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enry.mobuogwu\Desktop\IBADAN\"/>
    </mc:Choice>
  </mc:AlternateContent>
  <xr:revisionPtr revIDLastSave="1" documentId="11_22D83B603AEC5E0FBFEB6043AD9FF38876A162F0" xr6:coauthVersionLast="47" xr6:coauthVersionMax="47" xr10:uidLastSave="{70757472-E4BC-40DA-9A98-D20CD602EC20}"/>
  <bookViews>
    <workbookView xWindow="0" yWindow="0" windowWidth="18530" windowHeight="6620" tabRatio="926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27" i="2" l="1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/>
  <c r="N618" i="2" s="1"/>
  <c r="J617" i="2"/>
  <c r="N617" i="2" s="1"/>
  <c r="J616" i="2"/>
  <c r="N616" i="2" s="1"/>
  <c r="J615" i="2"/>
  <c r="N615" i="2" s="1"/>
  <c r="J614" i="2"/>
  <c r="N614" i="2" s="1"/>
  <c r="J613" i="2"/>
  <c r="N613" i="2" s="1"/>
  <c r="J612" i="2"/>
  <c r="N612" i="2" s="1"/>
  <c r="J611" i="2"/>
  <c r="N611" i="2" s="1"/>
  <c r="J610" i="2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 l="1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J577" i="2"/>
  <c r="N577" i="2" s="1"/>
  <c r="J576" i="2"/>
  <c r="N576" i="2" s="1"/>
  <c r="J575" i="2"/>
  <c r="N575" i="2" s="1"/>
  <c r="J574" i="2"/>
  <c r="N574" i="2" s="1"/>
  <c r="J573" i="2"/>
  <c r="N573" i="2" s="1"/>
  <c r="J572" i="2"/>
  <c r="N572" i="2" s="1"/>
  <c r="J571" i="2"/>
  <c r="N571" i="2" s="1"/>
  <c r="J570" i="2"/>
  <c r="N570" i="2" s="1"/>
  <c r="J569" i="2" l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J558" i="2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 l="1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/>
  <c r="N527" i="2" s="1"/>
  <c r="J526" i="2"/>
  <c r="N526" i="2" s="1"/>
  <c r="J525" i="2"/>
  <c r="N525" i="2" s="1"/>
  <c r="J524" i="2"/>
  <c r="N524" i="2" s="1"/>
  <c r="J523" i="2"/>
  <c r="N523" i="2" s="1"/>
  <c r="J522" i="2" l="1"/>
  <c r="N522" i="2" s="1"/>
  <c r="J521" i="2"/>
  <c r="N521" i="2" s="1"/>
  <c r="J520" i="2"/>
  <c r="N520" i="2" s="1"/>
  <c r="J519" i="2"/>
  <c r="N519" i="2" s="1"/>
  <c r="J518" i="2"/>
  <c r="N518" i="2" s="1"/>
  <c r="J517" i="2"/>
  <c r="N517" i="2" s="1"/>
  <c r="J516" i="2"/>
  <c r="N516" i="2" s="1"/>
  <c r="J515" i="2"/>
  <c r="N515" i="2" s="1"/>
  <c r="J514" i="2"/>
  <c r="N514" i="2" s="1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/>
  <c r="N502" i="2" s="1"/>
  <c r="J501" i="2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/>
  <c r="N482" i="2" s="1"/>
  <c r="J481" i="2"/>
  <c r="N481" i="2" s="1"/>
  <c r="J480" i="2"/>
  <c r="N480" i="2" s="1"/>
  <c r="J479" i="2"/>
  <c r="N479" i="2" s="1"/>
  <c r="J478" i="2"/>
  <c r="N478" i="2" s="1"/>
  <c r="J477" i="2" l="1"/>
  <c r="N477" i="2" s="1"/>
  <c r="J476" i="2"/>
  <c r="N476" i="2" s="1"/>
  <c r="J475" i="2"/>
  <c r="N475" i="2" s="1"/>
  <c r="J474" i="2"/>
  <c r="N474" i="2" s="1"/>
  <c r="J473" i="2"/>
  <c r="N473" i="2" s="1"/>
  <c r="J472" i="2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J462" i="2"/>
  <c r="N462" i="2" s="1"/>
  <c r="J461" i="2"/>
  <c r="N461" i="2" s="1"/>
  <c r="J460" i="2"/>
  <c r="N460" i="2" s="1"/>
  <c r="J459" i="2"/>
  <c r="N459" i="2" s="1"/>
  <c r="J458" i="2"/>
  <c r="N458" i="2" s="1"/>
  <c r="J457" i="2"/>
  <c r="N457" i="2" s="1"/>
  <c r="J456" i="2"/>
  <c r="N456" i="2" s="1"/>
  <c r="J455" i="2"/>
  <c r="N455" i="2" s="1"/>
  <c r="J454" i="2" l="1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J440" i="2"/>
  <c r="N440" i="2" s="1"/>
  <c r="J439" i="2"/>
  <c r="N439" i="2" s="1"/>
  <c r="J438" i="2"/>
  <c r="N438" i="2" s="1"/>
  <c r="J437" i="2"/>
  <c r="N437" i="2" s="1"/>
  <c r="J436" i="2"/>
  <c r="N436" i="2" s="1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/>
  <c r="N428" i="2" s="1"/>
  <c r="J427" i="2"/>
  <c r="N427" i="2" s="1"/>
  <c r="J426" i="2"/>
  <c r="N426" i="2" s="1"/>
  <c r="J425" i="2"/>
  <c r="N425" i="2" s="1"/>
  <c r="J424" i="2"/>
  <c r="N424" i="2" s="1"/>
  <c r="J423" i="2"/>
  <c r="N423" i="2" s="1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 l="1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/>
  <c r="N397" i="2" s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 l="1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J339" i="2"/>
  <c r="N339" i="2" s="1"/>
  <c r="J338" i="2"/>
  <c r="N338" i="2" s="1"/>
  <c r="J337" i="2"/>
  <c r="N337" i="2" s="1"/>
  <c r="J336" i="2"/>
  <c r="N336" i="2" s="1"/>
  <c r="J335" i="2"/>
  <c r="N335" i="2" s="1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 l="1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 l="1"/>
  <c r="N294" i="2" s="1"/>
  <c r="J293" i="2"/>
  <c r="N293" i="2" s="1"/>
  <c r="J292" i="2"/>
  <c r="N292" i="2" s="1"/>
  <c r="J291" i="2"/>
  <c r="N291" i="2" s="1"/>
  <c r="J290" i="2"/>
  <c r="N290" i="2" s="1"/>
  <c r="J289" i="2"/>
  <c r="N289" i="2" s="1"/>
  <c r="J288" i="2"/>
  <c r="N288" i="2" s="1"/>
  <c r="J287" i="2"/>
  <c r="N287" i="2" s="1"/>
  <c r="J286" i="2"/>
  <c r="N286" i="2" s="1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J279" i="2"/>
  <c r="N279" i="2" s="1"/>
  <c r="J278" i="2"/>
  <c r="N278" i="2" s="1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50" i="2" s="1"/>
  <c r="J249" i="2" l="1"/>
  <c r="N249" i="2" s="1"/>
  <c r="J248" i="2"/>
  <c r="N248" i="2" s="1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N230" i="2" s="1"/>
  <c r="J229" i="2"/>
  <c r="N229" i="2" s="1"/>
  <c r="J228" i="2"/>
  <c r="N228" i="2" s="1"/>
  <c r="J227" i="2"/>
  <c r="N227" i="2" s="1"/>
  <c r="J226" i="2"/>
  <c r="N226" i="2" s="1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J218" i="2"/>
  <c r="N218" i="2" s="1"/>
  <c r="J217" i="2"/>
  <c r="N217" i="2" s="1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 l="1"/>
  <c r="N179" i="2" s="1"/>
  <c r="J178" i="2"/>
  <c r="N178" i="2" s="1"/>
  <c r="J177" i="2"/>
  <c r="N177" i="2" s="1"/>
  <c r="J176" i="2"/>
  <c r="N176" i="2" s="1"/>
  <c r="N175" i="2"/>
  <c r="J175" i="2"/>
  <c r="N174" i="2"/>
  <c r="J174" i="2"/>
  <c r="N173" i="2"/>
  <c r="J173" i="2"/>
  <c r="N172" i="2"/>
  <c r="J172" i="2"/>
  <c r="J171" i="2"/>
  <c r="N171" i="2" s="1"/>
  <c r="J170" i="2"/>
  <c r="N170" i="2" s="1"/>
  <c r="J169" i="2"/>
  <c r="N169" i="2" s="1"/>
  <c r="J168" i="2"/>
  <c r="N168" i="2" s="1"/>
  <c r="J167" i="2"/>
  <c r="N167" i="2" s="1"/>
  <c r="J166" i="2"/>
  <c r="N166" i="2" s="1"/>
  <c r="J165" i="2"/>
  <c r="N165" i="2" s="1"/>
  <c r="J164" i="2"/>
  <c r="N164" i="2" s="1"/>
  <c r="J163" i="2"/>
  <c r="N163" i="2" s="1"/>
  <c r="J162" i="2"/>
  <c r="N162" i="2" s="1"/>
  <c r="J161" i="2"/>
  <c r="N161" i="2" s="1"/>
  <c r="J160" i="2"/>
  <c r="N160" i="2" s="1"/>
  <c r="J159" i="2" l="1"/>
  <c r="N159" i="2" s="1"/>
  <c r="J158" i="2"/>
  <c r="N158" i="2" s="1"/>
  <c r="J157" i="2"/>
  <c r="N157" i="2" s="1"/>
  <c r="J156" i="2"/>
  <c r="N156" i="2" s="1"/>
  <c r="J155" i="2"/>
  <c r="N155" i="2" s="1"/>
  <c r="J154" i="2"/>
  <c r="N154" i="2" s="1"/>
  <c r="J153" i="2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/>
  <c r="N144" i="2" s="1"/>
  <c r="J143" i="2"/>
  <c r="N143" i="2" s="1"/>
  <c r="J142" i="2"/>
  <c r="N142" i="2" s="1"/>
  <c r="J141" i="2"/>
  <c r="N141" i="2" s="1"/>
  <c r="J140" i="2" l="1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N104" i="2" s="1"/>
  <c r="J103" i="2"/>
  <c r="N103" i="2" s="1"/>
  <c r="J102" i="2"/>
  <c r="N102" i="2" s="1"/>
  <c r="J101" i="2"/>
  <c r="N101" i="2" s="1"/>
  <c r="J100" i="2"/>
  <c r="N100" i="2" s="1"/>
  <c r="J99" i="2" l="1"/>
  <c r="N99" i="2" s="1"/>
  <c r="J98" i="2"/>
  <c r="N98" i="2" s="1"/>
  <c r="J97" i="2"/>
  <c r="N97" i="2" s="1"/>
  <c r="J96" i="2"/>
  <c r="N96" i="2" s="1"/>
  <c r="J95" i="2"/>
  <c r="N95" i="2" s="1"/>
  <c r="J94" i="2"/>
  <c r="N94" i="2" s="1"/>
  <c r="J93" i="2"/>
  <c r="N93" i="2" s="1"/>
  <c r="J92" i="2"/>
  <c r="N92" i="2" s="1"/>
  <c r="J91" i="2"/>
  <c r="N91" i="2" s="1"/>
  <c r="J90" i="2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 l="1"/>
  <c r="N79" i="2" s="1"/>
  <c r="J78" i="2"/>
  <c r="N78" i="2" s="1"/>
  <c r="J77" i="2"/>
  <c r="N77" i="2" s="1"/>
  <c r="J76" i="2"/>
  <c r="N76" i="2" s="1"/>
  <c r="J75" i="2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J66" i="2"/>
  <c r="N66" i="2" s="1"/>
  <c r="J65" i="2"/>
  <c r="N65" i="2" s="1"/>
  <c r="J64" i="2"/>
  <c r="N64" i="2" s="1"/>
  <c r="J63" i="2"/>
  <c r="N63" i="2" s="1"/>
  <c r="J62" i="2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J52" i="2"/>
  <c r="N52" i="2" s="1"/>
  <c r="J51" i="2" l="1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N25" i="2" s="1"/>
  <c r="J24" i="2"/>
  <c r="N24" i="2" s="1"/>
  <c r="J23" i="2" l="1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N17" i="2" s="1"/>
  <c r="J16" i="2"/>
  <c r="N16" i="2" s="1"/>
  <c r="J15" i="2"/>
  <c r="N15" i="2" s="1"/>
  <c r="J14" i="2"/>
  <c r="N14" i="2" s="1"/>
  <c r="J13" i="2"/>
  <c r="N13" i="2" s="1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 l="1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E5005" i="9"/>
  <c r="D5005" i="9"/>
  <c r="F5005" i="9" s="1"/>
  <c r="B5005" i="9"/>
  <c r="C5005" i="9" s="1"/>
  <c r="A5005" i="9"/>
  <c r="H5004" i="9"/>
  <c r="G5004" i="9"/>
  <c r="E5004" i="9"/>
  <c r="D5004" i="9"/>
  <c r="F5004" i="9" s="1"/>
  <c r="B5004" i="9"/>
  <c r="C5004" i="9" s="1"/>
  <c r="A5004" i="9"/>
  <c r="H5003" i="9"/>
  <c r="G5003" i="9"/>
  <c r="E5003" i="9"/>
  <c r="D5003" i="9"/>
  <c r="F5003" i="9" s="1"/>
  <c r="B5003" i="9"/>
  <c r="C5003" i="9" s="1"/>
  <c r="A5003" i="9"/>
  <c r="H5002" i="9"/>
  <c r="G5002" i="9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 s="1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 s="1"/>
  <c r="B4988" i="9"/>
  <c r="C4988" i="9" s="1"/>
  <c r="A4988" i="9"/>
  <c r="H4987" i="9"/>
  <c r="G4987" i="9"/>
  <c r="E4987" i="9"/>
  <c r="D4987" i="9"/>
  <c r="F4987" i="9" s="1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E4973" i="9"/>
  <c r="D4973" i="9"/>
  <c r="F4973" i="9" s="1"/>
  <c r="B4973" i="9"/>
  <c r="C4973" i="9" s="1"/>
  <c r="A4973" i="9"/>
  <c r="H4972" i="9"/>
  <c r="G4972" i="9"/>
  <c r="E4972" i="9"/>
  <c r="D4972" i="9"/>
  <c r="F4972" i="9" s="1"/>
  <c r="B4972" i="9"/>
  <c r="C4972" i="9" s="1"/>
  <c r="A4972" i="9"/>
  <c r="H4971" i="9"/>
  <c r="G4971" i="9"/>
  <c r="E4971" i="9"/>
  <c r="D4971" i="9"/>
  <c r="F4971" i="9" s="1"/>
  <c r="B4971" i="9"/>
  <c r="C4971" i="9" s="1"/>
  <c r="A4971" i="9"/>
  <c r="H4970" i="9"/>
  <c r="G4970" i="9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 s="1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 s="1"/>
  <c r="B4959" i="9"/>
  <c r="C4959" i="9" s="1"/>
  <c r="A4959" i="9"/>
  <c r="H4958" i="9"/>
  <c r="G4958" i="9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E4949" i="9"/>
  <c r="D4949" i="9"/>
  <c r="F4949" i="9" s="1"/>
  <c r="B4949" i="9"/>
  <c r="C4949" i="9" s="1"/>
  <c r="A4949" i="9"/>
  <c r="H4948" i="9"/>
  <c r="G4948" i="9"/>
  <c r="E4948" i="9"/>
  <c r="D4948" i="9"/>
  <c r="F4948" i="9" s="1"/>
  <c r="B4948" i="9"/>
  <c r="C4948" i="9" s="1"/>
  <c r="A4948" i="9"/>
  <c r="H4947" i="9"/>
  <c r="G4947" i="9"/>
  <c r="E4947" i="9"/>
  <c r="D4947" i="9"/>
  <c r="F4947" i="9" s="1"/>
  <c r="B4947" i="9"/>
  <c r="C4947" i="9" s="1"/>
  <c r="A4947" i="9"/>
  <c r="H4946" i="9"/>
  <c r="G4946" i="9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 s="1"/>
  <c r="B4931" i="9"/>
  <c r="C4931" i="9" s="1"/>
  <c r="A4931" i="9"/>
  <c r="H4930" i="9"/>
  <c r="G4930" i="9"/>
  <c r="E4930" i="9"/>
  <c r="D4930" i="9"/>
  <c r="F4930" i="9" s="1"/>
  <c r="B4930" i="9"/>
  <c r="C4930" i="9" s="1"/>
  <c r="A4930" i="9"/>
  <c r="H4929" i="9"/>
  <c r="G4929" i="9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 s="1"/>
  <c r="B4927" i="9"/>
  <c r="C4927" i="9" s="1"/>
  <c r="A4927" i="9"/>
  <c r="H4926" i="9"/>
  <c r="G4926" i="9"/>
  <c r="E4926" i="9"/>
  <c r="D4926" i="9"/>
  <c r="F4926" i="9" s="1"/>
  <c r="B4926" i="9"/>
  <c r="C4926" i="9" s="1"/>
  <c r="A4926" i="9"/>
  <c r="H4925" i="9"/>
  <c r="G4925" i="9"/>
  <c r="E4925" i="9"/>
  <c r="D4925" i="9"/>
  <c r="F4925" i="9" s="1"/>
  <c r="B4925" i="9"/>
  <c r="C4925" i="9" s="1"/>
  <c r="A4925" i="9"/>
  <c r="H4924" i="9"/>
  <c r="G4924" i="9"/>
  <c r="E4924" i="9"/>
  <c r="D4924" i="9"/>
  <c r="F4924" i="9" s="1"/>
  <c r="B4924" i="9"/>
  <c r="C4924" i="9" s="1"/>
  <c r="A4924" i="9"/>
  <c r="H4923" i="9"/>
  <c r="G4923" i="9"/>
  <c r="E4923" i="9"/>
  <c r="D4923" i="9"/>
  <c r="F4923" i="9" s="1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 s="1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E4916" i="9"/>
  <c r="D4916" i="9"/>
  <c r="F4916" i="9" s="1"/>
  <c r="B4916" i="9"/>
  <c r="C4916" i="9" s="1"/>
  <c r="A4916" i="9"/>
  <c r="H4915" i="9"/>
  <c r="G4915" i="9"/>
  <c r="E4915" i="9"/>
  <c r="D4915" i="9"/>
  <c r="F4915" i="9" s="1"/>
  <c r="B4915" i="9"/>
  <c r="C4915" i="9" s="1"/>
  <c r="A4915" i="9"/>
  <c r="H4914" i="9"/>
  <c r="G4914" i="9"/>
  <c r="E4914" i="9"/>
  <c r="D4914" i="9"/>
  <c r="F4914" i="9" s="1"/>
  <c r="B4914" i="9"/>
  <c r="C4914" i="9" s="1"/>
  <c r="A4914" i="9"/>
  <c r="H4913" i="9"/>
  <c r="G4913" i="9"/>
  <c r="E4913" i="9"/>
  <c r="D4913" i="9"/>
  <c r="F4913" i="9" s="1"/>
  <c r="B4913" i="9"/>
  <c r="C4913" i="9" s="1"/>
  <c r="A4913" i="9"/>
  <c r="H4912" i="9"/>
  <c r="G4912" i="9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E4908" i="9"/>
  <c r="D4908" i="9"/>
  <c r="F4908" i="9" s="1"/>
  <c r="B4908" i="9"/>
  <c r="C4908" i="9" s="1"/>
  <c r="A4908" i="9"/>
  <c r="H4907" i="9"/>
  <c r="G4907" i="9"/>
  <c r="E4907" i="9"/>
  <c r="D4907" i="9"/>
  <c r="F4907" i="9" s="1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E4900" i="9"/>
  <c r="D4900" i="9"/>
  <c r="F4900" i="9" s="1"/>
  <c r="B4900" i="9"/>
  <c r="C4900" i="9" s="1"/>
  <c r="A4900" i="9"/>
  <c r="H4899" i="9"/>
  <c r="G4899" i="9"/>
  <c r="E4899" i="9"/>
  <c r="D4899" i="9"/>
  <c r="F4899" i="9" s="1"/>
  <c r="B4899" i="9"/>
  <c r="C4899" i="9" s="1"/>
  <c r="A4899" i="9"/>
  <c r="H4898" i="9"/>
  <c r="G4898" i="9"/>
  <c r="E4898" i="9"/>
  <c r="D4898" i="9"/>
  <c r="F4898" i="9" s="1"/>
  <c r="B4898" i="9"/>
  <c r="C4898" i="9" s="1"/>
  <c r="A4898" i="9"/>
  <c r="H4897" i="9"/>
  <c r="G4897" i="9"/>
  <c r="E4897" i="9"/>
  <c r="D4897" i="9"/>
  <c r="F4897" i="9" s="1"/>
  <c r="B4897" i="9"/>
  <c r="C4897" i="9" s="1"/>
  <c r="A4897" i="9"/>
  <c r="H4896" i="9"/>
  <c r="G4896" i="9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E4892" i="9"/>
  <c r="D4892" i="9"/>
  <c r="F4892" i="9" s="1"/>
  <c r="B4892" i="9"/>
  <c r="C4892" i="9" s="1"/>
  <c r="A4892" i="9"/>
  <c r="H4891" i="9"/>
  <c r="G4891" i="9"/>
  <c r="E4891" i="9"/>
  <c r="D4891" i="9"/>
  <c r="F4891" i="9" s="1"/>
  <c r="B4891" i="9"/>
  <c r="C4891" i="9" s="1"/>
  <c r="A4891" i="9"/>
  <c r="H4890" i="9"/>
  <c r="G4890" i="9"/>
  <c r="E4890" i="9"/>
  <c r="D4890" i="9"/>
  <c r="F4890" i="9" s="1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E4884" i="9"/>
  <c r="D4884" i="9"/>
  <c r="F4884" i="9" s="1"/>
  <c r="B4884" i="9"/>
  <c r="C4884" i="9" s="1"/>
  <c r="A4884" i="9"/>
  <c r="H4883" i="9"/>
  <c r="G4883" i="9"/>
  <c r="E4883" i="9"/>
  <c r="D4883" i="9"/>
  <c r="F4883" i="9" s="1"/>
  <c r="B4883" i="9"/>
  <c r="C4883" i="9" s="1"/>
  <c r="A4883" i="9"/>
  <c r="H4882" i="9"/>
  <c r="G4882" i="9"/>
  <c r="E4882" i="9"/>
  <c r="D4882" i="9"/>
  <c r="F4882" i="9" s="1"/>
  <c r="B4882" i="9"/>
  <c r="C4882" i="9" s="1"/>
  <c r="A4882" i="9"/>
  <c r="H4881" i="9"/>
  <c r="G4881" i="9"/>
  <c r="E4881" i="9"/>
  <c r="D4881" i="9"/>
  <c r="F4881" i="9" s="1"/>
  <c r="B4881" i="9"/>
  <c r="C4881" i="9" s="1"/>
  <c r="A4881" i="9"/>
  <c r="H4880" i="9"/>
  <c r="G4880" i="9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E4876" i="9"/>
  <c r="D4876" i="9"/>
  <c r="F4876" i="9" s="1"/>
  <c r="B4876" i="9"/>
  <c r="C4876" i="9" s="1"/>
  <c r="A4876" i="9"/>
  <c r="H4875" i="9"/>
  <c r="G4875" i="9"/>
  <c r="E4875" i="9"/>
  <c r="D4875" i="9"/>
  <c r="F4875" i="9" s="1"/>
  <c r="B4875" i="9"/>
  <c r="C4875" i="9" s="1"/>
  <c r="A4875" i="9"/>
  <c r="H4874" i="9"/>
  <c r="G4874" i="9"/>
  <c r="E4874" i="9"/>
  <c r="D4874" i="9"/>
  <c r="F4874" i="9" s="1"/>
  <c r="B4874" i="9"/>
  <c r="C4874" i="9" s="1"/>
  <c r="A4874" i="9"/>
  <c r="H4873" i="9"/>
  <c r="G4873" i="9"/>
  <c r="E4873" i="9"/>
  <c r="D4873" i="9"/>
  <c r="F4873" i="9" s="1"/>
  <c r="B4873" i="9"/>
  <c r="C4873" i="9" s="1"/>
  <c r="A4873" i="9"/>
  <c r="H4872" i="9"/>
  <c r="G4872" i="9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E4868" i="9"/>
  <c r="D4868" i="9"/>
  <c r="F4868" i="9" s="1"/>
  <c r="B4868" i="9"/>
  <c r="C4868" i="9" s="1"/>
  <c r="A4868" i="9"/>
  <c r="H4867" i="9"/>
  <c r="G4867" i="9"/>
  <c r="E4867" i="9"/>
  <c r="D4867" i="9"/>
  <c r="F4867" i="9" s="1"/>
  <c r="B4867" i="9"/>
  <c r="C4867" i="9" s="1"/>
  <c r="A4867" i="9"/>
  <c r="H4866" i="9"/>
  <c r="G4866" i="9"/>
  <c r="E4866" i="9"/>
  <c r="D4866" i="9"/>
  <c r="F4866" i="9" s="1"/>
  <c r="B4866" i="9"/>
  <c r="C4866" i="9" s="1"/>
  <c r="A4866" i="9"/>
  <c r="H4865" i="9"/>
  <c r="G4865" i="9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 s="1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E4861" i="9"/>
  <c r="D4861" i="9"/>
  <c r="F4861" i="9" s="1"/>
  <c r="B4861" i="9"/>
  <c r="C4861" i="9" s="1"/>
  <c r="A4861" i="9"/>
  <c r="H4860" i="9"/>
  <c r="G4860" i="9"/>
  <c r="E4860" i="9"/>
  <c r="D4860" i="9"/>
  <c r="F4860" i="9" s="1"/>
  <c r="B4860" i="9"/>
  <c r="C4860" i="9" s="1"/>
  <c r="A4860" i="9"/>
  <c r="H4859" i="9"/>
  <c r="G4859" i="9"/>
  <c r="E4859" i="9"/>
  <c r="D4859" i="9"/>
  <c r="F4859" i="9" s="1"/>
  <c r="B4859" i="9"/>
  <c r="C4859" i="9" s="1"/>
  <c r="A4859" i="9"/>
  <c r="H4858" i="9"/>
  <c r="G4858" i="9"/>
  <c r="E4858" i="9"/>
  <c r="D4858" i="9"/>
  <c r="F4858" i="9" s="1"/>
  <c r="B4858" i="9"/>
  <c r="C4858" i="9" s="1"/>
  <c r="A4858" i="9"/>
  <c r="H4857" i="9"/>
  <c r="G4857" i="9"/>
  <c r="E4857" i="9"/>
  <c r="D4857" i="9"/>
  <c r="F4857" i="9" s="1"/>
  <c r="B4857" i="9"/>
  <c r="C4857" i="9" s="1"/>
  <c r="A4857" i="9"/>
  <c r="H4856" i="9"/>
  <c r="G4856" i="9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 s="1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 s="1"/>
  <c r="B4839" i="9"/>
  <c r="C4839" i="9" s="1"/>
  <c r="A4839" i="9"/>
  <c r="H4838" i="9"/>
  <c r="G4838" i="9"/>
  <c r="E4838" i="9"/>
  <c r="D4838" i="9"/>
  <c r="F4838" i="9" s="1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 s="1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 s="1"/>
  <c r="B4829" i="9"/>
  <c r="C4829" i="9" s="1"/>
  <c r="A4829" i="9"/>
  <c r="H4828" i="9"/>
  <c r="G4828" i="9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E4820" i="9"/>
  <c r="D4820" i="9"/>
  <c r="F4820" i="9" s="1"/>
  <c r="B4820" i="9"/>
  <c r="C4820" i="9" s="1"/>
  <c r="A4820" i="9"/>
  <c r="H4819" i="9"/>
  <c r="G4819" i="9"/>
  <c r="E4819" i="9"/>
  <c r="D4819" i="9"/>
  <c r="F4819" i="9" s="1"/>
  <c r="B4819" i="9"/>
  <c r="C4819" i="9" s="1"/>
  <c r="A4819" i="9"/>
  <c r="H4818" i="9"/>
  <c r="G4818" i="9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 s="1"/>
  <c r="B4807" i="9"/>
  <c r="C4807" i="9" s="1"/>
  <c r="A4807" i="9"/>
  <c r="H4806" i="9"/>
  <c r="G4806" i="9"/>
  <c r="E4806" i="9"/>
  <c r="D4806" i="9"/>
  <c r="F4806" i="9" s="1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 s="1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E4747" i="9"/>
  <c r="D4747" i="9"/>
  <c r="F4747" i="9" s="1"/>
  <c r="B4747" i="9"/>
  <c r="C4747" i="9" s="1"/>
  <c r="A4747" i="9"/>
  <c r="H4746" i="9"/>
  <c r="G4746" i="9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E4727" i="9"/>
  <c r="D4727" i="9"/>
  <c r="F4727" i="9" s="1"/>
  <c r="B4727" i="9"/>
  <c r="C4727" i="9" s="1"/>
  <c r="A4727" i="9"/>
  <c r="H4726" i="9"/>
  <c r="G4726" i="9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 s="1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E4707" i="9"/>
  <c r="D4707" i="9"/>
  <c r="F4707" i="9" s="1"/>
  <c r="B4707" i="9"/>
  <c r="C4707" i="9" s="1"/>
  <c r="A4707" i="9"/>
  <c r="H4706" i="9"/>
  <c r="G4706" i="9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E4691" i="9"/>
  <c r="D4691" i="9"/>
  <c r="F4691" i="9" s="1"/>
  <c r="B4691" i="9"/>
  <c r="C4691" i="9" s="1"/>
  <c r="A4691" i="9"/>
  <c r="H4690" i="9"/>
  <c r="G4690" i="9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E4683" i="9"/>
  <c r="D4683" i="9"/>
  <c r="F4683" i="9" s="1"/>
  <c r="B4683" i="9"/>
  <c r="C4683" i="9" s="1"/>
  <c r="A4683" i="9"/>
  <c r="H4682" i="9"/>
  <c r="G4682" i="9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E4675" i="9"/>
  <c r="D4675" i="9"/>
  <c r="F4675" i="9" s="1"/>
  <c r="B4675" i="9"/>
  <c r="C4675" i="9" s="1"/>
  <c r="A4675" i="9"/>
  <c r="H4674" i="9"/>
  <c r="G4674" i="9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 s="1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 s="1"/>
  <c r="B4648" i="9"/>
  <c r="C4648" i="9" s="1"/>
  <c r="A4648" i="9"/>
  <c r="H4647" i="9"/>
  <c r="G4647" i="9"/>
  <c r="E4647" i="9"/>
  <c r="D4647" i="9"/>
  <c r="F4647" i="9" s="1"/>
  <c r="B4647" i="9"/>
  <c r="C4647" i="9" s="1"/>
  <c r="A4647" i="9"/>
  <c r="H4646" i="9"/>
  <c r="G4646" i="9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 s="1"/>
  <c r="B4644" i="9"/>
  <c r="C4644" i="9" s="1"/>
  <c r="A4644" i="9"/>
  <c r="H4643" i="9"/>
  <c r="G4643" i="9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 s="1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 s="1"/>
  <c r="B4636" i="9"/>
  <c r="C4636" i="9" s="1"/>
  <c r="A4636" i="9"/>
  <c r="H4635" i="9"/>
  <c r="G4635" i="9"/>
  <c r="E4635" i="9"/>
  <c r="D4635" i="9"/>
  <c r="F4635" i="9" s="1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 s="1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 s="1"/>
  <c r="B4616" i="9"/>
  <c r="C4616" i="9" s="1"/>
  <c r="A4616" i="9"/>
  <c r="H4615" i="9"/>
  <c r="G4615" i="9"/>
  <c r="E4615" i="9"/>
  <c r="D4615" i="9"/>
  <c r="F4615" i="9" s="1"/>
  <c r="B4615" i="9"/>
  <c r="C4615" i="9" s="1"/>
  <c r="A4615" i="9"/>
  <c r="H4614" i="9"/>
  <c r="G4614" i="9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 s="1"/>
  <c r="B4612" i="9"/>
  <c r="C4612" i="9" s="1"/>
  <c r="A4612" i="9"/>
  <c r="H4611" i="9"/>
  <c r="G4611" i="9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 s="1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 s="1"/>
  <c r="B4604" i="9"/>
  <c r="C4604" i="9" s="1"/>
  <c r="A4604" i="9"/>
  <c r="H4603" i="9"/>
  <c r="G4603" i="9"/>
  <c r="E4603" i="9"/>
  <c r="D4603" i="9"/>
  <c r="F4603" i="9" s="1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 s="1"/>
  <c r="B4584" i="9"/>
  <c r="C4584" i="9" s="1"/>
  <c r="A4584" i="9"/>
  <c r="H4583" i="9"/>
  <c r="G4583" i="9"/>
  <c r="E4583" i="9"/>
  <c r="D4583" i="9"/>
  <c r="F4583" i="9" s="1"/>
  <c r="B4583" i="9"/>
  <c r="C4583" i="9" s="1"/>
  <c r="A4583" i="9"/>
  <c r="H4582" i="9"/>
  <c r="G4582" i="9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 s="1"/>
  <c r="B4580" i="9"/>
  <c r="C4580" i="9" s="1"/>
  <c r="A4580" i="9"/>
  <c r="H4579" i="9"/>
  <c r="G4579" i="9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 s="1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 s="1"/>
  <c r="B4572" i="9"/>
  <c r="C4572" i="9" s="1"/>
  <c r="A4572" i="9"/>
  <c r="H4571" i="9"/>
  <c r="G4571" i="9"/>
  <c r="E4571" i="9"/>
  <c r="D4571" i="9"/>
  <c r="F4571" i="9" s="1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 s="1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 s="1"/>
  <c r="B4552" i="9"/>
  <c r="C4552" i="9" s="1"/>
  <c r="A4552" i="9"/>
  <c r="H4551" i="9"/>
  <c r="G4551" i="9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 s="1"/>
  <c r="B4544" i="9"/>
  <c r="C4544" i="9" s="1"/>
  <c r="A4544" i="9"/>
  <c r="H4543" i="9"/>
  <c r="G4543" i="9"/>
  <c r="E4543" i="9"/>
  <c r="D4543" i="9"/>
  <c r="F4543" i="9" s="1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 s="1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 s="1"/>
  <c r="B4528" i="9"/>
  <c r="C4528" i="9" s="1"/>
  <c r="A4528" i="9"/>
  <c r="H4527" i="9"/>
  <c r="G4527" i="9"/>
  <c r="E4527" i="9"/>
  <c r="D4527" i="9"/>
  <c r="F4527" i="9" s="1"/>
  <c r="B4527" i="9"/>
  <c r="C4527" i="9" s="1"/>
  <c r="A4527" i="9"/>
  <c r="H4526" i="9"/>
  <c r="G4526" i="9"/>
  <c r="E4526" i="9"/>
  <c r="D4526" i="9"/>
  <c r="F4526" i="9" s="1"/>
  <c r="B4526" i="9"/>
  <c r="C4526" i="9" s="1"/>
  <c r="A4526" i="9"/>
  <c r="H4525" i="9"/>
  <c r="G4525" i="9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 s="1"/>
  <c r="B4522" i="9"/>
  <c r="C4522" i="9" s="1"/>
  <c r="A4522" i="9"/>
  <c r="H4521" i="9"/>
  <c r="G4521" i="9"/>
  <c r="E4521" i="9"/>
  <c r="D4521" i="9"/>
  <c r="F4521" i="9" s="1"/>
  <c r="B4521" i="9"/>
  <c r="C4521" i="9" s="1"/>
  <c r="A4521" i="9"/>
  <c r="H4520" i="9"/>
  <c r="G4520" i="9"/>
  <c r="E4520" i="9"/>
  <c r="D4520" i="9"/>
  <c r="F4520" i="9" s="1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E4517" i="9"/>
  <c r="D4517" i="9"/>
  <c r="F4517" i="9" s="1"/>
  <c r="B4517" i="9"/>
  <c r="C4517" i="9" s="1"/>
  <c r="A4517" i="9"/>
  <c r="H4516" i="9"/>
  <c r="G4516" i="9"/>
  <c r="E4516" i="9"/>
  <c r="D4516" i="9"/>
  <c r="F4516" i="9" s="1"/>
  <c r="B4516" i="9"/>
  <c r="C4516" i="9" s="1"/>
  <c r="A4516" i="9"/>
  <c r="H4515" i="9"/>
  <c r="G4515" i="9"/>
  <c r="E4515" i="9"/>
  <c r="D4515" i="9"/>
  <c r="F4515" i="9" s="1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 s="1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E4507" i="9"/>
  <c r="D4507" i="9"/>
  <c r="F4507" i="9" s="1"/>
  <c r="B4507" i="9"/>
  <c r="C4507" i="9" s="1"/>
  <c r="A4507" i="9"/>
  <c r="H4506" i="9"/>
  <c r="G4506" i="9"/>
  <c r="E4506" i="9"/>
  <c r="D4506" i="9"/>
  <c r="F4506" i="9" s="1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 s="1"/>
  <c r="B4496" i="9"/>
  <c r="C4496" i="9" s="1"/>
  <c r="A4496" i="9"/>
  <c r="H4495" i="9"/>
  <c r="G4495" i="9"/>
  <c r="E4495" i="9"/>
  <c r="D4495" i="9"/>
  <c r="F4495" i="9" s="1"/>
  <c r="B4495" i="9"/>
  <c r="C4495" i="9" s="1"/>
  <c r="A4495" i="9"/>
  <c r="H4494" i="9"/>
  <c r="G4494" i="9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 s="1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E4485" i="9"/>
  <c r="D4485" i="9"/>
  <c r="F4485" i="9" s="1"/>
  <c r="B4485" i="9"/>
  <c r="C4485" i="9" s="1"/>
  <c r="A4485" i="9"/>
  <c r="H4484" i="9"/>
  <c r="G4484" i="9"/>
  <c r="E4484" i="9"/>
  <c r="D4484" i="9"/>
  <c r="F4484" i="9" s="1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E4469" i="9"/>
  <c r="D4469" i="9"/>
  <c r="F4469" i="9" s="1"/>
  <c r="B4469" i="9"/>
  <c r="C4469" i="9" s="1"/>
  <c r="A4469" i="9"/>
  <c r="H4468" i="9"/>
  <c r="G4468" i="9"/>
  <c r="E4468" i="9"/>
  <c r="D4468" i="9"/>
  <c r="F4468" i="9" s="1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 s="1"/>
  <c r="B4464" i="9"/>
  <c r="C4464" i="9" s="1"/>
  <c r="A4464" i="9"/>
  <c r="H4463" i="9"/>
  <c r="G4463" i="9"/>
  <c r="E4463" i="9"/>
  <c r="D4463" i="9"/>
  <c r="F4463" i="9" s="1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E4453" i="9"/>
  <c r="D4453" i="9"/>
  <c r="F4453" i="9" s="1"/>
  <c r="B4453" i="9"/>
  <c r="C4453" i="9" s="1"/>
  <c r="A4453" i="9"/>
  <c r="H4452" i="9"/>
  <c r="G4452" i="9"/>
  <c r="E4452" i="9"/>
  <c r="D4452" i="9"/>
  <c r="F4452" i="9" s="1"/>
  <c r="B4452" i="9"/>
  <c r="C4452" i="9" s="1"/>
  <c r="A4452" i="9"/>
  <c r="H4451" i="9"/>
  <c r="G4451" i="9"/>
  <c r="E4451" i="9"/>
  <c r="D4451" i="9"/>
  <c r="F4451" i="9" s="1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 s="1"/>
  <c r="B4448" i="9"/>
  <c r="C4448" i="9" s="1"/>
  <c r="A4448" i="9"/>
  <c r="H4447" i="9"/>
  <c r="G4447" i="9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E4437" i="9"/>
  <c r="D4437" i="9"/>
  <c r="F4437" i="9" s="1"/>
  <c r="B4437" i="9"/>
  <c r="C4437" i="9" s="1"/>
  <c r="A4437" i="9"/>
  <c r="H4436" i="9"/>
  <c r="G4436" i="9"/>
  <c r="E4436" i="9"/>
  <c r="D4436" i="9"/>
  <c r="F4436" i="9" s="1"/>
  <c r="B4436" i="9"/>
  <c r="C4436" i="9" s="1"/>
  <c r="A4436" i="9"/>
  <c r="H4435" i="9"/>
  <c r="G4435" i="9"/>
  <c r="E4435" i="9"/>
  <c r="D4435" i="9"/>
  <c r="F4435" i="9" s="1"/>
  <c r="B4435" i="9"/>
  <c r="C4435" i="9" s="1"/>
  <c r="A4435" i="9"/>
  <c r="H4434" i="9"/>
  <c r="G4434" i="9"/>
  <c r="E4434" i="9"/>
  <c r="D4434" i="9"/>
  <c r="F4434" i="9" s="1"/>
  <c r="B4434" i="9"/>
  <c r="C4434" i="9" s="1"/>
  <c r="A4434" i="9"/>
  <c r="H4433" i="9"/>
  <c r="G4433" i="9"/>
  <c r="E4433" i="9"/>
  <c r="D4433" i="9"/>
  <c r="F4433" i="9" s="1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 s="1"/>
  <c r="B4426" i="9"/>
  <c r="C4426" i="9" s="1"/>
  <c r="A4426" i="9"/>
  <c r="H4425" i="9"/>
  <c r="G4425" i="9"/>
  <c r="E4425" i="9"/>
  <c r="D4425" i="9"/>
  <c r="F4425" i="9" s="1"/>
  <c r="B4425" i="9"/>
  <c r="C4425" i="9" s="1"/>
  <c r="A4425" i="9"/>
  <c r="H4424" i="9"/>
  <c r="G4424" i="9"/>
  <c r="E4424" i="9"/>
  <c r="D4424" i="9"/>
  <c r="F4424" i="9" s="1"/>
  <c r="B4424" i="9"/>
  <c r="C4424" i="9" s="1"/>
  <c r="A4424" i="9"/>
  <c r="H4423" i="9"/>
  <c r="G4423" i="9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 s="1"/>
  <c r="B4421" i="9"/>
  <c r="C4421" i="9" s="1"/>
  <c r="A4421" i="9"/>
  <c r="H4420" i="9"/>
  <c r="G4420" i="9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 s="1"/>
  <c r="B4410" i="9"/>
  <c r="C4410" i="9" s="1"/>
  <c r="A4410" i="9"/>
  <c r="H4409" i="9"/>
  <c r="G4409" i="9"/>
  <c r="E4409" i="9"/>
  <c r="D4409" i="9"/>
  <c r="F4409" i="9" s="1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E4395" i="9"/>
  <c r="D4395" i="9"/>
  <c r="F4395" i="9" s="1"/>
  <c r="B4395" i="9"/>
  <c r="C4395" i="9" s="1"/>
  <c r="A4395" i="9"/>
  <c r="H4394" i="9"/>
  <c r="G4394" i="9"/>
  <c r="E4394" i="9"/>
  <c r="D4394" i="9"/>
  <c r="F4394" i="9" s="1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E4392" i="9"/>
  <c r="D4392" i="9"/>
  <c r="F4392" i="9" s="1"/>
  <c r="B4392" i="9"/>
  <c r="C4392" i="9" s="1"/>
  <c r="A4392" i="9"/>
  <c r="H4391" i="9"/>
  <c r="G4391" i="9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 s="1"/>
  <c r="B4378" i="9"/>
  <c r="C4378" i="9" s="1"/>
  <c r="A4378" i="9"/>
  <c r="H4377" i="9"/>
  <c r="G4377" i="9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 s="1"/>
  <c r="B4370" i="9"/>
  <c r="C4370" i="9" s="1"/>
  <c r="A4370" i="9"/>
  <c r="H4369" i="9"/>
  <c r="G4369" i="9"/>
  <c r="E4369" i="9"/>
  <c r="D4369" i="9"/>
  <c r="F4369" i="9" s="1"/>
  <c r="B4369" i="9"/>
  <c r="C4369" i="9" s="1"/>
  <c r="A4369" i="9"/>
  <c r="H4368" i="9"/>
  <c r="G4368" i="9"/>
  <c r="E4368" i="9"/>
  <c r="D4368" i="9"/>
  <c r="F4368" i="9" s="1"/>
  <c r="B4368" i="9"/>
  <c r="C4368" i="9" s="1"/>
  <c r="A4368" i="9"/>
  <c r="H4367" i="9"/>
  <c r="G4367" i="9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 s="1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 s="1"/>
  <c r="B4346" i="9"/>
  <c r="C4346" i="9" s="1"/>
  <c r="A4346" i="9"/>
  <c r="H4345" i="9"/>
  <c r="G4345" i="9"/>
  <c r="E4345" i="9"/>
  <c r="D4345" i="9"/>
  <c r="F4345" i="9" s="1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 s="1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E4339" i="9"/>
  <c r="D4339" i="9"/>
  <c r="F4339" i="9" s="1"/>
  <c r="B4339" i="9"/>
  <c r="C4339" i="9" s="1"/>
  <c r="A4339" i="9"/>
  <c r="H4338" i="9"/>
  <c r="G4338" i="9"/>
  <c r="E4338" i="9"/>
  <c r="D4338" i="9"/>
  <c r="F4338" i="9" s="1"/>
  <c r="B4338" i="9"/>
  <c r="C4338" i="9" s="1"/>
  <c r="A4338" i="9"/>
  <c r="H4337" i="9"/>
  <c r="G4337" i="9"/>
  <c r="E4337" i="9"/>
  <c r="D4337" i="9"/>
  <c r="F4337" i="9" s="1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 s="1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 s="1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 s="1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 s="1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 s="1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 s="1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 s="1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 s="1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 s="1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E4275" i="9"/>
  <c r="D4275" i="9"/>
  <c r="F4275" i="9" s="1"/>
  <c r="B4275" i="9"/>
  <c r="C4275" i="9" s="1"/>
  <c r="A4275" i="9"/>
  <c r="H4274" i="9"/>
  <c r="G4274" i="9"/>
  <c r="E4274" i="9"/>
  <c r="D4274" i="9"/>
  <c r="F4274" i="9" s="1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 s="1"/>
  <c r="B4266" i="9"/>
  <c r="C4266" i="9" s="1"/>
  <c r="A4266" i="9"/>
  <c r="H4265" i="9"/>
  <c r="G4265" i="9"/>
  <c r="E4265" i="9"/>
  <c r="D4265" i="9"/>
  <c r="F4265" i="9" s="1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 s="1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 s="1"/>
  <c r="B4250" i="9"/>
  <c r="C4250" i="9" s="1"/>
  <c r="A4250" i="9"/>
  <c r="H4249" i="9"/>
  <c r="G4249" i="9"/>
  <c r="E4249" i="9"/>
  <c r="D4249" i="9"/>
  <c r="F4249" i="9" s="1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 s="1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E4237" i="9"/>
  <c r="D4237" i="9"/>
  <c r="F4237" i="9" s="1"/>
  <c r="B4237" i="9"/>
  <c r="C4237" i="9" s="1"/>
  <c r="A4237" i="9"/>
  <c r="H4236" i="9"/>
  <c r="G4236" i="9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E4221" i="9"/>
  <c r="D4221" i="9"/>
  <c r="F4221" i="9" s="1"/>
  <c r="B4221" i="9"/>
  <c r="C4221" i="9" s="1"/>
  <c r="A4221" i="9"/>
  <c r="H4220" i="9"/>
  <c r="G4220" i="9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 s="1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E4209" i="9"/>
  <c r="D4209" i="9"/>
  <c r="F4209" i="9" s="1"/>
  <c r="B4209" i="9"/>
  <c r="C4209" i="9" s="1"/>
  <c r="A4209" i="9"/>
  <c r="H4208" i="9"/>
  <c r="G4208" i="9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E4193" i="9"/>
  <c r="D4193" i="9"/>
  <c r="F4193" i="9" s="1"/>
  <c r="B4193" i="9"/>
  <c r="C4193" i="9" s="1"/>
  <c r="A4193" i="9"/>
  <c r="H4192" i="9"/>
  <c r="G4192" i="9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 s="1"/>
  <c r="B4178" i="9"/>
  <c r="C4178" i="9" s="1"/>
  <c r="A4178" i="9"/>
  <c r="H4177" i="9"/>
  <c r="G4177" i="9"/>
  <c r="E4177" i="9"/>
  <c r="D4177" i="9"/>
  <c r="F4177" i="9" s="1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 s="1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 s="1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 s="1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 s="1"/>
  <c r="B4144" i="9"/>
  <c r="C4144" i="9" s="1"/>
  <c r="A4144" i="9"/>
  <c r="H4143" i="9"/>
  <c r="G4143" i="9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 s="1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 s="1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 s="1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 s="1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 s="1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 s="1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 s="1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 s="1"/>
  <c r="B4068" i="9"/>
  <c r="C4068" i="9" s="1"/>
  <c r="A4068" i="9"/>
  <c r="H4067" i="9"/>
  <c r="G4067" i="9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 s="1"/>
  <c r="B4054" i="9"/>
  <c r="C4054" i="9" s="1"/>
  <c r="A4054" i="9"/>
  <c r="H4053" i="9"/>
  <c r="G4053" i="9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 s="1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 s="1"/>
  <c r="B4046" i="9"/>
  <c r="C4046" i="9" s="1"/>
  <c r="A4046" i="9"/>
  <c r="H4045" i="9"/>
  <c r="G4045" i="9"/>
  <c r="E4045" i="9"/>
  <c r="D4045" i="9"/>
  <c r="F4045" i="9" s="1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 s="1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 s="1"/>
  <c r="B4038" i="9"/>
  <c r="C4038" i="9" s="1"/>
  <c r="A4038" i="9"/>
  <c r="H4037" i="9"/>
  <c r="G4037" i="9"/>
  <c r="E4037" i="9"/>
  <c r="D4037" i="9"/>
  <c r="F4037" i="9" s="1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 s="1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 s="1"/>
  <c r="B4030" i="9"/>
  <c r="C4030" i="9" s="1"/>
  <c r="A4030" i="9"/>
  <c r="H4029" i="9"/>
  <c r="G4029" i="9"/>
  <c r="E4029" i="9"/>
  <c r="D4029" i="9"/>
  <c r="F4029" i="9" s="1"/>
  <c r="B4029" i="9"/>
  <c r="C4029" i="9" s="1"/>
  <c r="A4029" i="9"/>
  <c r="H4028" i="9"/>
  <c r="G4028" i="9"/>
  <c r="E4028" i="9"/>
  <c r="D4028" i="9"/>
  <c r="F4028" i="9" s="1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 s="1"/>
  <c r="B4024" i="9"/>
  <c r="C4024" i="9" s="1"/>
  <c r="A4024" i="9"/>
  <c r="H4023" i="9"/>
  <c r="G4023" i="9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 s="1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 s="1"/>
  <c r="B4016" i="9"/>
  <c r="C4016" i="9" s="1"/>
  <c r="A4016" i="9"/>
  <c r="H4015" i="9"/>
  <c r="G4015" i="9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 s="1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 s="1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E3983" i="9"/>
  <c r="D3983" i="9"/>
  <c r="F3983" i="9" s="1"/>
  <c r="B3983" i="9"/>
  <c r="C3983" i="9" s="1"/>
  <c r="A3983" i="9"/>
  <c r="H3982" i="9"/>
  <c r="G3982" i="9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 s="1"/>
  <c r="B3974" i="9"/>
  <c r="C3974" i="9" s="1"/>
  <c r="A3974" i="9"/>
  <c r="H3973" i="9"/>
  <c r="G3973" i="9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 s="1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 s="1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E3945" i="9"/>
  <c r="D3945" i="9"/>
  <c r="F3945" i="9" s="1"/>
  <c r="B3945" i="9"/>
  <c r="C3945" i="9" s="1"/>
  <c r="A3945" i="9"/>
  <c r="H3944" i="9"/>
  <c r="G3944" i="9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 s="1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E3913" i="9"/>
  <c r="D3913" i="9"/>
  <c r="F3913" i="9" s="1"/>
  <c r="B3913" i="9"/>
  <c r="C3913" i="9" s="1"/>
  <c r="A3913" i="9"/>
  <c r="H3912" i="9"/>
  <c r="G3912" i="9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 s="1"/>
  <c r="B3910" i="9"/>
  <c r="C3910" i="9" s="1"/>
  <c r="A3910" i="9"/>
  <c r="H3909" i="9"/>
  <c r="G3909" i="9"/>
  <c r="E3909" i="9"/>
  <c r="D3909" i="9"/>
  <c r="F3909" i="9" s="1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 s="1"/>
  <c r="B3890" i="9"/>
  <c r="C3890" i="9" s="1"/>
  <c r="A3890" i="9"/>
  <c r="H3889" i="9"/>
  <c r="G3889" i="9"/>
  <c r="E3889" i="9"/>
  <c r="D3889" i="9"/>
  <c r="F3889" i="9" s="1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 s="1"/>
  <c r="B3878" i="9"/>
  <c r="C3878" i="9" s="1"/>
  <c r="A3878" i="9"/>
  <c r="H3877" i="9"/>
  <c r="G3877" i="9"/>
  <c r="E3877" i="9"/>
  <c r="D3877" i="9"/>
  <c r="F3877" i="9" s="1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 s="1"/>
  <c r="B3862" i="9"/>
  <c r="C3862" i="9" s="1"/>
  <c r="A3862" i="9"/>
  <c r="H3861" i="9"/>
  <c r="G3861" i="9"/>
  <c r="E3861" i="9"/>
  <c r="D3861" i="9"/>
  <c r="F3861" i="9" s="1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 s="1"/>
  <c r="B3854" i="9"/>
  <c r="C3854" i="9" s="1"/>
  <c r="A3854" i="9"/>
  <c r="H3853" i="9"/>
  <c r="G3853" i="9"/>
  <c r="E3853" i="9"/>
  <c r="D3853" i="9"/>
  <c r="F3853" i="9" s="1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 s="1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E3840" i="9"/>
  <c r="D3840" i="9"/>
  <c r="F3840" i="9" s="1"/>
  <c r="B3840" i="9"/>
  <c r="C3840" i="9" s="1"/>
  <c r="A3840" i="9"/>
  <c r="H3839" i="9"/>
  <c r="G3839" i="9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 s="1"/>
  <c r="B3836" i="9"/>
  <c r="C3836" i="9" s="1"/>
  <c r="A3836" i="9"/>
  <c r="H3835" i="9"/>
  <c r="G3835" i="9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 s="1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 s="1"/>
  <c r="B3813" i="9"/>
  <c r="C3813" i="9" s="1"/>
  <c r="A3813" i="9"/>
  <c r="H3812" i="9"/>
  <c r="G3812" i="9"/>
  <c r="E3812" i="9"/>
  <c r="D3812" i="9"/>
  <c r="F3812" i="9" s="1"/>
  <c r="B3812" i="9"/>
  <c r="C3812" i="9" s="1"/>
  <c r="A3812" i="9"/>
  <c r="H3811" i="9"/>
  <c r="G3811" i="9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 s="1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 s="1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 s="1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 s="1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 s="1"/>
  <c r="B3762" i="9"/>
  <c r="C3762" i="9" s="1"/>
  <c r="A3762" i="9"/>
  <c r="H3761" i="9"/>
  <c r="G3761" i="9"/>
  <c r="E3761" i="9"/>
  <c r="D3761" i="9"/>
  <c r="F3761" i="9" s="1"/>
  <c r="B3761" i="9"/>
  <c r="C3761" i="9" s="1"/>
  <c r="A3761" i="9"/>
  <c r="H3760" i="9"/>
  <c r="G3760" i="9"/>
  <c r="E3760" i="9"/>
  <c r="D3760" i="9"/>
  <c r="F3760" i="9" s="1"/>
  <c r="B3760" i="9"/>
  <c r="C3760" i="9" s="1"/>
  <c r="A3760" i="9"/>
  <c r="H3759" i="9"/>
  <c r="G3759" i="9"/>
  <c r="E3759" i="9"/>
  <c r="D3759" i="9"/>
  <c r="F3759" i="9" s="1"/>
  <c r="B3759" i="9"/>
  <c r="C3759" i="9" s="1"/>
  <c r="A3759" i="9"/>
  <c r="H3758" i="9"/>
  <c r="G3758" i="9"/>
  <c r="E3758" i="9"/>
  <c r="D3758" i="9"/>
  <c r="F3758" i="9" s="1"/>
  <c r="B3758" i="9"/>
  <c r="C3758" i="9" s="1"/>
  <c r="A3758" i="9"/>
  <c r="H3757" i="9"/>
  <c r="G3757" i="9"/>
  <c r="E3757" i="9"/>
  <c r="D3757" i="9"/>
  <c r="F3757" i="9" s="1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 s="1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 s="1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 s="1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 s="1"/>
  <c r="B3718" i="9"/>
  <c r="C3718" i="9" s="1"/>
  <c r="A3718" i="9"/>
  <c r="H3717" i="9"/>
  <c r="G3717" i="9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 s="1"/>
  <c r="B3714" i="9"/>
  <c r="C3714" i="9" s="1"/>
  <c r="A3714" i="9"/>
  <c r="H3713" i="9"/>
  <c r="G3713" i="9"/>
  <c r="E3713" i="9"/>
  <c r="D3713" i="9"/>
  <c r="F3713" i="9" s="1"/>
  <c r="B3713" i="9"/>
  <c r="C3713" i="9" s="1"/>
  <c r="A3713" i="9"/>
  <c r="H3712" i="9"/>
  <c r="G3712" i="9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 s="1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 s="1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 s="1"/>
  <c r="B3698" i="9"/>
  <c r="C3698" i="9" s="1"/>
  <c r="A3698" i="9"/>
  <c r="H3697" i="9"/>
  <c r="G3697" i="9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E3687" i="9"/>
  <c r="D3687" i="9"/>
  <c r="F3687" i="9" s="1"/>
  <c r="B3687" i="9"/>
  <c r="C3687" i="9" s="1"/>
  <c r="A3687" i="9"/>
  <c r="H3686" i="9"/>
  <c r="G3686" i="9"/>
  <c r="E3686" i="9"/>
  <c r="D3686" i="9"/>
  <c r="F3686" i="9" s="1"/>
  <c r="B3686" i="9"/>
  <c r="C3686" i="9" s="1"/>
  <c r="A3686" i="9"/>
  <c r="H3685" i="9"/>
  <c r="G3685" i="9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 s="1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 s="1"/>
  <c r="B3678" i="9"/>
  <c r="C3678" i="9" s="1"/>
  <c r="A3678" i="9"/>
  <c r="H3677" i="9"/>
  <c r="G3677" i="9"/>
  <c r="E3677" i="9"/>
  <c r="D3677" i="9"/>
  <c r="F3677" i="9" s="1"/>
  <c r="B3677" i="9"/>
  <c r="C3677" i="9" s="1"/>
  <c r="A3677" i="9"/>
  <c r="H3676" i="9"/>
  <c r="G3676" i="9"/>
  <c r="E3676" i="9"/>
  <c r="D3676" i="9"/>
  <c r="F3676" i="9" s="1"/>
  <c r="B3676" i="9"/>
  <c r="C3676" i="9" s="1"/>
  <c r="A3676" i="9"/>
  <c r="H3675" i="9"/>
  <c r="G3675" i="9"/>
  <c r="E3675" i="9"/>
  <c r="D3675" i="9"/>
  <c r="F3675" i="9" s="1"/>
  <c r="B3675" i="9"/>
  <c r="C3675" i="9" s="1"/>
  <c r="A3675" i="9"/>
  <c r="H3674" i="9"/>
  <c r="G3674" i="9"/>
  <c r="E3674" i="9"/>
  <c r="D3674" i="9"/>
  <c r="F3674" i="9" s="1"/>
  <c r="B3674" i="9"/>
  <c r="C3674" i="9" s="1"/>
  <c r="A3674" i="9"/>
  <c r="H3673" i="9"/>
  <c r="G3673" i="9"/>
  <c r="E3673" i="9"/>
  <c r="D3673" i="9"/>
  <c r="F3673" i="9" s="1"/>
  <c r="B3673" i="9"/>
  <c r="C3673" i="9" s="1"/>
  <c r="A3673" i="9"/>
  <c r="H3672" i="9"/>
  <c r="G3672" i="9"/>
  <c r="E3672" i="9"/>
  <c r="D3672" i="9"/>
  <c r="F3672" i="9" s="1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 s="1"/>
  <c r="B3670" i="9"/>
  <c r="C3670" i="9" s="1"/>
  <c r="A3670" i="9"/>
  <c r="H3669" i="9"/>
  <c r="G3669" i="9"/>
  <c r="E3669" i="9"/>
  <c r="D3669" i="9"/>
  <c r="F3669" i="9" s="1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E3663" i="9"/>
  <c r="D3663" i="9"/>
  <c r="F3663" i="9" s="1"/>
  <c r="B3663" i="9"/>
  <c r="C3663" i="9" s="1"/>
  <c r="A3663" i="9"/>
  <c r="H3662" i="9"/>
  <c r="G3662" i="9"/>
  <c r="E3662" i="9"/>
  <c r="D3662" i="9"/>
  <c r="F3662" i="9" s="1"/>
  <c r="B3662" i="9"/>
  <c r="C3662" i="9" s="1"/>
  <c r="A3662" i="9"/>
  <c r="H3661" i="9"/>
  <c r="G3661" i="9"/>
  <c r="E3661" i="9"/>
  <c r="D3661" i="9"/>
  <c r="F3661" i="9" s="1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 s="1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 s="1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E3648" i="9"/>
  <c r="D3648" i="9"/>
  <c r="F3648" i="9" s="1"/>
  <c r="B3648" i="9"/>
  <c r="C3648" i="9" s="1"/>
  <c r="A3648" i="9"/>
  <c r="H3647" i="9"/>
  <c r="G3647" i="9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 s="1"/>
  <c r="B3638" i="9"/>
  <c r="C3638" i="9" s="1"/>
  <c r="A3638" i="9"/>
  <c r="H3637" i="9"/>
  <c r="G3637" i="9"/>
  <c r="E3637" i="9"/>
  <c r="D3637" i="9"/>
  <c r="F3637" i="9" s="1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 s="1"/>
  <c r="B3629" i="9"/>
  <c r="C3629" i="9" s="1"/>
  <c r="A3629" i="9"/>
  <c r="H3628" i="9"/>
  <c r="G3628" i="9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 s="1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E3623" i="9"/>
  <c r="D3623" i="9"/>
  <c r="F3623" i="9" s="1"/>
  <c r="B3623" i="9"/>
  <c r="C3623" i="9" s="1"/>
  <c r="A3623" i="9"/>
  <c r="H3622" i="9"/>
  <c r="G3622" i="9"/>
  <c r="E3622" i="9"/>
  <c r="D3622" i="9"/>
  <c r="F3622" i="9" s="1"/>
  <c r="B3622" i="9"/>
  <c r="C3622" i="9" s="1"/>
  <c r="A3622" i="9"/>
  <c r="H3621" i="9"/>
  <c r="G3621" i="9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 s="1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E3611" i="9"/>
  <c r="D3611" i="9"/>
  <c r="F3611" i="9" s="1"/>
  <c r="B3611" i="9"/>
  <c r="C3611" i="9" s="1"/>
  <c r="A3611" i="9"/>
  <c r="H3610" i="9"/>
  <c r="G3610" i="9"/>
  <c r="E3610" i="9"/>
  <c r="D3610" i="9"/>
  <c r="F3610" i="9" s="1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 s="1"/>
  <c r="B3606" i="9"/>
  <c r="C3606" i="9" s="1"/>
  <c r="A3606" i="9"/>
  <c r="H3605" i="9"/>
  <c r="G3605" i="9"/>
  <c r="E3605" i="9"/>
  <c r="D3605" i="9"/>
  <c r="F3605" i="9" s="1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 s="1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 s="1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 s="1"/>
  <c r="B3586" i="9"/>
  <c r="C3586" i="9" s="1"/>
  <c r="A3586" i="9"/>
  <c r="H3585" i="9"/>
  <c r="G3585" i="9"/>
  <c r="E3585" i="9"/>
  <c r="D3585" i="9"/>
  <c r="F3585" i="9" s="1"/>
  <c r="B3585" i="9"/>
  <c r="C3585" i="9" s="1"/>
  <c r="A3585" i="9"/>
  <c r="H3584" i="9"/>
  <c r="G3584" i="9"/>
  <c r="E3584" i="9"/>
  <c r="D3584" i="9"/>
  <c r="F3584" i="9" s="1"/>
  <c r="B3584" i="9"/>
  <c r="C3584" i="9" s="1"/>
  <c r="A3584" i="9"/>
  <c r="H3583" i="9"/>
  <c r="G3583" i="9"/>
  <c r="E3583" i="9"/>
  <c r="D3583" i="9"/>
  <c r="F3583" i="9" s="1"/>
  <c r="B3583" i="9"/>
  <c r="C3583" i="9" s="1"/>
  <c r="A3583" i="9"/>
  <c r="H3582" i="9"/>
  <c r="G3582" i="9"/>
  <c r="E3582" i="9"/>
  <c r="D3582" i="9"/>
  <c r="F3582" i="9" s="1"/>
  <c r="B3582" i="9"/>
  <c r="C3582" i="9" s="1"/>
  <c r="A3582" i="9"/>
  <c r="H3581" i="9"/>
  <c r="G3581" i="9"/>
  <c r="E3581" i="9"/>
  <c r="D3581" i="9"/>
  <c r="F3581" i="9" s="1"/>
  <c r="B3581" i="9"/>
  <c r="C3581" i="9" s="1"/>
  <c r="A3581" i="9"/>
  <c r="H3580" i="9"/>
  <c r="G3580" i="9"/>
  <c r="E3580" i="9"/>
  <c r="D3580" i="9"/>
  <c r="F3580" i="9" s="1"/>
  <c r="B3580" i="9"/>
  <c r="C3580" i="9" s="1"/>
  <c r="A3580" i="9"/>
  <c r="H3579" i="9"/>
  <c r="G3579" i="9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E3571" i="9"/>
  <c r="D3571" i="9"/>
  <c r="F3571" i="9" s="1"/>
  <c r="B3571" i="9"/>
  <c r="C3571" i="9" s="1"/>
  <c r="A3571" i="9"/>
  <c r="H3570" i="9"/>
  <c r="G3570" i="9"/>
  <c r="E3570" i="9"/>
  <c r="D3570" i="9"/>
  <c r="F3570" i="9" s="1"/>
  <c r="B3570" i="9"/>
  <c r="C3570" i="9" s="1"/>
  <c r="A3570" i="9"/>
  <c r="H3569" i="9"/>
  <c r="G3569" i="9"/>
  <c r="E3569" i="9"/>
  <c r="D3569" i="9"/>
  <c r="F3569" i="9" s="1"/>
  <c r="B3569" i="9"/>
  <c r="C3569" i="9" s="1"/>
  <c r="A3569" i="9"/>
  <c r="H3568" i="9"/>
  <c r="G3568" i="9"/>
  <c r="E3568" i="9"/>
  <c r="D3568" i="9"/>
  <c r="F3568" i="9" s="1"/>
  <c r="B3568" i="9"/>
  <c r="C3568" i="9" s="1"/>
  <c r="A3568" i="9"/>
  <c r="H3567" i="9"/>
  <c r="G3567" i="9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 s="1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 s="1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 s="1"/>
  <c r="B3554" i="9"/>
  <c r="C3554" i="9" s="1"/>
  <c r="A3554" i="9"/>
  <c r="H3553" i="9"/>
  <c r="G3553" i="9"/>
  <c r="E3553" i="9"/>
  <c r="D3553" i="9"/>
  <c r="F3553" i="9" s="1"/>
  <c r="B3553" i="9"/>
  <c r="C3553" i="9" s="1"/>
  <c r="A3553" i="9"/>
  <c r="H3552" i="9"/>
  <c r="G3552" i="9"/>
  <c r="E3552" i="9"/>
  <c r="D3552" i="9"/>
  <c r="F3552" i="9" s="1"/>
  <c r="B3552" i="9"/>
  <c r="C3552" i="9" s="1"/>
  <c r="A3552" i="9"/>
  <c r="H3551" i="9"/>
  <c r="G3551" i="9"/>
  <c r="E3551" i="9"/>
  <c r="D3551" i="9"/>
  <c r="F3551" i="9" s="1"/>
  <c r="B3551" i="9"/>
  <c r="C3551" i="9" s="1"/>
  <c r="A3551" i="9"/>
  <c r="H3550" i="9"/>
  <c r="G3550" i="9"/>
  <c r="E3550" i="9"/>
  <c r="D3550" i="9"/>
  <c r="F3550" i="9" s="1"/>
  <c r="B3550" i="9"/>
  <c r="C3550" i="9" s="1"/>
  <c r="A3550" i="9"/>
  <c r="H3549" i="9"/>
  <c r="G3549" i="9"/>
  <c r="E3549" i="9"/>
  <c r="D3549" i="9"/>
  <c r="F3549" i="9" s="1"/>
  <c r="B3549" i="9"/>
  <c r="C3549" i="9" s="1"/>
  <c r="A3549" i="9"/>
  <c r="H3548" i="9"/>
  <c r="G3548" i="9"/>
  <c r="E3548" i="9"/>
  <c r="D3548" i="9"/>
  <c r="F3548" i="9" s="1"/>
  <c r="B3548" i="9"/>
  <c r="C3548" i="9" s="1"/>
  <c r="A3548" i="9"/>
  <c r="H3547" i="9"/>
  <c r="G3547" i="9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 s="1"/>
  <c r="B3542" i="9"/>
  <c r="C3542" i="9" s="1"/>
  <c r="A3542" i="9"/>
  <c r="H3541" i="9"/>
  <c r="G3541" i="9"/>
  <c r="E3541" i="9"/>
  <c r="D3541" i="9"/>
  <c r="F3541" i="9" s="1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 s="1"/>
  <c r="B3526" i="9"/>
  <c r="C3526" i="9" s="1"/>
  <c r="A3526" i="9"/>
  <c r="H3525" i="9"/>
  <c r="G3525" i="9"/>
  <c r="E3525" i="9"/>
  <c r="D3525" i="9"/>
  <c r="F3525" i="9" s="1"/>
  <c r="B3525" i="9"/>
  <c r="C3525" i="9" s="1"/>
  <c r="A3525" i="9"/>
  <c r="H3524" i="9"/>
  <c r="G3524" i="9"/>
  <c r="E3524" i="9"/>
  <c r="D3524" i="9"/>
  <c r="F3524" i="9" s="1"/>
  <c r="B3524" i="9"/>
  <c r="C3524" i="9" s="1"/>
  <c r="A3524" i="9"/>
  <c r="H3523" i="9"/>
  <c r="G3523" i="9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 s="1"/>
  <c r="B3513" i="9"/>
  <c r="C3513" i="9" s="1"/>
  <c r="A3513" i="9"/>
  <c r="H3512" i="9"/>
  <c r="G3512" i="9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 s="1"/>
  <c r="B3506" i="9"/>
  <c r="C3506" i="9" s="1"/>
  <c r="A3506" i="9"/>
  <c r="H3505" i="9"/>
  <c r="G3505" i="9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 s="1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 s="1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 s="1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E3483" i="9"/>
  <c r="D3483" i="9"/>
  <c r="F3483" i="9" s="1"/>
  <c r="B3483" i="9"/>
  <c r="C3483" i="9" s="1"/>
  <c r="A3483" i="9"/>
  <c r="H3482" i="9"/>
  <c r="G3482" i="9"/>
  <c r="E3482" i="9"/>
  <c r="D3482" i="9"/>
  <c r="F3482" i="9" s="1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 s="1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 s="1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 s="1"/>
  <c r="B3455" i="9"/>
  <c r="C3455" i="9" s="1"/>
  <c r="A3455" i="9"/>
  <c r="H3454" i="9"/>
  <c r="G3454" i="9"/>
  <c r="E3454" i="9"/>
  <c r="D3454" i="9"/>
  <c r="F3454" i="9" s="1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 s="1"/>
  <c r="B3450" i="9"/>
  <c r="C3450" i="9" s="1"/>
  <c r="A3450" i="9"/>
  <c r="H3449" i="9"/>
  <c r="G3449" i="9"/>
  <c r="E3449" i="9"/>
  <c r="D3449" i="9"/>
  <c r="F3449" i="9" s="1"/>
  <c r="B3449" i="9"/>
  <c r="C3449" i="9" s="1"/>
  <c r="A3449" i="9"/>
  <c r="H3448" i="9"/>
  <c r="G3448" i="9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 s="1"/>
  <c r="B3439" i="9"/>
  <c r="C3439" i="9" s="1"/>
  <c r="A3439" i="9"/>
  <c r="H3438" i="9"/>
  <c r="G3438" i="9"/>
  <c r="E3438" i="9"/>
  <c r="D3438" i="9"/>
  <c r="F3438" i="9" s="1"/>
  <c r="B3438" i="9"/>
  <c r="C3438" i="9" s="1"/>
  <c r="A3438" i="9"/>
  <c r="H3437" i="9"/>
  <c r="G3437" i="9"/>
  <c r="E3437" i="9"/>
  <c r="D3437" i="9"/>
  <c r="F3437" i="9" s="1"/>
  <c r="B3437" i="9"/>
  <c r="C3437" i="9" s="1"/>
  <c r="A3437" i="9"/>
  <c r="H3436" i="9"/>
  <c r="G3436" i="9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 s="1"/>
  <c r="B3434" i="9"/>
  <c r="C3434" i="9" s="1"/>
  <c r="A3434" i="9"/>
  <c r="H3433" i="9"/>
  <c r="G3433" i="9"/>
  <c r="E3433" i="9"/>
  <c r="D3433" i="9"/>
  <c r="F3433" i="9" s="1"/>
  <c r="B3433" i="9"/>
  <c r="C3433" i="9" s="1"/>
  <c r="A3433" i="9"/>
  <c r="H3432" i="9"/>
  <c r="G3432" i="9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 s="1"/>
  <c r="B3426" i="9"/>
  <c r="C3426" i="9" s="1"/>
  <c r="A3426" i="9"/>
  <c r="H3425" i="9"/>
  <c r="G3425" i="9"/>
  <c r="E3425" i="9"/>
  <c r="D3425" i="9"/>
  <c r="F3425" i="9" s="1"/>
  <c r="B3425" i="9"/>
  <c r="C3425" i="9" s="1"/>
  <c r="A3425" i="9"/>
  <c r="H3424" i="9"/>
  <c r="G3424" i="9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E3417" i="9"/>
  <c r="D3417" i="9"/>
  <c r="F3417" i="9" s="1"/>
  <c r="B3417" i="9"/>
  <c r="C3417" i="9" s="1"/>
  <c r="A3417" i="9"/>
  <c r="H3416" i="9"/>
  <c r="G3416" i="9"/>
  <c r="E3416" i="9"/>
  <c r="D3416" i="9"/>
  <c r="F3416" i="9" s="1"/>
  <c r="B3416" i="9"/>
  <c r="C3416" i="9" s="1"/>
  <c r="A3416" i="9"/>
  <c r="H3415" i="9"/>
  <c r="G3415" i="9"/>
  <c r="E3415" i="9"/>
  <c r="D3415" i="9"/>
  <c r="F3415" i="9" s="1"/>
  <c r="B3415" i="9"/>
  <c r="C3415" i="9" s="1"/>
  <c r="A3415" i="9"/>
  <c r="H3414" i="9"/>
  <c r="G3414" i="9"/>
  <c r="E3414" i="9"/>
  <c r="D3414" i="9"/>
  <c r="F3414" i="9" s="1"/>
  <c r="B3414" i="9"/>
  <c r="C3414" i="9" s="1"/>
  <c r="A3414" i="9"/>
  <c r="H3413" i="9"/>
  <c r="G3413" i="9"/>
  <c r="E3413" i="9"/>
  <c r="D3413" i="9"/>
  <c r="F3413" i="9" s="1"/>
  <c r="B3413" i="9"/>
  <c r="C3413" i="9" s="1"/>
  <c r="A3413" i="9"/>
  <c r="H3412" i="9"/>
  <c r="G3412" i="9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 s="1"/>
  <c r="B3406" i="9"/>
  <c r="C3406" i="9" s="1"/>
  <c r="A3406" i="9"/>
  <c r="H3405" i="9"/>
  <c r="G3405" i="9"/>
  <c r="E3405" i="9"/>
  <c r="D3405" i="9"/>
  <c r="F3405" i="9" s="1"/>
  <c r="B3405" i="9"/>
  <c r="C3405" i="9" s="1"/>
  <c r="A3405" i="9"/>
  <c r="H3404" i="9"/>
  <c r="G3404" i="9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 s="1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E3384" i="9"/>
  <c r="D3384" i="9"/>
  <c r="F3384" i="9" s="1"/>
  <c r="B3384" i="9"/>
  <c r="C3384" i="9" s="1"/>
  <c r="A3384" i="9"/>
  <c r="H3383" i="9"/>
  <c r="G3383" i="9"/>
  <c r="E3383" i="9"/>
  <c r="D3383" i="9"/>
  <c r="F3383" i="9" s="1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 s="1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 s="1"/>
  <c r="B3358" i="9"/>
  <c r="C3358" i="9" s="1"/>
  <c r="A3358" i="9"/>
  <c r="H3357" i="9"/>
  <c r="G3357" i="9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 s="1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 s="1"/>
  <c r="B3347" i="9"/>
  <c r="C3347" i="9" s="1"/>
  <c r="A3347" i="9"/>
  <c r="H3346" i="9"/>
  <c r="G3346" i="9"/>
  <c r="E3346" i="9"/>
  <c r="D3346" i="9"/>
  <c r="F3346" i="9" s="1"/>
  <c r="B3346" i="9"/>
  <c r="C3346" i="9" s="1"/>
  <c r="A3346" i="9"/>
  <c r="H3345" i="9"/>
  <c r="G3345" i="9"/>
  <c r="E3345" i="9"/>
  <c r="D3345" i="9"/>
  <c r="F3345" i="9" s="1"/>
  <c r="B3345" i="9"/>
  <c r="C3345" i="9" s="1"/>
  <c r="A3345" i="9"/>
  <c r="H3344" i="9"/>
  <c r="G3344" i="9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 s="1"/>
  <c r="B3335" i="9"/>
  <c r="C3335" i="9" s="1"/>
  <c r="A3335" i="9"/>
  <c r="H3334" i="9"/>
  <c r="G3334" i="9"/>
  <c r="E3334" i="9"/>
  <c r="D3334" i="9"/>
  <c r="F3334" i="9" s="1"/>
  <c r="B3334" i="9"/>
  <c r="C3334" i="9" s="1"/>
  <c r="A3334" i="9"/>
  <c r="H3333" i="9"/>
  <c r="G3333" i="9"/>
  <c r="E3333" i="9"/>
  <c r="D3333" i="9"/>
  <c r="F3333" i="9" s="1"/>
  <c r="B3333" i="9"/>
  <c r="C3333" i="9" s="1"/>
  <c r="A3333" i="9"/>
  <c r="H3332" i="9"/>
  <c r="G3332" i="9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 s="1"/>
  <c r="B3326" i="9"/>
  <c r="C3326" i="9" s="1"/>
  <c r="A3326" i="9"/>
  <c r="H3325" i="9"/>
  <c r="G3325" i="9"/>
  <c r="E3325" i="9"/>
  <c r="D3325" i="9"/>
  <c r="F3325" i="9" s="1"/>
  <c r="B3325" i="9"/>
  <c r="C3325" i="9" s="1"/>
  <c r="A3325" i="9"/>
  <c r="H3324" i="9"/>
  <c r="G3324" i="9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E3317" i="9"/>
  <c r="D3317" i="9"/>
  <c r="F3317" i="9" s="1"/>
  <c r="B3317" i="9"/>
  <c r="C3317" i="9" s="1"/>
  <c r="A3317" i="9"/>
  <c r="H3316" i="9"/>
  <c r="G3316" i="9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 s="1"/>
  <c r="B3307" i="9"/>
  <c r="C3307" i="9" s="1"/>
  <c r="A3307" i="9"/>
  <c r="H3306" i="9"/>
  <c r="G3306" i="9"/>
  <c r="E3306" i="9"/>
  <c r="D3306" i="9"/>
  <c r="F3306" i="9" s="1"/>
  <c r="B3306" i="9"/>
  <c r="C3306" i="9" s="1"/>
  <c r="A3306" i="9"/>
  <c r="H3305" i="9"/>
  <c r="G3305" i="9"/>
  <c r="E3305" i="9"/>
  <c r="D3305" i="9"/>
  <c r="F3305" i="9" s="1"/>
  <c r="B3305" i="9"/>
  <c r="C3305" i="9" s="1"/>
  <c r="A3305" i="9"/>
  <c r="H3304" i="9"/>
  <c r="G3304" i="9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 s="1"/>
  <c r="B3302" i="9"/>
  <c r="C3302" i="9" s="1"/>
  <c r="A3302" i="9"/>
  <c r="H3301" i="9"/>
  <c r="G3301" i="9"/>
  <c r="E3301" i="9"/>
  <c r="D3301" i="9"/>
  <c r="F3301" i="9" s="1"/>
  <c r="B3301" i="9"/>
  <c r="C3301" i="9" s="1"/>
  <c r="A3301" i="9"/>
  <c r="H3300" i="9"/>
  <c r="G3300" i="9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E3292" i="9"/>
  <c r="D3292" i="9"/>
  <c r="F3292" i="9" s="1"/>
  <c r="B3292" i="9"/>
  <c r="C3292" i="9" s="1"/>
  <c r="A3292" i="9"/>
  <c r="H3291" i="9"/>
  <c r="G3291" i="9"/>
  <c r="E3291" i="9"/>
  <c r="D3291" i="9"/>
  <c r="F3291" i="9" s="1"/>
  <c r="B3291" i="9"/>
  <c r="C3291" i="9" s="1"/>
  <c r="A3291" i="9"/>
  <c r="H3290" i="9"/>
  <c r="G3290" i="9"/>
  <c r="E3290" i="9"/>
  <c r="D3290" i="9"/>
  <c r="F3290" i="9" s="1"/>
  <c r="B3290" i="9"/>
  <c r="C3290" i="9" s="1"/>
  <c r="A3290" i="9"/>
  <c r="H3289" i="9"/>
  <c r="G3289" i="9"/>
  <c r="E3289" i="9"/>
  <c r="D3289" i="9"/>
  <c r="F3289" i="9" s="1"/>
  <c r="B3289" i="9"/>
  <c r="C3289" i="9" s="1"/>
  <c r="A3289" i="9"/>
  <c r="H3288" i="9"/>
  <c r="G3288" i="9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E3282" i="9"/>
  <c r="D3282" i="9"/>
  <c r="F3282" i="9" s="1"/>
  <c r="B3282" i="9"/>
  <c r="C3282" i="9" s="1"/>
  <c r="A3282" i="9"/>
  <c r="H3281" i="9"/>
  <c r="G3281" i="9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 s="1"/>
  <c r="B3279" i="9"/>
  <c r="C3279" i="9" s="1"/>
  <c r="A3279" i="9"/>
  <c r="H3278" i="9"/>
  <c r="G3278" i="9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 s="1"/>
  <c r="B3275" i="9"/>
  <c r="C3275" i="9" s="1"/>
  <c r="A3275" i="9"/>
  <c r="H3274" i="9"/>
  <c r="G3274" i="9"/>
  <c r="E3274" i="9"/>
  <c r="D3274" i="9"/>
  <c r="F3274" i="9" s="1"/>
  <c r="B3274" i="9"/>
  <c r="C3274" i="9" s="1"/>
  <c r="A3274" i="9"/>
  <c r="H3273" i="9"/>
  <c r="G3273" i="9"/>
  <c r="E3273" i="9"/>
  <c r="D3273" i="9"/>
  <c r="F3273" i="9" s="1"/>
  <c r="B3273" i="9"/>
  <c r="C3273" i="9" s="1"/>
  <c r="A3273" i="9"/>
  <c r="H3272" i="9"/>
  <c r="G3272" i="9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 s="1"/>
  <c r="B3251" i="9"/>
  <c r="C3251" i="9" s="1"/>
  <c r="A3251" i="9"/>
  <c r="H3250" i="9"/>
  <c r="G3250" i="9"/>
  <c r="E3250" i="9"/>
  <c r="D3250" i="9"/>
  <c r="F3250" i="9" s="1"/>
  <c r="B3250" i="9"/>
  <c r="C3250" i="9" s="1"/>
  <c r="A3250" i="9"/>
  <c r="H3249" i="9"/>
  <c r="G3249" i="9"/>
  <c r="E3249" i="9"/>
  <c r="D3249" i="9"/>
  <c r="F3249" i="9" s="1"/>
  <c r="B3249" i="9"/>
  <c r="C3249" i="9" s="1"/>
  <c r="A3249" i="9"/>
  <c r="H3248" i="9"/>
  <c r="G3248" i="9"/>
  <c r="E3248" i="9"/>
  <c r="D3248" i="9"/>
  <c r="F3248" i="9" s="1"/>
  <c r="B3248" i="9"/>
  <c r="C3248" i="9" s="1"/>
  <c r="A3248" i="9"/>
  <c r="H3247" i="9"/>
  <c r="G3247" i="9"/>
  <c r="E3247" i="9"/>
  <c r="D3247" i="9"/>
  <c r="F3247" i="9" s="1"/>
  <c r="B3247" i="9"/>
  <c r="C3247" i="9" s="1"/>
  <c r="A3247" i="9"/>
  <c r="H3246" i="9"/>
  <c r="G3246" i="9"/>
  <c r="E3246" i="9"/>
  <c r="D3246" i="9"/>
  <c r="F3246" i="9" s="1"/>
  <c r="B3246" i="9"/>
  <c r="C3246" i="9" s="1"/>
  <c r="A3246" i="9"/>
  <c r="H3245" i="9"/>
  <c r="G3245" i="9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 s="1"/>
  <c r="B3243" i="9"/>
  <c r="C3243" i="9" s="1"/>
  <c r="A3243" i="9"/>
  <c r="H3242" i="9"/>
  <c r="G3242" i="9"/>
  <c r="E3242" i="9"/>
  <c r="D3242" i="9"/>
  <c r="F3242" i="9" s="1"/>
  <c r="B3242" i="9"/>
  <c r="C3242" i="9" s="1"/>
  <c r="A3242" i="9"/>
  <c r="H3241" i="9"/>
  <c r="G3241" i="9"/>
  <c r="E3241" i="9"/>
  <c r="D3241" i="9"/>
  <c r="F3241" i="9" s="1"/>
  <c r="B3241" i="9"/>
  <c r="C3241" i="9" s="1"/>
  <c r="A3241" i="9"/>
  <c r="H3240" i="9"/>
  <c r="G3240" i="9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E3238" i="9"/>
  <c r="D3238" i="9"/>
  <c r="F3238" i="9" s="1"/>
  <c r="B3238" i="9"/>
  <c r="C3238" i="9" s="1"/>
  <c r="A3238" i="9"/>
  <c r="H3237" i="9"/>
  <c r="G3237" i="9"/>
  <c r="E3237" i="9"/>
  <c r="D3237" i="9"/>
  <c r="F3237" i="9" s="1"/>
  <c r="B3237" i="9"/>
  <c r="C3237" i="9" s="1"/>
  <c r="A3237" i="9"/>
  <c r="H3236" i="9"/>
  <c r="G3236" i="9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 s="1"/>
  <c r="B3231" i="9"/>
  <c r="C3231" i="9" s="1"/>
  <c r="A3231" i="9"/>
  <c r="H3230" i="9"/>
  <c r="G3230" i="9"/>
  <c r="E3230" i="9"/>
  <c r="D3230" i="9"/>
  <c r="F3230" i="9" s="1"/>
  <c r="B3230" i="9"/>
  <c r="C3230" i="9" s="1"/>
  <c r="A3230" i="9"/>
  <c r="H3229" i="9"/>
  <c r="G3229" i="9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 s="1"/>
  <c r="B3227" i="9"/>
  <c r="C3227" i="9" s="1"/>
  <c r="A3227" i="9"/>
  <c r="H3226" i="9"/>
  <c r="G3226" i="9"/>
  <c r="E3226" i="9"/>
  <c r="D3226" i="9"/>
  <c r="F3226" i="9" s="1"/>
  <c r="B3226" i="9"/>
  <c r="C3226" i="9" s="1"/>
  <c r="A3226" i="9"/>
  <c r="H3225" i="9"/>
  <c r="G3225" i="9"/>
  <c r="E3225" i="9"/>
  <c r="D3225" i="9"/>
  <c r="F3225" i="9" s="1"/>
  <c r="B3225" i="9"/>
  <c r="C3225" i="9" s="1"/>
  <c r="A3225" i="9"/>
  <c r="H3224" i="9"/>
  <c r="G3224" i="9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 s="1"/>
  <c r="B3219" i="9"/>
  <c r="C3219" i="9" s="1"/>
  <c r="A3219" i="9"/>
  <c r="H3218" i="9"/>
  <c r="G3218" i="9"/>
  <c r="E3218" i="9"/>
  <c r="D3218" i="9"/>
  <c r="F3218" i="9" s="1"/>
  <c r="B3218" i="9"/>
  <c r="C3218" i="9" s="1"/>
  <c r="A3218" i="9"/>
  <c r="H3217" i="9"/>
  <c r="G3217" i="9"/>
  <c r="E3217" i="9"/>
  <c r="D3217" i="9"/>
  <c r="F3217" i="9" s="1"/>
  <c r="B3217" i="9"/>
  <c r="C3217" i="9" s="1"/>
  <c r="A3217" i="9"/>
  <c r="H3216" i="9"/>
  <c r="G3216" i="9"/>
  <c r="E3216" i="9"/>
  <c r="D3216" i="9"/>
  <c r="F3216" i="9" s="1"/>
  <c r="B3216" i="9"/>
  <c r="C3216" i="9" s="1"/>
  <c r="A3216" i="9"/>
  <c r="H3215" i="9"/>
  <c r="G3215" i="9"/>
  <c r="E3215" i="9"/>
  <c r="D3215" i="9"/>
  <c r="F3215" i="9" s="1"/>
  <c r="B3215" i="9"/>
  <c r="C3215" i="9" s="1"/>
  <c r="A3215" i="9"/>
  <c r="H3214" i="9"/>
  <c r="G3214" i="9"/>
  <c r="E3214" i="9"/>
  <c r="D3214" i="9"/>
  <c r="F3214" i="9" s="1"/>
  <c r="B3214" i="9"/>
  <c r="C3214" i="9" s="1"/>
  <c r="A3214" i="9"/>
  <c r="H3213" i="9"/>
  <c r="G3213" i="9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 s="1"/>
  <c r="B3211" i="9"/>
  <c r="C3211" i="9" s="1"/>
  <c r="A3211" i="9"/>
  <c r="H3210" i="9"/>
  <c r="G3210" i="9"/>
  <c r="E3210" i="9"/>
  <c r="D3210" i="9"/>
  <c r="F3210" i="9" s="1"/>
  <c r="B3210" i="9"/>
  <c r="C3210" i="9" s="1"/>
  <c r="A3210" i="9"/>
  <c r="H3209" i="9"/>
  <c r="G3209" i="9"/>
  <c r="E3209" i="9"/>
  <c r="D3209" i="9"/>
  <c r="F3209" i="9" s="1"/>
  <c r="B3209" i="9"/>
  <c r="C3209" i="9" s="1"/>
  <c r="A3209" i="9"/>
  <c r="H3208" i="9"/>
  <c r="G3208" i="9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 s="1"/>
  <c r="B3203" i="9"/>
  <c r="C3203" i="9" s="1"/>
  <c r="A3203" i="9"/>
  <c r="H3202" i="9"/>
  <c r="G3202" i="9"/>
  <c r="E3202" i="9"/>
  <c r="D3202" i="9"/>
  <c r="F3202" i="9" s="1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 s="1"/>
  <c r="B3175" i="9"/>
  <c r="C3175" i="9" s="1"/>
  <c r="A3175" i="9"/>
  <c r="H3174" i="9"/>
  <c r="G3174" i="9"/>
  <c r="E3174" i="9"/>
  <c r="D3174" i="9"/>
  <c r="F3174" i="9" s="1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E3164" i="9"/>
  <c r="D3164" i="9"/>
  <c r="F3164" i="9" s="1"/>
  <c r="B3164" i="9"/>
  <c r="C3164" i="9" s="1"/>
  <c r="A3164" i="9"/>
  <c r="H3163" i="9"/>
  <c r="G3163" i="9"/>
  <c r="E3163" i="9"/>
  <c r="D3163" i="9"/>
  <c r="F3163" i="9" s="1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 s="1"/>
  <c r="B3147" i="9"/>
  <c r="C3147" i="9" s="1"/>
  <c r="A3147" i="9"/>
  <c r="H3146" i="9"/>
  <c r="G3146" i="9"/>
  <c r="E3146" i="9"/>
  <c r="D3146" i="9"/>
  <c r="F3146" i="9" s="1"/>
  <c r="B3146" i="9"/>
  <c r="C3146" i="9" s="1"/>
  <c r="A3146" i="9"/>
  <c r="H3145" i="9"/>
  <c r="G3145" i="9"/>
  <c r="E3145" i="9"/>
  <c r="D3145" i="9"/>
  <c r="F3145" i="9" s="1"/>
  <c r="B3145" i="9"/>
  <c r="C3145" i="9" s="1"/>
  <c r="A3145" i="9"/>
  <c r="H3144" i="9"/>
  <c r="G3144" i="9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 s="1"/>
  <c r="B3138" i="9"/>
  <c r="C3138" i="9" s="1"/>
  <c r="A3138" i="9"/>
  <c r="H3137" i="9"/>
  <c r="G3137" i="9"/>
  <c r="E3137" i="9"/>
  <c r="D3137" i="9"/>
  <c r="F3137" i="9" s="1"/>
  <c r="B3137" i="9"/>
  <c r="C3137" i="9" s="1"/>
  <c r="A3137" i="9"/>
  <c r="H3136" i="9"/>
  <c r="G3136" i="9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E3132" i="9"/>
  <c r="D3132" i="9"/>
  <c r="F3132" i="9" s="1"/>
  <c r="B3132" i="9"/>
  <c r="C3132" i="9" s="1"/>
  <c r="A3132" i="9"/>
  <c r="H3131" i="9"/>
  <c r="G3131" i="9"/>
  <c r="E3131" i="9"/>
  <c r="D3131" i="9"/>
  <c r="F3131" i="9" s="1"/>
  <c r="B3131" i="9"/>
  <c r="C3131" i="9" s="1"/>
  <c r="A3131" i="9"/>
  <c r="H3130" i="9"/>
  <c r="G3130" i="9"/>
  <c r="E3130" i="9"/>
  <c r="D3130" i="9"/>
  <c r="F3130" i="9" s="1"/>
  <c r="B3130" i="9"/>
  <c r="C3130" i="9" s="1"/>
  <c r="A3130" i="9"/>
  <c r="H3129" i="9"/>
  <c r="G3129" i="9"/>
  <c r="E3129" i="9"/>
  <c r="D3129" i="9"/>
  <c r="F3129" i="9" s="1"/>
  <c r="B3129" i="9"/>
  <c r="C3129" i="9" s="1"/>
  <c r="A3129" i="9"/>
  <c r="H3128" i="9"/>
  <c r="G3128" i="9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E3116" i="9"/>
  <c r="D3116" i="9"/>
  <c r="F3116" i="9" s="1"/>
  <c r="B3116" i="9"/>
  <c r="C3116" i="9" s="1"/>
  <c r="A3116" i="9"/>
  <c r="H3115" i="9"/>
  <c r="G3115" i="9"/>
  <c r="E3115" i="9"/>
  <c r="D3115" i="9"/>
  <c r="F3115" i="9" s="1"/>
  <c r="B3115" i="9"/>
  <c r="C3115" i="9" s="1"/>
  <c r="A3115" i="9"/>
  <c r="H3114" i="9"/>
  <c r="G3114" i="9"/>
  <c r="E3114" i="9"/>
  <c r="D3114" i="9"/>
  <c r="F3114" i="9" s="1"/>
  <c r="B3114" i="9"/>
  <c r="C3114" i="9" s="1"/>
  <c r="A3114" i="9"/>
  <c r="H3113" i="9"/>
  <c r="G3113" i="9"/>
  <c r="E3113" i="9"/>
  <c r="D3113" i="9"/>
  <c r="F3113" i="9" s="1"/>
  <c r="B3113" i="9"/>
  <c r="C3113" i="9" s="1"/>
  <c r="A3113" i="9"/>
  <c r="H3112" i="9"/>
  <c r="G3112" i="9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E3110" i="9"/>
  <c r="D3110" i="9"/>
  <c r="F3110" i="9" s="1"/>
  <c r="B3110" i="9"/>
  <c r="C3110" i="9" s="1"/>
  <c r="A3110" i="9"/>
  <c r="H3109" i="9"/>
  <c r="G3109" i="9"/>
  <c r="E3109" i="9"/>
  <c r="D3109" i="9"/>
  <c r="F3109" i="9" s="1"/>
  <c r="B3109" i="9"/>
  <c r="C3109" i="9" s="1"/>
  <c r="A3109" i="9"/>
  <c r="H3108" i="9"/>
  <c r="G3108" i="9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 s="1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 s="1"/>
  <c r="B3099" i="9"/>
  <c r="C3099" i="9" s="1"/>
  <c r="A3099" i="9"/>
  <c r="H3098" i="9"/>
  <c r="G3098" i="9"/>
  <c r="E3098" i="9"/>
  <c r="D3098" i="9"/>
  <c r="F3098" i="9" s="1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 s="1"/>
  <c r="B3087" i="9"/>
  <c r="C3087" i="9" s="1"/>
  <c r="A3087" i="9"/>
  <c r="H3086" i="9"/>
  <c r="G3086" i="9"/>
  <c r="E3086" i="9"/>
  <c r="D3086" i="9"/>
  <c r="F3086" i="9" s="1"/>
  <c r="B3086" i="9"/>
  <c r="C3086" i="9" s="1"/>
  <c r="A3086" i="9"/>
  <c r="H3085" i="9"/>
  <c r="G3085" i="9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 s="1"/>
  <c r="B3083" i="9"/>
  <c r="C3083" i="9" s="1"/>
  <c r="A3083" i="9"/>
  <c r="H3082" i="9"/>
  <c r="G3082" i="9"/>
  <c r="E3082" i="9"/>
  <c r="D3082" i="9"/>
  <c r="F3082" i="9" s="1"/>
  <c r="B3082" i="9"/>
  <c r="C3082" i="9" s="1"/>
  <c r="A3082" i="9"/>
  <c r="H3081" i="9"/>
  <c r="G3081" i="9"/>
  <c r="E3081" i="9"/>
  <c r="D3081" i="9"/>
  <c r="F3081" i="9" s="1"/>
  <c r="B3081" i="9"/>
  <c r="C3081" i="9" s="1"/>
  <c r="A3081" i="9"/>
  <c r="H3080" i="9"/>
  <c r="G3080" i="9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 s="1"/>
  <c r="B3071" i="9"/>
  <c r="C3071" i="9" s="1"/>
  <c r="A3071" i="9"/>
  <c r="H3070" i="9"/>
  <c r="G3070" i="9"/>
  <c r="E3070" i="9"/>
  <c r="D3070" i="9"/>
  <c r="F3070" i="9" s="1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 s="1"/>
  <c r="B3053" i="9"/>
  <c r="C3053" i="9" s="1"/>
  <c r="A3053" i="9"/>
  <c r="H3052" i="9"/>
  <c r="G3052" i="9"/>
  <c r="E3052" i="9"/>
  <c r="D3052" i="9"/>
  <c r="F3052" i="9" s="1"/>
  <c r="B3052" i="9"/>
  <c r="C3052" i="9" s="1"/>
  <c r="A3052" i="9"/>
  <c r="H3051" i="9"/>
  <c r="G3051" i="9"/>
  <c r="E3051" i="9"/>
  <c r="D3051" i="9"/>
  <c r="F3051" i="9" s="1"/>
  <c r="B3051" i="9"/>
  <c r="C3051" i="9" s="1"/>
  <c r="A3051" i="9"/>
  <c r="H3050" i="9"/>
  <c r="G3050" i="9"/>
  <c r="E3050" i="9"/>
  <c r="D3050" i="9"/>
  <c r="F3050" i="9" s="1"/>
  <c r="B3050" i="9"/>
  <c r="C3050" i="9" s="1"/>
  <c r="A3050" i="9"/>
  <c r="H3049" i="9"/>
  <c r="G3049" i="9"/>
  <c r="E3049" i="9"/>
  <c r="D3049" i="9"/>
  <c r="F3049" i="9" s="1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E3030" i="9"/>
  <c r="D3030" i="9"/>
  <c r="F3030" i="9" s="1"/>
  <c r="B3030" i="9"/>
  <c r="C3030" i="9" s="1"/>
  <c r="A3030" i="9"/>
  <c r="H3029" i="9"/>
  <c r="G3029" i="9"/>
  <c r="E3029" i="9"/>
  <c r="D3029" i="9"/>
  <c r="F3029" i="9" s="1"/>
  <c r="B3029" i="9"/>
  <c r="C3029" i="9" s="1"/>
  <c r="A3029" i="9"/>
  <c r="H3028" i="9"/>
  <c r="G3028" i="9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E3026" i="9"/>
  <c r="D3026" i="9"/>
  <c r="F3026" i="9" s="1"/>
  <c r="B3026" i="9"/>
  <c r="C3026" i="9" s="1"/>
  <c r="A3026" i="9"/>
  <c r="H3025" i="9"/>
  <c r="G3025" i="9"/>
  <c r="E3025" i="9"/>
  <c r="D3025" i="9"/>
  <c r="F3025" i="9" s="1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 s="1"/>
  <c r="B3021" i="9"/>
  <c r="C3021" i="9" s="1"/>
  <c r="A3021" i="9"/>
  <c r="H3020" i="9"/>
  <c r="G3020" i="9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E3018" i="9"/>
  <c r="D3018" i="9"/>
  <c r="F3018" i="9" s="1"/>
  <c r="B3018" i="9"/>
  <c r="C3018" i="9" s="1"/>
  <c r="A3018" i="9"/>
  <c r="H3017" i="9"/>
  <c r="G3017" i="9"/>
  <c r="E3017" i="9"/>
  <c r="D3017" i="9"/>
  <c r="F3017" i="9" s="1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 s="1"/>
  <c r="B3007" i="9"/>
  <c r="C3007" i="9" s="1"/>
  <c r="A3007" i="9"/>
  <c r="H3006" i="9"/>
  <c r="G3006" i="9"/>
  <c r="E3006" i="9"/>
  <c r="D3006" i="9"/>
  <c r="F3006" i="9" s="1"/>
  <c r="B3006" i="9"/>
  <c r="C3006" i="9" s="1"/>
  <c r="A3006" i="9"/>
  <c r="H3005" i="9"/>
  <c r="G3005" i="9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 s="1"/>
  <c r="B3002" i="9"/>
  <c r="C3002" i="9" s="1"/>
  <c r="A3002" i="9"/>
  <c r="H3001" i="9"/>
  <c r="G3001" i="9"/>
  <c r="E3001" i="9"/>
  <c r="D3001" i="9"/>
  <c r="F3001" i="9" s="1"/>
  <c r="B3001" i="9"/>
  <c r="C3001" i="9" s="1"/>
  <c r="A3001" i="9"/>
  <c r="H3000" i="9"/>
  <c r="G3000" i="9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 s="1"/>
  <c r="B2991" i="9"/>
  <c r="C2991" i="9" s="1"/>
  <c r="A2991" i="9"/>
  <c r="H2990" i="9"/>
  <c r="G2990" i="9"/>
  <c r="E2990" i="9"/>
  <c r="D2990" i="9"/>
  <c r="F2990" i="9" s="1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 s="1"/>
  <c r="B2985" i="9"/>
  <c r="C2985" i="9" s="1"/>
  <c r="A2985" i="9"/>
  <c r="H2984" i="9"/>
  <c r="G2984" i="9"/>
  <c r="E2984" i="9"/>
  <c r="D2984" i="9"/>
  <c r="F2984" i="9" s="1"/>
  <c r="B2984" i="9"/>
  <c r="C2984" i="9" s="1"/>
  <c r="A2984" i="9"/>
  <c r="H2983" i="9"/>
  <c r="G2983" i="9"/>
  <c r="E2983" i="9"/>
  <c r="D2983" i="9"/>
  <c r="F2983" i="9" s="1"/>
  <c r="B2983" i="9"/>
  <c r="C2983" i="9" s="1"/>
  <c r="A2983" i="9"/>
  <c r="H2982" i="9"/>
  <c r="G2982" i="9"/>
  <c r="E2982" i="9"/>
  <c r="D2982" i="9"/>
  <c r="F2982" i="9" s="1"/>
  <c r="B2982" i="9"/>
  <c r="C2982" i="9" s="1"/>
  <c r="A2982" i="9"/>
  <c r="H2981" i="9"/>
  <c r="G2981" i="9"/>
  <c r="E2981" i="9"/>
  <c r="D2981" i="9"/>
  <c r="F2981" i="9" s="1"/>
  <c r="B2981" i="9"/>
  <c r="C2981" i="9" s="1"/>
  <c r="A2981" i="9"/>
  <c r="H2980" i="9"/>
  <c r="G2980" i="9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 s="1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 s="1"/>
  <c r="B2967" i="9"/>
  <c r="C2967" i="9" s="1"/>
  <c r="A2967" i="9"/>
  <c r="H2966" i="9"/>
  <c r="G2966" i="9"/>
  <c r="E2966" i="9"/>
  <c r="D2966" i="9"/>
  <c r="F2966" i="9" s="1"/>
  <c r="B2966" i="9"/>
  <c r="C2966" i="9" s="1"/>
  <c r="A2966" i="9"/>
  <c r="H2965" i="9"/>
  <c r="G2965" i="9"/>
  <c r="E2965" i="9"/>
  <c r="D2965" i="9"/>
  <c r="F2965" i="9" s="1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 s="1"/>
  <c r="B2962" i="9"/>
  <c r="C2962" i="9" s="1"/>
  <c r="A2962" i="9"/>
  <c r="H2961" i="9"/>
  <c r="G2961" i="9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 s="1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E2952" i="9"/>
  <c r="D2952" i="9"/>
  <c r="F2952" i="9" s="1"/>
  <c r="B2952" i="9"/>
  <c r="C2952" i="9" s="1"/>
  <c r="A2952" i="9"/>
  <c r="H2951" i="9"/>
  <c r="G2951" i="9"/>
  <c r="E2951" i="9"/>
  <c r="D2951" i="9"/>
  <c r="F2951" i="9" s="1"/>
  <c r="B2951" i="9"/>
  <c r="C2951" i="9" s="1"/>
  <c r="A2951" i="9"/>
  <c r="H2950" i="9"/>
  <c r="G2950" i="9"/>
  <c r="E2950" i="9"/>
  <c r="D2950" i="9"/>
  <c r="F2950" i="9" s="1"/>
  <c r="B2950" i="9"/>
  <c r="C2950" i="9" s="1"/>
  <c r="A2950" i="9"/>
  <c r="H2949" i="9"/>
  <c r="G2949" i="9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 s="1"/>
  <c r="B2946" i="9"/>
  <c r="C2946" i="9" s="1"/>
  <c r="A2946" i="9"/>
  <c r="H2945" i="9"/>
  <c r="G2945" i="9"/>
  <c r="E2945" i="9"/>
  <c r="D2945" i="9"/>
  <c r="F2945" i="9" s="1"/>
  <c r="B2945" i="9"/>
  <c r="C2945" i="9" s="1"/>
  <c r="A2945" i="9"/>
  <c r="H2944" i="9"/>
  <c r="G2944" i="9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E2938" i="9"/>
  <c r="D2938" i="9"/>
  <c r="F2938" i="9" s="1"/>
  <c r="B2938" i="9"/>
  <c r="C2938" i="9" s="1"/>
  <c r="A2938" i="9"/>
  <c r="H2937" i="9"/>
  <c r="G2937" i="9"/>
  <c r="E2937" i="9"/>
  <c r="D2937" i="9"/>
  <c r="F2937" i="9" s="1"/>
  <c r="B2937" i="9"/>
  <c r="C2937" i="9" s="1"/>
  <c r="A2937" i="9"/>
  <c r="H2936" i="9"/>
  <c r="G2936" i="9"/>
  <c r="E2936" i="9"/>
  <c r="D2936" i="9"/>
  <c r="F2936" i="9" s="1"/>
  <c r="B2936" i="9"/>
  <c r="C2936" i="9" s="1"/>
  <c r="A2936" i="9"/>
  <c r="H2935" i="9"/>
  <c r="G2935" i="9"/>
  <c r="E2935" i="9"/>
  <c r="D2935" i="9"/>
  <c r="F2935" i="9" s="1"/>
  <c r="B2935" i="9"/>
  <c r="C2935" i="9" s="1"/>
  <c r="A2935" i="9"/>
  <c r="H2934" i="9"/>
  <c r="G2934" i="9"/>
  <c r="E2934" i="9"/>
  <c r="D2934" i="9"/>
  <c r="F2934" i="9" s="1"/>
  <c r="B2934" i="9"/>
  <c r="C2934" i="9" s="1"/>
  <c r="A2934" i="9"/>
  <c r="H2933" i="9"/>
  <c r="G2933" i="9"/>
  <c r="E2933" i="9"/>
  <c r="D2933" i="9"/>
  <c r="F2933" i="9" s="1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 s="1"/>
  <c r="B2919" i="9"/>
  <c r="C2919" i="9" s="1"/>
  <c r="A2919" i="9"/>
  <c r="H2918" i="9"/>
  <c r="G2918" i="9"/>
  <c r="E2918" i="9"/>
  <c r="D2918" i="9"/>
  <c r="F2918" i="9" s="1"/>
  <c r="B2918" i="9"/>
  <c r="C2918" i="9" s="1"/>
  <c r="A2918" i="9"/>
  <c r="H2917" i="9"/>
  <c r="G2917" i="9"/>
  <c r="E2917" i="9"/>
  <c r="D2917" i="9"/>
  <c r="F2917" i="9" s="1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E2914" i="9"/>
  <c r="D2914" i="9"/>
  <c r="F2914" i="9" s="1"/>
  <c r="B2914" i="9"/>
  <c r="C2914" i="9" s="1"/>
  <c r="A2914" i="9"/>
  <c r="H2913" i="9"/>
  <c r="G2913" i="9"/>
  <c r="E2913" i="9"/>
  <c r="D2913" i="9"/>
  <c r="F2913" i="9" s="1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 s="1"/>
  <c r="B2911" i="9"/>
  <c r="C2911" i="9" s="1"/>
  <c r="A2911" i="9"/>
  <c r="H2910" i="9"/>
  <c r="G2910" i="9"/>
  <c r="E2910" i="9"/>
  <c r="D2910" i="9"/>
  <c r="F2910" i="9" s="1"/>
  <c r="B2910" i="9"/>
  <c r="C2910" i="9" s="1"/>
  <c r="A2910" i="9"/>
  <c r="H2909" i="9"/>
  <c r="G2909" i="9"/>
  <c r="E2909" i="9"/>
  <c r="D2909" i="9"/>
  <c r="F2909" i="9" s="1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E2898" i="9"/>
  <c r="D2898" i="9"/>
  <c r="F2898" i="9" s="1"/>
  <c r="B2898" i="9"/>
  <c r="C2898" i="9" s="1"/>
  <c r="A2898" i="9"/>
  <c r="H2897" i="9"/>
  <c r="G2897" i="9"/>
  <c r="E2897" i="9"/>
  <c r="D2897" i="9"/>
  <c r="F2897" i="9" s="1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 s="1"/>
  <c r="B2895" i="9"/>
  <c r="C2895" i="9" s="1"/>
  <c r="A2895" i="9"/>
  <c r="H2894" i="9"/>
  <c r="G2894" i="9"/>
  <c r="E2894" i="9"/>
  <c r="D2894" i="9"/>
  <c r="F2894" i="9" s="1"/>
  <c r="B2894" i="9"/>
  <c r="C2894" i="9" s="1"/>
  <c r="A2894" i="9"/>
  <c r="H2893" i="9"/>
  <c r="G2893" i="9"/>
  <c r="E2893" i="9"/>
  <c r="D2893" i="9"/>
  <c r="F2893" i="9" s="1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E2882" i="9"/>
  <c r="D2882" i="9"/>
  <c r="F2882" i="9" s="1"/>
  <c r="B2882" i="9"/>
  <c r="C2882" i="9" s="1"/>
  <c r="A2882" i="9"/>
  <c r="H2881" i="9"/>
  <c r="G2881" i="9"/>
  <c r="E2881" i="9"/>
  <c r="D2881" i="9"/>
  <c r="F2881" i="9" s="1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 s="1"/>
  <c r="B2879" i="9"/>
  <c r="C2879" i="9" s="1"/>
  <c r="A2879" i="9"/>
  <c r="H2878" i="9"/>
  <c r="G2878" i="9"/>
  <c r="E2878" i="9"/>
  <c r="D2878" i="9"/>
  <c r="F2878" i="9" s="1"/>
  <c r="B2878" i="9"/>
  <c r="C2878" i="9" s="1"/>
  <c r="A2878" i="9"/>
  <c r="H2877" i="9"/>
  <c r="G2877" i="9"/>
  <c r="E2877" i="9"/>
  <c r="D2877" i="9"/>
  <c r="F2877" i="9" s="1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E2858" i="9"/>
  <c r="D2858" i="9"/>
  <c r="F2858" i="9" s="1"/>
  <c r="B2858" i="9"/>
  <c r="C2858" i="9" s="1"/>
  <c r="A2858" i="9"/>
  <c r="H2857" i="9"/>
  <c r="G2857" i="9"/>
  <c r="E2857" i="9"/>
  <c r="D2857" i="9"/>
  <c r="F2857" i="9" s="1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 s="1"/>
  <c r="B2855" i="9"/>
  <c r="C2855" i="9" s="1"/>
  <c r="A2855" i="9"/>
  <c r="H2854" i="9"/>
  <c r="G2854" i="9"/>
  <c r="E2854" i="9"/>
  <c r="D2854" i="9"/>
  <c r="F2854" i="9" s="1"/>
  <c r="B2854" i="9"/>
  <c r="C2854" i="9" s="1"/>
  <c r="A2854" i="9"/>
  <c r="H2853" i="9"/>
  <c r="G2853" i="9"/>
  <c r="E2853" i="9"/>
  <c r="D2853" i="9"/>
  <c r="F2853" i="9" s="1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E2850" i="9"/>
  <c r="D2850" i="9"/>
  <c r="F2850" i="9" s="1"/>
  <c r="B2850" i="9"/>
  <c r="C2850" i="9" s="1"/>
  <c r="A2850" i="9"/>
  <c r="H2849" i="9"/>
  <c r="G2849" i="9"/>
  <c r="E2849" i="9"/>
  <c r="D2849" i="9"/>
  <c r="F2849" i="9" s="1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 s="1"/>
  <c r="B2847" i="9"/>
  <c r="C2847" i="9" s="1"/>
  <c r="A2847" i="9"/>
  <c r="H2846" i="9"/>
  <c r="G2846" i="9"/>
  <c r="E2846" i="9"/>
  <c r="D2846" i="9"/>
  <c r="F2846" i="9" s="1"/>
  <c r="B2846" i="9"/>
  <c r="C2846" i="9" s="1"/>
  <c r="A2846" i="9"/>
  <c r="H2845" i="9"/>
  <c r="G2845" i="9"/>
  <c r="E2845" i="9"/>
  <c r="D2845" i="9"/>
  <c r="F2845" i="9" s="1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E2834" i="9"/>
  <c r="D2834" i="9"/>
  <c r="F2834" i="9" s="1"/>
  <c r="B2834" i="9"/>
  <c r="C2834" i="9" s="1"/>
  <c r="A2834" i="9"/>
  <c r="H2833" i="9"/>
  <c r="G2833" i="9"/>
  <c r="E2833" i="9"/>
  <c r="D2833" i="9"/>
  <c r="F2833" i="9" s="1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E2824" i="9"/>
  <c r="D2824" i="9"/>
  <c r="F2824" i="9" s="1"/>
  <c r="B2824" i="9"/>
  <c r="C2824" i="9" s="1"/>
  <c r="A2824" i="9"/>
  <c r="H2823" i="9"/>
  <c r="G2823" i="9"/>
  <c r="E2823" i="9"/>
  <c r="D2823" i="9"/>
  <c r="F2823" i="9" s="1"/>
  <c r="B2823" i="9"/>
  <c r="C2823" i="9" s="1"/>
  <c r="A2823" i="9"/>
  <c r="H2822" i="9"/>
  <c r="G2822" i="9"/>
  <c r="E2822" i="9"/>
  <c r="D2822" i="9"/>
  <c r="F2822" i="9" s="1"/>
  <c r="B2822" i="9"/>
  <c r="C2822" i="9" s="1"/>
  <c r="A2822" i="9"/>
  <c r="H2821" i="9"/>
  <c r="G2821" i="9"/>
  <c r="E2821" i="9"/>
  <c r="D2821" i="9"/>
  <c r="F2821" i="9" s="1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E2818" i="9"/>
  <c r="D2818" i="9"/>
  <c r="F2818" i="9" s="1"/>
  <c r="B2818" i="9"/>
  <c r="C2818" i="9" s="1"/>
  <c r="A2818" i="9"/>
  <c r="H2817" i="9"/>
  <c r="G2817" i="9"/>
  <c r="E2817" i="9"/>
  <c r="D2817" i="9"/>
  <c r="F2817" i="9" s="1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 s="1"/>
  <c r="B2815" i="9"/>
  <c r="C2815" i="9" s="1"/>
  <c r="A2815" i="9"/>
  <c r="H2814" i="9"/>
  <c r="G2814" i="9"/>
  <c r="E2814" i="9"/>
  <c r="D2814" i="9"/>
  <c r="F2814" i="9" s="1"/>
  <c r="B2814" i="9"/>
  <c r="C2814" i="9" s="1"/>
  <c r="A2814" i="9"/>
  <c r="H2813" i="9"/>
  <c r="G2813" i="9"/>
  <c r="E2813" i="9"/>
  <c r="D2813" i="9"/>
  <c r="F2813" i="9" s="1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E2802" i="9"/>
  <c r="D2802" i="9"/>
  <c r="F2802" i="9" s="1"/>
  <c r="B2802" i="9"/>
  <c r="C2802" i="9" s="1"/>
  <c r="A2802" i="9"/>
  <c r="H2801" i="9"/>
  <c r="G2801" i="9"/>
  <c r="E2801" i="9"/>
  <c r="D2801" i="9"/>
  <c r="F2801" i="9" s="1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 s="1"/>
  <c r="B2799" i="9"/>
  <c r="C2799" i="9" s="1"/>
  <c r="A2799" i="9"/>
  <c r="H2798" i="9"/>
  <c r="G2798" i="9"/>
  <c r="E2798" i="9"/>
  <c r="D2798" i="9"/>
  <c r="F2798" i="9" s="1"/>
  <c r="B2798" i="9"/>
  <c r="C2798" i="9" s="1"/>
  <c r="A2798" i="9"/>
  <c r="H2797" i="9"/>
  <c r="G2797" i="9"/>
  <c r="E2797" i="9"/>
  <c r="D2797" i="9"/>
  <c r="F2797" i="9" s="1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E2786" i="9"/>
  <c r="D2786" i="9"/>
  <c r="F2786" i="9" s="1"/>
  <c r="B2786" i="9"/>
  <c r="C2786" i="9" s="1"/>
  <c r="A2786" i="9"/>
  <c r="H2785" i="9"/>
  <c r="G2785" i="9"/>
  <c r="E2785" i="9"/>
  <c r="D2785" i="9"/>
  <c r="F2785" i="9" s="1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 s="1"/>
  <c r="B2783" i="9"/>
  <c r="C2783" i="9" s="1"/>
  <c r="A2783" i="9"/>
  <c r="H2782" i="9"/>
  <c r="G2782" i="9"/>
  <c r="E2782" i="9"/>
  <c r="D2782" i="9"/>
  <c r="F2782" i="9" s="1"/>
  <c r="B2782" i="9"/>
  <c r="C2782" i="9" s="1"/>
  <c r="A2782" i="9"/>
  <c r="H2781" i="9"/>
  <c r="G2781" i="9"/>
  <c r="E2781" i="9"/>
  <c r="D2781" i="9"/>
  <c r="F2781" i="9" s="1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 s="1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E2770" i="9"/>
  <c r="D2770" i="9"/>
  <c r="F2770" i="9" s="1"/>
  <c r="B2770" i="9"/>
  <c r="C2770" i="9" s="1"/>
  <c r="A2770" i="9"/>
  <c r="H2769" i="9"/>
  <c r="G2769" i="9"/>
  <c r="E2769" i="9"/>
  <c r="D2769" i="9"/>
  <c r="F2769" i="9" s="1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 s="1"/>
  <c r="B2767" i="9"/>
  <c r="C2767" i="9" s="1"/>
  <c r="A2767" i="9"/>
  <c r="H2766" i="9"/>
  <c r="G2766" i="9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 s="1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 s="1"/>
  <c r="B2759" i="9"/>
  <c r="C2759" i="9" s="1"/>
  <c r="A2759" i="9"/>
  <c r="H2758" i="9"/>
  <c r="G2758" i="9"/>
  <c r="E2758" i="9"/>
  <c r="D2758" i="9"/>
  <c r="F2758" i="9" s="1"/>
  <c r="B2758" i="9"/>
  <c r="C2758" i="9" s="1"/>
  <c r="A2758" i="9"/>
  <c r="H2757" i="9"/>
  <c r="G2757" i="9"/>
  <c r="E2757" i="9"/>
  <c r="D2757" i="9"/>
  <c r="F2757" i="9" s="1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 s="1"/>
  <c r="B2751" i="9"/>
  <c r="C2751" i="9" s="1"/>
  <c r="A2751" i="9"/>
  <c r="H2750" i="9"/>
  <c r="G2750" i="9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 s="1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 s="1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 s="1"/>
  <c r="B2735" i="9"/>
  <c r="C2735" i="9" s="1"/>
  <c r="A2735" i="9"/>
  <c r="H2734" i="9"/>
  <c r="G2734" i="9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 s="1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 s="1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 s="1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 s="1"/>
  <c r="B2717" i="9"/>
  <c r="C2717" i="9" s="1"/>
  <c r="A2717" i="9"/>
  <c r="H2716" i="9"/>
  <c r="G2716" i="9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 s="1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 s="1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 s="1"/>
  <c r="B2701" i="9"/>
  <c r="C2701" i="9" s="1"/>
  <c r="A2701" i="9"/>
  <c r="H2700" i="9"/>
  <c r="G2700" i="9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 s="1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 s="1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 s="1"/>
  <c r="B2685" i="9"/>
  <c r="C2685" i="9" s="1"/>
  <c r="A2685" i="9"/>
  <c r="H2684" i="9"/>
  <c r="G2684" i="9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 s="1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 s="1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 s="1"/>
  <c r="B2669" i="9"/>
  <c r="C2669" i="9" s="1"/>
  <c r="A2669" i="9"/>
  <c r="H2668" i="9"/>
  <c r="G2668" i="9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 s="1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 s="1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 s="1"/>
  <c r="B2653" i="9"/>
  <c r="C2653" i="9" s="1"/>
  <c r="A2653" i="9"/>
  <c r="H2652" i="9"/>
  <c r="G2652" i="9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 s="1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 s="1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 s="1"/>
  <c r="B2637" i="9"/>
  <c r="C2637" i="9" s="1"/>
  <c r="A2637" i="9"/>
  <c r="H2636" i="9"/>
  <c r="G2636" i="9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 s="1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 s="1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 s="1"/>
  <c r="B2621" i="9"/>
  <c r="C2621" i="9" s="1"/>
  <c r="A2621" i="9"/>
  <c r="H2620" i="9"/>
  <c r="G2620" i="9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 s="1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 s="1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 s="1"/>
  <c r="B2605" i="9"/>
  <c r="C2605" i="9" s="1"/>
  <c r="A2605" i="9"/>
  <c r="H2604" i="9"/>
  <c r="G2604" i="9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 s="1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 s="1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 s="1"/>
  <c r="B2589" i="9"/>
  <c r="C2589" i="9" s="1"/>
  <c r="A2589" i="9"/>
  <c r="H2588" i="9"/>
  <c r="G2588" i="9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 s="1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 s="1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 s="1"/>
  <c r="B2573" i="9"/>
  <c r="C2573" i="9" s="1"/>
  <c r="A2573" i="9"/>
  <c r="H2572" i="9"/>
  <c r="G2572" i="9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 s="1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 s="1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 s="1"/>
  <c r="B2557" i="9"/>
  <c r="C2557" i="9" s="1"/>
  <c r="A2557" i="9"/>
  <c r="H2556" i="9"/>
  <c r="G2556" i="9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 s="1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 s="1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 s="1"/>
  <c r="B2541" i="9"/>
  <c r="C2541" i="9" s="1"/>
  <c r="A2541" i="9"/>
  <c r="H2540" i="9"/>
  <c r="G2540" i="9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 s="1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 s="1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 s="1"/>
  <c r="B2525" i="9"/>
  <c r="C2525" i="9" s="1"/>
  <c r="A2525" i="9"/>
  <c r="H2524" i="9"/>
  <c r="G2524" i="9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 s="1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 s="1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 s="1"/>
  <c r="B2509" i="9"/>
  <c r="C2509" i="9" s="1"/>
  <c r="A2509" i="9"/>
  <c r="H2508" i="9"/>
  <c r="G2508" i="9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 s="1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 s="1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 s="1"/>
  <c r="B2493" i="9"/>
  <c r="C2493" i="9" s="1"/>
  <c r="A2493" i="9"/>
  <c r="H2492" i="9"/>
  <c r="G2492" i="9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 s="1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 s="1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 s="1"/>
  <c r="B2477" i="9"/>
  <c r="C2477" i="9" s="1"/>
  <c r="A2477" i="9"/>
  <c r="H2476" i="9"/>
  <c r="G2476" i="9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 s="1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 s="1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 s="1"/>
  <c r="B2461" i="9"/>
  <c r="C2461" i="9" s="1"/>
  <c r="A2461" i="9"/>
  <c r="H2460" i="9"/>
  <c r="G2460" i="9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 s="1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 s="1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 s="1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 s="1"/>
  <c r="B2441" i="9"/>
  <c r="C2441" i="9" s="1"/>
  <c r="A2441" i="9"/>
  <c r="H2440" i="9"/>
  <c r="G2440" i="9"/>
  <c r="E2440" i="9"/>
  <c r="D2440" i="9"/>
  <c r="F2440" i="9" s="1"/>
  <c r="B2440" i="9"/>
  <c r="C2440" i="9" s="1"/>
  <c r="A2440" i="9"/>
  <c r="H2439" i="9"/>
  <c r="G2439" i="9"/>
  <c r="E2439" i="9"/>
  <c r="D2439" i="9"/>
  <c r="F2439" i="9" s="1"/>
  <c r="B2439" i="9"/>
  <c r="C2439" i="9" s="1"/>
  <c r="A2439" i="9"/>
  <c r="H2438" i="9"/>
  <c r="G2438" i="9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 s="1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 s="1"/>
  <c r="B2417" i="9"/>
  <c r="C2417" i="9" s="1"/>
  <c r="A2417" i="9"/>
  <c r="H2416" i="9"/>
  <c r="G2416" i="9"/>
  <c r="E2416" i="9"/>
  <c r="D2416" i="9"/>
  <c r="F2416" i="9" s="1"/>
  <c r="B2416" i="9"/>
  <c r="C2416" i="9" s="1"/>
  <c r="A2416" i="9"/>
  <c r="H2415" i="9"/>
  <c r="G2415" i="9"/>
  <c r="E2415" i="9"/>
  <c r="D2415" i="9"/>
  <c r="F2415" i="9" s="1"/>
  <c r="B2415" i="9"/>
  <c r="C2415" i="9" s="1"/>
  <c r="A2415" i="9"/>
  <c r="H2414" i="9"/>
  <c r="G2414" i="9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 s="1"/>
  <c r="B2405" i="9"/>
  <c r="C2405" i="9" s="1"/>
  <c r="A2405" i="9"/>
  <c r="H2404" i="9"/>
  <c r="G2404" i="9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 s="1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 s="1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 s="1"/>
  <c r="B2397" i="9"/>
  <c r="C2397" i="9" s="1"/>
  <c r="A2397" i="9"/>
  <c r="H2396" i="9"/>
  <c r="G2396" i="9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 s="1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 s="1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 s="1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 s="1"/>
  <c r="B2377" i="9"/>
  <c r="C2377" i="9" s="1"/>
  <c r="A2377" i="9"/>
  <c r="H2376" i="9"/>
  <c r="G2376" i="9"/>
  <c r="E2376" i="9"/>
  <c r="D2376" i="9"/>
  <c r="F2376" i="9" s="1"/>
  <c r="B2376" i="9"/>
  <c r="C2376" i="9" s="1"/>
  <c r="A2376" i="9"/>
  <c r="H2375" i="9"/>
  <c r="G2375" i="9"/>
  <c r="E2375" i="9"/>
  <c r="D2375" i="9"/>
  <c r="F2375" i="9" s="1"/>
  <c r="B2375" i="9"/>
  <c r="C2375" i="9" s="1"/>
  <c r="A2375" i="9"/>
  <c r="H2374" i="9"/>
  <c r="G2374" i="9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 s="1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 s="1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 s="1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 s="1"/>
  <c r="B2319" i="9"/>
  <c r="C2319" i="9" s="1"/>
  <c r="A2319" i="9"/>
  <c r="H2318" i="9"/>
  <c r="G2318" i="9"/>
  <c r="E2318" i="9"/>
  <c r="D2318" i="9"/>
  <c r="F2318" i="9" s="1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 s="1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 s="1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 s="1"/>
  <c r="B2295" i="9"/>
  <c r="C2295" i="9" s="1"/>
  <c r="A2295" i="9"/>
  <c r="H2294" i="9"/>
  <c r="G2294" i="9"/>
  <c r="E2294" i="9"/>
  <c r="D2294" i="9"/>
  <c r="F2294" i="9" s="1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 s="1"/>
  <c r="B2287" i="9"/>
  <c r="C2287" i="9" s="1"/>
  <c r="A2287" i="9"/>
  <c r="H2286" i="9"/>
  <c r="G2286" i="9"/>
  <c r="E2286" i="9"/>
  <c r="D2286" i="9"/>
  <c r="F2286" i="9" s="1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 s="1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 s="1"/>
  <c r="B2263" i="9"/>
  <c r="C2263" i="9" s="1"/>
  <c r="A2263" i="9"/>
  <c r="H2262" i="9"/>
  <c r="G2262" i="9"/>
  <c r="E2262" i="9"/>
  <c r="D2262" i="9"/>
  <c r="F2262" i="9" s="1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 s="1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 s="1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 s="1"/>
  <c r="B2239" i="9"/>
  <c r="C2239" i="9" s="1"/>
  <c r="A2239" i="9"/>
  <c r="H2238" i="9"/>
  <c r="G2238" i="9"/>
  <c r="E2238" i="9"/>
  <c r="D2238" i="9"/>
  <c r="F2238" i="9" s="1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 s="1"/>
  <c r="B2231" i="9"/>
  <c r="C2231" i="9" s="1"/>
  <c r="A2231" i="9"/>
  <c r="H2230" i="9"/>
  <c r="G2230" i="9"/>
  <c r="E2230" i="9"/>
  <c r="D2230" i="9"/>
  <c r="F2230" i="9" s="1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 s="1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 s="1"/>
  <c r="B2211" i="9"/>
  <c r="C2211" i="9" s="1"/>
  <c r="A2211" i="9"/>
  <c r="H2210" i="9"/>
  <c r="G2210" i="9"/>
  <c r="E2210" i="9"/>
  <c r="D2210" i="9"/>
  <c r="F2210" i="9" s="1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 s="1"/>
  <c r="B2203" i="9"/>
  <c r="C2203" i="9" s="1"/>
  <c r="A2203" i="9"/>
  <c r="H2202" i="9"/>
  <c r="G2202" i="9"/>
  <c r="E2202" i="9"/>
  <c r="D2202" i="9"/>
  <c r="F2202" i="9" s="1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 s="1"/>
  <c r="B2195" i="9"/>
  <c r="C2195" i="9" s="1"/>
  <c r="A2195" i="9"/>
  <c r="H2194" i="9"/>
  <c r="G2194" i="9"/>
  <c r="E2194" i="9"/>
  <c r="D2194" i="9"/>
  <c r="F2194" i="9" s="1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 s="1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 s="1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 s="1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E2171" i="9"/>
  <c r="D2171" i="9"/>
  <c r="F2171" i="9" s="1"/>
  <c r="B2171" i="9"/>
  <c r="C2171" i="9" s="1"/>
  <c r="A2171" i="9"/>
  <c r="H2170" i="9"/>
  <c r="G2170" i="9"/>
  <c r="E2170" i="9"/>
  <c r="D2170" i="9"/>
  <c r="F2170" i="9" s="1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 s="1"/>
  <c r="B2166" i="9"/>
  <c r="C2166" i="9" s="1"/>
  <c r="A2166" i="9"/>
  <c r="H2165" i="9"/>
  <c r="G2165" i="9"/>
  <c r="E2165" i="9"/>
  <c r="D2165" i="9"/>
  <c r="F2165" i="9" s="1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 s="1"/>
  <c r="B2150" i="9"/>
  <c r="C2150" i="9" s="1"/>
  <c r="A2150" i="9"/>
  <c r="H2149" i="9"/>
  <c r="G2149" i="9"/>
  <c r="E2149" i="9"/>
  <c r="D2149" i="9"/>
  <c r="F2149" i="9" s="1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 s="1"/>
  <c r="B2142" i="9"/>
  <c r="C2142" i="9" s="1"/>
  <c r="A2142" i="9"/>
  <c r="H2141" i="9"/>
  <c r="G2141" i="9"/>
  <c r="E2141" i="9"/>
  <c r="D2141" i="9"/>
  <c r="F2141" i="9" s="1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 s="1"/>
  <c r="B2134" i="9"/>
  <c r="C2134" i="9" s="1"/>
  <c r="A2134" i="9"/>
  <c r="H2133" i="9"/>
  <c r="G2133" i="9"/>
  <c r="E2133" i="9"/>
  <c r="D2133" i="9"/>
  <c r="F2133" i="9" s="1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E2131" i="9"/>
  <c r="D2131" i="9"/>
  <c r="F2131" i="9" s="1"/>
  <c r="B2131" i="9"/>
  <c r="C2131" i="9" s="1"/>
  <c r="A2131" i="9"/>
  <c r="H2130" i="9"/>
  <c r="G2130" i="9"/>
  <c r="E2130" i="9"/>
  <c r="D2130" i="9"/>
  <c r="F2130" i="9" s="1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 s="1"/>
  <c r="B2126" i="9"/>
  <c r="C2126" i="9" s="1"/>
  <c r="A2126" i="9"/>
  <c r="H2125" i="9"/>
  <c r="G2125" i="9"/>
  <c r="E2125" i="9"/>
  <c r="D2125" i="9"/>
  <c r="F2125" i="9" s="1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E2123" i="9"/>
  <c r="D2123" i="9"/>
  <c r="F2123" i="9" s="1"/>
  <c r="B2123" i="9"/>
  <c r="C2123" i="9" s="1"/>
  <c r="A2123" i="9"/>
  <c r="H2122" i="9"/>
  <c r="G2122" i="9"/>
  <c r="E2122" i="9"/>
  <c r="D2122" i="9"/>
  <c r="F2122" i="9" s="1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 s="1"/>
  <c r="B2118" i="9"/>
  <c r="C2118" i="9" s="1"/>
  <c r="A2118" i="9"/>
  <c r="H2117" i="9"/>
  <c r="G2117" i="9"/>
  <c r="E2117" i="9"/>
  <c r="D2117" i="9"/>
  <c r="F2117" i="9" s="1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E2115" i="9"/>
  <c r="D2115" i="9"/>
  <c r="F2115" i="9" s="1"/>
  <c r="B2115" i="9"/>
  <c r="C2115" i="9" s="1"/>
  <c r="A2115" i="9"/>
  <c r="H2114" i="9"/>
  <c r="G2114" i="9"/>
  <c r="E2114" i="9"/>
  <c r="D2114" i="9"/>
  <c r="F2114" i="9" s="1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 s="1"/>
  <c r="B2110" i="9"/>
  <c r="C2110" i="9" s="1"/>
  <c r="A2110" i="9"/>
  <c r="H2109" i="9"/>
  <c r="G2109" i="9"/>
  <c r="E2109" i="9"/>
  <c r="D2109" i="9"/>
  <c r="F2109" i="9" s="1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E2103" i="9"/>
  <c r="D2103" i="9"/>
  <c r="F2103" i="9" s="1"/>
  <c r="B2103" i="9"/>
  <c r="C2103" i="9" s="1"/>
  <c r="A2103" i="9"/>
  <c r="H2102" i="9"/>
  <c r="G2102" i="9"/>
  <c r="E2102" i="9"/>
  <c r="D2102" i="9"/>
  <c r="F2102" i="9" s="1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E2099" i="9"/>
  <c r="D2099" i="9"/>
  <c r="F2099" i="9" s="1"/>
  <c r="B2099" i="9"/>
  <c r="C2099" i="9" s="1"/>
  <c r="A2099" i="9"/>
  <c r="H2098" i="9"/>
  <c r="G2098" i="9"/>
  <c r="E2098" i="9"/>
  <c r="D2098" i="9"/>
  <c r="F2098" i="9" s="1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 s="1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E2087" i="9"/>
  <c r="D2087" i="9"/>
  <c r="F2087" i="9" s="1"/>
  <c r="B2087" i="9"/>
  <c r="C2087" i="9" s="1"/>
  <c r="A2087" i="9"/>
  <c r="H2086" i="9"/>
  <c r="G2086" i="9"/>
  <c r="E2086" i="9"/>
  <c r="D2086" i="9"/>
  <c r="F2086" i="9" s="1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E2083" i="9"/>
  <c r="D2083" i="9"/>
  <c r="F2083" i="9" s="1"/>
  <c r="B2083" i="9"/>
  <c r="C2083" i="9" s="1"/>
  <c r="A2083" i="9"/>
  <c r="H2082" i="9"/>
  <c r="G2082" i="9"/>
  <c r="E2082" i="9"/>
  <c r="D2082" i="9"/>
  <c r="F2082" i="9" s="1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E2079" i="9"/>
  <c r="D2079" i="9"/>
  <c r="F2079" i="9" s="1"/>
  <c r="B2079" i="9"/>
  <c r="C2079" i="9" s="1"/>
  <c r="A2079" i="9"/>
  <c r="H2078" i="9"/>
  <c r="G2078" i="9"/>
  <c r="E2078" i="9"/>
  <c r="D2078" i="9"/>
  <c r="F2078" i="9" s="1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E2075" i="9"/>
  <c r="D2075" i="9"/>
  <c r="F2075" i="9" s="1"/>
  <c r="B2075" i="9"/>
  <c r="C2075" i="9" s="1"/>
  <c r="A2075" i="9"/>
  <c r="H2074" i="9"/>
  <c r="G2074" i="9"/>
  <c r="E2074" i="9"/>
  <c r="D2074" i="9"/>
  <c r="F2074" i="9" s="1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E2071" i="9"/>
  <c r="D2071" i="9"/>
  <c r="F2071" i="9" s="1"/>
  <c r="B2071" i="9"/>
  <c r="C2071" i="9" s="1"/>
  <c r="A2071" i="9"/>
  <c r="H2070" i="9"/>
  <c r="G2070" i="9"/>
  <c r="E2070" i="9"/>
  <c r="D2070" i="9"/>
  <c r="F2070" i="9" s="1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 s="1"/>
  <c r="B2058" i="9"/>
  <c r="C2058" i="9" s="1"/>
  <c r="A2058" i="9"/>
  <c r="H2057" i="9"/>
  <c r="G2057" i="9"/>
  <c r="E2057" i="9"/>
  <c r="D2057" i="9"/>
  <c r="F2057" i="9" s="1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E2055" i="9"/>
  <c r="D2055" i="9"/>
  <c r="F2055" i="9" s="1"/>
  <c r="B2055" i="9"/>
  <c r="C2055" i="9" s="1"/>
  <c r="A2055" i="9"/>
  <c r="H2054" i="9"/>
  <c r="G2054" i="9"/>
  <c r="E2054" i="9"/>
  <c r="D2054" i="9"/>
  <c r="F2054" i="9" s="1"/>
  <c r="B2054" i="9"/>
  <c r="C2054" i="9" s="1"/>
  <c r="A2054" i="9"/>
  <c r="H2053" i="9"/>
  <c r="G2053" i="9"/>
  <c r="E2053" i="9"/>
  <c r="D2053" i="9"/>
  <c r="F2053" i="9" s="1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E2051" i="9"/>
  <c r="D2051" i="9"/>
  <c r="F2051" i="9" s="1"/>
  <c r="B2051" i="9"/>
  <c r="C2051" i="9" s="1"/>
  <c r="A2051" i="9"/>
  <c r="H2050" i="9"/>
  <c r="G2050" i="9"/>
  <c r="E2050" i="9"/>
  <c r="D2050" i="9"/>
  <c r="F2050" i="9" s="1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 s="1"/>
  <c r="B2046" i="9"/>
  <c r="C2046" i="9" s="1"/>
  <c r="A2046" i="9"/>
  <c r="H2045" i="9"/>
  <c r="G2045" i="9"/>
  <c r="E2045" i="9"/>
  <c r="D2045" i="9"/>
  <c r="F2045" i="9" s="1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E2043" i="9"/>
  <c r="D2043" i="9"/>
  <c r="F2043" i="9" s="1"/>
  <c r="B2043" i="9"/>
  <c r="C2043" i="9" s="1"/>
  <c r="A2043" i="9"/>
  <c r="H2042" i="9"/>
  <c r="G2042" i="9"/>
  <c r="E2042" i="9"/>
  <c r="D2042" i="9"/>
  <c r="F2042" i="9" s="1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 s="1"/>
  <c r="B2038" i="9"/>
  <c r="C2038" i="9" s="1"/>
  <c r="A2038" i="9"/>
  <c r="H2037" i="9"/>
  <c r="G2037" i="9"/>
  <c r="E2037" i="9"/>
  <c r="D2037" i="9"/>
  <c r="F2037" i="9" s="1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 s="1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 s="1"/>
  <c r="B2022" i="9"/>
  <c r="C2022" i="9" s="1"/>
  <c r="A2022" i="9"/>
  <c r="H2021" i="9"/>
  <c r="G2021" i="9"/>
  <c r="E2021" i="9"/>
  <c r="D2021" i="9"/>
  <c r="F2021" i="9" s="1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E2015" i="9"/>
  <c r="D2015" i="9"/>
  <c r="F2015" i="9" s="1"/>
  <c r="B2015" i="9"/>
  <c r="C2015" i="9" s="1"/>
  <c r="A2015" i="9"/>
  <c r="H2014" i="9"/>
  <c r="G2014" i="9"/>
  <c r="E2014" i="9"/>
  <c r="D2014" i="9"/>
  <c r="F2014" i="9" s="1"/>
  <c r="B2014" i="9"/>
  <c r="C2014" i="9" s="1"/>
  <c r="A2014" i="9"/>
  <c r="H2013" i="9"/>
  <c r="G2013" i="9"/>
  <c r="E2013" i="9"/>
  <c r="D2013" i="9"/>
  <c r="F2013" i="9" s="1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 s="1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 s="1"/>
  <c r="B2006" i="9"/>
  <c r="C2006" i="9" s="1"/>
  <c r="A2006" i="9"/>
  <c r="H2005" i="9"/>
  <c r="G2005" i="9"/>
  <c r="E2005" i="9"/>
  <c r="D2005" i="9"/>
  <c r="F2005" i="9" s="1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 s="1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 s="1"/>
  <c r="B1994" i="9"/>
  <c r="C1994" i="9" s="1"/>
  <c r="A1994" i="9"/>
  <c r="H1993" i="9"/>
  <c r="G1993" i="9"/>
  <c r="E1993" i="9"/>
  <c r="D1993" i="9"/>
  <c r="F1993" i="9" s="1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 s="1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 s="1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I1977" i="9" s="1"/>
  <c r="E1977" i="9"/>
  <c r="D1977" i="9"/>
  <c r="F1977" i="9" s="1"/>
  <c r="B1977" i="9"/>
  <c r="C1977" i="9" s="1"/>
  <c r="A1977" i="9"/>
  <c r="H1976" i="9"/>
  <c r="G1976" i="9"/>
  <c r="E1976" i="9"/>
  <c r="D1976" i="9"/>
  <c r="F1976" i="9" s="1"/>
  <c r="B1976" i="9"/>
  <c r="C1976" i="9" s="1"/>
  <c r="A1976" i="9"/>
  <c r="H1975" i="9"/>
  <c r="G1975" i="9"/>
  <c r="E1975" i="9"/>
  <c r="D1975" i="9"/>
  <c r="F1975" i="9" s="1"/>
  <c r="B1975" i="9"/>
  <c r="C1975" i="9" s="1"/>
  <c r="A1975" i="9"/>
  <c r="H1974" i="9"/>
  <c r="G1974" i="9"/>
  <c r="E1974" i="9"/>
  <c r="D1974" i="9"/>
  <c r="F1974" i="9" s="1"/>
  <c r="B1974" i="9"/>
  <c r="C1974" i="9" s="1"/>
  <c r="A1974" i="9"/>
  <c r="H1973" i="9"/>
  <c r="G1973" i="9"/>
  <c r="E1973" i="9"/>
  <c r="D1973" i="9"/>
  <c r="F1973" i="9" s="1"/>
  <c r="B1973" i="9"/>
  <c r="C1973" i="9" s="1"/>
  <c r="A1973" i="9"/>
  <c r="H1972" i="9"/>
  <c r="G1972" i="9"/>
  <c r="E1972" i="9"/>
  <c r="D1972" i="9"/>
  <c r="F1972" i="9" s="1"/>
  <c r="B1972" i="9"/>
  <c r="C1972" i="9" s="1"/>
  <c r="A1972" i="9"/>
  <c r="H1971" i="9"/>
  <c r="G1971" i="9"/>
  <c r="E1971" i="9"/>
  <c r="D1971" i="9"/>
  <c r="F1971" i="9" s="1"/>
  <c r="B1971" i="9"/>
  <c r="C1971" i="9" s="1"/>
  <c r="A1971" i="9"/>
  <c r="H1970" i="9"/>
  <c r="G1970" i="9"/>
  <c r="E1970" i="9"/>
  <c r="D1970" i="9"/>
  <c r="F1970" i="9" s="1"/>
  <c r="B1970" i="9"/>
  <c r="C1970" i="9" s="1"/>
  <c r="A1970" i="9"/>
  <c r="H1969" i="9"/>
  <c r="G1969" i="9"/>
  <c r="E1969" i="9"/>
  <c r="D1969" i="9"/>
  <c r="F1969" i="9" s="1"/>
  <c r="B1969" i="9"/>
  <c r="C1969" i="9" s="1"/>
  <c r="A1969" i="9"/>
  <c r="H1968" i="9"/>
  <c r="G1968" i="9"/>
  <c r="E1968" i="9"/>
  <c r="D1968" i="9"/>
  <c r="F1968" i="9" s="1"/>
  <c r="B1968" i="9"/>
  <c r="C1968" i="9" s="1"/>
  <c r="A1968" i="9"/>
  <c r="H1967" i="9"/>
  <c r="G1967" i="9"/>
  <c r="E1967" i="9"/>
  <c r="D1967" i="9"/>
  <c r="F1967" i="9" s="1"/>
  <c r="B1967" i="9"/>
  <c r="C1967" i="9" s="1"/>
  <c r="A1967" i="9"/>
  <c r="H1966" i="9"/>
  <c r="G1966" i="9"/>
  <c r="E1966" i="9"/>
  <c r="D1966" i="9"/>
  <c r="F1966" i="9" s="1"/>
  <c r="B1966" i="9"/>
  <c r="C1966" i="9" s="1"/>
  <c r="A1966" i="9"/>
  <c r="H1965" i="9"/>
  <c r="G1965" i="9"/>
  <c r="I1965" i="9" s="1"/>
  <c r="E1965" i="9"/>
  <c r="D1965" i="9"/>
  <c r="F1965" i="9" s="1"/>
  <c r="B1965" i="9"/>
  <c r="C1965" i="9" s="1"/>
  <c r="A1965" i="9"/>
  <c r="H1964" i="9"/>
  <c r="G1964" i="9"/>
  <c r="E1964" i="9"/>
  <c r="D1964" i="9"/>
  <c r="F1964" i="9" s="1"/>
  <c r="B1964" i="9"/>
  <c r="C1964" i="9" s="1"/>
  <c r="A1964" i="9"/>
  <c r="H1963" i="9"/>
  <c r="G1963" i="9"/>
  <c r="E1963" i="9"/>
  <c r="D1963" i="9"/>
  <c r="F1963" i="9" s="1"/>
  <c r="B1963" i="9"/>
  <c r="C1963" i="9" s="1"/>
  <c r="A1963" i="9"/>
  <c r="H1962" i="9"/>
  <c r="G1962" i="9"/>
  <c r="E1962" i="9"/>
  <c r="D1962" i="9"/>
  <c r="F1962" i="9" s="1"/>
  <c r="B1962" i="9"/>
  <c r="C1962" i="9" s="1"/>
  <c r="A1962" i="9"/>
  <c r="H1961" i="9"/>
  <c r="G1961" i="9"/>
  <c r="E1961" i="9"/>
  <c r="D1961" i="9"/>
  <c r="F1961" i="9" s="1"/>
  <c r="B1961" i="9"/>
  <c r="C1961" i="9" s="1"/>
  <c r="A1961" i="9"/>
  <c r="H1960" i="9"/>
  <c r="G1960" i="9"/>
  <c r="E1960" i="9"/>
  <c r="D1960" i="9"/>
  <c r="F1960" i="9" s="1"/>
  <c r="B1960" i="9"/>
  <c r="C1960" i="9" s="1"/>
  <c r="A1960" i="9"/>
  <c r="H1959" i="9"/>
  <c r="G1959" i="9"/>
  <c r="E1959" i="9"/>
  <c r="D1959" i="9"/>
  <c r="F1959" i="9" s="1"/>
  <c r="B1959" i="9"/>
  <c r="C1959" i="9" s="1"/>
  <c r="A1959" i="9"/>
  <c r="H1958" i="9"/>
  <c r="G1958" i="9"/>
  <c r="E1958" i="9"/>
  <c r="D1958" i="9"/>
  <c r="F1958" i="9" s="1"/>
  <c r="B1958" i="9"/>
  <c r="C1958" i="9" s="1"/>
  <c r="A1958" i="9"/>
  <c r="H1957" i="9"/>
  <c r="G1957" i="9"/>
  <c r="E1957" i="9"/>
  <c r="D1957" i="9"/>
  <c r="F1957" i="9" s="1"/>
  <c r="B1957" i="9"/>
  <c r="C1957" i="9" s="1"/>
  <c r="A1957" i="9"/>
  <c r="H1956" i="9"/>
  <c r="G1956" i="9"/>
  <c r="E1956" i="9"/>
  <c r="D1956" i="9"/>
  <c r="F1956" i="9" s="1"/>
  <c r="B1956" i="9"/>
  <c r="C1956" i="9" s="1"/>
  <c r="A1956" i="9"/>
  <c r="H1955" i="9"/>
  <c r="G1955" i="9"/>
  <c r="E1955" i="9"/>
  <c r="D1955" i="9"/>
  <c r="F1955" i="9" s="1"/>
  <c r="B1955" i="9"/>
  <c r="C1955" i="9" s="1"/>
  <c r="A1955" i="9"/>
  <c r="H1954" i="9"/>
  <c r="G1954" i="9"/>
  <c r="E1954" i="9"/>
  <c r="D1954" i="9"/>
  <c r="F1954" i="9" s="1"/>
  <c r="B1954" i="9"/>
  <c r="C1954" i="9" s="1"/>
  <c r="A1954" i="9"/>
  <c r="H1953" i="9"/>
  <c r="G1953" i="9"/>
  <c r="E1953" i="9"/>
  <c r="D1953" i="9"/>
  <c r="F1953" i="9" s="1"/>
  <c r="B1953" i="9"/>
  <c r="C1953" i="9" s="1"/>
  <c r="A1953" i="9"/>
  <c r="H1952" i="9"/>
  <c r="G1952" i="9"/>
  <c r="E1952" i="9"/>
  <c r="D1952" i="9"/>
  <c r="F1952" i="9" s="1"/>
  <c r="B1952" i="9"/>
  <c r="C1952" i="9" s="1"/>
  <c r="A1952" i="9"/>
  <c r="H1951" i="9"/>
  <c r="G1951" i="9"/>
  <c r="E1951" i="9"/>
  <c r="D1951" i="9"/>
  <c r="F1951" i="9" s="1"/>
  <c r="B1951" i="9"/>
  <c r="C1951" i="9" s="1"/>
  <c r="A1951" i="9"/>
  <c r="H1950" i="9"/>
  <c r="G1950" i="9"/>
  <c r="E1950" i="9"/>
  <c r="D1950" i="9"/>
  <c r="F1950" i="9" s="1"/>
  <c r="B1950" i="9"/>
  <c r="C1950" i="9" s="1"/>
  <c r="A1950" i="9"/>
  <c r="H1949" i="9"/>
  <c r="G1949" i="9"/>
  <c r="E1949" i="9"/>
  <c r="D1949" i="9"/>
  <c r="F1949" i="9" s="1"/>
  <c r="B1949" i="9"/>
  <c r="C1949" i="9" s="1"/>
  <c r="A1949" i="9"/>
  <c r="H1948" i="9"/>
  <c r="G1948" i="9"/>
  <c r="E1948" i="9"/>
  <c r="D1948" i="9"/>
  <c r="F1948" i="9" s="1"/>
  <c r="B1948" i="9"/>
  <c r="C1948" i="9" s="1"/>
  <c r="A1948" i="9"/>
  <c r="H1947" i="9"/>
  <c r="G1947" i="9"/>
  <c r="E1947" i="9"/>
  <c r="D1947" i="9"/>
  <c r="F1947" i="9" s="1"/>
  <c r="B1947" i="9"/>
  <c r="C1947" i="9" s="1"/>
  <c r="A1947" i="9"/>
  <c r="H1946" i="9"/>
  <c r="G1946" i="9"/>
  <c r="E1946" i="9"/>
  <c r="D1946" i="9"/>
  <c r="F1946" i="9" s="1"/>
  <c r="B1946" i="9"/>
  <c r="C1946" i="9" s="1"/>
  <c r="A1946" i="9"/>
  <c r="H1945" i="9"/>
  <c r="G1945" i="9"/>
  <c r="E1945" i="9"/>
  <c r="D1945" i="9"/>
  <c r="F1945" i="9" s="1"/>
  <c r="B1945" i="9"/>
  <c r="C1945" i="9" s="1"/>
  <c r="A1945" i="9"/>
  <c r="H1944" i="9"/>
  <c r="G1944" i="9"/>
  <c r="E1944" i="9"/>
  <c r="D1944" i="9"/>
  <c r="F1944" i="9" s="1"/>
  <c r="B1944" i="9"/>
  <c r="C1944" i="9" s="1"/>
  <c r="A1944" i="9"/>
  <c r="H1943" i="9"/>
  <c r="G1943" i="9"/>
  <c r="E1943" i="9"/>
  <c r="D1943" i="9"/>
  <c r="F1943" i="9" s="1"/>
  <c r="B1943" i="9"/>
  <c r="C1943" i="9" s="1"/>
  <c r="A1943" i="9"/>
  <c r="H1942" i="9"/>
  <c r="G1942" i="9"/>
  <c r="E1942" i="9"/>
  <c r="D1942" i="9"/>
  <c r="F1942" i="9" s="1"/>
  <c r="B1942" i="9"/>
  <c r="C1942" i="9" s="1"/>
  <c r="A1942" i="9"/>
  <c r="H1941" i="9"/>
  <c r="G1941" i="9"/>
  <c r="E1941" i="9"/>
  <c r="D1941" i="9"/>
  <c r="F1941" i="9" s="1"/>
  <c r="B1941" i="9"/>
  <c r="C1941" i="9" s="1"/>
  <c r="A1941" i="9"/>
  <c r="H1940" i="9"/>
  <c r="G1940" i="9"/>
  <c r="E1940" i="9"/>
  <c r="D1940" i="9"/>
  <c r="F1940" i="9" s="1"/>
  <c r="B1940" i="9"/>
  <c r="C1940" i="9" s="1"/>
  <c r="A1940" i="9"/>
  <c r="H1939" i="9"/>
  <c r="G1939" i="9"/>
  <c r="E1939" i="9"/>
  <c r="D1939" i="9"/>
  <c r="F1939" i="9" s="1"/>
  <c r="B1939" i="9"/>
  <c r="C1939" i="9" s="1"/>
  <c r="A1939" i="9"/>
  <c r="H1938" i="9"/>
  <c r="G1938" i="9"/>
  <c r="E1938" i="9"/>
  <c r="D1938" i="9"/>
  <c r="F1938" i="9" s="1"/>
  <c r="B1938" i="9"/>
  <c r="C1938" i="9" s="1"/>
  <c r="A1938" i="9"/>
  <c r="H1937" i="9"/>
  <c r="G1937" i="9"/>
  <c r="E1937" i="9"/>
  <c r="D1937" i="9"/>
  <c r="F1937" i="9" s="1"/>
  <c r="B1937" i="9"/>
  <c r="C1937" i="9" s="1"/>
  <c r="A1937" i="9"/>
  <c r="H1936" i="9"/>
  <c r="G1936" i="9"/>
  <c r="E1936" i="9"/>
  <c r="D1936" i="9"/>
  <c r="F1936" i="9" s="1"/>
  <c r="B1936" i="9"/>
  <c r="C1936" i="9" s="1"/>
  <c r="A1936" i="9"/>
  <c r="H1935" i="9"/>
  <c r="G1935" i="9"/>
  <c r="E1935" i="9"/>
  <c r="D1935" i="9"/>
  <c r="F1935" i="9" s="1"/>
  <c r="B1935" i="9"/>
  <c r="C1935" i="9" s="1"/>
  <c r="A1935" i="9"/>
  <c r="H1934" i="9"/>
  <c r="G1934" i="9"/>
  <c r="E1934" i="9"/>
  <c r="D1934" i="9"/>
  <c r="F1934" i="9" s="1"/>
  <c r="B1934" i="9"/>
  <c r="C1934" i="9" s="1"/>
  <c r="A1934" i="9"/>
  <c r="H1933" i="9"/>
  <c r="G1933" i="9"/>
  <c r="E1933" i="9"/>
  <c r="D1933" i="9"/>
  <c r="F1933" i="9" s="1"/>
  <c r="B1933" i="9"/>
  <c r="C1933" i="9" s="1"/>
  <c r="A1933" i="9"/>
  <c r="H1932" i="9"/>
  <c r="G1932" i="9"/>
  <c r="E1932" i="9"/>
  <c r="D1932" i="9"/>
  <c r="F1932" i="9" s="1"/>
  <c r="B1932" i="9"/>
  <c r="C1932" i="9" s="1"/>
  <c r="A1932" i="9"/>
  <c r="H1931" i="9"/>
  <c r="G1931" i="9"/>
  <c r="E1931" i="9"/>
  <c r="D1931" i="9"/>
  <c r="F1931" i="9" s="1"/>
  <c r="B1931" i="9"/>
  <c r="C1931" i="9" s="1"/>
  <c r="A1931" i="9"/>
  <c r="H1930" i="9"/>
  <c r="G1930" i="9"/>
  <c r="E1930" i="9"/>
  <c r="D1930" i="9"/>
  <c r="F1930" i="9" s="1"/>
  <c r="B1930" i="9"/>
  <c r="C1930" i="9" s="1"/>
  <c r="A1930" i="9"/>
  <c r="H1929" i="9"/>
  <c r="G1929" i="9"/>
  <c r="E1929" i="9"/>
  <c r="D1929" i="9"/>
  <c r="F1929" i="9" s="1"/>
  <c r="B1929" i="9"/>
  <c r="C1929" i="9" s="1"/>
  <c r="A1929" i="9"/>
  <c r="H1928" i="9"/>
  <c r="G1928" i="9"/>
  <c r="E1928" i="9"/>
  <c r="D1928" i="9"/>
  <c r="F1928" i="9" s="1"/>
  <c r="B1928" i="9"/>
  <c r="C1928" i="9" s="1"/>
  <c r="A1928" i="9"/>
  <c r="H1927" i="9"/>
  <c r="G1927" i="9"/>
  <c r="E1927" i="9"/>
  <c r="D1927" i="9"/>
  <c r="F1927" i="9" s="1"/>
  <c r="B1927" i="9"/>
  <c r="C1927" i="9" s="1"/>
  <c r="A1927" i="9"/>
  <c r="H1926" i="9"/>
  <c r="G1926" i="9"/>
  <c r="E1926" i="9"/>
  <c r="D1926" i="9"/>
  <c r="F1926" i="9" s="1"/>
  <c r="B1926" i="9"/>
  <c r="C1926" i="9" s="1"/>
  <c r="A1926" i="9"/>
  <c r="H1925" i="9"/>
  <c r="G1925" i="9"/>
  <c r="E1925" i="9"/>
  <c r="D1925" i="9"/>
  <c r="F1925" i="9" s="1"/>
  <c r="B1925" i="9"/>
  <c r="C1925" i="9" s="1"/>
  <c r="A1925" i="9"/>
  <c r="H1924" i="9"/>
  <c r="G1924" i="9"/>
  <c r="E1924" i="9"/>
  <c r="D1924" i="9"/>
  <c r="F1924" i="9" s="1"/>
  <c r="B1924" i="9"/>
  <c r="C1924" i="9" s="1"/>
  <c r="A1924" i="9"/>
  <c r="H1923" i="9"/>
  <c r="G1923" i="9"/>
  <c r="E1923" i="9"/>
  <c r="D1923" i="9"/>
  <c r="F1923" i="9" s="1"/>
  <c r="B1923" i="9"/>
  <c r="C1923" i="9" s="1"/>
  <c r="A1923" i="9"/>
  <c r="H1922" i="9"/>
  <c r="G1922" i="9"/>
  <c r="E1922" i="9"/>
  <c r="D1922" i="9"/>
  <c r="F1922" i="9" s="1"/>
  <c r="B1922" i="9"/>
  <c r="C1922" i="9" s="1"/>
  <c r="A1922" i="9"/>
  <c r="H1921" i="9"/>
  <c r="G1921" i="9"/>
  <c r="E1921" i="9"/>
  <c r="D1921" i="9"/>
  <c r="F1921" i="9" s="1"/>
  <c r="B1921" i="9"/>
  <c r="C1921" i="9" s="1"/>
  <c r="A1921" i="9"/>
  <c r="H1920" i="9"/>
  <c r="G1920" i="9"/>
  <c r="E1920" i="9"/>
  <c r="D1920" i="9"/>
  <c r="F1920" i="9" s="1"/>
  <c r="B1920" i="9"/>
  <c r="C1920" i="9" s="1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 s="1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 s="1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 s="1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 s="1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 s="1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 s="1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 s="1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 s="1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 s="1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 s="1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 s="1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 s="1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 s="1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 s="1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 s="1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 s="1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 s="1"/>
  <c r="A1868" i="9"/>
  <c r="H1867" i="9"/>
  <c r="G1867" i="9"/>
  <c r="E1867" i="9"/>
  <c r="D1867" i="9"/>
  <c r="F1867" i="9" s="1"/>
  <c r="B1867" i="9"/>
  <c r="C1867" i="9" s="1"/>
  <c r="A1867" i="9"/>
  <c r="H1866" i="9"/>
  <c r="G1866" i="9"/>
  <c r="I1866" i="9" s="1"/>
  <c r="E1866" i="9"/>
  <c r="D1866" i="9"/>
  <c r="F1866" i="9" s="1"/>
  <c r="B1866" i="9"/>
  <c r="C1866" i="9" s="1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 s="1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 s="1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 s="1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 s="1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 s="1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I1829" i="9" s="1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I1692" i="9" s="1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I1687" i="9" s="1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I1664" i="9" s="1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I1489" i="9" s="1"/>
  <c r="E1489" i="9"/>
  <c r="D1489" i="9"/>
  <c r="F1489" i="9" s="1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 s="1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 s="1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 s="1"/>
  <c r="B1483" i="9"/>
  <c r="C1483" i="9" s="1"/>
  <c r="A1483" i="9"/>
  <c r="H1482" i="9"/>
  <c r="G1482" i="9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 s="1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 s="1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 s="1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 s="1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 s="1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 s="1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 s="1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 s="1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 s="1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 s="1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 s="1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 s="1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 s="1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 s="1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 s="1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 s="1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 s="1"/>
  <c r="B1437" i="9"/>
  <c r="C1437" i="9" s="1"/>
  <c r="A1437" i="9"/>
  <c r="H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I1409" i="9" s="1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I1404" i="9" s="1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I1388" i="9" s="1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 s="1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 s="1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E1334" i="9"/>
  <c r="D1334" i="9"/>
  <c r="F1334" i="9" s="1"/>
  <c r="B1334" i="9"/>
  <c r="C1334" i="9" s="1"/>
  <c r="A1334" i="9"/>
  <c r="H1333" i="9"/>
  <c r="G1333" i="9"/>
  <c r="E1333" i="9"/>
  <c r="D1333" i="9"/>
  <c r="F1333" i="9" s="1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 s="1"/>
  <c r="B1328" i="9"/>
  <c r="C1328" i="9" s="1"/>
  <c r="A1328" i="9"/>
  <c r="H1327" i="9"/>
  <c r="G1327" i="9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 s="1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 s="1"/>
  <c r="B1323" i="9"/>
  <c r="C1323" i="9" s="1"/>
  <c r="A1323" i="9"/>
  <c r="H1322" i="9"/>
  <c r="G1322" i="9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 s="1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 s="1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 s="1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 s="1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 s="1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 s="1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 s="1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 s="1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 s="1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 s="1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 s="1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 s="1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 s="1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 s="1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E1283" i="9"/>
  <c r="D1283" i="9"/>
  <c r="F1283" i="9" s="1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 s="1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 s="1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 s="1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 s="1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 s="1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 s="1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 s="1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 s="1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 s="1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I1258" i="9" s="1"/>
  <c r="E1258" i="9"/>
  <c r="D1258" i="9"/>
  <c r="F1258" i="9" s="1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 s="1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 s="1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 s="1"/>
  <c r="B1251" i="9"/>
  <c r="C1251" i="9" s="1"/>
  <c r="A1251" i="9"/>
  <c r="H1250" i="9"/>
  <c r="G1250" i="9"/>
  <c r="E1250" i="9"/>
  <c r="D1250" i="9"/>
  <c r="F1250" i="9" s="1"/>
  <c r="B1250" i="9"/>
  <c r="C1250" i="9" s="1"/>
  <c r="A1250" i="9"/>
  <c r="H1249" i="9"/>
  <c r="G1249" i="9"/>
  <c r="E1249" i="9"/>
  <c r="D1249" i="9"/>
  <c r="F1249" i="9" s="1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 s="1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 s="1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I1241" i="9" s="1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I1234" i="9" s="1"/>
  <c r="E1234" i="9"/>
  <c r="D1234" i="9"/>
  <c r="F1234" i="9" s="1"/>
  <c r="B1234" i="9"/>
  <c r="C1234" i="9" s="1"/>
  <c r="A1234" i="9"/>
  <c r="H1233" i="9"/>
  <c r="G1233" i="9"/>
  <c r="I1233" i="9" s="1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I1229" i="9" s="1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I1202" i="9" s="1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I1185" i="9" s="1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I1038" i="9" s="1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I984" i="9" s="1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 s="1"/>
  <c r="B855" i="9"/>
  <c r="C855" i="9" s="1"/>
  <c r="A855" i="9"/>
  <c r="H854" i="9"/>
  <c r="G854" i="9"/>
  <c r="E854" i="9"/>
  <c r="D854" i="9"/>
  <c r="F854" i="9" s="1"/>
  <c r="B854" i="9"/>
  <c r="C854" i="9" s="1"/>
  <c r="A854" i="9"/>
  <c r="H853" i="9"/>
  <c r="G853" i="9"/>
  <c r="E853" i="9"/>
  <c r="D853" i="9"/>
  <c r="F853" i="9" s="1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E849" i="9"/>
  <c r="D849" i="9"/>
  <c r="F849" i="9" s="1"/>
  <c r="B849" i="9"/>
  <c r="C849" i="9" s="1"/>
  <c r="A849" i="9"/>
  <c r="H848" i="9"/>
  <c r="G848" i="9"/>
  <c r="E848" i="9"/>
  <c r="D848" i="9"/>
  <c r="F848" i="9" s="1"/>
  <c r="B848" i="9"/>
  <c r="C848" i="9" s="1"/>
  <c r="A848" i="9"/>
  <c r="H847" i="9"/>
  <c r="G847" i="9"/>
  <c r="E847" i="9"/>
  <c r="D847" i="9"/>
  <c r="F847" i="9" s="1"/>
  <c r="B847" i="9"/>
  <c r="C847" i="9" s="1"/>
  <c r="A847" i="9"/>
  <c r="H846" i="9"/>
  <c r="G846" i="9"/>
  <c r="E846" i="9"/>
  <c r="D846" i="9"/>
  <c r="F846" i="9" s="1"/>
  <c r="B846" i="9"/>
  <c r="C846" i="9" s="1"/>
  <c r="A846" i="9"/>
  <c r="H845" i="9"/>
  <c r="G845" i="9"/>
  <c r="E845" i="9"/>
  <c r="D845" i="9"/>
  <c r="F845" i="9" s="1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E841" i="9"/>
  <c r="D841" i="9"/>
  <c r="F841" i="9" s="1"/>
  <c r="B841" i="9"/>
  <c r="C841" i="9" s="1"/>
  <c r="A841" i="9"/>
  <c r="H840" i="9"/>
  <c r="G840" i="9"/>
  <c r="E840" i="9"/>
  <c r="D840" i="9"/>
  <c r="F840" i="9" s="1"/>
  <c r="B840" i="9"/>
  <c r="C840" i="9" s="1"/>
  <c r="A840" i="9"/>
  <c r="H839" i="9"/>
  <c r="G839" i="9"/>
  <c r="E839" i="9"/>
  <c r="D839" i="9"/>
  <c r="F839" i="9" s="1"/>
  <c r="B839" i="9"/>
  <c r="C839" i="9" s="1"/>
  <c r="A839" i="9"/>
  <c r="H838" i="9"/>
  <c r="G838" i="9"/>
  <c r="E838" i="9"/>
  <c r="D838" i="9"/>
  <c r="F838" i="9" s="1"/>
  <c r="B838" i="9"/>
  <c r="C838" i="9" s="1"/>
  <c r="A838" i="9"/>
  <c r="H837" i="9"/>
  <c r="G837" i="9"/>
  <c r="E837" i="9"/>
  <c r="D837" i="9"/>
  <c r="F837" i="9" s="1"/>
  <c r="B837" i="9"/>
  <c r="C837" i="9" s="1"/>
  <c r="A837" i="9"/>
  <c r="H836" i="9"/>
  <c r="G836" i="9"/>
  <c r="E836" i="9"/>
  <c r="D836" i="9"/>
  <c r="F836" i="9" s="1"/>
  <c r="B836" i="9"/>
  <c r="C836" i="9" s="1"/>
  <c r="A836" i="9"/>
  <c r="H835" i="9"/>
  <c r="G835" i="9"/>
  <c r="E835" i="9"/>
  <c r="D835" i="9"/>
  <c r="F835" i="9" s="1"/>
  <c r="B835" i="9"/>
  <c r="C835" i="9" s="1"/>
  <c r="A835" i="9"/>
  <c r="H834" i="9"/>
  <c r="G834" i="9"/>
  <c r="E834" i="9"/>
  <c r="D834" i="9"/>
  <c r="F834" i="9" s="1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 s="1"/>
  <c r="B807" i="9"/>
  <c r="C807" i="9" s="1"/>
  <c r="A807" i="9"/>
  <c r="H806" i="9"/>
  <c r="G806" i="9"/>
  <c r="E806" i="9"/>
  <c r="D806" i="9"/>
  <c r="F806" i="9" s="1"/>
  <c r="B806" i="9"/>
  <c r="C806" i="9" s="1"/>
  <c r="A806" i="9"/>
  <c r="H805" i="9"/>
  <c r="G805" i="9"/>
  <c r="E805" i="9"/>
  <c r="D805" i="9"/>
  <c r="F805" i="9" s="1"/>
  <c r="B805" i="9"/>
  <c r="C805" i="9" s="1"/>
  <c r="A805" i="9"/>
  <c r="H804" i="9"/>
  <c r="G804" i="9"/>
  <c r="E804" i="9"/>
  <c r="D804" i="9"/>
  <c r="F804" i="9" s="1"/>
  <c r="B804" i="9"/>
  <c r="C804" i="9" s="1"/>
  <c r="A804" i="9"/>
  <c r="H803" i="9"/>
  <c r="G803" i="9"/>
  <c r="E803" i="9"/>
  <c r="D803" i="9"/>
  <c r="F803" i="9" s="1"/>
  <c r="B803" i="9"/>
  <c r="C803" i="9" s="1"/>
  <c r="A803" i="9"/>
  <c r="H802" i="9"/>
  <c r="G802" i="9"/>
  <c r="E802" i="9"/>
  <c r="D802" i="9"/>
  <c r="F802" i="9" s="1"/>
  <c r="B802" i="9"/>
  <c r="C802" i="9" s="1"/>
  <c r="A802" i="9"/>
  <c r="H801" i="9"/>
  <c r="G801" i="9"/>
  <c r="E801" i="9"/>
  <c r="D801" i="9"/>
  <c r="F801" i="9" s="1"/>
  <c r="B801" i="9"/>
  <c r="C801" i="9" s="1"/>
  <c r="A801" i="9"/>
  <c r="H800" i="9"/>
  <c r="G800" i="9"/>
  <c r="E800" i="9"/>
  <c r="D800" i="9"/>
  <c r="F800" i="9" s="1"/>
  <c r="B800" i="9"/>
  <c r="C800" i="9" s="1"/>
  <c r="A800" i="9"/>
  <c r="H799" i="9"/>
  <c r="G799" i="9"/>
  <c r="E799" i="9"/>
  <c r="D799" i="9"/>
  <c r="F799" i="9" s="1"/>
  <c r="B799" i="9"/>
  <c r="C799" i="9" s="1"/>
  <c r="A799" i="9"/>
  <c r="H798" i="9"/>
  <c r="G798" i="9"/>
  <c r="E798" i="9"/>
  <c r="D798" i="9"/>
  <c r="F798" i="9" s="1"/>
  <c r="B798" i="9"/>
  <c r="C798" i="9" s="1"/>
  <c r="A798" i="9"/>
  <c r="H797" i="9"/>
  <c r="G797" i="9"/>
  <c r="E797" i="9"/>
  <c r="D797" i="9"/>
  <c r="F797" i="9" s="1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E755" i="9"/>
  <c r="D755" i="9"/>
  <c r="F755" i="9" s="1"/>
  <c r="B755" i="9"/>
  <c r="C755" i="9" s="1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I752" i="9" s="1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 s="1"/>
  <c r="B723" i="9"/>
  <c r="C723" i="9" s="1"/>
  <c r="A723" i="9"/>
  <c r="H722" i="9"/>
  <c r="G722" i="9"/>
  <c r="E722" i="9"/>
  <c r="D722" i="9"/>
  <c r="F722" i="9" s="1"/>
  <c r="B722" i="9"/>
  <c r="C722" i="9" s="1"/>
  <c r="A722" i="9"/>
  <c r="H721" i="9"/>
  <c r="G721" i="9"/>
  <c r="E721" i="9"/>
  <c r="D721" i="9"/>
  <c r="F721" i="9" s="1"/>
  <c r="B721" i="9"/>
  <c r="C721" i="9" s="1"/>
  <c r="A721" i="9"/>
  <c r="H720" i="9"/>
  <c r="G720" i="9"/>
  <c r="E720" i="9"/>
  <c r="D720" i="9"/>
  <c r="F720" i="9" s="1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 s="1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 s="1"/>
  <c r="B715" i="9"/>
  <c r="C715" i="9" s="1"/>
  <c r="A715" i="9"/>
  <c r="H714" i="9"/>
  <c r="G714" i="9"/>
  <c r="E714" i="9"/>
  <c r="D714" i="9"/>
  <c r="F714" i="9" s="1"/>
  <c r="B714" i="9"/>
  <c r="C714" i="9" s="1"/>
  <c r="A714" i="9"/>
  <c r="H713" i="9"/>
  <c r="G713" i="9"/>
  <c r="E713" i="9"/>
  <c r="D713" i="9"/>
  <c r="F713" i="9" s="1"/>
  <c r="B713" i="9"/>
  <c r="C713" i="9" s="1"/>
  <c r="A713" i="9"/>
  <c r="H712" i="9"/>
  <c r="G712" i="9"/>
  <c r="E712" i="9"/>
  <c r="D712" i="9"/>
  <c r="F712" i="9" s="1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 s="1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 s="1"/>
  <c r="B694" i="9"/>
  <c r="C694" i="9" s="1"/>
  <c r="A694" i="9"/>
  <c r="H693" i="9"/>
  <c r="G693" i="9"/>
  <c r="E693" i="9"/>
  <c r="D693" i="9"/>
  <c r="F693" i="9" s="1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 s="1"/>
  <c r="B673" i="9"/>
  <c r="C673" i="9" s="1"/>
  <c r="A673" i="9"/>
  <c r="H672" i="9"/>
  <c r="G672" i="9"/>
  <c r="I672" i="9" s="1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 s="1"/>
  <c r="B653" i="9"/>
  <c r="C653" i="9" s="1"/>
  <c r="A653" i="9"/>
  <c r="H652" i="9"/>
  <c r="G652" i="9"/>
  <c r="E652" i="9"/>
  <c r="D652" i="9"/>
  <c r="F652" i="9" s="1"/>
  <c r="B652" i="9"/>
  <c r="C652" i="9" s="1"/>
  <c r="A652" i="9"/>
  <c r="H651" i="9"/>
  <c r="G651" i="9"/>
  <c r="E651" i="9"/>
  <c r="D651" i="9"/>
  <c r="F651" i="9" s="1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 s="1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 s="1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 s="1"/>
  <c r="B615" i="9"/>
  <c r="C615" i="9" s="1"/>
  <c r="A615" i="9"/>
  <c r="H614" i="9"/>
  <c r="G614" i="9"/>
  <c r="E614" i="9"/>
  <c r="D614" i="9"/>
  <c r="F614" i="9" s="1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 s="1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 s="1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 s="1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 s="1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 s="1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 s="1"/>
  <c r="B581" i="9"/>
  <c r="C581" i="9" s="1"/>
  <c r="A581" i="9"/>
  <c r="H580" i="9"/>
  <c r="G580" i="9"/>
  <c r="E580" i="9"/>
  <c r="D580" i="9"/>
  <c r="F580" i="9" s="1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 s="1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 s="1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I564" i="9" s="1"/>
  <c r="E564" i="9"/>
  <c r="D564" i="9"/>
  <c r="F564" i="9" s="1"/>
  <c r="B564" i="9"/>
  <c r="C564" i="9" s="1"/>
  <c r="A564" i="9"/>
  <c r="H563" i="9"/>
  <c r="G563" i="9"/>
  <c r="E563" i="9"/>
  <c r="D563" i="9"/>
  <c r="F563" i="9" s="1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 s="1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I531" i="9" s="1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 s="1"/>
  <c r="B524" i="9"/>
  <c r="C524" i="9" s="1"/>
  <c r="A524" i="9"/>
  <c r="H523" i="9"/>
  <c r="G523" i="9"/>
  <c r="E523" i="9"/>
  <c r="D523" i="9"/>
  <c r="F523" i="9" s="1"/>
  <c r="B523" i="9"/>
  <c r="C523" i="9" s="1"/>
  <c r="A523" i="9"/>
  <c r="H522" i="9"/>
  <c r="G522" i="9"/>
  <c r="E522" i="9"/>
  <c r="D522" i="9"/>
  <c r="F522" i="9" s="1"/>
  <c r="B522" i="9"/>
  <c r="C522" i="9" s="1"/>
  <c r="A522" i="9"/>
  <c r="H521" i="9"/>
  <c r="G521" i="9"/>
  <c r="E521" i="9"/>
  <c r="D521" i="9"/>
  <c r="F521" i="9" s="1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 s="1"/>
  <c r="B518" i="9"/>
  <c r="C518" i="9" s="1"/>
  <c r="A518" i="9"/>
  <c r="H517" i="9"/>
  <c r="G517" i="9"/>
  <c r="E517" i="9"/>
  <c r="D517" i="9"/>
  <c r="F517" i="9" s="1"/>
  <c r="B517" i="9"/>
  <c r="C517" i="9" s="1"/>
  <c r="A517" i="9"/>
  <c r="H516" i="9"/>
  <c r="G516" i="9"/>
  <c r="E516" i="9"/>
  <c r="D516" i="9"/>
  <c r="F516" i="9" s="1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 s="1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 s="1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 s="1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 s="1"/>
  <c r="B494" i="9"/>
  <c r="C494" i="9" s="1"/>
  <c r="A494" i="9"/>
  <c r="H493" i="9"/>
  <c r="G493" i="9"/>
  <c r="E493" i="9"/>
  <c r="D493" i="9"/>
  <c r="F493" i="9" s="1"/>
  <c r="B493" i="9"/>
  <c r="C493" i="9" s="1"/>
  <c r="A493" i="9"/>
  <c r="H492" i="9"/>
  <c r="G492" i="9"/>
  <c r="E492" i="9"/>
  <c r="D492" i="9"/>
  <c r="F492" i="9" s="1"/>
  <c r="B492" i="9"/>
  <c r="C492" i="9" s="1"/>
  <c r="A492" i="9"/>
  <c r="H491" i="9"/>
  <c r="G491" i="9"/>
  <c r="E491" i="9"/>
  <c r="D491" i="9"/>
  <c r="F491" i="9" s="1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 s="1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 s="1"/>
  <c r="B479" i="9"/>
  <c r="C479" i="9" s="1"/>
  <c r="A479" i="9"/>
  <c r="H478" i="9"/>
  <c r="G478" i="9"/>
  <c r="E478" i="9"/>
  <c r="D478" i="9"/>
  <c r="F478" i="9" s="1"/>
  <c r="B478" i="9"/>
  <c r="C478" i="9" s="1"/>
  <c r="A478" i="9"/>
  <c r="H477" i="9"/>
  <c r="G477" i="9"/>
  <c r="E477" i="9"/>
  <c r="D477" i="9"/>
  <c r="F477" i="9" s="1"/>
  <c r="B477" i="9"/>
  <c r="C477" i="9" s="1"/>
  <c r="A477" i="9"/>
  <c r="H476" i="9"/>
  <c r="G476" i="9"/>
  <c r="E476" i="9"/>
  <c r="D476" i="9"/>
  <c r="F476" i="9" s="1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 s="1"/>
  <c r="B474" i="9"/>
  <c r="C474" i="9" s="1"/>
  <c r="A474" i="9"/>
  <c r="H473" i="9"/>
  <c r="G473" i="9"/>
  <c r="E473" i="9"/>
  <c r="D473" i="9"/>
  <c r="F473" i="9" s="1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 s="1"/>
  <c r="B471" i="9"/>
  <c r="C471" i="9" s="1"/>
  <c r="A471" i="9"/>
  <c r="H470" i="9"/>
  <c r="G470" i="9"/>
  <c r="E470" i="9"/>
  <c r="D470" i="9"/>
  <c r="F470" i="9" s="1"/>
  <c r="B470" i="9"/>
  <c r="C470" i="9" s="1"/>
  <c r="A470" i="9"/>
  <c r="H469" i="9"/>
  <c r="G469" i="9"/>
  <c r="E469" i="9"/>
  <c r="D469" i="9"/>
  <c r="F469" i="9" s="1"/>
  <c r="B469" i="9"/>
  <c r="C469" i="9" s="1"/>
  <c r="A469" i="9"/>
  <c r="H468" i="9"/>
  <c r="G468" i="9"/>
  <c r="E468" i="9"/>
  <c r="D468" i="9"/>
  <c r="F468" i="9" s="1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 s="1"/>
  <c r="B466" i="9"/>
  <c r="C466" i="9" s="1"/>
  <c r="A466" i="9"/>
  <c r="H465" i="9"/>
  <c r="G465" i="9"/>
  <c r="E465" i="9"/>
  <c r="D465" i="9"/>
  <c r="F465" i="9" s="1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 s="1"/>
  <c r="B463" i="9"/>
  <c r="C463" i="9" s="1"/>
  <c r="A463" i="9"/>
  <c r="H462" i="9"/>
  <c r="G462" i="9"/>
  <c r="E462" i="9"/>
  <c r="D462" i="9"/>
  <c r="F462" i="9" s="1"/>
  <c r="B462" i="9"/>
  <c r="C462" i="9" s="1"/>
  <c r="A462" i="9"/>
  <c r="H461" i="9"/>
  <c r="G461" i="9"/>
  <c r="E461" i="9"/>
  <c r="D461" i="9"/>
  <c r="F461" i="9" s="1"/>
  <c r="B461" i="9"/>
  <c r="C461" i="9" s="1"/>
  <c r="A461" i="9"/>
  <c r="H460" i="9"/>
  <c r="G460" i="9"/>
  <c r="E460" i="9"/>
  <c r="D460" i="9"/>
  <c r="F460" i="9" s="1"/>
  <c r="B460" i="9"/>
  <c r="C460" i="9" s="1"/>
  <c r="A460" i="9"/>
  <c r="H459" i="9"/>
  <c r="G459" i="9"/>
  <c r="E459" i="9"/>
  <c r="D459" i="9"/>
  <c r="F459" i="9" s="1"/>
  <c r="B459" i="9"/>
  <c r="C459" i="9" s="1"/>
  <c r="A459" i="9"/>
  <c r="H458" i="9"/>
  <c r="G458" i="9"/>
  <c r="E458" i="9"/>
  <c r="D458" i="9"/>
  <c r="F458" i="9" s="1"/>
  <c r="B458" i="9"/>
  <c r="C458" i="9" s="1"/>
  <c r="A458" i="9"/>
  <c r="H457" i="9"/>
  <c r="G457" i="9"/>
  <c r="E457" i="9"/>
  <c r="D457" i="9"/>
  <c r="F457" i="9" s="1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 s="1"/>
  <c r="B455" i="9"/>
  <c r="C455" i="9" s="1"/>
  <c r="A455" i="9"/>
  <c r="H454" i="9"/>
  <c r="G454" i="9"/>
  <c r="E454" i="9"/>
  <c r="D454" i="9"/>
  <c r="F454" i="9" s="1"/>
  <c r="B454" i="9"/>
  <c r="C454" i="9" s="1"/>
  <c r="A454" i="9"/>
  <c r="H453" i="9"/>
  <c r="G453" i="9"/>
  <c r="E453" i="9"/>
  <c r="D453" i="9"/>
  <c r="F453" i="9" s="1"/>
  <c r="B453" i="9"/>
  <c r="C453" i="9" s="1"/>
  <c r="A453" i="9"/>
  <c r="H452" i="9"/>
  <c r="G452" i="9"/>
  <c r="E452" i="9"/>
  <c r="D452" i="9"/>
  <c r="F452" i="9" s="1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 s="1"/>
  <c r="B450" i="9"/>
  <c r="C450" i="9" s="1"/>
  <c r="A450" i="9"/>
  <c r="H449" i="9"/>
  <c r="G449" i="9"/>
  <c r="E449" i="9"/>
  <c r="D449" i="9"/>
  <c r="F449" i="9" s="1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I447" i="9" s="1"/>
  <c r="E447" i="9"/>
  <c r="D447" i="9"/>
  <c r="F447" i="9" s="1"/>
  <c r="B447" i="9"/>
  <c r="C447" i="9" s="1"/>
  <c r="A447" i="9"/>
  <c r="H446" i="9"/>
  <c r="G446" i="9"/>
  <c r="E446" i="9"/>
  <c r="D446" i="9"/>
  <c r="F446" i="9" s="1"/>
  <c r="B446" i="9"/>
  <c r="C446" i="9" s="1"/>
  <c r="A446" i="9"/>
  <c r="H445" i="9"/>
  <c r="G445" i="9"/>
  <c r="E445" i="9"/>
  <c r="D445" i="9"/>
  <c r="F445" i="9" s="1"/>
  <c r="B445" i="9"/>
  <c r="C445" i="9" s="1"/>
  <c r="A445" i="9"/>
  <c r="H444" i="9"/>
  <c r="G444" i="9"/>
  <c r="E444" i="9"/>
  <c r="D444" i="9"/>
  <c r="F444" i="9" s="1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 s="1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 s="1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 s="1"/>
  <c r="B423" i="9"/>
  <c r="C423" i="9" s="1"/>
  <c r="A423" i="9"/>
  <c r="H422" i="9"/>
  <c r="G422" i="9"/>
  <c r="E422" i="9"/>
  <c r="D422" i="9"/>
  <c r="F422" i="9" s="1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 s="1"/>
  <c r="B418" i="9"/>
  <c r="C418" i="9" s="1"/>
  <c r="A418" i="9"/>
  <c r="H417" i="9"/>
  <c r="G417" i="9"/>
  <c r="E417" i="9"/>
  <c r="D417" i="9"/>
  <c r="F417" i="9" s="1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 s="1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 s="1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 s="1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 s="1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 s="1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 s="1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 s="1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 s="1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E374" i="9"/>
  <c r="D374" i="9"/>
  <c r="F374" i="9" s="1"/>
  <c r="B374" i="9"/>
  <c r="C374" i="9" s="1"/>
  <c r="A374" i="9"/>
  <c r="H373" i="9"/>
  <c r="G373" i="9"/>
  <c r="E373" i="9"/>
  <c r="D373" i="9"/>
  <c r="F373" i="9" s="1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 s="1"/>
  <c r="B366" i="9"/>
  <c r="C366" i="9" s="1"/>
  <c r="A366" i="9"/>
  <c r="H365" i="9"/>
  <c r="G365" i="9"/>
  <c r="E365" i="9"/>
  <c r="D365" i="9"/>
  <c r="F365" i="9" s="1"/>
  <c r="B365" i="9"/>
  <c r="C365" i="9" s="1"/>
  <c r="A365" i="9"/>
  <c r="H364" i="9"/>
  <c r="G364" i="9"/>
  <c r="E364" i="9"/>
  <c r="D364" i="9"/>
  <c r="F364" i="9" s="1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 s="1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 s="1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 s="1"/>
  <c r="B323" i="9"/>
  <c r="C323" i="9" s="1"/>
  <c r="A323" i="9"/>
  <c r="H322" i="9"/>
  <c r="G322" i="9"/>
  <c r="E322" i="9"/>
  <c r="D322" i="9"/>
  <c r="F322" i="9" s="1"/>
  <c r="B322" i="9"/>
  <c r="C322" i="9" s="1"/>
  <c r="A322" i="9"/>
  <c r="H321" i="9"/>
  <c r="G321" i="9"/>
  <c r="E321" i="9"/>
  <c r="D321" i="9"/>
  <c r="F321" i="9" s="1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 s="1"/>
  <c r="B319" i="9"/>
  <c r="C319" i="9" s="1"/>
  <c r="A319" i="9"/>
  <c r="H318" i="9"/>
  <c r="G318" i="9"/>
  <c r="E318" i="9"/>
  <c r="D318" i="9"/>
  <c r="F318" i="9" s="1"/>
  <c r="B318" i="9"/>
  <c r="C318" i="9" s="1"/>
  <c r="A318" i="9"/>
  <c r="H317" i="9"/>
  <c r="G317" i="9"/>
  <c r="E317" i="9"/>
  <c r="D317" i="9"/>
  <c r="F317" i="9" s="1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 s="1"/>
  <c r="B315" i="9"/>
  <c r="C315" i="9" s="1"/>
  <c r="A315" i="9"/>
  <c r="H314" i="9"/>
  <c r="G314" i="9"/>
  <c r="E314" i="9"/>
  <c r="D314" i="9"/>
  <c r="F314" i="9" s="1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 s="1"/>
  <c r="B311" i="9"/>
  <c r="C311" i="9" s="1"/>
  <c r="A311" i="9"/>
  <c r="H310" i="9"/>
  <c r="G310" i="9"/>
  <c r="E310" i="9"/>
  <c r="D310" i="9"/>
  <c r="F310" i="9" s="1"/>
  <c r="B310" i="9"/>
  <c r="C310" i="9" s="1"/>
  <c r="A310" i="9"/>
  <c r="H309" i="9"/>
  <c r="G309" i="9"/>
  <c r="E309" i="9"/>
  <c r="D309" i="9"/>
  <c r="F309" i="9" s="1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 s="1"/>
  <c r="B307" i="9"/>
  <c r="C307" i="9" s="1"/>
  <c r="A307" i="9"/>
  <c r="H306" i="9"/>
  <c r="G306" i="9"/>
  <c r="E306" i="9"/>
  <c r="D306" i="9"/>
  <c r="F306" i="9" s="1"/>
  <c r="B306" i="9"/>
  <c r="C306" i="9" s="1"/>
  <c r="A306" i="9"/>
  <c r="H305" i="9"/>
  <c r="G305" i="9"/>
  <c r="E305" i="9"/>
  <c r="D305" i="9"/>
  <c r="F305" i="9" s="1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 s="1"/>
  <c r="B302" i="9"/>
  <c r="C302" i="9" s="1"/>
  <c r="A302" i="9"/>
  <c r="H301" i="9"/>
  <c r="G301" i="9"/>
  <c r="E301" i="9"/>
  <c r="D301" i="9"/>
  <c r="F301" i="9" s="1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 s="1"/>
  <c r="B298" i="9"/>
  <c r="C298" i="9" s="1"/>
  <c r="A298" i="9"/>
  <c r="H297" i="9"/>
  <c r="G297" i="9"/>
  <c r="E297" i="9"/>
  <c r="D297" i="9"/>
  <c r="F297" i="9" s="1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 s="1"/>
  <c r="B294" i="9"/>
  <c r="C294" i="9" s="1"/>
  <c r="A294" i="9"/>
  <c r="H293" i="9"/>
  <c r="G293" i="9"/>
  <c r="E293" i="9"/>
  <c r="D293" i="9"/>
  <c r="F293" i="9" s="1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 s="1"/>
  <c r="B290" i="9"/>
  <c r="C290" i="9" s="1"/>
  <c r="A290" i="9"/>
  <c r="H289" i="9"/>
  <c r="G289" i="9"/>
  <c r="E289" i="9"/>
  <c r="D289" i="9"/>
  <c r="F289" i="9" s="1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 s="1"/>
  <c r="B286" i="9"/>
  <c r="C286" i="9" s="1"/>
  <c r="A286" i="9"/>
  <c r="H285" i="9"/>
  <c r="G285" i="9"/>
  <c r="E285" i="9"/>
  <c r="D285" i="9"/>
  <c r="F285" i="9" s="1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 s="1"/>
  <c r="B282" i="9"/>
  <c r="C282" i="9" s="1"/>
  <c r="A282" i="9"/>
  <c r="H281" i="9"/>
  <c r="G281" i="9"/>
  <c r="E281" i="9"/>
  <c r="D281" i="9"/>
  <c r="F281" i="9" s="1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 s="1"/>
  <c r="B278" i="9"/>
  <c r="C278" i="9" s="1"/>
  <c r="A278" i="9"/>
  <c r="H277" i="9"/>
  <c r="G277" i="9"/>
  <c r="E277" i="9"/>
  <c r="D277" i="9"/>
  <c r="F277" i="9" s="1"/>
  <c r="B277" i="9"/>
  <c r="C277" i="9" s="1"/>
  <c r="A277" i="9"/>
  <c r="H276" i="9"/>
  <c r="G276" i="9"/>
  <c r="E276" i="9"/>
  <c r="D276" i="9"/>
  <c r="F276" i="9" s="1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 s="1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 s="1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 s="1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 s="1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 s="1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 s="1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 s="1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 s="1"/>
  <c r="B225" i="9"/>
  <c r="C225" i="9" s="1"/>
  <c r="A225" i="9"/>
  <c r="H224" i="9"/>
  <c r="G224" i="9"/>
  <c r="E224" i="9"/>
  <c r="D224" i="9"/>
  <c r="F224" i="9" s="1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 s="1"/>
  <c r="B221" i="9"/>
  <c r="C221" i="9" s="1"/>
  <c r="A221" i="9"/>
  <c r="H220" i="9"/>
  <c r="G220" i="9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 s="1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 s="1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 s="1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 s="1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 s="1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 s="1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 s="1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 s="1"/>
  <c r="B203" i="9"/>
  <c r="C203" i="9" s="1"/>
  <c r="A203" i="9"/>
  <c r="H202" i="9"/>
  <c r="G202" i="9"/>
  <c r="E202" i="9"/>
  <c r="D202" i="9"/>
  <c r="F202" i="9" s="1"/>
  <c r="B202" i="9"/>
  <c r="C202" i="9" s="1"/>
  <c r="A202" i="9"/>
  <c r="H201" i="9"/>
  <c r="G201" i="9"/>
  <c r="E201" i="9"/>
  <c r="D201" i="9"/>
  <c r="F201" i="9" s="1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 s="1"/>
  <c r="B197" i="9"/>
  <c r="C197" i="9" s="1"/>
  <c r="A197" i="9"/>
  <c r="H196" i="9"/>
  <c r="G196" i="9"/>
  <c r="E196" i="9"/>
  <c r="D196" i="9"/>
  <c r="F196" i="9" s="1"/>
  <c r="B196" i="9"/>
  <c r="C196" i="9" s="1"/>
  <c r="A196" i="9"/>
  <c r="H195" i="9"/>
  <c r="G195" i="9"/>
  <c r="E195" i="9"/>
  <c r="D195" i="9"/>
  <c r="F195" i="9" s="1"/>
  <c r="B195" i="9"/>
  <c r="C195" i="9" s="1"/>
  <c r="A195" i="9"/>
  <c r="H194" i="9"/>
  <c r="G194" i="9"/>
  <c r="E194" i="9"/>
  <c r="D194" i="9"/>
  <c r="F194" i="9" s="1"/>
  <c r="B194" i="9"/>
  <c r="C194" i="9" s="1"/>
  <c r="A194" i="9"/>
  <c r="H193" i="9"/>
  <c r="G193" i="9"/>
  <c r="E193" i="9"/>
  <c r="D193" i="9"/>
  <c r="F193" i="9" s="1"/>
  <c r="B193" i="9"/>
  <c r="C193" i="9" s="1"/>
  <c r="A193" i="9"/>
  <c r="H192" i="9"/>
  <c r="G192" i="9"/>
  <c r="E192" i="9"/>
  <c r="D192" i="9"/>
  <c r="F192" i="9" s="1"/>
  <c r="B192" i="9"/>
  <c r="C192" i="9" s="1"/>
  <c r="A192" i="9"/>
  <c r="H191" i="9"/>
  <c r="G191" i="9"/>
  <c r="E191" i="9"/>
  <c r="D191" i="9"/>
  <c r="F191" i="9" s="1"/>
  <c r="B191" i="9"/>
  <c r="C191" i="9" s="1"/>
  <c r="A191" i="9"/>
  <c r="H190" i="9"/>
  <c r="G190" i="9"/>
  <c r="E190" i="9"/>
  <c r="D190" i="9"/>
  <c r="F190" i="9" s="1"/>
  <c r="B190" i="9"/>
  <c r="C190" i="9" s="1"/>
  <c r="A190" i="9"/>
  <c r="H189" i="9"/>
  <c r="G189" i="9"/>
  <c r="E189" i="9"/>
  <c r="D189" i="9"/>
  <c r="F189" i="9" s="1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E185" i="9"/>
  <c r="D185" i="9"/>
  <c r="F185" i="9" s="1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 s="1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E150" i="9"/>
  <c r="D150" i="9"/>
  <c r="F150" i="9" s="1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 s="1"/>
  <c r="B146" i="9"/>
  <c r="C146" i="9" s="1"/>
  <c r="A146" i="9"/>
  <c r="H145" i="9"/>
  <c r="G145" i="9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E143" i="9"/>
  <c r="D143" i="9"/>
  <c r="F143" i="9" s="1"/>
  <c r="B143" i="9"/>
  <c r="C143" i="9" s="1"/>
  <c r="A143" i="9"/>
  <c r="H142" i="9"/>
  <c r="G142" i="9"/>
  <c r="E142" i="9"/>
  <c r="D142" i="9"/>
  <c r="F142" i="9" s="1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 s="1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 s="1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 s="1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E103" i="9"/>
  <c r="D103" i="9"/>
  <c r="F103" i="9" s="1"/>
  <c r="B103" i="9"/>
  <c r="C103" i="9" s="1"/>
  <c r="A103" i="9"/>
  <c r="H102" i="9"/>
  <c r="G102" i="9"/>
  <c r="E102" i="9"/>
  <c r="D102" i="9"/>
  <c r="F102" i="9" s="1"/>
  <c r="B102" i="9"/>
  <c r="C102" i="9" s="1"/>
  <c r="A102" i="9"/>
  <c r="H101" i="9"/>
  <c r="G101" i="9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E90" i="9"/>
  <c r="D90" i="9"/>
  <c r="F90" i="9" s="1"/>
  <c r="B90" i="9"/>
  <c r="C90" i="9" s="1"/>
  <c r="A90" i="9"/>
  <c r="H89" i="9"/>
  <c r="G89" i="9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E77" i="9"/>
  <c r="D77" i="9"/>
  <c r="F77" i="9" s="1"/>
  <c r="B77" i="9"/>
  <c r="C77" i="9" s="1"/>
  <c r="A77" i="9"/>
  <c r="H76" i="9"/>
  <c r="G76" i="9"/>
  <c r="E76" i="9"/>
  <c r="D76" i="9"/>
  <c r="F76" i="9" s="1"/>
  <c r="B76" i="9"/>
  <c r="C76" i="9" s="1"/>
  <c r="A76" i="9"/>
  <c r="H75" i="9"/>
  <c r="G75" i="9"/>
  <c r="E75" i="9"/>
  <c r="D75" i="9"/>
  <c r="F75" i="9" s="1"/>
  <c r="B75" i="9"/>
  <c r="C75" i="9" s="1"/>
  <c r="A75" i="9"/>
  <c r="H74" i="9"/>
  <c r="G74" i="9"/>
  <c r="E74" i="9"/>
  <c r="D74" i="9"/>
  <c r="F74" i="9" s="1"/>
  <c r="B74" i="9"/>
  <c r="C74" i="9" s="1"/>
  <c r="A74" i="9"/>
  <c r="H73" i="9"/>
  <c r="G73" i="9"/>
  <c r="E73" i="9"/>
  <c r="D73" i="9"/>
  <c r="F73" i="9" s="1"/>
  <c r="B73" i="9"/>
  <c r="C73" i="9" s="1"/>
  <c r="A73" i="9"/>
  <c r="H72" i="9"/>
  <c r="G72" i="9"/>
  <c r="E72" i="9"/>
  <c r="D72" i="9"/>
  <c r="F72" i="9" s="1"/>
  <c r="B72" i="9"/>
  <c r="C72" i="9" s="1"/>
  <c r="A72" i="9"/>
  <c r="H71" i="9"/>
  <c r="G71" i="9"/>
  <c r="E71" i="9"/>
  <c r="D71" i="9"/>
  <c r="F71" i="9" s="1"/>
  <c r="B71" i="9"/>
  <c r="C71" i="9" s="1"/>
  <c r="A71" i="9"/>
  <c r="H70" i="9"/>
  <c r="G70" i="9"/>
  <c r="E70" i="9"/>
  <c r="D70" i="9"/>
  <c r="F70" i="9" s="1"/>
  <c r="B70" i="9"/>
  <c r="C70" i="9" s="1"/>
  <c r="A70" i="9"/>
  <c r="H69" i="9"/>
  <c r="G69" i="9"/>
  <c r="E69" i="9"/>
  <c r="D69" i="9"/>
  <c r="F69" i="9" s="1"/>
  <c r="B69" i="9"/>
  <c r="C69" i="9" s="1"/>
  <c r="A69" i="9"/>
  <c r="H68" i="9"/>
  <c r="G68" i="9"/>
  <c r="E68" i="9"/>
  <c r="D68" i="9"/>
  <c r="F68" i="9" s="1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 s="1"/>
  <c r="B51" i="9"/>
  <c r="C51" i="9" s="1"/>
  <c r="A51" i="9"/>
  <c r="H50" i="9"/>
  <c r="G50" i="9"/>
  <c r="E50" i="9"/>
  <c r="D50" i="9"/>
  <c r="F50" i="9" s="1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 s="1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 s="1"/>
  <c r="B46" i="9"/>
  <c r="C46" i="9" s="1"/>
  <c r="A46" i="9"/>
  <c r="H45" i="9"/>
  <c r="G45" i="9"/>
  <c r="E45" i="9"/>
  <c r="D45" i="9"/>
  <c r="F45" i="9" s="1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E20" i="9"/>
  <c r="D20" i="9"/>
  <c r="F20" i="9" s="1"/>
  <c r="B20" i="9"/>
  <c r="C20" i="9" s="1"/>
  <c r="A20" i="9"/>
  <c r="H19" i="9"/>
  <c r="G19" i="9"/>
  <c r="E19" i="9"/>
  <c r="D19" i="9"/>
  <c r="F19" i="9" s="1"/>
  <c r="B19" i="9"/>
  <c r="C19" i="9" s="1"/>
  <c r="A19" i="9"/>
  <c r="H18" i="9"/>
  <c r="G18" i="9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/>
  <c r="M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 s="1"/>
  <c r="M2003" i="4" s="1"/>
  <c r="J2003" i="4"/>
  <c r="I2003" i="4"/>
  <c r="H2003" i="4"/>
  <c r="C2003" i="4" s="1"/>
  <c r="D2003" i="4"/>
  <c r="E2003" i="4" s="1"/>
  <c r="B2003" i="4"/>
  <c r="A2003" i="4"/>
  <c r="Q2002" i="4"/>
  <c r="O2002" i="4"/>
  <c r="N2002" i="4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/>
  <c r="M2000" i="4" s="1"/>
  <c r="J2000" i="4"/>
  <c r="K2000" i="4" s="1"/>
  <c r="P2000" i="4" s="1"/>
  <c r="I2000" i="4"/>
  <c r="H2000" i="4"/>
  <c r="C2000" i="4" s="1"/>
  <c r="D2000" i="4"/>
  <c r="E2000" i="4" s="1"/>
  <c r="B2000" i="4"/>
  <c r="A2000" i="4"/>
  <c r="Q1999" i="4"/>
  <c r="O1999" i="4"/>
  <c r="N1999" i="4"/>
  <c r="M1999" i="4" s="1"/>
  <c r="J1999" i="4"/>
  <c r="I1999" i="4"/>
  <c r="H1999" i="4"/>
  <c r="C1999" i="4" s="1"/>
  <c r="D1999" i="4"/>
  <c r="E1999" i="4" s="1"/>
  <c r="B1999" i="4"/>
  <c r="A1999" i="4"/>
  <c r="Q1998" i="4"/>
  <c r="O1998" i="4"/>
  <c r="N1998" i="4"/>
  <c r="M1998" i="4" s="1"/>
  <c r="J1998" i="4"/>
  <c r="K1998" i="4" s="1"/>
  <c r="P1998" i="4" s="1"/>
  <c r="I1998" i="4"/>
  <c r="H1998" i="4"/>
  <c r="C1998" i="4" s="1"/>
  <c r="D1998" i="4"/>
  <c r="E1998" i="4" s="1"/>
  <c r="B1998" i="4"/>
  <c r="A1998" i="4"/>
  <c r="Q1997" i="4"/>
  <c r="O1997" i="4"/>
  <c r="N1997" i="4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/>
  <c r="M1996" i="4" s="1"/>
  <c r="J1996" i="4"/>
  <c r="K1996" i="4" s="1"/>
  <c r="P1996" i="4" s="1"/>
  <c r="I1996" i="4"/>
  <c r="H1996" i="4"/>
  <c r="C1996" i="4" s="1"/>
  <c r="D1996" i="4"/>
  <c r="E1996" i="4" s="1"/>
  <c r="B1996" i="4"/>
  <c r="A1996" i="4"/>
  <c r="Q1995" i="4"/>
  <c r="O1995" i="4"/>
  <c r="N1995" i="4"/>
  <c r="M1995" i="4" s="1"/>
  <c r="J1995" i="4"/>
  <c r="I1995" i="4"/>
  <c r="H1995" i="4"/>
  <c r="C1995" i="4" s="1"/>
  <c r="D1995" i="4"/>
  <c r="E1995" i="4" s="1"/>
  <c r="B1995" i="4"/>
  <c r="A1995" i="4"/>
  <c r="Q1994" i="4"/>
  <c r="O1994" i="4"/>
  <c r="N1994" i="4"/>
  <c r="M1994" i="4" s="1"/>
  <c r="J1994" i="4"/>
  <c r="K1994" i="4" s="1"/>
  <c r="P1994" i="4" s="1"/>
  <c r="I1994" i="4"/>
  <c r="H1994" i="4"/>
  <c r="C1994" i="4" s="1"/>
  <c r="D1994" i="4"/>
  <c r="E1994" i="4" s="1"/>
  <c r="B1994" i="4"/>
  <c r="A1994" i="4"/>
  <c r="Q1993" i="4"/>
  <c r="O1993" i="4"/>
  <c r="N1993" i="4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/>
  <c r="M1992" i="4" s="1"/>
  <c r="J1992" i="4"/>
  <c r="K1992" i="4" s="1"/>
  <c r="P1992" i="4" s="1"/>
  <c r="I1992" i="4"/>
  <c r="H1992" i="4"/>
  <c r="C1992" i="4" s="1"/>
  <c r="D1992" i="4"/>
  <c r="E1992" i="4" s="1"/>
  <c r="B1992" i="4"/>
  <c r="A1992" i="4"/>
  <c r="Q1991" i="4"/>
  <c r="O1991" i="4"/>
  <c r="N1991" i="4"/>
  <c r="M1991" i="4" s="1"/>
  <c r="J1991" i="4"/>
  <c r="I1991" i="4"/>
  <c r="H1991" i="4"/>
  <c r="C1991" i="4" s="1"/>
  <c r="D1991" i="4"/>
  <c r="E1991" i="4" s="1"/>
  <c r="B1991" i="4"/>
  <c r="A1991" i="4"/>
  <c r="Q1990" i="4"/>
  <c r="O1990" i="4"/>
  <c r="N1990" i="4"/>
  <c r="M1990" i="4" s="1"/>
  <c r="J1990" i="4"/>
  <c r="K1990" i="4" s="1"/>
  <c r="P1990" i="4" s="1"/>
  <c r="I1990" i="4"/>
  <c r="H1990" i="4"/>
  <c r="C1990" i="4" s="1"/>
  <c r="D1990" i="4"/>
  <c r="E1990" i="4" s="1"/>
  <c r="B1990" i="4"/>
  <c r="A1990" i="4"/>
  <c r="Q1989" i="4"/>
  <c r="O1989" i="4"/>
  <c r="N1989" i="4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 s="1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K1986" i="4" s="1"/>
  <c r="P1986" i="4" s="1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H1985" i="4" s="1"/>
  <c r="C1985" i="4" s="1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 s="1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K1982" i="4" s="1"/>
  <c r="P1982" i="4" s="1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K1978" i="4" s="1"/>
  <c r="P1978" i="4" s="1"/>
  <c r="I1978" i="4"/>
  <c r="H1978" i="4" s="1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H1977" i="4" s="1"/>
  <c r="C1977" i="4" s="1"/>
  <c r="D1977" i="4"/>
  <c r="E1977" i="4" s="1"/>
  <c r="B1977" i="4"/>
  <c r="A1977" i="4"/>
  <c r="Q1976" i="4"/>
  <c r="O1976" i="4"/>
  <c r="N1976" i="4" s="1"/>
  <c r="M1976" i="4" s="1"/>
  <c r="J1976" i="4"/>
  <c r="K1976" i="4" s="1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H1975" i="4" s="1"/>
  <c r="C1975" i="4" s="1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H1973" i="4" s="1"/>
  <c r="C1973" i="4" s="1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 s="1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 s="1"/>
  <c r="J1970" i="4"/>
  <c r="K1970" i="4" s="1"/>
  <c r="P1970" i="4" s="1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H1969" i="4" s="1"/>
  <c r="C1969" i="4" s="1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 s="1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K1966" i="4" s="1"/>
  <c r="P1966" i="4" s="1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 s="1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H1961" i="4" s="1"/>
  <c r="C1961" i="4" s="1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 s="1"/>
  <c r="M1959" i="4" s="1"/>
  <c r="J1959" i="4"/>
  <c r="K1959" i="4" s="1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K1958" i="4" s="1"/>
  <c r="P1958" i="4" s="1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H1957" i="4" s="1"/>
  <c r="C1957" i="4" s="1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 s="1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K1954" i="4" s="1"/>
  <c r="P1954" i="4" s="1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 s="1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 s="1"/>
  <c r="P1950" i="4" s="1"/>
  <c r="I1950" i="4"/>
  <c r="H1950" i="4" s="1"/>
  <c r="C1950" i="4" s="1"/>
  <c r="D1950" i="4"/>
  <c r="E1950" i="4" s="1"/>
  <c r="B1950" i="4"/>
  <c r="A1950" i="4"/>
  <c r="Q1949" i="4"/>
  <c r="O1949" i="4"/>
  <c r="N1949" i="4" s="1"/>
  <c r="M1949" i="4" s="1"/>
  <c r="J1949" i="4"/>
  <c r="K1949" i="4" s="1"/>
  <c r="P1949" i="4" s="1"/>
  <c r="I1949" i="4"/>
  <c r="H1949" i="4" s="1"/>
  <c r="C1949" i="4" s="1"/>
  <c r="D1949" i="4"/>
  <c r="E1949" i="4" s="1"/>
  <c r="B1949" i="4"/>
  <c r="A1949" i="4"/>
  <c r="Q1948" i="4"/>
  <c r="O1948" i="4"/>
  <c r="N1948" i="4" s="1"/>
  <c r="M1948" i="4" s="1"/>
  <c r="J1948" i="4"/>
  <c r="K1948" i="4" s="1"/>
  <c r="P1948" i="4" s="1"/>
  <c r="I1948" i="4"/>
  <c r="H1948" i="4" s="1"/>
  <c r="C1948" i="4" s="1"/>
  <c r="D1948" i="4"/>
  <c r="E1948" i="4" s="1"/>
  <c r="B1948" i="4"/>
  <c r="A1948" i="4"/>
  <c r="Q1947" i="4"/>
  <c r="O1947" i="4"/>
  <c r="N1947" i="4" s="1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 s="1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 s="1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 s="1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 s="1"/>
  <c r="D1930" i="4"/>
  <c r="E1930" i="4" s="1"/>
  <c r="B1930" i="4"/>
  <c r="A1930" i="4"/>
  <c r="Q1929" i="4"/>
  <c r="O1929" i="4"/>
  <c r="N1929" i="4" s="1"/>
  <c r="M1929" i="4" s="1"/>
  <c r="J1929" i="4"/>
  <c r="K1929" i="4" s="1"/>
  <c r="P1929" i="4" s="1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 s="1"/>
  <c r="C1925" i="4" s="1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 s="1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 s="1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 s="1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 s="1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 s="1"/>
  <c r="D1911" i="4"/>
  <c r="E1911" i="4" s="1"/>
  <c r="B1911" i="4"/>
  <c r="A1911" i="4"/>
  <c r="Q1910" i="4"/>
  <c r="O1910" i="4"/>
  <c r="N1910" i="4" s="1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 s="1"/>
  <c r="C1907" i="4" s="1"/>
  <c r="D1907" i="4"/>
  <c r="E1907" i="4" s="1"/>
  <c r="B1907" i="4"/>
  <c r="A1907" i="4"/>
  <c r="Q1906" i="4"/>
  <c r="O1906" i="4"/>
  <c r="N1906" i="4" s="1"/>
  <c r="M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 s="1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H1903" i="4" s="1"/>
  <c r="C1903" i="4" s="1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 s="1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 s="1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 s="1"/>
  <c r="D1898" i="4"/>
  <c r="E1898" i="4" s="1"/>
  <c r="B1898" i="4"/>
  <c r="A1898" i="4"/>
  <c r="Q1897" i="4"/>
  <c r="O1897" i="4"/>
  <c r="N1897" i="4" s="1"/>
  <c r="M1897" i="4" s="1"/>
  <c r="J1897" i="4"/>
  <c r="K1897" i="4" s="1"/>
  <c r="P1897" i="4" s="1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 s="1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 s="1"/>
  <c r="C1893" i="4" s="1"/>
  <c r="D1893" i="4"/>
  <c r="E1893" i="4" s="1"/>
  <c r="B1893" i="4"/>
  <c r="A1893" i="4"/>
  <c r="Q1892" i="4"/>
  <c r="O1892" i="4"/>
  <c r="N1892" i="4" s="1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 s="1"/>
  <c r="M1887" i="4" s="1"/>
  <c r="J1887" i="4"/>
  <c r="K1887" i="4" s="1"/>
  <c r="P1887" i="4" s="1"/>
  <c r="I1887" i="4"/>
  <c r="H1887" i="4" s="1"/>
  <c r="C1887" i="4" s="1"/>
  <c r="D1887" i="4"/>
  <c r="E1887" i="4" s="1"/>
  <c r="B1887" i="4"/>
  <c r="A1887" i="4"/>
  <c r="Q1886" i="4"/>
  <c r="O1886" i="4"/>
  <c r="N1886" i="4" s="1"/>
  <c r="M1886" i="4" s="1"/>
  <c r="J1886" i="4"/>
  <c r="K1886" i="4" s="1"/>
  <c r="P1886" i="4" s="1"/>
  <c r="I1886" i="4"/>
  <c r="H1886" i="4" s="1"/>
  <c r="C1886" i="4" s="1"/>
  <c r="D1886" i="4"/>
  <c r="E1886" i="4" s="1"/>
  <c r="B1886" i="4"/>
  <c r="A1886" i="4"/>
  <c r="Q1885" i="4"/>
  <c r="O1885" i="4"/>
  <c r="N1885" i="4" s="1"/>
  <c r="M1885" i="4" s="1"/>
  <c r="J1885" i="4"/>
  <c r="K1885" i="4" s="1"/>
  <c r="P1885" i="4" s="1"/>
  <c r="I1885" i="4"/>
  <c r="H1885" i="4" s="1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 s="1"/>
  <c r="C1884" i="4" s="1"/>
  <c r="D1884" i="4"/>
  <c r="E1884" i="4" s="1"/>
  <c r="B1884" i="4"/>
  <c r="A1884" i="4"/>
  <c r="Q1883" i="4"/>
  <c r="O1883" i="4"/>
  <c r="N1883" i="4" s="1"/>
  <c r="M1883" i="4" s="1"/>
  <c r="J1883" i="4"/>
  <c r="K1883" i="4" s="1"/>
  <c r="P1883" i="4" s="1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 s="1"/>
  <c r="D1882" i="4"/>
  <c r="E1882" i="4" s="1"/>
  <c r="B1882" i="4"/>
  <c r="A1882" i="4"/>
  <c r="Q1881" i="4"/>
  <c r="O1881" i="4"/>
  <c r="N1881" i="4" s="1"/>
  <c r="M1881" i="4" s="1"/>
  <c r="J1881" i="4"/>
  <c r="K1881" i="4" s="1"/>
  <c r="P1881" i="4" s="1"/>
  <c r="I1881" i="4"/>
  <c r="H1881" i="4" s="1"/>
  <c r="C1881" i="4" s="1"/>
  <c r="D1881" i="4"/>
  <c r="E1881" i="4" s="1"/>
  <c r="B1881" i="4"/>
  <c r="A1881" i="4"/>
  <c r="Q1880" i="4"/>
  <c r="O1880" i="4"/>
  <c r="N1880" i="4" s="1"/>
  <c r="M1880" i="4" s="1"/>
  <c r="J1880" i="4"/>
  <c r="K1880" i="4" s="1"/>
  <c r="P1880" i="4" s="1"/>
  <c r="I1880" i="4"/>
  <c r="H1880" i="4" s="1"/>
  <c r="C1880" i="4" s="1"/>
  <c r="D1880" i="4"/>
  <c r="E1880" i="4" s="1"/>
  <c r="B1880" i="4"/>
  <c r="A1880" i="4"/>
  <c r="Q1879" i="4"/>
  <c r="O1879" i="4"/>
  <c r="N1879" i="4" s="1"/>
  <c r="M1879" i="4" s="1"/>
  <c r="J1879" i="4"/>
  <c r="K1879" i="4" s="1"/>
  <c r="P1879" i="4" s="1"/>
  <c r="I1879" i="4"/>
  <c r="H1879" i="4" s="1"/>
  <c r="C1879" i="4" s="1"/>
  <c r="D1879" i="4"/>
  <c r="E1879" i="4" s="1"/>
  <c r="B1879" i="4"/>
  <c r="A1879" i="4"/>
  <c r="Q1878" i="4"/>
  <c r="O1878" i="4"/>
  <c r="N1878" i="4" s="1"/>
  <c r="M1878" i="4" s="1"/>
  <c r="J1878" i="4"/>
  <c r="K1878" i="4" s="1"/>
  <c r="P1878" i="4" s="1"/>
  <c r="I1878" i="4"/>
  <c r="H1878" i="4" s="1"/>
  <c r="C1878" i="4" s="1"/>
  <c r="D1878" i="4"/>
  <c r="E1878" i="4" s="1"/>
  <c r="B1878" i="4"/>
  <c r="A1878" i="4"/>
  <c r="Q1877" i="4"/>
  <c r="O1877" i="4"/>
  <c r="N1877" i="4" s="1"/>
  <c r="M1877" i="4" s="1"/>
  <c r="J1877" i="4"/>
  <c r="K1877" i="4" s="1"/>
  <c r="P1877" i="4" s="1"/>
  <c r="I1877" i="4"/>
  <c r="H1877" i="4" s="1"/>
  <c r="C1877" i="4" s="1"/>
  <c r="D1877" i="4"/>
  <c r="E1877" i="4" s="1"/>
  <c r="B1877" i="4"/>
  <c r="A1877" i="4"/>
  <c r="Q1876" i="4"/>
  <c r="O1876" i="4"/>
  <c r="N1876" i="4" s="1"/>
  <c r="M1876" i="4" s="1"/>
  <c r="J1876" i="4"/>
  <c r="K1876" i="4" s="1"/>
  <c r="P1876" i="4" s="1"/>
  <c r="I1876" i="4"/>
  <c r="H1876" i="4" s="1"/>
  <c r="C1876" i="4" s="1"/>
  <c r="D1876" i="4"/>
  <c r="E1876" i="4" s="1"/>
  <c r="B1876" i="4"/>
  <c r="A1876" i="4"/>
  <c r="Q1875" i="4"/>
  <c r="O1875" i="4"/>
  <c r="N1875" i="4" s="1"/>
  <c r="M1875" i="4" s="1"/>
  <c r="J1875" i="4"/>
  <c r="K1875" i="4" s="1"/>
  <c r="P1875" i="4" s="1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 s="1"/>
  <c r="D1874" i="4"/>
  <c r="E1874" i="4" s="1"/>
  <c r="B1874" i="4"/>
  <c r="A1874" i="4"/>
  <c r="Q1873" i="4"/>
  <c r="O1873" i="4"/>
  <c r="N1873" i="4" s="1"/>
  <c r="M1873" i="4" s="1"/>
  <c r="J1873" i="4"/>
  <c r="K1873" i="4" s="1"/>
  <c r="P1873" i="4" s="1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 s="1"/>
  <c r="P1872" i="4" s="1"/>
  <c r="I1872" i="4"/>
  <c r="H1872" i="4" s="1"/>
  <c r="C1872" i="4" s="1"/>
  <c r="D1872" i="4"/>
  <c r="E1872" i="4" s="1"/>
  <c r="B1872" i="4"/>
  <c r="A1872" i="4"/>
  <c r="Q1871" i="4"/>
  <c r="O1871" i="4"/>
  <c r="N1871" i="4" s="1"/>
  <c r="M1871" i="4" s="1"/>
  <c r="J1871" i="4"/>
  <c r="K1871" i="4" s="1"/>
  <c r="P1871" i="4" s="1"/>
  <c r="I1871" i="4"/>
  <c r="H1871" i="4" s="1"/>
  <c r="C1871" i="4" s="1"/>
  <c r="D1871" i="4"/>
  <c r="E1871" i="4" s="1"/>
  <c r="B1871" i="4"/>
  <c r="A1871" i="4"/>
  <c r="Q1870" i="4"/>
  <c r="O1870" i="4"/>
  <c r="N1870" i="4" s="1"/>
  <c r="M1870" i="4" s="1"/>
  <c r="J1870" i="4"/>
  <c r="K1870" i="4" s="1"/>
  <c r="P1870" i="4" s="1"/>
  <c r="I1870" i="4"/>
  <c r="H1870" i="4" s="1"/>
  <c r="C1870" i="4" s="1"/>
  <c r="D1870" i="4"/>
  <c r="E1870" i="4" s="1"/>
  <c r="B1870" i="4"/>
  <c r="A1870" i="4"/>
  <c r="Q1869" i="4"/>
  <c r="O1869" i="4"/>
  <c r="N1869" i="4" s="1"/>
  <c r="M1869" i="4" s="1"/>
  <c r="J1869" i="4"/>
  <c r="K1869" i="4" s="1"/>
  <c r="P1869" i="4" s="1"/>
  <c r="I1869" i="4"/>
  <c r="H1869" i="4" s="1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 s="1"/>
  <c r="D1868" i="4"/>
  <c r="E1868" i="4" s="1"/>
  <c r="B1868" i="4"/>
  <c r="A1868" i="4"/>
  <c r="Q1867" i="4"/>
  <c r="O1867" i="4"/>
  <c r="N1867" i="4" s="1"/>
  <c r="M1867" i="4" s="1"/>
  <c r="J1867" i="4"/>
  <c r="K1867" i="4" s="1"/>
  <c r="P1867" i="4" s="1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 s="1"/>
  <c r="D1866" i="4"/>
  <c r="E1866" i="4" s="1"/>
  <c r="B1866" i="4"/>
  <c r="A1866" i="4"/>
  <c r="Q1865" i="4"/>
  <c r="O1865" i="4"/>
  <c r="N1865" i="4" s="1"/>
  <c r="M1865" i="4" s="1"/>
  <c r="J1865" i="4"/>
  <c r="K1865" i="4" s="1"/>
  <c r="P1865" i="4" s="1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 s="1"/>
  <c r="P1864" i="4" s="1"/>
  <c r="I1864" i="4"/>
  <c r="H1864" i="4" s="1"/>
  <c r="C1864" i="4" s="1"/>
  <c r="D1864" i="4"/>
  <c r="E1864" i="4" s="1"/>
  <c r="B1864" i="4"/>
  <c r="A1864" i="4"/>
  <c r="Q1863" i="4"/>
  <c r="O1863" i="4"/>
  <c r="N1863" i="4" s="1"/>
  <c r="M1863" i="4" s="1"/>
  <c r="J1863" i="4"/>
  <c r="K1863" i="4" s="1"/>
  <c r="P1863" i="4" s="1"/>
  <c r="I1863" i="4"/>
  <c r="H1863" i="4" s="1"/>
  <c r="C1863" i="4" s="1"/>
  <c r="D1863" i="4"/>
  <c r="E1863" i="4" s="1"/>
  <c r="B1863" i="4"/>
  <c r="A1863" i="4"/>
  <c r="Q1862" i="4"/>
  <c r="O1862" i="4"/>
  <c r="N1862" i="4" s="1"/>
  <c r="M1862" i="4" s="1"/>
  <c r="J1862" i="4"/>
  <c r="K1862" i="4" s="1"/>
  <c r="P1862" i="4" s="1"/>
  <c r="I1862" i="4"/>
  <c r="H1862" i="4" s="1"/>
  <c r="C1862" i="4" s="1"/>
  <c r="D1862" i="4"/>
  <c r="E1862" i="4" s="1"/>
  <c r="B1862" i="4"/>
  <c r="A1862" i="4"/>
  <c r="Q1861" i="4"/>
  <c r="O1861" i="4"/>
  <c r="N1861" i="4" s="1"/>
  <c r="M1861" i="4" s="1"/>
  <c r="J1861" i="4"/>
  <c r="K1861" i="4" s="1"/>
  <c r="P1861" i="4" s="1"/>
  <c r="I1861" i="4"/>
  <c r="H1861" i="4" s="1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 s="1"/>
  <c r="M1859" i="4" s="1"/>
  <c r="J1859" i="4"/>
  <c r="I1859" i="4"/>
  <c r="H1859" i="4" s="1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 s="1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 s="1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 s="1"/>
  <c r="M1845" i="4" s="1"/>
  <c r="J1845" i="4"/>
  <c r="I1845" i="4"/>
  <c r="H1845" i="4" s="1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 s="1"/>
  <c r="M1843" i="4" s="1"/>
  <c r="J1843" i="4"/>
  <c r="I1843" i="4"/>
  <c r="H1843" i="4" s="1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 s="1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 s="1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 s="1"/>
  <c r="M1829" i="4" s="1"/>
  <c r="J1829" i="4"/>
  <c r="I1829" i="4"/>
  <c r="H1829" i="4" s="1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 s="1"/>
  <c r="M1827" i="4" s="1"/>
  <c r="J1827" i="4"/>
  <c r="I1827" i="4"/>
  <c r="H1827" i="4" s="1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 s="1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 s="1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 s="1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 s="1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 s="1"/>
  <c r="D1812" i="4"/>
  <c r="E1812" i="4" s="1"/>
  <c r="B1812" i="4"/>
  <c r="A1812" i="4"/>
  <c r="Q1811" i="4"/>
  <c r="O1811" i="4"/>
  <c r="N1811" i="4" s="1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 s="1"/>
  <c r="M1809" i="4" s="1"/>
  <c r="J1809" i="4"/>
  <c r="K1809" i="4" s="1"/>
  <c r="P1809" i="4" s="1"/>
  <c r="I1809" i="4"/>
  <c r="H1809" i="4" s="1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 s="1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 s="1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 s="1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 s="1"/>
  <c r="M1799" i="4" s="1"/>
  <c r="J1799" i="4"/>
  <c r="I1799" i="4"/>
  <c r="H1799" i="4" s="1"/>
  <c r="C1799" i="4" s="1"/>
  <c r="D1799" i="4"/>
  <c r="E1799" i="4" s="1"/>
  <c r="B1799" i="4"/>
  <c r="A1799" i="4"/>
  <c r="Q1798" i="4"/>
  <c r="O1798" i="4"/>
  <c r="N1798" i="4" s="1"/>
  <c r="M1798" i="4" s="1"/>
  <c r="J1798" i="4"/>
  <c r="I1798" i="4"/>
  <c r="H1798" i="4" s="1"/>
  <c r="C1798" i="4" s="1"/>
  <c r="D1798" i="4"/>
  <c r="E1798" i="4" s="1"/>
  <c r="B1798" i="4"/>
  <c r="A1798" i="4"/>
  <c r="Q1797" i="4"/>
  <c r="O1797" i="4"/>
  <c r="N1797" i="4" s="1"/>
  <c r="M1797" i="4" s="1"/>
  <c r="J1797" i="4"/>
  <c r="K1797" i="4" s="1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 s="1"/>
  <c r="M1794" i="4" s="1"/>
  <c r="J1794" i="4"/>
  <c r="I1794" i="4"/>
  <c r="H1794" i="4" s="1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 s="1"/>
  <c r="P1789" i="4" s="1"/>
  <c r="I1789" i="4"/>
  <c r="H1789" i="4" s="1"/>
  <c r="C1789" i="4" s="1"/>
  <c r="D1789" i="4"/>
  <c r="E1789" i="4" s="1"/>
  <c r="B1789" i="4"/>
  <c r="A1789" i="4"/>
  <c r="Q1788" i="4"/>
  <c r="O1788" i="4"/>
  <c r="N1788" i="4" s="1"/>
  <c r="M1788" i="4" s="1"/>
  <c r="J1788" i="4"/>
  <c r="I1788" i="4"/>
  <c r="H1788" i="4" s="1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 s="1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 s="1"/>
  <c r="D1786" i="4"/>
  <c r="E1786" i="4" s="1"/>
  <c r="B1786" i="4"/>
  <c r="A1786" i="4"/>
  <c r="Q1785" i="4"/>
  <c r="O1785" i="4"/>
  <c r="N1785" i="4" s="1"/>
  <c r="M1785" i="4" s="1"/>
  <c r="J1785" i="4"/>
  <c r="K1785" i="4" s="1"/>
  <c r="P1785" i="4" s="1"/>
  <c r="I1785" i="4"/>
  <c r="H1785" i="4" s="1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 s="1"/>
  <c r="C1781" i="4" s="1"/>
  <c r="D1781" i="4"/>
  <c r="E1781" i="4" s="1"/>
  <c r="B1781" i="4"/>
  <c r="A1781" i="4"/>
  <c r="Q1780" i="4"/>
  <c r="O1780" i="4"/>
  <c r="N1780" i="4" s="1"/>
  <c r="M1780" i="4" s="1"/>
  <c r="J1780" i="4"/>
  <c r="K1780" i="4" s="1"/>
  <c r="P1780" i="4" s="1"/>
  <c r="I1780" i="4"/>
  <c r="L1780" i="4" s="1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 s="1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 s="1"/>
  <c r="P1773" i="4" s="1"/>
  <c r="I1773" i="4"/>
  <c r="H1773" i="4" s="1"/>
  <c r="C1773" i="4" s="1"/>
  <c r="D1773" i="4"/>
  <c r="E1773" i="4" s="1"/>
  <c r="B1773" i="4"/>
  <c r="A1773" i="4"/>
  <c r="Q1772" i="4"/>
  <c r="O1772" i="4"/>
  <c r="N1772" i="4" s="1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 s="1"/>
  <c r="P1769" i="4" s="1"/>
  <c r="I1769" i="4"/>
  <c r="H1769" i="4"/>
  <c r="C1769" i="4" s="1"/>
  <c r="D1769" i="4"/>
  <c r="E1769" i="4" s="1"/>
  <c r="B1769" i="4"/>
  <c r="A1769" i="4"/>
  <c r="Q1768" i="4"/>
  <c r="O1768" i="4"/>
  <c r="N1768" i="4" s="1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H1766" i="4" s="1"/>
  <c r="C1766" i="4" s="1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 s="1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 s="1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 s="1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 s="1"/>
  <c r="P1751" i="4" s="1"/>
  <c r="I1751" i="4"/>
  <c r="H1751" i="4" s="1"/>
  <c r="C1751" i="4" s="1"/>
  <c r="D1751" i="4"/>
  <c r="E1751" i="4" s="1"/>
  <c r="B1751" i="4"/>
  <c r="A1751" i="4"/>
  <c r="Q1750" i="4"/>
  <c r="O1750" i="4"/>
  <c r="N1750" i="4" s="1"/>
  <c r="M1750" i="4" s="1"/>
  <c r="J1750" i="4"/>
  <c r="K1750" i="4" s="1"/>
  <c r="P1750" i="4" s="1"/>
  <c r="I1750" i="4"/>
  <c r="H1750" i="4" s="1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 s="1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 s="1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 s="1"/>
  <c r="P1741" i="4" s="1"/>
  <c r="I1741" i="4"/>
  <c r="H1741" i="4" s="1"/>
  <c r="C1741" i="4" s="1"/>
  <c r="D1741" i="4"/>
  <c r="E1741" i="4" s="1"/>
  <c r="B1741" i="4"/>
  <c r="A1741" i="4"/>
  <c r="Q1740" i="4"/>
  <c r="O1740" i="4"/>
  <c r="N1740" i="4" s="1"/>
  <c r="M1740" i="4" s="1"/>
  <c r="J1740" i="4"/>
  <c r="I1740" i="4"/>
  <c r="H1740" i="4" s="1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 s="1"/>
  <c r="M1737" i="4" s="1"/>
  <c r="J1737" i="4"/>
  <c r="K1737" i="4" s="1"/>
  <c r="P1737" i="4" s="1"/>
  <c r="I1737" i="4"/>
  <c r="H1737" i="4" s="1"/>
  <c r="C1737" i="4" s="1"/>
  <c r="D1737" i="4"/>
  <c r="E1737" i="4" s="1"/>
  <c r="B1737" i="4"/>
  <c r="A1737" i="4"/>
  <c r="Q1736" i="4"/>
  <c r="O1736" i="4"/>
  <c r="N1736" i="4" s="1"/>
  <c r="M1736" i="4" s="1"/>
  <c r="J1736" i="4"/>
  <c r="I1736" i="4"/>
  <c r="H1736" i="4" s="1"/>
  <c r="C1736" i="4" s="1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K1733" i="4" s="1"/>
  <c r="P1733" i="4" s="1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 s="1"/>
  <c r="I1732" i="4"/>
  <c r="H1732" i="4" s="1"/>
  <c r="C1732" i="4" s="1"/>
  <c r="D1732" i="4"/>
  <c r="E1732" i="4" s="1"/>
  <c r="B1732" i="4"/>
  <c r="A1732" i="4"/>
  <c r="Q1731" i="4"/>
  <c r="O1731" i="4"/>
  <c r="N1731" i="4" s="1"/>
  <c r="M1731" i="4" s="1"/>
  <c r="J1731" i="4"/>
  <c r="K1731" i="4" s="1"/>
  <c r="P1731" i="4" s="1"/>
  <c r="I1731" i="4"/>
  <c r="L1731" i="4" s="1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K1729" i="4" s="1"/>
  <c r="P1729" i="4" s="1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H1728" i="4" s="1"/>
  <c r="C1728" i="4" s="1"/>
  <c r="D1728" i="4"/>
  <c r="E1728" i="4" s="1"/>
  <c r="B1728" i="4"/>
  <c r="A1728" i="4"/>
  <c r="Q1727" i="4"/>
  <c r="O1727" i="4"/>
  <c r="N1727" i="4" s="1"/>
  <c r="M1727" i="4" s="1"/>
  <c r="J1727" i="4"/>
  <c r="K1727" i="4" s="1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 s="1"/>
  <c r="I1726" i="4"/>
  <c r="D1726" i="4"/>
  <c r="E1726" i="4" s="1"/>
  <c r="B1726" i="4"/>
  <c r="A1726" i="4"/>
  <c r="Q1725" i="4"/>
  <c r="O1725" i="4"/>
  <c r="N1725" i="4" s="1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 s="1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 s="1"/>
  <c r="P1719" i="4" s="1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 s="1"/>
  <c r="C1706" i="4" s="1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 s="1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K1689" i="4" s="1"/>
  <c r="P1689" i="4" s="1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H1688" i="4" s="1"/>
  <c r="C1688" i="4" s="1"/>
  <c r="D1688" i="4"/>
  <c r="E1688" i="4" s="1"/>
  <c r="B1688" i="4"/>
  <c r="A1688" i="4"/>
  <c r="Q1687" i="4"/>
  <c r="O1687" i="4"/>
  <c r="N1687" i="4" s="1"/>
  <c r="M1687" i="4" s="1"/>
  <c r="J1687" i="4"/>
  <c r="K1687" i="4" s="1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 s="1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K1681" i="4" s="1"/>
  <c r="P1681" i="4" s="1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 s="1"/>
  <c r="I1680" i="4"/>
  <c r="H1680" i="4" s="1"/>
  <c r="C1680" i="4" s="1"/>
  <c r="D1680" i="4"/>
  <c r="E1680" i="4" s="1"/>
  <c r="B1680" i="4"/>
  <c r="A1680" i="4"/>
  <c r="Q1679" i="4"/>
  <c r="O1679" i="4"/>
  <c r="N1679" i="4" s="1"/>
  <c r="M1679" i="4" s="1"/>
  <c r="J1679" i="4"/>
  <c r="K1679" i="4" s="1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 s="1"/>
  <c r="D1678" i="4"/>
  <c r="E1678" i="4" s="1"/>
  <c r="B1678" i="4"/>
  <c r="A1678" i="4"/>
  <c r="Q1677" i="4"/>
  <c r="O1677" i="4"/>
  <c r="N1677" i="4" s="1"/>
  <c r="M1677" i="4" s="1"/>
  <c r="J1677" i="4"/>
  <c r="K1677" i="4" s="1"/>
  <c r="P1677" i="4" s="1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 s="1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 s="1"/>
  <c r="D1674" i="4"/>
  <c r="E1674" i="4" s="1"/>
  <c r="B1674" i="4"/>
  <c r="A1674" i="4"/>
  <c r="Q1673" i="4"/>
  <c r="O1673" i="4"/>
  <c r="N1673" i="4" s="1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H1672" i="4" s="1"/>
  <c r="C1672" i="4" s="1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 s="1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 s="1"/>
  <c r="M1665" i="4" s="1"/>
  <c r="J1665" i="4"/>
  <c r="K1665" i="4" s="1"/>
  <c r="P1665" i="4" s="1"/>
  <c r="I1665" i="4"/>
  <c r="D1665" i="4"/>
  <c r="E1665" i="4" s="1"/>
  <c r="B1665" i="4"/>
  <c r="A1665" i="4"/>
  <c r="Q1664" i="4"/>
  <c r="O1664" i="4"/>
  <c r="N1664" i="4" s="1"/>
  <c r="M1664" i="4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H1660" i="4" s="1"/>
  <c r="C1660" i="4" s="1"/>
  <c r="D1660" i="4"/>
  <c r="E1660" i="4" s="1"/>
  <c r="B1660" i="4"/>
  <c r="A1660" i="4"/>
  <c r="Q1659" i="4"/>
  <c r="O1659" i="4"/>
  <c r="N1659" i="4" s="1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 s="1"/>
  <c r="P1658" i="4" s="1"/>
  <c r="I1658" i="4"/>
  <c r="D1658" i="4"/>
  <c r="E1658" i="4" s="1"/>
  <c r="B1658" i="4"/>
  <c r="A1658" i="4"/>
  <c r="Q1657" i="4"/>
  <c r="O1657" i="4"/>
  <c r="N1657" i="4" s="1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 s="1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H1652" i="4" s="1"/>
  <c r="C1652" i="4" s="1"/>
  <c r="D1652" i="4"/>
  <c r="E1652" i="4" s="1"/>
  <c r="B1652" i="4"/>
  <c r="A1652" i="4"/>
  <c r="Q1651" i="4"/>
  <c r="O1651" i="4"/>
  <c r="N1651" i="4" s="1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H1648" i="4" s="1"/>
  <c r="C1648" i="4" s="1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 s="1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H1643" i="4" s="1"/>
  <c r="C1643" i="4" s="1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 s="1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I1640" i="4"/>
  <c r="H1640" i="4" s="1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 s="1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 s="1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 s="1"/>
  <c r="M1633" i="4" s="1"/>
  <c r="J1633" i="4"/>
  <c r="K1633" i="4" s="1"/>
  <c r="P1633" i="4" s="1"/>
  <c r="I1633" i="4"/>
  <c r="H1633" i="4" s="1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 s="1"/>
  <c r="I1631" i="4"/>
  <c r="H1631" i="4" s="1"/>
  <c r="C1631" i="4" s="1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I1628" i="4"/>
  <c r="H1628" i="4" s="1"/>
  <c r="C1628" i="4" s="1"/>
  <c r="D1628" i="4"/>
  <c r="E1628" i="4" s="1"/>
  <c r="B1628" i="4"/>
  <c r="A1628" i="4"/>
  <c r="Q1627" i="4"/>
  <c r="O1627" i="4"/>
  <c r="N1627" i="4" s="1"/>
  <c r="M1627" i="4" s="1"/>
  <c r="J1627" i="4"/>
  <c r="I1627" i="4"/>
  <c r="H1627" i="4" s="1"/>
  <c r="C1627" i="4" s="1"/>
  <c r="D1627" i="4"/>
  <c r="E1627" i="4" s="1"/>
  <c r="B1627" i="4"/>
  <c r="A1627" i="4"/>
  <c r="Q1626" i="4"/>
  <c r="O1626" i="4"/>
  <c r="N1626" i="4" s="1"/>
  <c r="M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 s="1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 s="1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 s="1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/>
  <c r="M1613" i="4" s="1"/>
  <c r="J1613" i="4"/>
  <c r="K1613" i="4" s="1"/>
  <c r="P1613" i="4" s="1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 s="1"/>
  <c r="M1607" i="4" s="1"/>
  <c r="J1607" i="4"/>
  <c r="K1607" i="4" s="1"/>
  <c r="P1607" i="4" s="1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 s="1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 s="1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 s="1"/>
  <c r="I1597" i="4"/>
  <c r="H1597" i="4" s="1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 s="1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 s="1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 s="1"/>
  <c r="I1591" i="4"/>
  <c r="H1591" i="4" s="1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 s="1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 s="1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 s="1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 s="1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 s="1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 s="1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 s="1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 s="1"/>
  <c r="P1566" i="4" s="1"/>
  <c r="I1566" i="4"/>
  <c r="H1566" i="4" s="1"/>
  <c r="C1566" i="4" s="1"/>
  <c r="D1566" i="4"/>
  <c r="E1566" i="4" s="1"/>
  <c r="B1566" i="4"/>
  <c r="A1566" i="4"/>
  <c r="Q1565" i="4"/>
  <c r="O1565" i="4"/>
  <c r="N1565" i="4" s="1"/>
  <c r="M1565" i="4" s="1"/>
  <c r="J1565" i="4"/>
  <c r="K1565" i="4" s="1"/>
  <c r="P1565" i="4" s="1"/>
  <c r="I1565" i="4"/>
  <c r="H1565" i="4" s="1"/>
  <c r="C1565" i="4" s="1"/>
  <c r="D1565" i="4"/>
  <c r="E1565" i="4" s="1"/>
  <c r="B1565" i="4"/>
  <c r="A1565" i="4"/>
  <c r="Q1564" i="4"/>
  <c r="O1564" i="4"/>
  <c r="N1564" i="4" s="1"/>
  <c r="M1564" i="4" s="1"/>
  <c r="J1564" i="4"/>
  <c r="K1564" i="4" s="1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K1562" i="4" s="1"/>
  <c r="P1562" i="4" s="1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H1561" i="4" s="1"/>
  <c r="C1561" i="4" s="1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 s="1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 s="1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 s="1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 s="1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 s="1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 s="1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 s="1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 s="1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L1530" i="4" s="1"/>
  <c r="D1530" i="4"/>
  <c r="E1530" i="4" s="1"/>
  <c r="B1530" i="4"/>
  <c r="A1530" i="4"/>
  <c r="Q1529" i="4"/>
  <c r="O1529" i="4"/>
  <c r="N1529" i="4" s="1"/>
  <c r="M1529" i="4" s="1"/>
  <c r="J1529" i="4"/>
  <c r="I1529" i="4"/>
  <c r="H1529" i="4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 s="1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 s="1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 s="1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 s="1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 s="1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K1515" i="4" s="1"/>
  <c r="P1515" i="4" s="1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 s="1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 s="1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I1511" i="4"/>
  <c r="H1511" i="4"/>
  <c r="C1511" i="4" s="1"/>
  <c r="D1511" i="4"/>
  <c r="E1511" i="4" s="1"/>
  <c r="B1511" i="4"/>
  <c r="A1511" i="4"/>
  <c r="Q1510" i="4"/>
  <c r="O1510" i="4"/>
  <c r="N1510" i="4" s="1"/>
  <c r="M1510" i="4" s="1"/>
  <c r="J1510" i="4"/>
  <c r="K1510" i="4" s="1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 s="1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K1507" i="4" s="1"/>
  <c r="P1507" i="4" s="1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 s="1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 s="1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 s="1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 s="1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 s="1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 s="1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 s="1"/>
  <c r="M1487" i="4" s="1"/>
  <c r="J1487" i="4"/>
  <c r="K1487" i="4" s="1"/>
  <c r="P1487" i="4" s="1"/>
  <c r="I1487" i="4"/>
  <c r="H1487" i="4" s="1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 s="1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L1483" i="4" s="1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 s="1"/>
  <c r="D1477" i="4"/>
  <c r="E1477" i="4" s="1"/>
  <c r="B1477" i="4"/>
  <c r="A1477" i="4"/>
  <c r="Q1476" i="4"/>
  <c r="O1476" i="4"/>
  <c r="N1476" i="4" s="1"/>
  <c r="M1476" i="4" s="1"/>
  <c r="J1476" i="4"/>
  <c r="K1476" i="4" s="1"/>
  <c r="P1476" i="4" s="1"/>
  <c r="I1476" i="4"/>
  <c r="H1476" i="4" s="1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K1473" i="4" s="1"/>
  <c r="P1473" i="4" s="1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 s="1"/>
  <c r="D1469" i="4"/>
  <c r="E1469" i="4" s="1"/>
  <c r="B1469" i="4"/>
  <c r="A1469" i="4"/>
  <c r="Q1468" i="4"/>
  <c r="O1468" i="4"/>
  <c r="N1468" i="4" s="1"/>
  <c r="M1468" i="4" s="1"/>
  <c r="J1468" i="4"/>
  <c r="I1468" i="4"/>
  <c r="H1468" i="4" s="1"/>
  <c r="C1468" i="4" s="1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H1464" i="4" s="1"/>
  <c r="C1464" i="4" s="1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 s="1"/>
  <c r="M1460" i="4" s="1"/>
  <c r="J1460" i="4"/>
  <c r="I1460" i="4"/>
  <c r="H1460" i="4" s="1"/>
  <c r="C1460" i="4" s="1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K1457" i="4" s="1"/>
  <c r="P1457" i="4" s="1"/>
  <c r="I1457" i="4"/>
  <c r="H1457" i="4" s="1"/>
  <c r="C1457" i="4" s="1"/>
  <c r="D1457" i="4"/>
  <c r="E1457" i="4" s="1"/>
  <c r="B1457" i="4"/>
  <c r="A1457" i="4"/>
  <c r="Q1456" i="4"/>
  <c r="O1456" i="4"/>
  <c r="N1456" i="4" s="1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 s="1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 s="1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 s="1"/>
  <c r="P1444" i="4" s="1"/>
  <c r="I1444" i="4"/>
  <c r="H1444" i="4" s="1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 s="1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 s="1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 s="1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 s="1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 s="1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 s="1"/>
  <c r="D1421" i="4"/>
  <c r="E1421" i="4" s="1"/>
  <c r="B1421" i="4"/>
  <c r="A1421" i="4"/>
  <c r="Q1420" i="4"/>
  <c r="O1420" i="4"/>
  <c r="N1420" i="4" s="1"/>
  <c r="M1420" i="4" s="1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 s="1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 s="1"/>
  <c r="P1417" i="4" s="1"/>
  <c r="I1417" i="4"/>
  <c r="H1417" i="4" s="1"/>
  <c r="C1417" i="4" s="1"/>
  <c r="D1417" i="4"/>
  <c r="E1417" i="4" s="1"/>
  <c r="B1417" i="4"/>
  <c r="A1417" i="4"/>
  <c r="Q1416" i="4"/>
  <c r="O1416" i="4"/>
  <c r="N1416" i="4" s="1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 s="1"/>
  <c r="M1410" i="4" s="1"/>
  <c r="J1410" i="4"/>
  <c r="K1410" i="4" s="1"/>
  <c r="P1410" i="4" s="1"/>
  <c r="I1410" i="4"/>
  <c r="H1410" i="4" s="1"/>
  <c r="C1410" i="4" s="1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 s="1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H1405" i="4" s="1"/>
  <c r="C1405" i="4" s="1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 s="1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 s="1"/>
  <c r="D1397" i="4"/>
  <c r="E1397" i="4" s="1"/>
  <c r="B1397" i="4"/>
  <c r="A1397" i="4"/>
  <c r="Q1396" i="4"/>
  <c r="O1396" i="4"/>
  <c r="N1396" i="4" s="1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H1392" i="4" s="1"/>
  <c r="C1392" i="4" s="1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K1378" i="4" s="1"/>
  <c r="P1378" i="4" s="1"/>
  <c r="I1378" i="4"/>
  <c r="H1378" i="4" s="1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 s="1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 s="1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H1373" i="4" s="1"/>
  <c r="C1373" i="4" s="1"/>
  <c r="D1373" i="4"/>
  <c r="E1373" i="4" s="1"/>
  <c r="B1373" i="4"/>
  <c r="A1373" i="4"/>
  <c r="Q1372" i="4"/>
  <c r="O1372" i="4"/>
  <c r="N1372" i="4" s="1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K1370" i="4" s="1"/>
  <c r="P1370" i="4" s="1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H1369" i="4" s="1"/>
  <c r="C1369" i="4" s="1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 s="1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H1364" i="4" s="1"/>
  <c r="C1364" i="4" s="1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 s="1"/>
  <c r="J1360" i="4"/>
  <c r="K1360" i="4" s="1"/>
  <c r="P1360" i="4" s="1"/>
  <c r="I1360" i="4"/>
  <c r="H1360" i="4" s="1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 s="1"/>
  <c r="D1359" i="4"/>
  <c r="E1359" i="4" s="1"/>
  <c r="B1359" i="4"/>
  <c r="A1359" i="4"/>
  <c r="Q1358" i="4"/>
  <c r="O1358" i="4"/>
  <c r="N1358" i="4" s="1"/>
  <c r="M1358" i="4" s="1"/>
  <c r="J1358" i="4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H1357" i="4" s="1"/>
  <c r="C1357" i="4" s="1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K1354" i="4" s="1"/>
  <c r="P1354" i="4" s="1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/>
  <c r="C1353" i="4" s="1"/>
  <c r="D1353" i="4"/>
  <c r="E1353" i="4" s="1"/>
  <c r="B1353" i="4"/>
  <c r="A1353" i="4"/>
  <c r="Q1352" i="4"/>
  <c r="O1352" i="4"/>
  <c r="N1352" i="4" s="1"/>
  <c r="M1352" i="4" s="1"/>
  <c r="J1352" i="4"/>
  <c r="I1352" i="4"/>
  <c r="H1352" i="4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K1350" i="4" s="1"/>
  <c r="P1350" i="4" s="1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H1345" i="4" s="1"/>
  <c r="C1345" i="4" s="1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H1341" i="4" s="1"/>
  <c r="C1341" i="4" s="1"/>
  <c r="D1341" i="4"/>
  <c r="E1341" i="4" s="1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K1334" i="4" s="1"/>
  <c r="P1334" i="4" s="1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 s="1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 s="1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 s="1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/>
  <c r="C1322" i="4" s="1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K1319" i="4" s="1"/>
  <c r="P1319" i="4" s="1"/>
  <c r="I1319" i="4"/>
  <c r="D1319" i="4"/>
  <c r="E1319" i="4" s="1"/>
  <c r="B1319" i="4"/>
  <c r="A1319" i="4"/>
  <c r="Q1318" i="4"/>
  <c r="O1318" i="4"/>
  <c r="N1318" i="4" s="1"/>
  <c r="M1318" i="4" s="1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H1317" i="4" s="1"/>
  <c r="C1317" i="4" s="1"/>
  <c r="D1317" i="4"/>
  <c r="E1317" i="4" s="1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 s="1"/>
  <c r="C1312" i="4" s="1"/>
  <c r="D1312" i="4"/>
  <c r="E1312" i="4" s="1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 s="1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 s="1"/>
  <c r="P1308" i="4" s="1"/>
  <c r="I1308" i="4"/>
  <c r="H1308" i="4" s="1"/>
  <c r="C1308" i="4" s="1"/>
  <c r="D1308" i="4"/>
  <c r="E1308" i="4" s="1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H1304" i="4" s="1"/>
  <c r="C1304" i="4" s="1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 s="1"/>
  <c r="C1302" i="4" s="1"/>
  <c r="D1302" i="4"/>
  <c r="E1302" i="4" s="1"/>
  <c r="B1302" i="4"/>
  <c r="A1302" i="4"/>
  <c r="Q1301" i="4"/>
  <c r="O1301" i="4"/>
  <c r="N1301" i="4" s="1"/>
  <c r="M1301" i="4" s="1"/>
  <c r="J1301" i="4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H1292" i="4" s="1"/>
  <c r="C1292" i="4" s="1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 s="1"/>
  <c r="D1290" i="4"/>
  <c r="E1290" i="4" s="1"/>
  <c r="B1290" i="4"/>
  <c r="A1290" i="4"/>
  <c r="Q1289" i="4"/>
  <c r="O1289" i="4"/>
  <c r="N1289" i="4" s="1"/>
  <c r="M1289" i="4" s="1"/>
  <c r="J1289" i="4"/>
  <c r="K1289" i="4" s="1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K1288" i="4" s="1"/>
  <c r="P1288" i="4" s="1"/>
  <c r="I1288" i="4"/>
  <c r="H1288" i="4" s="1"/>
  <c r="C1288" i="4" s="1"/>
  <c r="D1288" i="4"/>
  <c r="E1288" i="4" s="1"/>
  <c r="B1288" i="4"/>
  <c r="A1288" i="4"/>
  <c r="Q1287" i="4"/>
  <c r="O1287" i="4"/>
  <c r="N1287" i="4" s="1"/>
  <c r="M1287" i="4" s="1"/>
  <c r="J1287" i="4"/>
  <c r="K1287" i="4" s="1"/>
  <c r="P1287" i="4" s="1"/>
  <c r="I1287" i="4"/>
  <c r="D1287" i="4"/>
  <c r="E1287" i="4" s="1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H1284" i="4" s="1"/>
  <c r="C1284" i="4" s="1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K1281" i="4" s="1"/>
  <c r="P1281" i="4" s="1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H1271" i="4" s="1"/>
  <c r="C1271" i="4" s="1"/>
  <c r="D1271" i="4"/>
  <c r="E1271" i="4" s="1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 s="1"/>
  <c r="D1248" i="4"/>
  <c r="E1248" i="4" s="1"/>
  <c r="B1248" i="4"/>
  <c r="A1248" i="4"/>
  <c r="Q1247" i="4"/>
  <c r="O1247" i="4"/>
  <c r="N1247" i="4" s="1"/>
  <c r="M1247" i="4" s="1"/>
  <c r="J1247" i="4"/>
  <c r="K1247" i="4" s="1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H1246" i="4" s="1"/>
  <c r="C1246" i="4" s="1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 s="1"/>
  <c r="D1241" i="4"/>
  <c r="E1241" i="4" s="1"/>
  <c r="B1241" i="4"/>
  <c r="A1241" i="4"/>
  <c r="Q1240" i="4"/>
  <c r="O1240" i="4"/>
  <c r="N1240" i="4" s="1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K1239" i="4" s="1"/>
  <c r="P1239" i="4" s="1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K1236" i="4" s="1"/>
  <c r="P1236" i="4" s="1"/>
  <c r="I1236" i="4"/>
  <c r="D1236" i="4"/>
  <c r="E1236" i="4" s="1"/>
  <c r="B1236" i="4"/>
  <c r="A1236" i="4"/>
  <c r="Q1235" i="4"/>
  <c r="O1235" i="4"/>
  <c r="N1235" i="4" s="1"/>
  <c r="M1235" i="4" s="1"/>
  <c r="J1235" i="4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H1229" i="4" s="1"/>
  <c r="C1229" i="4" s="1"/>
  <c r="D1229" i="4"/>
  <c r="E1229" i="4" s="1"/>
  <c r="B1229" i="4"/>
  <c r="A1229" i="4"/>
  <c r="Q1228" i="4"/>
  <c r="O1228" i="4"/>
  <c r="N1228" i="4" s="1"/>
  <c r="M1228" i="4" s="1"/>
  <c r="J1228" i="4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H1227" i="4" s="1"/>
  <c r="C1227" i="4" s="1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K1225" i="4" s="1"/>
  <c r="P1225" i="4" s="1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 s="1"/>
  <c r="P1224" i="4" s="1"/>
  <c r="I1224" i="4"/>
  <c r="H1224" i="4" s="1"/>
  <c r="C1224" i="4" s="1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K1221" i="4" s="1"/>
  <c r="P1221" i="4" s="1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H1216" i="4" s="1"/>
  <c r="C1216" i="4" s="1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H1214" i="4" s="1"/>
  <c r="C1214" i="4" s="1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H1210" i="4" s="1"/>
  <c r="C1210" i="4" s="1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H1206" i="4" s="1"/>
  <c r="C1206" i="4" s="1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H1202" i="4" s="1"/>
  <c r="C1202" i="4" s="1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 s="1"/>
  <c r="P1193" i="4" s="1"/>
  <c r="I1193" i="4"/>
  <c r="H1193" i="4" s="1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H1192" i="4" s="1"/>
  <c r="C1192" i="4" s="1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K1189" i="4" s="1"/>
  <c r="P1189" i="4" s="1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 s="1"/>
  <c r="B1186" i="4"/>
  <c r="A1186" i="4"/>
  <c r="Q1185" i="4"/>
  <c r="O1185" i="4"/>
  <c r="N1185" i="4" s="1"/>
  <c r="M1185" i="4" s="1"/>
  <c r="J1185" i="4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H1184" i="4" s="1"/>
  <c r="C1184" i="4" s="1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H1175" i="4" s="1"/>
  <c r="C1175" i="4" s="1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H1171" i="4" s="1"/>
  <c r="C1171" i="4" s="1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 s="1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H1154" i="4" s="1"/>
  <c r="C1154" i="4" s="1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K1145" i="4" s="1"/>
  <c r="P1145" i="4" s="1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H1141" i="4" s="1"/>
  <c r="C1141" i="4" s="1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K1134" i="4" s="1"/>
  <c r="P1134" i="4" s="1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 s="1"/>
  <c r="M1128" i="4" s="1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H1125" i="4" s="1"/>
  <c r="C1125" i="4" s="1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 s="1"/>
  <c r="P1121" i="4" s="1"/>
  <c r="I1121" i="4"/>
  <c r="H1121" i="4" s="1"/>
  <c r="C1121" i="4" s="1"/>
  <c r="D1121" i="4"/>
  <c r="E1121" i="4" s="1"/>
  <c r="B1121" i="4"/>
  <c r="A1121" i="4"/>
  <c r="Q1120" i="4"/>
  <c r="O1120" i="4"/>
  <c r="N1120" i="4" s="1"/>
  <c r="M1120" i="4" s="1"/>
  <c r="J1120" i="4"/>
  <c r="K1120" i="4" s="1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K1112" i="4" s="1"/>
  <c r="P1112" i="4" s="1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K1109" i="4" s="1"/>
  <c r="P1109" i="4" s="1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H1107" i="4" s="1"/>
  <c r="C1107" i="4" s="1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K1104" i="4" s="1"/>
  <c r="P1104" i="4" s="1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H1103" i="4" s="1"/>
  <c r="C1103" i="4" s="1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 s="1"/>
  <c r="P1097" i="4" s="1"/>
  <c r="I1097" i="4"/>
  <c r="H1097" i="4" s="1"/>
  <c r="C1097" i="4" s="1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K1093" i="4" s="1"/>
  <c r="P1093" i="4" s="1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K1092" i="4" s="1"/>
  <c r="P1092" i="4" s="1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K1089" i="4" s="1"/>
  <c r="P1089" i="4" s="1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K1085" i="4" s="1"/>
  <c r="P1085" i="4" s="1"/>
  <c r="I1085" i="4"/>
  <c r="H1085" i="4" s="1"/>
  <c r="C1085" i="4" s="1"/>
  <c r="D1085" i="4"/>
  <c r="E1085" i="4" s="1"/>
  <c r="B1085" i="4"/>
  <c r="A1085" i="4"/>
  <c r="Q1084" i="4"/>
  <c r="O1084" i="4"/>
  <c r="N1084" i="4" s="1"/>
  <c r="M1084" i="4" s="1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K1081" i="4" s="1"/>
  <c r="P1081" i="4" s="1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K1080" i="4" s="1"/>
  <c r="P1080" i="4" s="1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H1079" i="4"/>
  <c r="C1079" i="4" s="1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/>
  <c r="C1077" i="4" s="1"/>
  <c r="D1077" i="4"/>
  <c r="E1077" i="4" s="1"/>
  <c r="B1077" i="4"/>
  <c r="A1077" i="4"/>
  <c r="Q1076" i="4"/>
  <c r="O1076" i="4"/>
  <c r="N1076" i="4" s="1"/>
  <c r="M1076" i="4" s="1"/>
  <c r="J1076" i="4"/>
  <c r="K1076" i="4" s="1"/>
  <c r="P1076" i="4" s="1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H1075" i="4" s="1"/>
  <c r="C1075" i="4" s="1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K1072" i="4" s="1"/>
  <c r="P1072" i="4" s="1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H1071" i="4" s="1"/>
  <c r="C1071" i="4" s="1"/>
  <c r="D1071" i="4"/>
  <c r="E1071" i="4" s="1"/>
  <c r="B1071" i="4"/>
  <c r="A1071" i="4"/>
  <c r="Q1070" i="4"/>
  <c r="O1070" i="4"/>
  <c r="N1070" i="4" s="1"/>
  <c r="M1070" i="4" s="1"/>
  <c r="J1070" i="4"/>
  <c r="I1070" i="4"/>
  <c r="H1070" i="4" s="1"/>
  <c r="C1070" i="4" s="1"/>
  <c r="D1070" i="4"/>
  <c r="E1070" i="4" s="1"/>
  <c r="B1070" i="4"/>
  <c r="A1070" i="4"/>
  <c r="Q1069" i="4"/>
  <c r="O1069" i="4"/>
  <c r="N1069" i="4" s="1"/>
  <c r="M1069" i="4" s="1"/>
  <c r="J1069" i="4"/>
  <c r="I1069" i="4"/>
  <c r="H1069" i="4" s="1"/>
  <c r="C1069" i="4" s="1"/>
  <c r="D1069" i="4"/>
  <c r="E1069" i="4" s="1"/>
  <c r="B1069" i="4"/>
  <c r="A1069" i="4"/>
  <c r="Q1068" i="4"/>
  <c r="O1068" i="4"/>
  <c r="N1068" i="4" s="1"/>
  <c r="M1068" i="4" s="1"/>
  <c r="J1068" i="4"/>
  <c r="K1068" i="4" s="1"/>
  <c r="P1068" i="4" s="1"/>
  <c r="I1068" i="4"/>
  <c r="D1068" i="4"/>
  <c r="E1068" i="4" s="1"/>
  <c r="B1068" i="4"/>
  <c r="A1068" i="4"/>
  <c r="Q1067" i="4"/>
  <c r="O1067" i="4"/>
  <c r="N1067" i="4" s="1"/>
  <c r="M1067" i="4" s="1"/>
  <c r="J1067" i="4"/>
  <c r="I1067" i="4"/>
  <c r="H1067" i="4" s="1"/>
  <c r="C1067" i="4" s="1"/>
  <c r="D1067" i="4"/>
  <c r="E1067" i="4" s="1"/>
  <c r="B1067" i="4"/>
  <c r="A1067" i="4"/>
  <c r="Q1066" i="4"/>
  <c r="O1066" i="4"/>
  <c r="N1066" i="4" s="1"/>
  <c r="M1066" i="4" s="1"/>
  <c r="J1066" i="4"/>
  <c r="I1066" i="4"/>
  <c r="H1066" i="4" s="1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H1063" i="4" s="1"/>
  <c r="C1063" i="4" s="1"/>
  <c r="D1063" i="4"/>
  <c r="E1063" i="4" s="1"/>
  <c r="B1063" i="4"/>
  <c r="A1063" i="4"/>
  <c r="Q1062" i="4"/>
  <c r="O1062" i="4"/>
  <c r="N1062" i="4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K1060" i="4" s="1"/>
  <c r="P1060" i="4" s="1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H1059" i="4" s="1"/>
  <c r="C1059" i="4" s="1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 s="1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 s="1"/>
  <c r="M1055" i="4" s="1"/>
  <c r="J1055" i="4"/>
  <c r="K1055" i="4" s="1"/>
  <c r="P1055" i="4" s="1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H1054" i="4" s="1"/>
  <c r="C1054" i="4" s="1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H1050" i="4" s="1"/>
  <c r="C1050" i="4" s="1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 s="1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H1046" i="4" s="1"/>
  <c r="C1046" i="4" s="1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H1042" i="4" s="1"/>
  <c r="C1042" i="4" s="1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 s="1"/>
  <c r="M1039" i="4" s="1"/>
  <c r="J1039" i="4"/>
  <c r="K1039" i="4" s="1"/>
  <c r="P1039" i="4" s="1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K1034" i="4" s="1"/>
  <c r="P1034" i="4" s="1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H1033" i="4" s="1"/>
  <c r="C1033" i="4" s="1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K1030" i="4" s="1"/>
  <c r="P1030" i="4" s="1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 s="1"/>
  <c r="M1026" i="4" s="1"/>
  <c r="J1026" i="4"/>
  <c r="K1026" i="4" s="1"/>
  <c r="P1026" i="4" s="1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H1025" i="4" s="1"/>
  <c r="C1025" i="4" s="1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 s="1"/>
  <c r="M1022" i="4" s="1"/>
  <c r="J1022" i="4"/>
  <c r="K1022" i="4" s="1"/>
  <c r="P1022" i="4" s="1"/>
  <c r="I1022" i="4"/>
  <c r="D1022" i="4"/>
  <c r="E1022" i="4" s="1"/>
  <c r="B1022" i="4"/>
  <c r="A1022" i="4"/>
  <c r="Q1021" i="4"/>
  <c r="O1021" i="4"/>
  <c r="N1021" i="4" s="1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 s="1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K1018" i="4" s="1"/>
  <c r="P1018" i="4" s="1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H1017" i="4" s="1"/>
  <c r="C1017" i="4" s="1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K1014" i="4" s="1"/>
  <c r="P1014" i="4" s="1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 s="1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H1009" i="4" s="1"/>
  <c r="C1009" i="4" s="1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K1006" i="4" s="1"/>
  <c r="P1006" i="4" s="1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H1005" i="4" s="1"/>
  <c r="C1005" i="4" s="1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 s="1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K1002" i="4" s="1"/>
  <c r="P1002" i="4" s="1"/>
  <c r="I1002" i="4"/>
  <c r="L1002" i="4" s="1"/>
  <c r="D1002" i="4"/>
  <c r="E1002" i="4" s="1"/>
  <c r="B1002" i="4"/>
  <c r="A1002" i="4"/>
  <c r="Q1001" i="4"/>
  <c r="O1001" i="4"/>
  <c r="N1001" i="4" s="1"/>
  <c r="M1001" i="4" s="1"/>
  <c r="J1001" i="4"/>
  <c r="I1001" i="4"/>
  <c r="H1001" i="4" s="1"/>
  <c r="C1001" i="4" s="1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K998" i="4" s="1"/>
  <c r="P998" i="4" s="1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 s="1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 s="1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K986" i="4" s="1"/>
  <c r="P986" i="4" s="1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 s="1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 s="1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 s="1"/>
  <c r="M966" i="4" s="1"/>
  <c r="J966" i="4"/>
  <c r="K966" i="4" s="1"/>
  <c r="P966" i="4" s="1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 s="1"/>
  <c r="M963" i="4" s="1"/>
  <c r="J963" i="4"/>
  <c r="K963" i="4" s="1"/>
  <c r="P963" i="4" s="1"/>
  <c r="I963" i="4"/>
  <c r="H963" i="4" s="1"/>
  <c r="C963" i="4" s="1"/>
  <c r="D963" i="4"/>
  <c r="E963" i="4" s="1"/>
  <c r="B963" i="4"/>
  <c r="A963" i="4"/>
  <c r="Q962" i="4"/>
  <c r="O962" i="4"/>
  <c r="N962" i="4" s="1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 s="1"/>
  <c r="P961" i="4" s="1"/>
  <c r="I961" i="4"/>
  <c r="D961" i="4"/>
  <c r="E961" i="4" s="1"/>
  <c r="B961" i="4"/>
  <c r="A961" i="4"/>
  <c r="Q960" i="4"/>
  <c r="O960" i="4"/>
  <c r="N960" i="4" s="1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 s="1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 s="1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 s="1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 s="1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 s="1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 s="1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K932" i="4" s="1"/>
  <c r="P932" i="4" s="1"/>
  <c r="I932" i="4"/>
  <c r="D932" i="4"/>
  <c r="E932" i="4" s="1"/>
  <c r="B932" i="4"/>
  <c r="A932" i="4"/>
  <c r="Q931" i="4"/>
  <c r="O931" i="4"/>
  <c r="N931" i="4" s="1"/>
  <c r="M931" i="4" s="1"/>
  <c r="J931" i="4"/>
  <c r="K931" i="4" s="1"/>
  <c r="P931" i="4" s="1"/>
  <c r="I931" i="4"/>
  <c r="H931" i="4" s="1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K928" i="4" s="1"/>
  <c r="P928" i="4" s="1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 s="1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 s="1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 s="1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 s="1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 s="1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K907" i="4" s="1"/>
  <c r="P907" i="4" s="1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K903" i="4" s="1"/>
  <c r="P903" i="4" s="1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 s="1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 s="1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 s="1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 s="1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K875" i="4" s="1"/>
  <c r="P875" i="4" s="1"/>
  <c r="I875" i="4"/>
  <c r="H875" i="4" s="1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 s="1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 s="1"/>
  <c r="M871" i="4" s="1"/>
  <c r="J871" i="4"/>
  <c r="K871" i="4" s="1"/>
  <c r="P871" i="4" s="1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 s="1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K867" i="4" s="1"/>
  <c r="P867" i="4" s="1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 s="1"/>
  <c r="C863" i="4" s="1"/>
  <c r="D863" i="4"/>
  <c r="E863" i="4" s="1"/>
  <c r="B863" i="4"/>
  <c r="A863" i="4"/>
  <c r="Q862" i="4"/>
  <c r="O862" i="4"/>
  <c r="N862" i="4" s="1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 s="1"/>
  <c r="M861" i="4" s="1"/>
  <c r="J861" i="4"/>
  <c r="K861" i="4" s="1"/>
  <c r="P861" i="4" s="1"/>
  <c r="I861" i="4"/>
  <c r="H861" i="4" s="1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 s="1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 s="1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 s="1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 s="1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K847" i="4" s="1"/>
  <c r="P847" i="4" s="1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 s="1"/>
  <c r="C844" i="4" s="1"/>
  <c r="D844" i="4"/>
  <c r="E844" i="4" s="1"/>
  <c r="B844" i="4"/>
  <c r="A844" i="4"/>
  <c r="Q843" i="4"/>
  <c r="O843" i="4"/>
  <c r="N843" i="4" s="1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H839" i="4" s="1"/>
  <c r="C839" i="4" s="1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 s="1"/>
  <c r="M837" i="4" s="1"/>
  <c r="J837" i="4"/>
  <c r="K837" i="4" s="1"/>
  <c r="P837" i="4" s="1"/>
  <c r="I837" i="4"/>
  <c r="D837" i="4"/>
  <c r="E837" i="4" s="1"/>
  <c r="B837" i="4"/>
  <c r="A837" i="4"/>
  <c r="Q836" i="4"/>
  <c r="O836" i="4"/>
  <c r="N836" i="4" s="1"/>
  <c r="M836" i="4" s="1"/>
  <c r="J836" i="4"/>
  <c r="K836" i="4" s="1"/>
  <c r="P836" i="4" s="1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K834" i="4" s="1"/>
  <c r="P834" i="4" s="1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 s="1"/>
  <c r="P832" i="4" s="1"/>
  <c r="I832" i="4"/>
  <c r="H832" i="4" s="1"/>
  <c r="C832" i="4" s="1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K829" i="4" s="1"/>
  <c r="P829" i="4" s="1"/>
  <c r="I829" i="4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 s="1"/>
  <c r="B827" i="4"/>
  <c r="A827" i="4"/>
  <c r="Q826" i="4"/>
  <c r="O826" i="4"/>
  <c r="N826" i="4" s="1"/>
  <c r="M826" i="4" s="1"/>
  <c r="J826" i="4"/>
  <c r="I826" i="4"/>
  <c r="H826" i="4" s="1"/>
  <c r="C826" i="4" s="1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 s="1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 s="1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 s="1"/>
  <c r="B818" i="4"/>
  <c r="A818" i="4"/>
  <c r="Q817" i="4"/>
  <c r="O817" i="4"/>
  <c r="N817" i="4" s="1"/>
  <c r="M817" i="4" s="1"/>
  <c r="J817" i="4"/>
  <c r="K817" i="4" s="1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 s="1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 s="1"/>
  <c r="M813" i="4" s="1"/>
  <c r="J813" i="4"/>
  <c r="K813" i="4" s="1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 s="1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 s="1"/>
  <c r="B810" i="4"/>
  <c r="A810" i="4"/>
  <c r="Q809" i="4"/>
  <c r="O809" i="4"/>
  <c r="N809" i="4" s="1"/>
  <c r="M809" i="4" s="1"/>
  <c r="J809" i="4"/>
  <c r="K809" i="4" s="1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 s="1"/>
  <c r="B806" i="4"/>
  <c r="A806" i="4"/>
  <c r="Q805" i="4"/>
  <c r="O805" i="4"/>
  <c r="N805" i="4" s="1"/>
  <c r="M805" i="4" s="1"/>
  <c r="J805" i="4"/>
  <c r="K805" i="4" s="1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 s="1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K803" i="4" s="1"/>
  <c r="P803" i="4" s="1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 s="1"/>
  <c r="P802" i="4" s="1"/>
  <c r="I802" i="4"/>
  <c r="H802" i="4" s="1"/>
  <c r="C802" i="4" s="1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H798" i="4" s="1"/>
  <c r="C798" i="4" s="1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 s="1"/>
  <c r="M795" i="4" s="1"/>
  <c r="J795" i="4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 s="1"/>
  <c r="P794" i="4" s="1"/>
  <c r="I794" i="4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K790" i="4" s="1"/>
  <c r="P790" i="4" s="1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H786" i="4" s="1"/>
  <c r="C786" i="4" s="1"/>
  <c r="D786" i="4"/>
  <c r="E786" i="4" s="1"/>
  <c r="B786" i="4"/>
  <c r="A786" i="4"/>
  <c r="Q785" i="4"/>
  <c r="O785" i="4"/>
  <c r="N785" i="4" s="1"/>
  <c r="M785" i="4" s="1"/>
  <c r="J785" i="4"/>
  <c r="K785" i="4" s="1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K779" i="4" s="1"/>
  <c r="P779" i="4" s="1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K771" i="4" s="1"/>
  <c r="P771" i="4" s="1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 s="1"/>
  <c r="B770" i="4"/>
  <c r="A770" i="4"/>
  <c r="Q769" i="4"/>
  <c r="O769" i="4"/>
  <c r="N769" i="4" s="1"/>
  <c r="M769" i="4" s="1"/>
  <c r="J769" i="4"/>
  <c r="K769" i="4" s="1"/>
  <c r="P769" i="4" s="1"/>
  <c r="I769" i="4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H766" i="4" s="1"/>
  <c r="C766" i="4" s="1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H764" i="4" s="1"/>
  <c r="C764" i="4" s="1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H763" i="4" s="1"/>
  <c r="C763" i="4" s="1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K754" i="4" s="1"/>
  <c r="P754" i="4" s="1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H753" i="4" s="1"/>
  <c r="C753" i="4" s="1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D750" i="4"/>
  <c r="E750" i="4" s="1"/>
  <c r="B750" i="4"/>
  <c r="A750" i="4"/>
  <c r="Q749" i="4"/>
  <c r="O749" i="4"/>
  <c r="N749" i="4" s="1"/>
  <c r="M749" i="4" s="1"/>
  <c r="J749" i="4"/>
  <c r="K749" i="4" s="1"/>
  <c r="P749" i="4" s="1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K746" i="4" s="1"/>
  <c r="P746" i="4" s="1"/>
  <c r="I746" i="4"/>
  <c r="D746" i="4"/>
  <c r="E746" i="4" s="1"/>
  <c r="B746" i="4"/>
  <c r="A746" i="4"/>
  <c r="Q745" i="4"/>
  <c r="O745" i="4"/>
  <c r="N745" i="4" s="1"/>
  <c r="M745" i="4" s="1"/>
  <c r="J745" i="4"/>
  <c r="K745" i="4" s="1"/>
  <c r="P745" i="4" s="1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H741" i="4" s="1"/>
  <c r="C741" i="4" s="1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K738" i="4" s="1"/>
  <c r="P738" i="4" s="1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H737" i="4" s="1"/>
  <c r="C737" i="4" s="1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K734" i="4" s="1"/>
  <c r="P734" i="4" s="1"/>
  <c r="I734" i="4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 s="1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H725" i="4" s="1"/>
  <c r="C725" i="4" s="1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H721" i="4" s="1"/>
  <c r="C721" i="4" s="1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D718" i="4"/>
  <c r="E718" i="4" s="1"/>
  <c r="B718" i="4"/>
  <c r="A718" i="4"/>
  <c r="Q717" i="4"/>
  <c r="O717" i="4"/>
  <c r="N717" i="4" s="1"/>
  <c r="M717" i="4" s="1"/>
  <c r="J717" i="4"/>
  <c r="I717" i="4"/>
  <c r="H717" i="4" s="1"/>
  <c r="C717" i="4" s="1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H715" i="4" s="1"/>
  <c r="C715" i="4" s="1"/>
  <c r="D715" i="4"/>
  <c r="E715" i="4" s="1"/>
  <c r="B715" i="4"/>
  <c r="A715" i="4"/>
  <c r="Q714" i="4"/>
  <c r="O714" i="4"/>
  <c r="N714" i="4" s="1"/>
  <c r="M714" i="4" s="1"/>
  <c r="J714" i="4"/>
  <c r="K714" i="4" s="1"/>
  <c r="P714" i="4" s="1"/>
  <c r="I714" i="4"/>
  <c r="D714" i="4"/>
  <c r="E714" i="4" s="1"/>
  <c r="B714" i="4"/>
  <c r="A714" i="4"/>
  <c r="Q713" i="4"/>
  <c r="O713" i="4"/>
  <c r="N713" i="4" s="1"/>
  <c r="M713" i="4" s="1"/>
  <c r="J713" i="4"/>
  <c r="K713" i="4" s="1"/>
  <c r="P713" i="4" s="1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H711" i="4" s="1"/>
  <c r="C711" i="4" s="1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H709" i="4" s="1"/>
  <c r="C709" i="4" s="1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K705" i="4" s="1"/>
  <c r="P705" i="4" s="1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I701" i="4"/>
  <c r="H701" i="4" s="1"/>
  <c r="C701" i="4" s="1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K698" i="4" s="1"/>
  <c r="P698" i="4" s="1"/>
  <c r="I698" i="4"/>
  <c r="D698" i="4"/>
  <c r="E698" i="4" s="1"/>
  <c r="B698" i="4"/>
  <c r="A698" i="4"/>
  <c r="Q697" i="4"/>
  <c r="O697" i="4"/>
  <c r="N697" i="4" s="1"/>
  <c r="M697" i="4" s="1"/>
  <c r="J697" i="4"/>
  <c r="K697" i="4" s="1"/>
  <c r="P697" i="4" s="1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/>
  <c r="M690" i="4" s="1"/>
  <c r="J690" i="4"/>
  <c r="K690" i="4" s="1"/>
  <c r="P690" i="4" s="1"/>
  <c r="I690" i="4"/>
  <c r="D690" i="4"/>
  <c r="E690" i="4" s="1"/>
  <c r="B690" i="4"/>
  <c r="A690" i="4"/>
  <c r="Q689" i="4"/>
  <c r="O689" i="4"/>
  <c r="N689" i="4" s="1"/>
  <c r="M689" i="4" s="1"/>
  <c r="J689" i="4"/>
  <c r="K689" i="4" s="1"/>
  <c r="P689" i="4" s="1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H664" i="4" s="1"/>
  <c r="C664" i="4" s="1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I641" i="4"/>
  <c r="H641" i="4" s="1"/>
  <c r="C641" i="4" s="1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I591" i="4"/>
  <c r="H591" i="4" s="1"/>
  <c r="C591" i="4" s="1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I582" i="4"/>
  <c r="H582" i="4" s="1"/>
  <c r="C582" i="4" s="1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H579" i="4" s="1"/>
  <c r="C579" i="4" s="1"/>
  <c r="D579" i="4"/>
  <c r="E579" i="4" s="1"/>
  <c r="B579" i="4"/>
  <c r="A579" i="4"/>
  <c r="Q578" i="4"/>
  <c r="O578" i="4"/>
  <c r="N578" i="4" s="1"/>
  <c r="M578" i="4" s="1"/>
  <c r="J578" i="4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H574" i="4" s="1"/>
  <c r="C574" i="4" s="1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I538" i="4"/>
  <c r="H538" i="4" s="1"/>
  <c r="C538" i="4" s="1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I534" i="4"/>
  <c r="H534" i="4" s="1"/>
  <c r="C534" i="4" s="1"/>
  <c r="D534" i="4"/>
  <c r="E534" i="4" s="1"/>
  <c r="B534" i="4"/>
  <c r="A534" i="4"/>
  <c r="Q533" i="4"/>
  <c r="O533" i="4"/>
  <c r="N533" i="4" s="1"/>
  <c r="M533" i="4" s="1"/>
  <c r="J533" i="4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I525" i="4"/>
  <c r="H525" i="4" s="1"/>
  <c r="C525" i="4" s="1"/>
  <c r="D525" i="4"/>
  <c r="E525" i="4" s="1"/>
  <c r="B525" i="4"/>
  <c r="A525" i="4"/>
  <c r="Q524" i="4"/>
  <c r="O524" i="4"/>
  <c r="N524" i="4" s="1"/>
  <c r="M524" i="4" s="1"/>
  <c r="J524" i="4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I505" i="4"/>
  <c r="H505" i="4" s="1"/>
  <c r="C505" i="4" s="1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H489" i="4" s="1"/>
  <c r="C489" i="4" s="1"/>
  <c r="D489" i="4"/>
  <c r="E489" i="4" s="1"/>
  <c r="B489" i="4"/>
  <c r="A489" i="4"/>
  <c r="Q488" i="4"/>
  <c r="O488" i="4"/>
  <c r="N488" i="4" s="1"/>
  <c r="M488" i="4" s="1"/>
  <c r="J488" i="4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I485" i="4"/>
  <c r="H485" i="4" s="1"/>
  <c r="C485" i="4" s="1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I446" i="4"/>
  <c r="H446" i="4" s="1"/>
  <c r="C446" i="4" s="1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H412" i="4" s="1"/>
  <c r="C412" i="4" s="1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 s="1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L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K298" i="4" s="1"/>
  <c r="P298" i="4" s="1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H290" i="4" s="1"/>
  <c r="C290" i="4" s="1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D280" i="4"/>
  <c r="E280" i="4" s="1"/>
  <c r="B280" i="4"/>
  <c r="A280" i="4"/>
  <c r="Q279" i="4"/>
  <c r="O279" i="4"/>
  <c r="N279" i="4" s="1"/>
  <c r="M279" i="4" s="1"/>
  <c r="J279" i="4"/>
  <c r="K279" i="4" s="1"/>
  <c r="P279" i="4" s="1"/>
  <c r="I279" i="4"/>
  <c r="H279" i="4" s="1"/>
  <c r="C279" i="4" s="1"/>
  <c r="D279" i="4"/>
  <c r="E279" i="4" s="1"/>
  <c r="B279" i="4"/>
  <c r="A279" i="4"/>
  <c r="Q278" i="4"/>
  <c r="O278" i="4"/>
  <c r="N278" i="4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K248" i="4" s="1"/>
  <c r="P248" i="4" s="1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K244" i="4" s="1"/>
  <c r="P244" i="4" s="1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P240" i="4" s="1"/>
  <c r="I240" i="4"/>
  <c r="D240" i="4"/>
  <c r="E240" i="4" s="1"/>
  <c r="B240" i="4"/>
  <c r="A240" i="4"/>
  <c r="Q239" i="4"/>
  <c r="O239" i="4"/>
  <c r="N239" i="4" s="1"/>
  <c r="M239" i="4" s="1"/>
  <c r="J239" i="4"/>
  <c r="K239" i="4" s="1"/>
  <c r="P239" i="4" s="1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K237" i="4" s="1"/>
  <c r="P237" i="4" s="1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K234" i="4" s="1"/>
  <c r="P234" i="4" s="1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K230" i="4" s="1"/>
  <c r="P230" i="4" s="1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H229" i="4" s="1"/>
  <c r="C229" i="4" s="1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H226" i="4" s="1"/>
  <c r="C226" i="4" s="1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K222" i="4" s="1"/>
  <c r="P222" i="4" s="1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K220" i="4" s="1"/>
  <c r="P220" i="4" s="1"/>
  <c r="I220" i="4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D218" i="4"/>
  <c r="E218" i="4" s="1"/>
  <c r="B218" i="4"/>
  <c r="A218" i="4"/>
  <c r="Q217" i="4"/>
  <c r="O217" i="4"/>
  <c r="N217" i="4" s="1"/>
  <c r="M217" i="4" s="1"/>
  <c r="J217" i="4"/>
  <c r="K217" i="4" s="1"/>
  <c r="P217" i="4" s="1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K212" i="4" s="1"/>
  <c r="P212" i="4" s="1"/>
  <c r="I212" i="4"/>
  <c r="D212" i="4"/>
  <c r="E212" i="4" s="1"/>
  <c r="B212" i="4"/>
  <c r="A212" i="4"/>
  <c r="Q211" i="4"/>
  <c r="O211" i="4"/>
  <c r="N211" i="4" s="1"/>
  <c r="M211" i="4" s="1"/>
  <c r="J211" i="4"/>
  <c r="K211" i="4" s="1"/>
  <c r="P211" i="4" s="1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D210" i="4"/>
  <c r="E210" i="4" s="1"/>
  <c r="B210" i="4"/>
  <c r="A210" i="4"/>
  <c r="Q209" i="4"/>
  <c r="O209" i="4"/>
  <c r="N209" i="4" s="1"/>
  <c r="M209" i="4" s="1"/>
  <c r="J209" i="4"/>
  <c r="K209" i="4" s="1"/>
  <c r="P209" i="4" s="1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K207" i="4" s="1"/>
  <c r="P207" i="4" s="1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K205" i="4" s="1"/>
  <c r="P205" i="4" s="1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K202" i="4" s="1"/>
  <c r="P202" i="4" s="1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K200" i="4" s="1"/>
  <c r="P200" i="4" s="1"/>
  <c r="I200" i="4"/>
  <c r="D200" i="4"/>
  <c r="E200" i="4" s="1"/>
  <c r="B200" i="4"/>
  <c r="A200" i="4"/>
  <c r="Q199" i="4"/>
  <c r="O199" i="4"/>
  <c r="N199" i="4" s="1"/>
  <c r="M199" i="4" s="1"/>
  <c r="J199" i="4"/>
  <c r="K199" i="4" s="1"/>
  <c r="P199" i="4" s="1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H179" i="4" s="1"/>
  <c r="C179" i="4" s="1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D170" i="4"/>
  <c r="E170" i="4" s="1"/>
  <c r="B170" i="4"/>
  <c r="A170" i="4"/>
  <c r="Q169" i="4"/>
  <c r="O169" i="4"/>
  <c r="N169" i="4" s="1"/>
  <c r="M169" i="4" s="1"/>
  <c r="J169" i="4"/>
  <c r="K169" i="4" s="1"/>
  <c r="P169" i="4" s="1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D164" i="4"/>
  <c r="E164" i="4" s="1"/>
  <c r="B164" i="4"/>
  <c r="A164" i="4"/>
  <c r="Q163" i="4"/>
  <c r="O163" i="4"/>
  <c r="N163" i="4" s="1"/>
  <c r="M163" i="4" s="1"/>
  <c r="J163" i="4"/>
  <c r="K163" i="4" s="1"/>
  <c r="P163" i="4" s="1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I124" i="4"/>
  <c r="H124" i="4" s="1"/>
  <c r="C124" i="4" s="1"/>
  <c r="D124" i="4"/>
  <c r="E124" i="4" s="1"/>
  <c r="B124" i="4"/>
  <c r="A124" i="4"/>
  <c r="Q123" i="4"/>
  <c r="O123" i="4"/>
  <c r="N123" i="4" s="1"/>
  <c r="M123" i="4" s="1"/>
  <c r="J123" i="4"/>
  <c r="I123" i="4"/>
  <c r="H123" i="4" s="1"/>
  <c r="C123" i="4" s="1"/>
  <c r="D123" i="4"/>
  <c r="E123" i="4" s="1"/>
  <c r="B123" i="4"/>
  <c r="A123" i="4"/>
  <c r="Q122" i="4"/>
  <c r="O122" i="4"/>
  <c r="N122" i="4" s="1"/>
  <c r="M122" i="4" s="1"/>
  <c r="J122" i="4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H83" i="4" s="1"/>
  <c r="C83" i="4" s="1"/>
  <c r="D83" i="4"/>
  <c r="E83" i="4" s="1"/>
  <c r="B83" i="4"/>
  <c r="A83" i="4"/>
  <c r="Q82" i="4"/>
  <c r="O82" i="4"/>
  <c r="N82" i="4" s="1"/>
  <c r="M82" i="4" s="1"/>
  <c r="J82" i="4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H79" i="4" s="1"/>
  <c r="C79" i="4" s="1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K72" i="4" s="1"/>
  <c r="P72" i="4" s="1"/>
  <c r="I72" i="4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K68" i="4" s="1"/>
  <c r="P68" i="4" s="1"/>
  <c r="I68" i="4"/>
  <c r="H68" i="4" s="1"/>
  <c r="C68" i="4" s="1"/>
  <c r="D68" i="4"/>
  <c r="E68" i="4" s="1"/>
  <c r="B68" i="4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H66" i="4" s="1"/>
  <c r="C66" i="4" s="1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H62" i="4" s="1"/>
  <c r="C62" i="4" s="1"/>
  <c r="D62" i="4"/>
  <c r="E62" i="4" s="1"/>
  <c r="B62" i="4"/>
  <c r="A62" i="4"/>
  <c r="Q61" i="4"/>
  <c r="O61" i="4"/>
  <c r="N61" i="4" s="1"/>
  <c r="M61" i="4" s="1"/>
  <c r="J61" i="4"/>
  <c r="I61" i="4"/>
  <c r="H61" i="4" s="1"/>
  <c r="C61" i="4" s="1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D54" i="4"/>
  <c r="E54" i="4" s="1"/>
  <c r="B54" i="4"/>
  <c r="A54" i="4"/>
  <c r="Q53" i="4"/>
  <c r="O53" i="4"/>
  <c r="N53" i="4" s="1"/>
  <c r="M53" i="4" s="1"/>
  <c r="J53" i="4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H46" i="4" s="1"/>
  <c r="C46" i="4" s="1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K42" i="4" s="1"/>
  <c r="P42" i="4" s="1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I40" i="4"/>
  <c r="H40" i="4" s="1"/>
  <c r="C40" i="4" s="1"/>
  <c r="D40" i="4"/>
  <c r="E40" i="4" s="1"/>
  <c r="B40" i="4"/>
  <c r="A40" i="4"/>
  <c r="Q39" i="4"/>
  <c r="O39" i="4"/>
  <c r="N39" i="4" s="1"/>
  <c r="M39" i="4" s="1"/>
  <c r="J39" i="4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I38" i="4"/>
  <c r="H38" i="4" s="1"/>
  <c r="C38" i="4" s="1"/>
  <c r="D38" i="4"/>
  <c r="E38" i="4" s="1"/>
  <c r="B38" i="4"/>
  <c r="A38" i="4"/>
  <c r="Q37" i="4"/>
  <c r="O37" i="4"/>
  <c r="N37" i="4" s="1"/>
  <c r="M37" i="4" s="1"/>
  <c r="J37" i="4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H30" i="4" s="1"/>
  <c r="C30" i="4" s="1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D26" i="4"/>
  <c r="E26" i="4" s="1"/>
  <c r="B26" i="4"/>
  <c r="A26" i="4"/>
  <c r="Q25" i="4"/>
  <c r="O25" i="4"/>
  <c r="N25" i="4" s="1"/>
  <c r="M25" i="4" s="1"/>
  <c r="J25" i="4"/>
  <c r="K25" i="4" s="1"/>
  <c r="P25" i="4" s="1"/>
  <c r="I25" i="4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J20" i="4"/>
  <c r="K20" i="4" s="1"/>
  <c r="P20" i="4" s="1"/>
  <c r="I20" i="4"/>
  <c r="D20" i="4"/>
  <c r="E20" i="4" s="1"/>
  <c r="B20" i="4"/>
  <c r="A20" i="4"/>
  <c r="Q19" i="4"/>
  <c r="O19" i="4"/>
  <c r="N19" i="4" s="1"/>
  <c r="M19" i="4" s="1"/>
  <c r="J19" i="4"/>
  <c r="K19" i="4" s="1"/>
  <c r="P19" i="4" s="1"/>
  <c r="I19" i="4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/>
  <c r="I2005" i="3"/>
  <c r="H2005" i="3"/>
  <c r="D2005" i="3"/>
  <c r="E2005" i="3" s="1"/>
  <c r="B2005" i="3"/>
  <c r="A2005" i="3"/>
  <c r="P2004" i="3"/>
  <c r="O2004" i="3"/>
  <c r="N2004" i="3"/>
  <c r="I2004" i="3"/>
  <c r="H2004" i="3"/>
  <c r="D2004" i="3"/>
  <c r="E2004" i="3" s="1"/>
  <c r="B2004" i="3"/>
  <c r="A2004" i="3"/>
  <c r="P2003" i="3"/>
  <c r="O2003" i="3"/>
  <c r="N2003" i="3"/>
  <c r="I2003" i="3"/>
  <c r="H2003" i="3"/>
  <c r="D2003" i="3"/>
  <c r="E2003" i="3" s="1"/>
  <c r="B2003" i="3"/>
  <c r="A2003" i="3"/>
  <c r="P2002" i="3"/>
  <c r="O2002" i="3"/>
  <c r="N2002" i="3"/>
  <c r="I2002" i="3"/>
  <c r="H2002" i="3"/>
  <c r="D2002" i="3"/>
  <c r="E2002" i="3" s="1"/>
  <c r="B2002" i="3"/>
  <c r="A2002" i="3"/>
  <c r="P2001" i="3"/>
  <c r="O2001" i="3"/>
  <c r="N2001" i="3"/>
  <c r="I2001" i="3"/>
  <c r="H2001" i="3"/>
  <c r="D2001" i="3"/>
  <c r="E2001" i="3" s="1"/>
  <c r="B2001" i="3"/>
  <c r="A2001" i="3"/>
  <c r="P2000" i="3"/>
  <c r="O2000" i="3"/>
  <c r="N2000" i="3"/>
  <c r="I2000" i="3"/>
  <c r="H2000" i="3"/>
  <c r="D2000" i="3"/>
  <c r="E2000" i="3" s="1"/>
  <c r="B2000" i="3"/>
  <c r="A2000" i="3"/>
  <c r="P1999" i="3"/>
  <c r="O1999" i="3"/>
  <c r="N1999" i="3"/>
  <c r="I1999" i="3"/>
  <c r="H1999" i="3"/>
  <c r="D1999" i="3"/>
  <c r="E1999" i="3" s="1"/>
  <c r="B1999" i="3"/>
  <c r="A1999" i="3"/>
  <c r="P1998" i="3"/>
  <c r="O1998" i="3"/>
  <c r="N1998" i="3"/>
  <c r="I1998" i="3"/>
  <c r="H1998" i="3"/>
  <c r="D1998" i="3"/>
  <c r="E1998" i="3" s="1"/>
  <c r="B1998" i="3"/>
  <c r="A1998" i="3"/>
  <c r="P1997" i="3"/>
  <c r="O1997" i="3" s="1"/>
  <c r="N1997" i="3" s="1"/>
  <c r="I1997" i="3"/>
  <c r="J1997" i="3" s="1"/>
  <c r="H1997" i="3"/>
  <c r="D1997" i="3"/>
  <c r="E1997" i="3" s="1"/>
  <c r="B1997" i="3"/>
  <c r="A1997" i="3"/>
  <c r="P1996" i="3"/>
  <c r="O1996" i="3" s="1"/>
  <c r="N1996" i="3" s="1"/>
  <c r="I1996" i="3"/>
  <c r="J1996" i="3" s="1"/>
  <c r="H1996" i="3"/>
  <c r="D1996" i="3"/>
  <c r="E1996" i="3" s="1"/>
  <c r="B1996" i="3"/>
  <c r="A1996" i="3"/>
  <c r="P1995" i="3"/>
  <c r="O1995" i="3" s="1"/>
  <c r="N1995" i="3" s="1"/>
  <c r="I1995" i="3"/>
  <c r="H1995" i="3"/>
  <c r="D1995" i="3"/>
  <c r="E1995" i="3" s="1"/>
  <c r="B1995" i="3"/>
  <c r="A1995" i="3"/>
  <c r="P1994" i="3"/>
  <c r="O1994" i="3" s="1"/>
  <c r="N1994" i="3" s="1"/>
  <c r="I1994" i="3"/>
  <c r="H1994" i="3"/>
  <c r="D1994" i="3"/>
  <c r="E1994" i="3" s="1"/>
  <c r="B1994" i="3"/>
  <c r="A1994" i="3"/>
  <c r="P1993" i="3"/>
  <c r="O1993" i="3" s="1"/>
  <c r="N1993" i="3" s="1"/>
  <c r="I1993" i="3"/>
  <c r="J1993" i="3" s="1"/>
  <c r="Q1993" i="3" s="1"/>
  <c r="H1993" i="3"/>
  <c r="D1993" i="3"/>
  <c r="E1993" i="3" s="1"/>
  <c r="B1993" i="3"/>
  <c r="A1993" i="3"/>
  <c r="P1992" i="3"/>
  <c r="O1992" i="3" s="1"/>
  <c r="N1992" i="3" s="1"/>
  <c r="I1992" i="3"/>
  <c r="H1992" i="3"/>
  <c r="D1992" i="3"/>
  <c r="E1992" i="3" s="1"/>
  <c r="B1992" i="3"/>
  <c r="A1992" i="3"/>
  <c r="P1991" i="3"/>
  <c r="O1991" i="3" s="1"/>
  <c r="N1991" i="3" s="1"/>
  <c r="I1991" i="3"/>
  <c r="J1991" i="3" s="1"/>
  <c r="H1991" i="3"/>
  <c r="D1991" i="3"/>
  <c r="E1991" i="3" s="1"/>
  <c r="B1991" i="3"/>
  <c r="A1991" i="3"/>
  <c r="P1990" i="3"/>
  <c r="O1990" i="3" s="1"/>
  <c r="N1990" i="3" s="1"/>
  <c r="I1990" i="3"/>
  <c r="J1990" i="3" s="1"/>
  <c r="H1990" i="3"/>
  <c r="D1990" i="3"/>
  <c r="E1990" i="3" s="1"/>
  <c r="B1990" i="3"/>
  <c r="A1990" i="3"/>
  <c r="P1989" i="3"/>
  <c r="O1989" i="3" s="1"/>
  <c r="N1989" i="3" s="1"/>
  <c r="I1989" i="3"/>
  <c r="J1989" i="3" s="1"/>
  <c r="Q1989" i="3" s="1"/>
  <c r="H1989" i="3"/>
  <c r="D1989" i="3"/>
  <c r="E1989" i="3" s="1"/>
  <c r="B1989" i="3"/>
  <c r="A1989" i="3"/>
  <c r="P1988" i="3"/>
  <c r="O1988" i="3" s="1"/>
  <c r="N1988" i="3" s="1"/>
  <c r="I1988" i="3"/>
  <c r="H1988" i="3"/>
  <c r="D1988" i="3"/>
  <c r="E1988" i="3" s="1"/>
  <c r="B1988" i="3"/>
  <c r="A1988" i="3"/>
  <c r="P1987" i="3"/>
  <c r="O1987" i="3" s="1"/>
  <c r="N1987" i="3" s="1"/>
  <c r="I1987" i="3"/>
  <c r="J1987" i="3" s="1"/>
  <c r="Q1987" i="3" s="1"/>
  <c r="H1987" i="3"/>
  <c r="D1987" i="3"/>
  <c r="E1987" i="3" s="1"/>
  <c r="B1987" i="3"/>
  <c r="A1987" i="3"/>
  <c r="P1986" i="3"/>
  <c r="O1986" i="3" s="1"/>
  <c r="N1986" i="3" s="1"/>
  <c r="I1986" i="3"/>
  <c r="J1986" i="3" s="1"/>
  <c r="Q1986" i="3" s="1"/>
  <c r="H1986" i="3"/>
  <c r="D1986" i="3"/>
  <c r="E1986" i="3" s="1"/>
  <c r="B1986" i="3"/>
  <c r="A1986" i="3"/>
  <c r="P1985" i="3"/>
  <c r="O1985" i="3" s="1"/>
  <c r="N1985" i="3" s="1"/>
  <c r="I1985" i="3"/>
  <c r="J1985" i="3" s="1"/>
  <c r="H1985" i="3"/>
  <c r="D1985" i="3"/>
  <c r="E1985" i="3" s="1"/>
  <c r="B1985" i="3"/>
  <c r="A1985" i="3"/>
  <c r="P1984" i="3"/>
  <c r="O1984" i="3" s="1"/>
  <c r="N1984" i="3" s="1"/>
  <c r="I1984" i="3"/>
  <c r="J1984" i="3" s="1"/>
  <c r="H1984" i="3"/>
  <c r="D1984" i="3"/>
  <c r="E1984" i="3" s="1"/>
  <c r="B1984" i="3"/>
  <c r="A1984" i="3"/>
  <c r="P1983" i="3"/>
  <c r="O1983" i="3" s="1"/>
  <c r="N1983" i="3" s="1"/>
  <c r="I1983" i="3"/>
  <c r="H1983" i="3"/>
  <c r="D1983" i="3"/>
  <c r="E1983" i="3" s="1"/>
  <c r="B1983" i="3"/>
  <c r="A1983" i="3"/>
  <c r="P1982" i="3"/>
  <c r="O1982" i="3" s="1"/>
  <c r="N1982" i="3" s="1"/>
  <c r="I1982" i="3"/>
  <c r="H1982" i="3"/>
  <c r="D1982" i="3"/>
  <c r="E1982" i="3" s="1"/>
  <c r="B1982" i="3"/>
  <c r="A1982" i="3"/>
  <c r="P1981" i="3"/>
  <c r="O1981" i="3" s="1"/>
  <c r="N1981" i="3" s="1"/>
  <c r="I1981" i="3"/>
  <c r="J1981" i="3" s="1"/>
  <c r="H1981" i="3"/>
  <c r="D1981" i="3"/>
  <c r="E1981" i="3" s="1"/>
  <c r="B1981" i="3"/>
  <c r="A1981" i="3"/>
  <c r="P1980" i="3"/>
  <c r="O1980" i="3" s="1"/>
  <c r="N1980" i="3" s="1"/>
  <c r="I1980" i="3"/>
  <c r="H1980" i="3"/>
  <c r="D1980" i="3"/>
  <c r="E1980" i="3" s="1"/>
  <c r="B1980" i="3"/>
  <c r="A1980" i="3"/>
  <c r="P1979" i="3"/>
  <c r="O1979" i="3" s="1"/>
  <c r="N1979" i="3" s="1"/>
  <c r="I1979" i="3"/>
  <c r="J1979" i="3" s="1"/>
  <c r="H1979" i="3"/>
  <c r="D1979" i="3"/>
  <c r="E1979" i="3" s="1"/>
  <c r="B1979" i="3"/>
  <c r="A1979" i="3"/>
  <c r="P1978" i="3"/>
  <c r="O1978" i="3" s="1"/>
  <c r="N1978" i="3" s="1"/>
  <c r="I1978" i="3"/>
  <c r="J1978" i="3" s="1"/>
  <c r="H1978" i="3"/>
  <c r="D1978" i="3"/>
  <c r="E1978" i="3" s="1"/>
  <c r="B1978" i="3"/>
  <c r="A1978" i="3"/>
  <c r="P1977" i="3"/>
  <c r="O1977" i="3" s="1"/>
  <c r="N1977" i="3" s="1"/>
  <c r="I1977" i="3"/>
  <c r="J1977" i="3" s="1"/>
  <c r="H1977" i="3"/>
  <c r="D1977" i="3"/>
  <c r="E1977" i="3" s="1"/>
  <c r="B1977" i="3"/>
  <c r="A1977" i="3"/>
  <c r="P1976" i="3"/>
  <c r="O1976" i="3" s="1"/>
  <c r="N1976" i="3" s="1"/>
  <c r="I1976" i="3"/>
  <c r="H1976" i="3"/>
  <c r="D1976" i="3"/>
  <c r="E1976" i="3" s="1"/>
  <c r="B1976" i="3"/>
  <c r="A1976" i="3"/>
  <c r="P1975" i="3"/>
  <c r="O1975" i="3" s="1"/>
  <c r="N1975" i="3" s="1"/>
  <c r="I1975" i="3"/>
  <c r="J1975" i="3" s="1"/>
  <c r="H1975" i="3"/>
  <c r="D1975" i="3"/>
  <c r="E1975" i="3" s="1"/>
  <c r="B1975" i="3"/>
  <c r="A1975" i="3"/>
  <c r="P1974" i="3"/>
  <c r="O1974" i="3" s="1"/>
  <c r="N1974" i="3" s="1"/>
  <c r="I1974" i="3"/>
  <c r="J1974" i="3" s="1"/>
  <c r="H1974" i="3"/>
  <c r="D1974" i="3"/>
  <c r="E1974" i="3" s="1"/>
  <c r="B1974" i="3"/>
  <c r="A1974" i="3"/>
  <c r="P1973" i="3"/>
  <c r="O1973" i="3" s="1"/>
  <c r="N1973" i="3" s="1"/>
  <c r="I1973" i="3"/>
  <c r="J1973" i="3" s="1"/>
  <c r="H1973" i="3"/>
  <c r="D1973" i="3"/>
  <c r="E1973" i="3" s="1"/>
  <c r="B1973" i="3"/>
  <c r="A1973" i="3"/>
  <c r="P1972" i="3"/>
  <c r="O1972" i="3" s="1"/>
  <c r="N1972" i="3" s="1"/>
  <c r="I1972" i="3"/>
  <c r="J1972" i="3" s="1"/>
  <c r="H1972" i="3"/>
  <c r="D1972" i="3"/>
  <c r="E1972" i="3" s="1"/>
  <c r="B1972" i="3"/>
  <c r="A1972" i="3"/>
  <c r="P1971" i="3"/>
  <c r="O1971" i="3" s="1"/>
  <c r="N1971" i="3" s="1"/>
  <c r="I1971" i="3"/>
  <c r="H1971" i="3"/>
  <c r="D1971" i="3"/>
  <c r="E1971" i="3" s="1"/>
  <c r="B1971" i="3"/>
  <c r="A1971" i="3"/>
  <c r="P1970" i="3"/>
  <c r="O1970" i="3" s="1"/>
  <c r="N1970" i="3" s="1"/>
  <c r="I1970" i="3"/>
  <c r="J1970" i="3" s="1"/>
  <c r="Q1970" i="3" s="1"/>
  <c r="H1970" i="3"/>
  <c r="D1970" i="3"/>
  <c r="E1970" i="3" s="1"/>
  <c r="B1970" i="3"/>
  <c r="A1970" i="3"/>
  <c r="P1969" i="3"/>
  <c r="O1969" i="3" s="1"/>
  <c r="N1969" i="3" s="1"/>
  <c r="I1969" i="3"/>
  <c r="J1969" i="3" s="1"/>
  <c r="H1969" i="3"/>
  <c r="D1969" i="3"/>
  <c r="E1969" i="3" s="1"/>
  <c r="B1969" i="3"/>
  <c r="A1969" i="3"/>
  <c r="P1968" i="3"/>
  <c r="O1968" i="3" s="1"/>
  <c r="N1968" i="3" s="1"/>
  <c r="I1968" i="3"/>
  <c r="J1968" i="3" s="1"/>
  <c r="H1968" i="3"/>
  <c r="D1968" i="3"/>
  <c r="E1968" i="3" s="1"/>
  <c r="B1968" i="3"/>
  <c r="A1968" i="3"/>
  <c r="P1967" i="3"/>
  <c r="O1967" i="3" s="1"/>
  <c r="N1967" i="3" s="1"/>
  <c r="I1967" i="3"/>
  <c r="H1967" i="3"/>
  <c r="D1967" i="3"/>
  <c r="E1967" i="3" s="1"/>
  <c r="B1967" i="3"/>
  <c r="A1967" i="3"/>
  <c r="P1966" i="3"/>
  <c r="O1966" i="3" s="1"/>
  <c r="N1966" i="3" s="1"/>
  <c r="I1966" i="3"/>
  <c r="J1966" i="3" s="1"/>
  <c r="H1966" i="3"/>
  <c r="D1966" i="3"/>
  <c r="E1966" i="3" s="1"/>
  <c r="B1966" i="3"/>
  <c r="A1966" i="3"/>
  <c r="P1965" i="3"/>
  <c r="O1965" i="3" s="1"/>
  <c r="N1965" i="3" s="1"/>
  <c r="I1965" i="3"/>
  <c r="J1965" i="3" s="1"/>
  <c r="Q1965" i="3" s="1"/>
  <c r="H1965" i="3"/>
  <c r="D1965" i="3"/>
  <c r="E1965" i="3" s="1"/>
  <c r="B1965" i="3"/>
  <c r="A1965" i="3"/>
  <c r="P1964" i="3"/>
  <c r="O1964" i="3" s="1"/>
  <c r="N1964" i="3" s="1"/>
  <c r="I1964" i="3"/>
  <c r="H1964" i="3"/>
  <c r="D1964" i="3"/>
  <c r="E1964" i="3" s="1"/>
  <c r="B1964" i="3"/>
  <c r="A1964" i="3"/>
  <c r="P1963" i="3"/>
  <c r="O1963" i="3" s="1"/>
  <c r="N1963" i="3" s="1"/>
  <c r="I1963" i="3"/>
  <c r="J1963" i="3" s="1"/>
  <c r="H1963" i="3"/>
  <c r="D1963" i="3"/>
  <c r="E1963" i="3" s="1"/>
  <c r="B1963" i="3"/>
  <c r="A1963" i="3"/>
  <c r="P1962" i="3"/>
  <c r="O1962" i="3" s="1"/>
  <c r="N1962" i="3" s="1"/>
  <c r="I1962" i="3"/>
  <c r="J1962" i="3" s="1"/>
  <c r="Q1962" i="3" s="1"/>
  <c r="H1962" i="3"/>
  <c r="D1962" i="3"/>
  <c r="E1962" i="3" s="1"/>
  <c r="B1962" i="3"/>
  <c r="A1962" i="3"/>
  <c r="P1961" i="3"/>
  <c r="O1961" i="3" s="1"/>
  <c r="N1961" i="3" s="1"/>
  <c r="I1961" i="3"/>
  <c r="J1961" i="3" s="1"/>
  <c r="H1961" i="3"/>
  <c r="D1961" i="3"/>
  <c r="E1961" i="3" s="1"/>
  <c r="B1961" i="3"/>
  <c r="A1961" i="3"/>
  <c r="P1960" i="3"/>
  <c r="O1960" i="3" s="1"/>
  <c r="N1960" i="3" s="1"/>
  <c r="I1960" i="3"/>
  <c r="H1960" i="3"/>
  <c r="D1960" i="3"/>
  <c r="E1960" i="3" s="1"/>
  <c r="B1960" i="3"/>
  <c r="A1960" i="3"/>
  <c r="P1959" i="3"/>
  <c r="O1959" i="3" s="1"/>
  <c r="N1959" i="3" s="1"/>
  <c r="I1959" i="3"/>
  <c r="J1959" i="3" s="1"/>
  <c r="H1959" i="3"/>
  <c r="D1959" i="3"/>
  <c r="E1959" i="3" s="1"/>
  <c r="B1959" i="3"/>
  <c r="A1959" i="3"/>
  <c r="P1958" i="3"/>
  <c r="O1958" i="3" s="1"/>
  <c r="N1958" i="3" s="1"/>
  <c r="I1958" i="3"/>
  <c r="J1958" i="3" s="1"/>
  <c r="H1958" i="3"/>
  <c r="D1958" i="3"/>
  <c r="E1958" i="3" s="1"/>
  <c r="B1958" i="3"/>
  <c r="A1958" i="3"/>
  <c r="P1957" i="3"/>
  <c r="O1957" i="3" s="1"/>
  <c r="N1957" i="3" s="1"/>
  <c r="I1957" i="3"/>
  <c r="J1957" i="3" s="1"/>
  <c r="Q1957" i="3" s="1"/>
  <c r="H1957" i="3"/>
  <c r="D1957" i="3"/>
  <c r="E1957" i="3" s="1"/>
  <c r="B1957" i="3"/>
  <c r="A1957" i="3"/>
  <c r="P1956" i="3"/>
  <c r="O1956" i="3" s="1"/>
  <c r="N1956" i="3" s="1"/>
  <c r="I1956" i="3"/>
  <c r="J1956" i="3" s="1"/>
  <c r="H1956" i="3"/>
  <c r="D1956" i="3"/>
  <c r="E1956" i="3" s="1"/>
  <c r="B1956" i="3"/>
  <c r="A1956" i="3"/>
  <c r="P1955" i="3"/>
  <c r="O1955" i="3" s="1"/>
  <c r="N1955" i="3" s="1"/>
  <c r="I1955" i="3"/>
  <c r="H1955" i="3"/>
  <c r="D1955" i="3"/>
  <c r="E1955" i="3" s="1"/>
  <c r="B1955" i="3"/>
  <c r="A1955" i="3"/>
  <c r="P1954" i="3"/>
  <c r="O1954" i="3" s="1"/>
  <c r="N1954" i="3" s="1"/>
  <c r="I1954" i="3"/>
  <c r="J1954" i="3" s="1"/>
  <c r="H1954" i="3"/>
  <c r="D1954" i="3"/>
  <c r="E1954" i="3" s="1"/>
  <c r="B1954" i="3"/>
  <c r="A1954" i="3"/>
  <c r="P1953" i="3"/>
  <c r="O1953" i="3" s="1"/>
  <c r="N1953" i="3" s="1"/>
  <c r="I1953" i="3"/>
  <c r="H1953" i="3"/>
  <c r="D1953" i="3"/>
  <c r="E1953" i="3" s="1"/>
  <c r="B1953" i="3"/>
  <c r="A1953" i="3"/>
  <c r="P1952" i="3"/>
  <c r="O1952" i="3" s="1"/>
  <c r="N1952" i="3" s="1"/>
  <c r="I1952" i="3"/>
  <c r="J1952" i="3" s="1"/>
  <c r="H1952" i="3"/>
  <c r="D1952" i="3"/>
  <c r="E1952" i="3" s="1"/>
  <c r="B1952" i="3"/>
  <c r="A1952" i="3"/>
  <c r="P1951" i="3"/>
  <c r="O1951" i="3" s="1"/>
  <c r="N1951" i="3" s="1"/>
  <c r="I1951" i="3"/>
  <c r="H1951" i="3"/>
  <c r="D1951" i="3"/>
  <c r="E1951" i="3" s="1"/>
  <c r="B1951" i="3"/>
  <c r="A1951" i="3"/>
  <c r="P1950" i="3"/>
  <c r="O1950" i="3" s="1"/>
  <c r="N1950" i="3" s="1"/>
  <c r="I1950" i="3"/>
  <c r="J1950" i="3" s="1"/>
  <c r="H1950" i="3"/>
  <c r="D1950" i="3"/>
  <c r="E1950" i="3" s="1"/>
  <c r="B1950" i="3"/>
  <c r="A1950" i="3"/>
  <c r="P1949" i="3"/>
  <c r="O1949" i="3" s="1"/>
  <c r="N1949" i="3" s="1"/>
  <c r="I1949" i="3"/>
  <c r="H1949" i="3"/>
  <c r="D1949" i="3"/>
  <c r="E1949" i="3" s="1"/>
  <c r="B1949" i="3"/>
  <c r="A1949" i="3"/>
  <c r="P1948" i="3"/>
  <c r="O1948" i="3" s="1"/>
  <c r="N1948" i="3" s="1"/>
  <c r="I1948" i="3"/>
  <c r="J1948" i="3" s="1"/>
  <c r="H1948" i="3"/>
  <c r="D1948" i="3"/>
  <c r="E1948" i="3" s="1"/>
  <c r="B1948" i="3"/>
  <c r="A1948" i="3"/>
  <c r="P1947" i="3"/>
  <c r="O1947" i="3" s="1"/>
  <c r="N1947" i="3" s="1"/>
  <c r="I1947" i="3"/>
  <c r="H1947" i="3"/>
  <c r="D1947" i="3"/>
  <c r="E1947" i="3" s="1"/>
  <c r="B1947" i="3"/>
  <c r="A1947" i="3"/>
  <c r="P1946" i="3"/>
  <c r="O1946" i="3" s="1"/>
  <c r="N1946" i="3" s="1"/>
  <c r="I1946" i="3"/>
  <c r="J1946" i="3" s="1"/>
  <c r="L1946" i="3" s="1"/>
  <c r="H1946" i="3"/>
  <c r="D1946" i="3"/>
  <c r="E1946" i="3" s="1"/>
  <c r="B1946" i="3"/>
  <c r="A1946" i="3"/>
  <c r="P1945" i="3"/>
  <c r="O1945" i="3" s="1"/>
  <c r="N1945" i="3" s="1"/>
  <c r="I1945" i="3"/>
  <c r="H1945" i="3"/>
  <c r="D1945" i="3"/>
  <c r="E1945" i="3" s="1"/>
  <c r="B1945" i="3"/>
  <c r="A1945" i="3"/>
  <c r="P1944" i="3"/>
  <c r="O1944" i="3" s="1"/>
  <c r="N1944" i="3" s="1"/>
  <c r="I1944" i="3"/>
  <c r="J1944" i="3" s="1"/>
  <c r="H1944" i="3"/>
  <c r="D1944" i="3"/>
  <c r="E1944" i="3" s="1"/>
  <c r="B1944" i="3"/>
  <c r="A1944" i="3"/>
  <c r="P1943" i="3"/>
  <c r="O1943" i="3" s="1"/>
  <c r="N1943" i="3" s="1"/>
  <c r="I1943" i="3"/>
  <c r="H1943" i="3"/>
  <c r="D1943" i="3"/>
  <c r="E1943" i="3" s="1"/>
  <c r="B1943" i="3"/>
  <c r="A1943" i="3"/>
  <c r="P1942" i="3"/>
  <c r="O1942" i="3" s="1"/>
  <c r="N1942" i="3" s="1"/>
  <c r="I1942" i="3"/>
  <c r="J1942" i="3" s="1"/>
  <c r="H1942" i="3"/>
  <c r="D1942" i="3"/>
  <c r="E1942" i="3" s="1"/>
  <c r="B1942" i="3"/>
  <c r="A1942" i="3"/>
  <c r="P1941" i="3"/>
  <c r="O1941" i="3" s="1"/>
  <c r="N1941" i="3" s="1"/>
  <c r="I1941" i="3"/>
  <c r="H1941" i="3"/>
  <c r="D1941" i="3"/>
  <c r="E1941" i="3" s="1"/>
  <c r="B1941" i="3"/>
  <c r="A1941" i="3"/>
  <c r="P1940" i="3"/>
  <c r="O1940" i="3" s="1"/>
  <c r="N1940" i="3" s="1"/>
  <c r="I1940" i="3"/>
  <c r="J1940" i="3" s="1"/>
  <c r="H1940" i="3"/>
  <c r="D1940" i="3"/>
  <c r="E1940" i="3" s="1"/>
  <c r="B1940" i="3"/>
  <c r="A1940" i="3"/>
  <c r="P1939" i="3"/>
  <c r="O1939" i="3" s="1"/>
  <c r="N1939" i="3" s="1"/>
  <c r="I1939" i="3"/>
  <c r="H1939" i="3"/>
  <c r="D1939" i="3"/>
  <c r="E1939" i="3" s="1"/>
  <c r="B1939" i="3"/>
  <c r="A1939" i="3"/>
  <c r="P1938" i="3"/>
  <c r="O1938" i="3" s="1"/>
  <c r="N1938" i="3" s="1"/>
  <c r="I1938" i="3"/>
  <c r="J1938" i="3" s="1"/>
  <c r="L1938" i="3" s="1"/>
  <c r="H1938" i="3"/>
  <c r="D1938" i="3"/>
  <c r="E1938" i="3" s="1"/>
  <c r="B1938" i="3"/>
  <c r="A1938" i="3"/>
  <c r="P1937" i="3"/>
  <c r="O1937" i="3" s="1"/>
  <c r="N1937" i="3" s="1"/>
  <c r="I1937" i="3"/>
  <c r="H1937" i="3"/>
  <c r="D1937" i="3"/>
  <c r="E1937" i="3" s="1"/>
  <c r="B1937" i="3"/>
  <c r="A1937" i="3"/>
  <c r="P1936" i="3"/>
  <c r="O1936" i="3" s="1"/>
  <c r="N1936" i="3" s="1"/>
  <c r="I1936" i="3"/>
  <c r="J1936" i="3" s="1"/>
  <c r="H1936" i="3"/>
  <c r="D1936" i="3"/>
  <c r="E1936" i="3" s="1"/>
  <c r="B1936" i="3"/>
  <c r="A1936" i="3"/>
  <c r="P1935" i="3"/>
  <c r="O1935" i="3" s="1"/>
  <c r="N1935" i="3" s="1"/>
  <c r="I1935" i="3"/>
  <c r="H1935" i="3"/>
  <c r="D1935" i="3"/>
  <c r="E1935" i="3" s="1"/>
  <c r="B1935" i="3"/>
  <c r="A1935" i="3"/>
  <c r="P1934" i="3"/>
  <c r="O1934" i="3" s="1"/>
  <c r="N1934" i="3" s="1"/>
  <c r="I1934" i="3"/>
  <c r="J1934" i="3" s="1"/>
  <c r="H1934" i="3"/>
  <c r="D1934" i="3"/>
  <c r="E1934" i="3" s="1"/>
  <c r="B1934" i="3"/>
  <c r="A1934" i="3"/>
  <c r="P1933" i="3"/>
  <c r="O1933" i="3" s="1"/>
  <c r="N1933" i="3" s="1"/>
  <c r="I1933" i="3"/>
  <c r="H1933" i="3"/>
  <c r="D1933" i="3"/>
  <c r="E1933" i="3" s="1"/>
  <c r="B1933" i="3"/>
  <c r="A1933" i="3"/>
  <c r="P1932" i="3"/>
  <c r="O1932" i="3" s="1"/>
  <c r="N1932" i="3" s="1"/>
  <c r="I1932" i="3"/>
  <c r="J1932" i="3" s="1"/>
  <c r="H1932" i="3"/>
  <c r="D1932" i="3"/>
  <c r="E1932" i="3" s="1"/>
  <c r="B1932" i="3"/>
  <c r="A1932" i="3"/>
  <c r="P1931" i="3"/>
  <c r="O1931" i="3" s="1"/>
  <c r="N1931" i="3" s="1"/>
  <c r="I1931" i="3"/>
  <c r="H1931" i="3"/>
  <c r="D1931" i="3"/>
  <c r="E1931" i="3" s="1"/>
  <c r="B1931" i="3"/>
  <c r="A1931" i="3"/>
  <c r="P1930" i="3"/>
  <c r="O1930" i="3" s="1"/>
  <c r="N1930" i="3" s="1"/>
  <c r="I1930" i="3"/>
  <c r="H1930" i="3"/>
  <c r="D1930" i="3"/>
  <c r="E1930" i="3" s="1"/>
  <c r="B1930" i="3"/>
  <c r="A1930" i="3"/>
  <c r="P1929" i="3"/>
  <c r="O1929" i="3" s="1"/>
  <c r="N1929" i="3" s="1"/>
  <c r="I1929" i="3"/>
  <c r="H1929" i="3"/>
  <c r="D1929" i="3"/>
  <c r="E1929" i="3" s="1"/>
  <c r="B1929" i="3"/>
  <c r="A1929" i="3"/>
  <c r="P1928" i="3"/>
  <c r="O1928" i="3" s="1"/>
  <c r="N1928" i="3" s="1"/>
  <c r="I1928" i="3"/>
  <c r="H1928" i="3"/>
  <c r="D1928" i="3"/>
  <c r="E1928" i="3" s="1"/>
  <c r="B1928" i="3"/>
  <c r="A1928" i="3"/>
  <c r="P1927" i="3"/>
  <c r="O1927" i="3" s="1"/>
  <c r="N1927" i="3" s="1"/>
  <c r="I1927" i="3"/>
  <c r="H1927" i="3"/>
  <c r="D1927" i="3"/>
  <c r="E1927" i="3" s="1"/>
  <c r="B1927" i="3"/>
  <c r="A1927" i="3"/>
  <c r="P1926" i="3"/>
  <c r="O1926" i="3" s="1"/>
  <c r="N1926" i="3" s="1"/>
  <c r="I1926" i="3"/>
  <c r="H1926" i="3"/>
  <c r="D1926" i="3"/>
  <c r="E1926" i="3" s="1"/>
  <c r="B1926" i="3"/>
  <c r="A1926" i="3"/>
  <c r="P1925" i="3"/>
  <c r="O1925" i="3" s="1"/>
  <c r="N1925" i="3" s="1"/>
  <c r="I1925" i="3"/>
  <c r="H1925" i="3"/>
  <c r="D1925" i="3"/>
  <c r="E1925" i="3" s="1"/>
  <c r="B1925" i="3"/>
  <c r="A1925" i="3"/>
  <c r="P1924" i="3"/>
  <c r="O1924" i="3" s="1"/>
  <c r="N1924" i="3" s="1"/>
  <c r="I1924" i="3"/>
  <c r="H1924" i="3"/>
  <c r="D1924" i="3"/>
  <c r="E1924" i="3" s="1"/>
  <c r="B1924" i="3"/>
  <c r="A1924" i="3"/>
  <c r="P1923" i="3"/>
  <c r="O1923" i="3" s="1"/>
  <c r="N1923" i="3" s="1"/>
  <c r="I1923" i="3"/>
  <c r="H1923" i="3"/>
  <c r="D1923" i="3"/>
  <c r="E1923" i="3" s="1"/>
  <c r="B1923" i="3"/>
  <c r="A1923" i="3"/>
  <c r="P1922" i="3"/>
  <c r="O1922" i="3" s="1"/>
  <c r="N1922" i="3" s="1"/>
  <c r="I1922" i="3"/>
  <c r="H1922" i="3"/>
  <c r="D1922" i="3"/>
  <c r="E1922" i="3" s="1"/>
  <c r="B1922" i="3"/>
  <c r="A1922" i="3"/>
  <c r="P1921" i="3"/>
  <c r="O1921" i="3" s="1"/>
  <c r="N1921" i="3" s="1"/>
  <c r="I1921" i="3"/>
  <c r="H1921" i="3"/>
  <c r="D1921" i="3"/>
  <c r="E1921" i="3" s="1"/>
  <c r="B1921" i="3"/>
  <c r="A1921" i="3"/>
  <c r="P1920" i="3"/>
  <c r="O1920" i="3" s="1"/>
  <c r="N1920" i="3" s="1"/>
  <c r="I1920" i="3"/>
  <c r="H1920" i="3"/>
  <c r="D1920" i="3"/>
  <c r="E1920" i="3" s="1"/>
  <c r="B1920" i="3"/>
  <c r="A1920" i="3"/>
  <c r="P1919" i="3"/>
  <c r="O1919" i="3" s="1"/>
  <c r="N1919" i="3" s="1"/>
  <c r="I1919" i="3"/>
  <c r="H1919" i="3"/>
  <c r="D1919" i="3"/>
  <c r="E1919" i="3" s="1"/>
  <c r="B1919" i="3"/>
  <c r="A1919" i="3"/>
  <c r="P1918" i="3"/>
  <c r="O1918" i="3" s="1"/>
  <c r="N1918" i="3" s="1"/>
  <c r="I1918" i="3"/>
  <c r="H1918" i="3"/>
  <c r="D1918" i="3"/>
  <c r="E1918" i="3" s="1"/>
  <c r="B1918" i="3"/>
  <c r="A1918" i="3"/>
  <c r="P1917" i="3"/>
  <c r="O1917" i="3" s="1"/>
  <c r="N1917" i="3" s="1"/>
  <c r="I1917" i="3"/>
  <c r="H1917" i="3"/>
  <c r="D1917" i="3"/>
  <c r="E1917" i="3" s="1"/>
  <c r="B1917" i="3"/>
  <c r="A1917" i="3"/>
  <c r="P1916" i="3"/>
  <c r="O1916" i="3" s="1"/>
  <c r="N1916" i="3" s="1"/>
  <c r="I1916" i="3"/>
  <c r="H1916" i="3"/>
  <c r="D1916" i="3"/>
  <c r="E1916" i="3" s="1"/>
  <c r="B1916" i="3"/>
  <c r="A1916" i="3"/>
  <c r="P1915" i="3"/>
  <c r="O1915" i="3" s="1"/>
  <c r="N1915" i="3" s="1"/>
  <c r="I1915" i="3"/>
  <c r="H1915" i="3"/>
  <c r="D1915" i="3"/>
  <c r="E1915" i="3" s="1"/>
  <c r="B1915" i="3"/>
  <c r="A1915" i="3"/>
  <c r="P1914" i="3"/>
  <c r="O1914" i="3" s="1"/>
  <c r="N1914" i="3" s="1"/>
  <c r="I1914" i="3"/>
  <c r="H1914" i="3"/>
  <c r="D1914" i="3"/>
  <c r="E1914" i="3" s="1"/>
  <c r="B1914" i="3"/>
  <c r="A1914" i="3"/>
  <c r="P1913" i="3"/>
  <c r="O1913" i="3" s="1"/>
  <c r="N1913" i="3" s="1"/>
  <c r="I1913" i="3"/>
  <c r="H1913" i="3"/>
  <c r="D1913" i="3"/>
  <c r="E1913" i="3" s="1"/>
  <c r="B1913" i="3"/>
  <c r="A1913" i="3"/>
  <c r="P1912" i="3"/>
  <c r="O1912" i="3" s="1"/>
  <c r="N1912" i="3" s="1"/>
  <c r="I1912" i="3"/>
  <c r="H1912" i="3"/>
  <c r="D1912" i="3"/>
  <c r="E1912" i="3" s="1"/>
  <c r="B1912" i="3"/>
  <c r="A1912" i="3"/>
  <c r="P1911" i="3"/>
  <c r="O1911" i="3" s="1"/>
  <c r="N1911" i="3" s="1"/>
  <c r="I1911" i="3"/>
  <c r="H1911" i="3"/>
  <c r="D1911" i="3"/>
  <c r="E1911" i="3" s="1"/>
  <c r="B1911" i="3"/>
  <c r="A1911" i="3"/>
  <c r="P1910" i="3"/>
  <c r="O1910" i="3" s="1"/>
  <c r="N1910" i="3" s="1"/>
  <c r="I1910" i="3"/>
  <c r="H1910" i="3"/>
  <c r="D1910" i="3"/>
  <c r="E1910" i="3" s="1"/>
  <c r="B1910" i="3"/>
  <c r="A1910" i="3"/>
  <c r="P1909" i="3"/>
  <c r="O1909" i="3" s="1"/>
  <c r="N1909" i="3" s="1"/>
  <c r="I1909" i="3"/>
  <c r="H1909" i="3"/>
  <c r="D1909" i="3"/>
  <c r="E1909" i="3" s="1"/>
  <c r="B1909" i="3"/>
  <c r="A1909" i="3"/>
  <c r="P1908" i="3"/>
  <c r="O1908" i="3" s="1"/>
  <c r="N1908" i="3" s="1"/>
  <c r="I1908" i="3"/>
  <c r="H1908" i="3"/>
  <c r="D1908" i="3"/>
  <c r="E1908" i="3" s="1"/>
  <c r="B1908" i="3"/>
  <c r="A1908" i="3"/>
  <c r="P1907" i="3"/>
  <c r="O1907" i="3" s="1"/>
  <c r="N1907" i="3" s="1"/>
  <c r="I1907" i="3"/>
  <c r="H1907" i="3"/>
  <c r="D1907" i="3"/>
  <c r="E1907" i="3" s="1"/>
  <c r="B1907" i="3"/>
  <c r="A1907" i="3"/>
  <c r="P1906" i="3"/>
  <c r="O1906" i="3" s="1"/>
  <c r="N1906" i="3" s="1"/>
  <c r="I1906" i="3"/>
  <c r="H1906" i="3"/>
  <c r="D1906" i="3"/>
  <c r="E1906" i="3" s="1"/>
  <c r="B1906" i="3"/>
  <c r="A1906" i="3"/>
  <c r="P1905" i="3"/>
  <c r="O1905" i="3" s="1"/>
  <c r="N1905" i="3" s="1"/>
  <c r="I1905" i="3"/>
  <c r="H1905" i="3"/>
  <c r="D1905" i="3"/>
  <c r="E1905" i="3" s="1"/>
  <c r="B1905" i="3"/>
  <c r="A1905" i="3"/>
  <c r="P1904" i="3"/>
  <c r="O1904" i="3" s="1"/>
  <c r="N1904" i="3" s="1"/>
  <c r="I1904" i="3"/>
  <c r="H1904" i="3"/>
  <c r="D1904" i="3"/>
  <c r="E1904" i="3" s="1"/>
  <c r="B1904" i="3"/>
  <c r="A1904" i="3"/>
  <c r="P1903" i="3"/>
  <c r="O1903" i="3" s="1"/>
  <c r="N1903" i="3" s="1"/>
  <c r="I1903" i="3"/>
  <c r="H1903" i="3"/>
  <c r="D1903" i="3"/>
  <c r="E1903" i="3" s="1"/>
  <c r="B1903" i="3"/>
  <c r="A1903" i="3"/>
  <c r="P1902" i="3"/>
  <c r="O1902" i="3" s="1"/>
  <c r="N1902" i="3" s="1"/>
  <c r="I1902" i="3"/>
  <c r="J1902" i="3" s="1"/>
  <c r="H1902" i="3"/>
  <c r="D1902" i="3"/>
  <c r="E1902" i="3" s="1"/>
  <c r="B1902" i="3"/>
  <c r="A1902" i="3"/>
  <c r="P1901" i="3"/>
  <c r="O1901" i="3" s="1"/>
  <c r="N1901" i="3" s="1"/>
  <c r="I1901" i="3"/>
  <c r="H1901" i="3"/>
  <c r="D1901" i="3"/>
  <c r="E1901" i="3" s="1"/>
  <c r="B1901" i="3"/>
  <c r="A1901" i="3"/>
  <c r="P1900" i="3"/>
  <c r="O1900" i="3" s="1"/>
  <c r="N1900" i="3" s="1"/>
  <c r="I1900" i="3"/>
  <c r="J1900" i="3" s="1"/>
  <c r="H1900" i="3"/>
  <c r="D1900" i="3"/>
  <c r="E1900" i="3" s="1"/>
  <c r="B1900" i="3"/>
  <c r="A1900" i="3"/>
  <c r="P1899" i="3"/>
  <c r="O1899" i="3" s="1"/>
  <c r="N1899" i="3" s="1"/>
  <c r="I1899" i="3"/>
  <c r="J1899" i="3" s="1"/>
  <c r="H1899" i="3"/>
  <c r="D1899" i="3"/>
  <c r="E1899" i="3" s="1"/>
  <c r="B1899" i="3"/>
  <c r="A1899" i="3"/>
  <c r="P1898" i="3"/>
  <c r="O1898" i="3" s="1"/>
  <c r="N1898" i="3" s="1"/>
  <c r="I1898" i="3"/>
  <c r="J1898" i="3" s="1"/>
  <c r="H1898" i="3"/>
  <c r="D1898" i="3"/>
  <c r="E1898" i="3" s="1"/>
  <c r="B1898" i="3"/>
  <c r="A1898" i="3"/>
  <c r="P1897" i="3"/>
  <c r="O1897" i="3" s="1"/>
  <c r="N1897" i="3" s="1"/>
  <c r="I1897" i="3"/>
  <c r="H1897" i="3"/>
  <c r="D1897" i="3"/>
  <c r="E1897" i="3" s="1"/>
  <c r="B1897" i="3"/>
  <c r="A1897" i="3"/>
  <c r="P1896" i="3"/>
  <c r="O1896" i="3" s="1"/>
  <c r="N1896" i="3" s="1"/>
  <c r="I1896" i="3"/>
  <c r="H1896" i="3"/>
  <c r="D1896" i="3"/>
  <c r="E1896" i="3" s="1"/>
  <c r="B1896" i="3"/>
  <c r="A1896" i="3"/>
  <c r="P1895" i="3"/>
  <c r="O1895" i="3" s="1"/>
  <c r="N1895" i="3" s="1"/>
  <c r="I1895" i="3"/>
  <c r="H1895" i="3"/>
  <c r="D1895" i="3"/>
  <c r="E1895" i="3" s="1"/>
  <c r="B1895" i="3"/>
  <c r="A1895" i="3"/>
  <c r="P1894" i="3"/>
  <c r="O1894" i="3" s="1"/>
  <c r="N1894" i="3" s="1"/>
  <c r="I1894" i="3"/>
  <c r="J1894" i="3" s="1"/>
  <c r="H1894" i="3"/>
  <c r="D1894" i="3"/>
  <c r="E1894" i="3" s="1"/>
  <c r="B1894" i="3"/>
  <c r="A1894" i="3"/>
  <c r="P1893" i="3"/>
  <c r="O1893" i="3" s="1"/>
  <c r="N1893" i="3" s="1"/>
  <c r="I1893" i="3"/>
  <c r="H1893" i="3"/>
  <c r="D1893" i="3"/>
  <c r="E1893" i="3" s="1"/>
  <c r="B1893" i="3"/>
  <c r="A1893" i="3"/>
  <c r="P1892" i="3"/>
  <c r="O1892" i="3" s="1"/>
  <c r="N1892" i="3" s="1"/>
  <c r="I1892" i="3"/>
  <c r="H1892" i="3"/>
  <c r="D1892" i="3"/>
  <c r="E1892" i="3" s="1"/>
  <c r="B1892" i="3"/>
  <c r="A1892" i="3"/>
  <c r="P1891" i="3"/>
  <c r="O1891" i="3" s="1"/>
  <c r="N1891" i="3" s="1"/>
  <c r="I1891" i="3"/>
  <c r="H1891" i="3"/>
  <c r="D1891" i="3"/>
  <c r="E1891" i="3" s="1"/>
  <c r="B1891" i="3"/>
  <c r="A1891" i="3"/>
  <c r="P1890" i="3"/>
  <c r="O1890" i="3" s="1"/>
  <c r="N1890" i="3" s="1"/>
  <c r="I1890" i="3"/>
  <c r="J1890" i="3" s="1"/>
  <c r="H1890" i="3"/>
  <c r="D1890" i="3"/>
  <c r="E1890" i="3" s="1"/>
  <c r="B1890" i="3"/>
  <c r="A1890" i="3"/>
  <c r="P1889" i="3"/>
  <c r="O1889" i="3" s="1"/>
  <c r="N1889" i="3" s="1"/>
  <c r="I1889" i="3"/>
  <c r="H1889" i="3"/>
  <c r="D1889" i="3"/>
  <c r="E1889" i="3" s="1"/>
  <c r="B1889" i="3"/>
  <c r="A1889" i="3"/>
  <c r="P1888" i="3"/>
  <c r="O1888" i="3" s="1"/>
  <c r="N1888" i="3" s="1"/>
  <c r="I1888" i="3"/>
  <c r="H1888" i="3"/>
  <c r="D1888" i="3"/>
  <c r="E1888" i="3" s="1"/>
  <c r="B1888" i="3"/>
  <c r="A1888" i="3"/>
  <c r="P1887" i="3"/>
  <c r="O1887" i="3" s="1"/>
  <c r="N1887" i="3" s="1"/>
  <c r="I1887" i="3"/>
  <c r="H1887" i="3"/>
  <c r="D1887" i="3"/>
  <c r="E1887" i="3" s="1"/>
  <c r="B1887" i="3"/>
  <c r="A1887" i="3"/>
  <c r="P1886" i="3"/>
  <c r="O1886" i="3" s="1"/>
  <c r="N1886" i="3" s="1"/>
  <c r="I1886" i="3"/>
  <c r="J1886" i="3" s="1"/>
  <c r="H1886" i="3"/>
  <c r="D1886" i="3"/>
  <c r="E1886" i="3" s="1"/>
  <c r="B1886" i="3"/>
  <c r="A1886" i="3"/>
  <c r="P1885" i="3"/>
  <c r="O1885" i="3" s="1"/>
  <c r="N1885" i="3" s="1"/>
  <c r="I1885" i="3"/>
  <c r="H1885" i="3"/>
  <c r="D1885" i="3"/>
  <c r="E1885" i="3" s="1"/>
  <c r="B1885" i="3"/>
  <c r="A1885" i="3"/>
  <c r="P1884" i="3"/>
  <c r="O1884" i="3" s="1"/>
  <c r="N1884" i="3" s="1"/>
  <c r="I1884" i="3"/>
  <c r="J1884" i="3" s="1"/>
  <c r="H1884" i="3"/>
  <c r="D1884" i="3"/>
  <c r="E1884" i="3" s="1"/>
  <c r="B1884" i="3"/>
  <c r="A1884" i="3"/>
  <c r="P1883" i="3"/>
  <c r="O1883" i="3" s="1"/>
  <c r="N1883" i="3" s="1"/>
  <c r="I1883" i="3"/>
  <c r="J1883" i="3" s="1"/>
  <c r="H1883" i="3"/>
  <c r="D1883" i="3"/>
  <c r="E1883" i="3" s="1"/>
  <c r="B1883" i="3"/>
  <c r="A1883" i="3"/>
  <c r="P1882" i="3"/>
  <c r="O1882" i="3" s="1"/>
  <c r="N1882" i="3" s="1"/>
  <c r="I1882" i="3"/>
  <c r="J1882" i="3" s="1"/>
  <c r="H1882" i="3"/>
  <c r="D1882" i="3"/>
  <c r="E1882" i="3" s="1"/>
  <c r="B1882" i="3"/>
  <c r="A1882" i="3"/>
  <c r="P1881" i="3"/>
  <c r="O1881" i="3" s="1"/>
  <c r="N1881" i="3" s="1"/>
  <c r="I1881" i="3"/>
  <c r="H1881" i="3"/>
  <c r="D1881" i="3"/>
  <c r="E1881" i="3" s="1"/>
  <c r="B1881" i="3"/>
  <c r="A1881" i="3"/>
  <c r="P1880" i="3"/>
  <c r="O1880" i="3" s="1"/>
  <c r="N1880" i="3" s="1"/>
  <c r="I1880" i="3"/>
  <c r="H1880" i="3"/>
  <c r="D1880" i="3"/>
  <c r="E1880" i="3" s="1"/>
  <c r="B1880" i="3"/>
  <c r="A1880" i="3"/>
  <c r="P1879" i="3"/>
  <c r="O1879" i="3" s="1"/>
  <c r="N1879" i="3" s="1"/>
  <c r="I1879" i="3"/>
  <c r="H1879" i="3"/>
  <c r="D1879" i="3"/>
  <c r="E1879" i="3" s="1"/>
  <c r="B1879" i="3"/>
  <c r="A1879" i="3"/>
  <c r="P1878" i="3"/>
  <c r="O1878" i="3" s="1"/>
  <c r="N1878" i="3" s="1"/>
  <c r="I1878" i="3"/>
  <c r="J1878" i="3" s="1"/>
  <c r="H1878" i="3"/>
  <c r="D1878" i="3"/>
  <c r="E1878" i="3" s="1"/>
  <c r="B1878" i="3"/>
  <c r="A1878" i="3"/>
  <c r="P1877" i="3"/>
  <c r="O1877" i="3" s="1"/>
  <c r="N1877" i="3" s="1"/>
  <c r="I1877" i="3"/>
  <c r="H1877" i="3"/>
  <c r="D1877" i="3"/>
  <c r="E1877" i="3" s="1"/>
  <c r="B1877" i="3"/>
  <c r="A1877" i="3"/>
  <c r="P1876" i="3"/>
  <c r="O1876" i="3" s="1"/>
  <c r="N1876" i="3" s="1"/>
  <c r="I1876" i="3"/>
  <c r="H1876" i="3"/>
  <c r="D1876" i="3"/>
  <c r="E1876" i="3" s="1"/>
  <c r="B1876" i="3"/>
  <c r="A1876" i="3"/>
  <c r="P1875" i="3"/>
  <c r="O1875" i="3" s="1"/>
  <c r="N1875" i="3" s="1"/>
  <c r="I1875" i="3"/>
  <c r="H1875" i="3"/>
  <c r="D1875" i="3"/>
  <c r="E1875" i="3" s="1"/>
  <c r="B1875" i="3"/>
  <c r="A1875" i="3"/>
  <c r="P1874" i="3"/>
  <c r="O1874" i="3" s="1"/>
  <c r="N1874" i="3" s="1"/>
  <c r="I1874" i="3"/>
  <c r="J1874" i="3" s="1"/>
  <c r="H1874" i="3"/>
  <c r="D1874" i="3"/>
  <c r="E1874" i="3" s="1"/>
  <c r="B1874" i="3"/>
  <c r="A1874" i="3"/>
  <c r="P1873" i="3"/>
  <c r="O1873" i="3" s="1"/>
  <c r="N1873" i="3" s="1"/>
  <c r="I1873" i="3"/>
  <c r="J1873" i="3" s="1"/>
  <c r="H1873" i="3"/>
  <c r="D1873" i="3"/>
  <c r="E1873" i="3" s="1"/>
  <c r="B1873" i="3"/>
  <c r="A1873" i="3"/>
  <c r="P1872" i="3"/>
  <c r="O1872" i="3" s="1"/>
  <c r="N1872" i="3" s="1"/>
  <c r="I1872" i="3"/>
  <c r="H1872" i="3"/>
  <c r="D1872" i="3"/>
  <c r="E1872" i="3" s="1"/>
  <c r="B1872" i="3"/>
  <c r="A1872" i="3"/>
  <c r="P1871" i="3"/>
  <c r="O1871" i="3" s="1"/>
  <c r="N1871" i="3" s="1"/>
  <c r="I1871" i="3"/>
  <c r="J1871" i="3" s="1"/>
  <c r="H1871" i="3"/>
  <c r="D1871" i="3"/>
  <c r="E1871" i="3" s="1"/>
  <c r="B1871" i="3"/>
  <c r="A1871" i="3"/>
  <c r="P1870" i="3"/>
  <c r="O1870" i="3" s="1"/>
  <c r="N1870" i="3" s="1"/>
  <c r="I1870" i="3"/>
  <c r="H1870" i="3"/>
  <c r="D1870" i="3"/>
  <c r="E1870" i="3" s="1"/>
  <c r="B1870" i="3"/>
  <c r="A1870" i="3"/>
  <c r="P1869" i="3"/>
  <c r="O1869" i="3" s="1"/>
  <c r="N1869" i="3" s="1"/>
  <c r="I1869" i="3"/>
  <c r="J1869" i="3" s="1"/>
  <c r="L1869" i="3" s="1"/>
  <c r="H1869" i="3"/>
  <c r="D1869" i="3"/>
  <c r="E1869" i="3" s="1"/>
  <c r="B1869" i="3"/>
  <c r="A1869" i="3"/>
  <c r="P1868" i="3"/>
  <c r="O1868" i="3" s="1"/>
  <c r="N1868" i="3" s="1"/>
  <c r="I1868" i="3"/>
  <c r="H1868" i="3"/>
  <c r="D1868" i="3"/>
  <c r="E1868" i="3" s="1"/>
  <c r="B1868" i="3"/>
  <c r="A1868" i="3"/>
  <c r="P1867" i="3"/>
  <c r="O1867" i="3" s="1"/>
  <c r="N1867" i="3" s="1"/>
  <c r="I1867" i="3"/>
  <c r="J1867" i="3" s="1"/>
  <c r="H1867" i="3"/>
  <c r="D1867" i="3"/>
  <c r="E1867" i="3" s="1"/>
  <c r="B1867" i="3"/>
  <c r="A1867" i="3"/>
  <c r="P1866" i="3"/>
  <c r="O1866" i="3" s="1"/>
  <c r="N1866" i="3" s="1"/>
  <c r="I1866" i="3"/>
  <c r="H1866" i="3"/>
  <c r="D1866" i="3"/>
  <c r="E1866" i="3" s="1"/>
  <c r="B1866" i="3"/>
  <c r="A1866" i="3"/>
  <c r="P1865" i="3"/>
  <c r="O1865" i="3" s="1"/>
  <c r="N1865" i="3" s="1"/>
  <c r="I1865" i="3"/>
  <c r="J1865" i="3" s="1"/>
  <c r="H1865" i="3"/>
  <c r="D1865" i="3"/>
  <c r="E1865" i="3" s="1"/>
  <c r="B1865" i="3"/>
  <c r="A1865" i="3"/>
  <c r="P1864" i="3"/>
  <c r="O1864" i="3" s="1"/>
  <c r="N1864" i="3" s="1"/>
  <c r="I1864" i="3"/>
  <c r="H1864" i="3"/>
  <c r="D1864" i="3"/>
  <c r="E1864" i="3" s="1"/>
  <c r="B1864" i="3"/>
  <c r="A1864" i="3"/>
  <c r="P1863" i="3"/>
  <c r="O1863" i="3" s="1"/>
  <c r="N1863" i="3" s="1"/>
  <c r="I1863" i="3"/>
  <c r="J1863" i="3" s="1"/>
  <c r="H1863" i="3"/>
  <c r="D1863" i="3"/>
  <c r="E1863" i="3" s="1"/>
  <c r="B1863" i="3"/>
  <c r="A1863" i="3"/>
  <c r="P1862" i="3"/>
  <c r="O1862" i="3" s="1"/>
  <c r="N1862" i="3" s="1"/>
  <c r="I1862" i="3"/>
  <c r="J1862" i="3" s="1"/>
  <c r="H1862" i="3"/>
  <c r="D1862" i="3"/>
  <c r="E1862" i="3" s="1"/>
  <c r="B1862" i="3"/>
  <c r="A1862" i="3"/>
  <c r="P1861" i="3"/>
  <c r="O1861" i="3" s="1"/>
  <c r="N1861" i="3" s="1"/>
  <c r="I1861" i="3"/>
  <c r="H1861" i="3"/>
  <c r="D1861" i="3"/>
  <c r="E1861" i="3" s="1"/>
  <c r="B1861" i="3"/>
  <c r="A1861" i="3"/>
  <c r="P1860" i="3"/>
  <c r="O1860" i="3" s="1"/>
  <c r="N1860" i="3" s="1"/>
  <c r="I1860" i="3"/>
  <c r="J1860" i="3" s="1"/>
  <c r="H1860" i="3"/>
  <c r="D1860" i="3"/>
  <c r="E1860" i="3" s="1"/>
  <c r="B1860" i="3"/>
  <c r="A1860" i="3"/>
  <c r="P1859" i="3"/>
  <c r="O1859" i="3" s="1"/>
  <c r="N1859" i="3" s="1"/>
  <c r="I1859" i="3"/>
  <c r="J1859" i="3" s="1"/>
  <c r="H1859" i="3"/>
  <c r="D1859" i="3"/>
  <c r="E1859" i="3" s="1"/>
  <c r="B1859" i="3"/>
  <c r="A1859" i="3"/>
  <c r="P1858" i="3"/>
  <c r="O1858" i="3" s="1"/>
  <c r="N1858" i="3" s="1"/>
  <c r="I1858" i="3"/>
  <c r="J1858" i="3" s="1"/>
  <c r="H1858" i="3"/>
  <c r="D1858" i="3"/>
  <c r="E1858" i="3" s="1"/>
  <c r="B1858" i="3"/>
  <c r="A1858" i="3"/>
  <c r="P1857" i="3"/>
  <c r="O1857" i="3" s="1"/>
  <c r="N1857" i="3" s="1"/>
  <c r="I1857" i="3"/>
  <c r="H1857" i="3"/>
  <c r="D1857" i="3"/>
  <c r="E1857" i="3" s="1"/>
  <c r="B1857" i="3"/>
  <c r="A1857" i="3"/>
  <c r="P1856" i="3"/>
  <c r="O1856" i="3" s="1"/>
  <c r="N1856" i="3" s="1"/>
  <c r="I1856" i="3"/>
  <c r="H1856" i="3"/>
  <c r="D1856" i="3"/>
  <c r="E1856" i="3" s="1"/>
  <c r="B1856" i="3"/>
  <c r="A1856" i="3"/>
  <c r="P1855" i="3"/>
  <c r="O1855" i="3" s="1"/>
  <c r="N1855" i="3" s="1"/>
  <c r="I1855" i="3"/>
  <c r="H1855" i="3"/>
  <c r="D1855" i="3"/>
  <c r="E1855" i="3" s="1"/>
  <c r="B1855" i="3"/>
  <c r="A1855" i="3"/>
  <c r="P1854" i="3"/>
  <c r="O1854" i="3" s="1"/>
  <c r="N1854" i="3" s="1"/>
  <c r="I1854" i="3"/>
  <c r="J1854" i="3" s="1"/>
  <c r="H1854" i="3"/>
  <c r="D1854" i="3"/>
  <c r="E1854" i="3" s="1"/>
  <c r="B1854" i="3"/>
  <c r="A1854" i="3"/>
  <c r="P1853" i="3"/>
  <c r="O1853" i="3" s="1"/>
  <c r="N1853" i="3" s="1"/>
  <c r="I1853" i="3"/>
  <c r="H1853" i="3"/>
  <c r="D1853" i="3"/>
  <c r="E1853" i="3" s="1"/>
  <c r="B1853" i="3"/>
  <c r="A1853" i="3"/>
  <c r="P1852" i="3"/>
  <c r="O1852" i="3" s="1"/>
  <c r="N1852" i="3" s="1"/>
  <c r="I1852" i="3"/>
  <c r="H1852" i="3"/>
  <c r="D1852" i="3"/>
  <c r="E1852" i="3" s="1"/>
  <c r="B1852" i="3"/>
  <c r="A1852" i="3"/>
  <c r="P1851" i="3"/>
  <c r="O1851" i="3" s="1"/>
  <c r="N1851" i="3" s="1"/>
  <c r="I1851" i="3"/>
  <c r="H1851" i="3"/>
  <c r="D1851" i="3"/>
  <c r="E1851" i="3" s="1"/>
  <c r="B1851" i="3"/>
  <c r="A1851" i="3"/>
  <c r="P1850" i="3"/>
  <c r="O1850" i="3" s="1"/>
  <c r="N1850" i="3" s="1"/>
  <c r="I1850" i="3"/>
  <c r="J1850" i="3" s="1"/>
  <c r="H1850" i="3"/>
  <c r="D1850" i="3"/>
  <c r="E1850" i="3" s="1"/>
  <c r="B1850" i="3"/>
  <c r="A1850" i="3"/>
  <c r="P1849" i="3"/>
  <c r="O1849" i="3" s="1"/>
  <c r="N1849" i="3" s="1"/>
  <c r="I1849" i="3"/>
  <c r="H1849" i="3"/>
  <c r="D1849" i="3"/>
  <c r="E1849" i="3" s="1"/>
  <c r="B1849" i="3"/>
  <c r="A1849" i="3"/>
  <c r="P1848" i="3"/>
  <c r="O1848" i="3" s="1"/>
  <c r="N1848" i="3" s="1"/>
  <c r="I1848" i="3"/>
  <c r="J1848" i="3" s="1"/>
  <c r="H1848" i="3"/>
  <c r="D1848" i="3"/>
  <c r="E1848" i="3" s="1"/>
  <c r="B1848" i="3"/>
  <c r="A1848" i="3"/>
  <c r="P1847" i="3"/>
  <c r="O1847" i="3" s="1"/>
  <c r="N1847" i="3" s="1"/>
  <c r="I1847" i="3"/>
  <c r="J1847" i="3" s="1"/>
  <c r="H1847" i="3"/>
  <c r="D1847" i="3"/>
  <c r="E1847" i="3" s="1"/>
  <c r="B1847" i="3"/>
  <c r="A1847" i="3"/>
  <c r="P1846" i="3"/>
  <c r="O1846" i="3" s="1"/>
  <c r="N1846" i="3" s="1"/>
  <c r="I1846" i="3"/>
  <c r="J1846" i="3" s="1"/>
  <c r="H1846" i="3"/>
  <c r="D1846" i="3"/>
  <c r="E1846" i="3" s="1"/>
  <c r="B1846" i="3"/>
  <c r="A1846" i="3"/>
  <c r="P1845" i="3"/>
  <c r="O1845" i="3" s="1"/>
  <c r="N1845" i="3" s="1"/>
  <c r="I1845" i="3"/>
  <c r="H1845" i="3"/>
  <c r="D1845" i="3"/>
  <c r="E1845" i="3" s="1"/>
  <c r="B1845" i="3"/>
  <c r="A1845" i="3"/>
  <c r="P1844" i="3"/>
  <c r="O1844" i="3" s="1"/>
  <c r="N1844" i="3" s="1"/>
  <c r="I1844" i="3"/>
  <c r="J1844" i="3" s="1"/>
  <c r="H1844" i="3"/>
  <c r="D1844" i="3"/>
  <c r="E1844" i="3" s="1"/>
  <c r="B1844" i="3"/>
  <c r="A1844" i="3"/>
  <c r="P1843" i="3"/>
  <c r="O1843" i="3" s="1"/>
  <c r="N1843" i="3" s="1"/>
  <c r="I1843" i="3"/>
  <c r="H1843" i="3"/>
  <c r="D1843" i="3"/>
  <c r="E1843" i="3" s="1"/>
  <c r="B1843" i="3"/>
  <c r="A1843" i="3"/>
  <c r="P1842" i="3"/>
  <c r="O1842" i="3" s="1"/>
  <c r="N1842" i="3" s="1"/>
  <c r="I1842" i="3"/>
  <c r="J1842" i="3" s="1"/>
  <c r="H1842" i="3"/>
  <c r="D1842" i="3"/>
  <c r="E1842" i="3" s="1"/>
  <c r="B1842" i="3"/>
  <c r="A1842" i="3"/>
  <c r="P1841" i="3"/>
  <c r="O1841" i="3" s="1"/>
  <c r="N1841" i="3" s="1"/>
  <c r="I1841" i="3"/>
  <c r="H1841" i="3"/>
  <c r="D1841" i="3"/>
  <c r="E1841" i="3" s="1"/>
  <c r="B1841" i="3"/>
  <c r="A1841" i="3"/>
  <c r="P1840" i="3"/>
  <c r="O1840" i="3" s="1"/>
  <c r="N1840" i="3" s="1"/>
  <c r="I1840" i="3"/>
  <c r="J1840" i="3" s="1"/>
  <c r="H1840" i="3"/>
  <c r="D1840" i="3"/>
  <c r="E1840" i="3" s="1"/>
  <c r="B1840" i="3"/>
  <c r="A1840" i="3"/>
  <c r="P1839" i="3"/>
  <c r="O1839" i="3" s="1"/>
  <c r="N1839" i="3" s="1"/>
  <c r="I1839" i="3"/>
  <c r="J1839" i="3" s="1"/>
  <c r="H1839" i="3"/>
  <c r="D1839" i="3"/>
  <c r="E1839" i="3" s="1"/>
  <c r="B1839" i="3"/>
  <c r="A1839" i="3"/>
  <c r="P1838" i="3"/>
  <c r="O1838" i="3" s="1"/>
  <c r="N1838" i="3" s="1"/>
  <c r="I1838" i="3"/>
  <c r="H1838" i="3"/>
  <c r="D1838" i="3"/>
  <c r="E1838" i="3" s="1"/>
  <c r="B1838" i="3"/>
  <c r="A1838" i="3"/>
  <c r="P1837" i="3"/>
  <c r="O1837" i="3" s="1"/>
  <c r="N1837" i="3" s="1"/>
  <c r="I1837" i="3"/>
  <c r="H1837" i="3"/>
  <c r="D1837" i="3"/>
  <c r="E1837" i="3" s="1"/>
  <c r="B1837" i="3"/>
  <c r="A1837" i="3"/>
  <c r="P1836" i="3"/>
  <c r="O1836" i="3" s="1"/>
  <c r="N1836" i="3" s="1"/>
  <c r="I1836" i="3"/>
  <c r="J1836" i="3" s="1"/>
  <c r="H1836" i="3"/>
  <c r="D1836" i="3"/>
  <c r="E1836" i="3" s="1"/>
  <c r="B1836" i="3"/>
  <c r="A1836" i="3"/>
  <c r="P1835" i="3"/>
  <c r="O1835" i="3" s="1"/>
  <c r="N1835" i="3" s="1"/>
  <c r="I1835" i="3"/>
  <c r="J1835" i="3" s="1"/>
  <c r="H1835" i="3"/>
  <c r="D1835" i="3"/>
  <c r="E1835" i="3" s="1"/>
  <c r="B1835" i="3"/>
  <c r="A1835" i="3"/>
  <c r="P1834" i="3"/>
  <c r="O1834" i="3" s="1"/>
  <c r="N1834" i="3" s="1"/>
  <c r="I1834" i="3"/>
  <c r="J1834" i="3" s="1"/>
  <c r="H1834" i="3"/>
  <c r="D1834" i="3"/>
  <c r="E1834" i="3" s="1"/>
  <c r="B1834" i="3"/>
  <c r="A1834" i="3"/>
  <c r="P1833" i="3"/>
  <c r="O1833" i="3" s="1"/>
  <c r="N1833" i="3" s="1"/>
  <c r="I1833" i="3"/>
  <c r="J1833" i="3" s="1"/>
  <c r="H1833" i="3"/>
  <c r="D1833" i="3"/>
  <c r="E1833" i="3" s="1"/>
  <c r="B1833" i="3"/>
  <c r="A1833" i="3"/>
  <c r="P1832" i="3"/>
  <c r="O1832" i="3" s="1"/>
  <c r="N1832" i="3" s="1"/>
  <c r="I1832" i="3"/>
  <c r="J1832" i="3" s="1"/>
  <c r="H1832" i="3"/>
  <c r="D1832" i="3"/>
  <c r="E1832" i="3" s="1"/>
  <c r="B1832" i="3"/>
  <c r="A1832" i="3"/>
  <c r="P1831" i="3"/>
  <c r="O1831" i="3" s="1"/>
  <c r="N1831" i="3" s="1"/>
  <c r="I1831" i="3"/>
  <c r="J1831" i="3" s="1"/>
  <c r="H1831" i="3"/>
  <c r="D1831" i="3"/>
  <c r="E1831" i="3" s="1"/>
  <c r="B1831" i="3"/>
  <c r="A1831" i="3"/>
  <c r="P1830" i="3"/>
  <c r="O1830" i="3" s="1"/>
  <c r="N1830" i="3" s="1"/>
  <c r="I1830" i="3"/>
  <c r="J1830" i="3" s="1"/>
  <c r="H1830" i="3"/>
  <c r="D1830" i="3"/>
  <c r="E1830" i="3" s="1"/>
  <c r="B1830" i="3"/>
  <c r="A1830" i="3"/>
  <c r="P1829" i="3"/>
  <c r="O1829" i="3" s="1"/>
  <c r="N1829" i="3" s="1"/>
  <c r="I1829" i="3"/>
  <c r="J1829" i="3" s="1"/>
  <c r="H1829" i="3"/>
  <c r="D1829" i="3"/>
  <c r="E1829" i="3" s="1"/>
  <c r="B1829" i="3"/>
  <c r="A1829" i="3"/>
  <c r="P1828" i="3"/>
  <c r="O1828" i="3" s="1"/>
  <c r="N1828" i="3" s="1"/>
  <c r="I1828" i="3"/>
  <c r="J1828" i="3" s="1"/>
  <c r="H1828" i="3"/>
  <c r="D1828" i="3"/>
  <c r="E1828" i="3" s="1"/>
  <c r="B1828" i="3"/>
  <c r="A1828" i="3"/>
  <c r="P1827" i="3"/>
  <c r="O1827" i="3" s="1"/>
  <c r="N1827" i="3" s="1"/>
  <c r="I1827" i="3"/>
  <c r="H1827" i="3"/>
  <c r="D1827" i="3"/>
  <c r="E1827" i="3" s="1"/>
  <c r="B1827" i="3"/>
  <c r="A1827" i="3"/>
  <c r="P1826" i="3"/>
  <c r="O1826" i="3" s="1"/>
  <c r="N1826" i="3" s="1"/>
  <c r="I1826" i="3"/>
  <c r="J1826" i="3" s="1"/>
  <c r="H1826" i="3"/>
  <c r="D1826" i="3"/>
  <c r="E1826" i="3" s="1"/>
  <c r="B1826" i="3"/>
  <c r="A1826" i="3"/>
  <c r="P1825" i="3"/>
  <c r="O1825" i="3" s="1"/>
  <c r="N1825" i="3" s="1"/>
  <c r="I1825" i="3"/>
  <c r="J1825" i="3" s="1"/>
  <c r="H1825" i="3"/>
  <c r="D1825" i="3"/>
  <c r="E1825" i="3" s="1"/>
  <c r="B1825" i="3"/>
  <c r="A1825" i="3"/>
  <c r="P1824" i="3"/>
  <c r="O1824" i="3" s="1"/>
  <c r="N1824" i="3" s="1"/>
  <c r="I1824" i="3"/>
  <c r="H1824" i="3"/>
  <c r="D1824" i="3"/>
  <c r="E1824" i="3" s="1"/>
  <c r="B1824" i="3"/>
  <c r="A1824" i="3"/>
  <c r="P1823" i="3"/>
  <c r="O1823" i="3" s="1"/>
  <c r="N1823" i="3" s="1"/>
  <c r="I1823" i="3"/>
  <c r="H1823" i="3"/>
  <c r="D1823" i="3"/>
  <c r="E1823" i="3" s="1"/>
  <c r="B1823" i="3"/>
  <c r="A1823" i="3"/>
  <c r="P1822" i="3"/>
  <c r="O1822" i="3" s="1"/>
  <c r="N1822" i="3" s="1"/>
  <c r="I1822" i="3"/>
  <c r="J1822" i="3" s="1"/>
  <c r="H1822" i="3"/>
  <c r="D1822" i="3"/>
  <c r="E1822" i="3" s="1"/>
  <c r="B1822" i="3"/>
  <c r="A1822" i="3"/>
  <c r="P1821" i="3"/>
  <c r="O1821" i="3" s="1"/>
  <c r="N1821" i="3" s="1"/>
  <c r="I1821" i="3"/>
  <c r="J1821" i="3" s="1"/>
  <c r="H1821" i="3"/>
  <c r="D1821" i="3"/>
  <c r="E1821" i="3" s="1"/>
  <c r="B1821" i="3"/>
  <c r="A1821" i="3"/>
  <c r="P1820" i="3"/>
  <c r="O1820" i="3" s="1"/>
  <c r="N1820" i="3" s="1"/>
  <c r="I1820" i="3"/>
  <c r="H1820" i="3"/>
  <c r="D1820" i="3"/>
  <c r="E1820" i="3" s="1"/>
  <c r="B1820" i="3"/>
  <c r="A1820" i="3"/>
  <c r="P1819" i="3"/>
  <c r="O1819" i="3" s="1"/>
  <c r="N1819" i="3" s="1"/>
  <c r="I1819" i="3"/>
  <c r="J1819" i="3" s="1"/>
  <c r="H1819" i="3"/>
  <c r="D1819" i="3"/>
  <c r="E1819" i="3" s="1"/>
  <c r="B1819" i="3"/>
  <c r="A1819" i="3"/>
  <c r="P1818" i="3"/>
  <c r="O1818" i="3" s="1"/>
  <c r="N1818" i="3" s="1"/>
  <c r="I1818" i="3"/>
  <c r="J1818" i="3" s="1"/>
  <c r="H1818" i="3"/>
  <c r="D1818" i="3"/>
  <c r="E1818" i="3" s="1"/>
  <c r="B1818" i="3"/>
  <c r="A1818" i="3"/>
  <c r="P1817" i="3"/>
  <c r="O1817" i="3" s="1"/>
  <c r="N1817" i="3" s="1"/>
  <c r="I1817" i="3"/>
  <c r="J1817" i="3" s="1"/>
  <c r="H1817" i="3"/>
  <c r="D1817" i="3"/>
  <c r="E1817" i="3" s="1"/>
  <c r="B1817" i="3"/>
  <c r="A1817" i="3"/>
  <c r="P1816" i="3"/>
  <c r="O1816" i="3" s="1"/>
  <c r="N1816" i="3" s="1"/>
  <c r="I1816" i="3"/>
  <c r="H1816" i="3"/>
  <c r="D1816" i="3"/>
  <c r="E1816" i="3" s="1"/>
  <c r="B1816" i="3"/>
  <c r="A1816" i="3"/>
  <c r="P1815" i="3"/>
  <c r="O1815" i="3" s="1"/>
  <c r="N1815" i="3" s="1"/>
  <c r="I1815" i="3"/>
  <c r="J1815" i="3" s="1"/>
  <c r="H1815" i="3"/>
  <c r="D1815" i="3"/>
  <c r="E1815" i="3" s="1"/>
  <c r="B1815" i="3"/>
  <c r="A1815" i="3"/>
  <c r="P1814" i="3"/>
  <c r="O1814" i="3" s="1"/>
  <c r="N1814" i="3" s="1"/>
  <c r="I1814" i="3"/>
  <c r="J1814" i="3" s="1"/>
  <c r="H1814" i="3"/>
  <c r="D1814" i="3"/>
  <c r="E1814" i="3" s="1"/>
  <c r="B1814" i="3"/>
  <c r="A1814" i="3"/>
  <c r="P1813" i="3"/>
  <c r="O1813" i="3" s="1"/>
  <c r="N1813" i="3" s="1"/>
  <c r="I1813" i="3"/>
  <c r="J1813" i="3" s="1"/>
  <c r="Q1813" i="3" s="1"/>
  <c r="H1813" i="3"/>
  <c r="D1813" i="3"/>
  <c r="E1813" i="3" s="1"/>
  <c r="B1813" i="3"/>
  <c r="A1813" i="3"/>
  <c r="P1812" i="3"/>
  <c r="O1812" i="3" s="1"/>
  <c r="N1812" i="3" s="1"/>
  <c r="I1812" i="3"/>
  <c r="J1812" i="3" s="1"/>
  <c r="Q1812" i="3" s="1"/>
  <c r="H1812" i="3"/>
  <c r="D1812" i="3"/>
  <c r="E1812" i="3" s="1"/>
  <c r="B1812" i="3"/>
  <c r="A1812" i="3"/>
  <c r="P1811" i="3"/>
  <c r="O1811" i="3" s="1"/>
  <c r="N1811" i="3" s="1"/>
  <c r="I1811" i="3"/>
  <c r="J1811" i="3" s="1"/>
  <c r="Q1811" i="3" s="1"/>
  <c r="H1811" i="3"/>
  <c r="D1811" i="3"/>
  <c r="E1811" i="3" s="1"/>
  <c r="B1811" i="3"/>
  <c r="A1811" i="3"/>
  <c r="P1810" i="3"/>
  <c r="O1810" i="3" s="1"/>
  <c r="N1810" i="3" s="1"/>
  <c r="I1810" i="3"/>
  <c r="J1810" i="3" s="1"/>
  <c r="Q1810" i="3" s="1"/>
  <c r="H1810" i="3"/>
  <c r="D1810" i="3"/>
  <c r="E1810" i="3" s="1"/>
  <c r="B1810" i="3"/>
  <c r="A1810" i="3"/>
  <c r="P1809" i="3"/>
  <c r="O1809" i="3" s="1"/>
  <c r="N1809" i="3" s="1"/>
  <c r="I1809" i="3"/>
  <c r="J1809" i="3" s="1"/>
  <c r="Q1809" i="3" s="1"/>
  <c r="H1809" i="3"/>
  <c r="D1809" i="3"/>
  <c r="E1809" i="3" s="1"/>
  <c r="B1809" i="3"/>
  <c r="A1809" i="3"/>
  <c r="P1808" i="3"/>
  <c r="O1808" i="3" s="1"/>
  <c r="N1808" i="3" s="1"/>
  <c r="I1808" i="3"/>
  <c r="J1808" i="3" s="1"/>
  <c r="Q1808" i="3" s="1"/>
  <c r="H1808" i="3"/>
  <c r="D1808" i="3"/>
  <c r="E1808" i="3" s="1"/>
  <c r="B1808" i="3"/>
  <c r="A1808" i="3"/>
  <c r="P1807" i="3"/>
  <c r="O1807" i="3" s="1"/>
  <c r="N1807" i="3" s="1"/>
  <c r="I1807" i="3"/>
  <c r="J1807" i="3" s="1"/>
  <c r="H1807" i="3"/>
  <c r="D1807" i="3"/>
  <c r="E1807" i="3" s="1"/>
  <c r="B1807" i="3"/>
  <c r="A1807" i="3"/>
  <c r="P1806" i="3"/>
  <c r="O1806" i="3" s="1"/>
  <c r="N1806" i="3" s="1"/>
  <c r="I1806" i="3"/>
  <c r="J1806" i="3" s="1"/>
  <c r="H1806" i="3"/>
  <c r="D1806" i="3"/>
  <c r="E1806" i="3" s="1"/>
  <c r="B1806" i="3"/>
  <c r="A1806" i="3"/>
  <c r="P1805" i="3"/>
  <c r="O1805" i="3" s="1"/>
  <c r="N1805" i="3" s="1"/>
  <c r="I1805" i="3"/>
  <c r="J1805" i="3" s="1"/>
  <c r="Q1805" i="3" s="1"/>
  <c r="H1805" i="3"/>
  <c r="D1805" i="3"/>
  <c r="E1805" i="3" s="1"/>
  <c r="B1805" i="3"/>
  <c r="A1805" i="3"/>
  <c r="P1804" i="3"/>
  <c r="O1804" i="3" s="1"/>
  <c r="N1804" i="3" s="1"/>
  <c r="I1804" i="3"/>
  <c r="J1804" i="3" s="1"/>
  <c r="H1804" i="3"/>
  <c r="D1804" i="3"/>
  <c r="E1804" i="3" s="1"/>
  <c r="B1804" i="3"/>
  <c r="A1804" i="3"/>
  <c r="P1803" i="3"/>
  <c r="O1803" i="3" s="1"/>
  <c r="N1803" i="3" s="1"/>
  <c r="I1803" i="3"/>
  <c r="J1803" i="3" s="1"/>
  <c r="H1803" i="3"/>
  <c r="D1803" i="3"/>
  <c r="E1803" i="3" s="1"/>
  <c r="B1803" i="3"/>
  <c r="A1803" i="3"/>
  <c r="P1802" i="3"/>
  <c r="O1802" i="3" s="1"/>
  <c r="N1802" i="3" s="1"/>
  <c r="I1802" i="3"/>
  <c r="J1802" i="3" s="1"/>
  <c r="H1802" i="3"/>
  <c r="D1802" i="3"/>
  <c r="E1802" i="3" s="1"/>
  <c r="B1802" i="3"/>
  <c r="A1802" i="3"/>
  <c r="P1801" i="3"/>
  <c r="O1801" i="3" s="1"/>
  <c r="N1801" i="3" s="1"/>
  <c r="I1801" i="3"/>
  <c r="J1801" i="3" s="1"/>
  <c r="Q1801" i="3" s="1"/>
  <c r="H1801" i="3"/>
  <c r="D1801" i="3"/>
  <c r="E1801" i="3" s="1"/>
  <c r="B1801" i="3"/>
  <c r="A1801" i="3"/>
  <c r="P1800" i="3"/>
  <c r="O1800" i="3" s="1"/>
  <c r="N1800" i="3" s="1"/>
  <c r="I1800" i="3"/>
  <c r="J1800" i="3" s="1"/>
  <c r="H1800" i="3"/>
  <c r="D1800" i="3"/>
  <c r="E1800" i="3" s="1"/>
  <c r="B1800" i="3"/>
  <c r="A1800" i="3"/>
  <c r="P1799" i="3"/>
  <c r="O1799" i="3" s="1"/>
  <c r="N1799" i="3" s="1"/>
  <c r="I1799" i="3"/>
  <c r="H1799" i="3"/>
  <c r="D1799" i="3"/>
  <c r="E1799" i="3" s="1"/>
  <c r="B1799" i="3"/>
  <c r="A1799" i="3"/>
  <c r="P1798" i="3"/>
  <c r="O1798" i="3" s="1"/>
  <c r="N1798" i="3" s="1"/>
  <c r="I1798" i="3"/>
  <c r="H1798" i="3"/>
  <c r="D1798" i="3"/>
  <c r="E1798" i="3" s="1"/>
  <c r="B1798" i="3"/>
  <c r="A1798" i="3"/>
  <c r="P1797" i="3"/>
  <c r="O1797" i="3" s="1"/>
  <c r="N1797" i="3" s="1"/>
  <c r="I1797" i="3"/>
  <c r="J1797" i="3" s="1"/>
  <c r="Q1797" i="3" s="1"/>
  <c r="H1797" i="3"/>
  <c r="D1797" i="3"/>
  <c r="E1797" i="3" s="1"/>
  <c r="B1797" i="3"/>
  <c r="A1797" i="3"/>
  <c r="P1796" i="3"/>
  <c r="O1796" i="3" s="1"/>
  <c r="N1796" i="3" s="1"/>
  <c r="I1796" i="3"/>
  <c r="H1796" i="3"/>
  <c r="D1796" i="3"/>
  <c r="E1796" i="3" s="1"/>
  <c r="B1796" i="3"/>
  <c r="A1796" i="3"/>
  <c r="P1795" i="3"/>
  <c r="O1795" i="3" s="1"/>
  <c r="N1795" i="3" s="1"/>
  <c r="I1795" i="3"/>
  <c r="J1795" i="3" s="1"/>
  <c r="Q1795" i="3" s="1"/>
  <c r="H1795" i="3"/>
  <c r="D1795" i="3"/>
  <c r="E1795" i="3" s="1"/>
  <c r="B1795" i="3"/>
  <c r="A1795" i="3"/>
  <c r="P1794" i="3"/>
  <c r="O1794" i="3" s="1"/>
  <c r="N1794" i="3" s="1"/>
  <c r="I1794" i="3"/>
  <c r="J1794" i="3" s="1"/>
  <c r="H1794" i="3"/>
  <c r="D1794" i="3"/>
  <c r="E1794" i="3" s="1"/>
  <c r="B1794" i="3"/>
  <c r="A1794" i="3"/>
  <c r="P1793" i="3"/>
  <c r="O1793" i="3" s="1"/>
  <c r="N1793" i="3" s="1"/>
  <c r="I1793" i="3"/>
  <c r="H1793" i="3"/>
  <c r="D1793" i="3"/>
  <c r="E1793" i="3" s="1"/>
  <c r="B1793" i="3"/>
  <c r="A1793" i="3"/>
  <c r="P1792" i="3"/>
  <c r="O1792" i="3" s="1"/>
  <c r="N1792" i="3" s="1"/>
  <c r="I1792" i="3"/>
  <c r="H1792" i="3"/>
  <c r="D1792" i="3"/>
  <c r="E1792" i="3" s="1"/>
  <c r="B1792" i="3"/>
  <c r="A1792" i="3"/>
  <c r="P1791" i="3"/>
  <c r="O1791" i="3" s="1"/>
  <c r="N1791" i="3" s="1"/>
  <c r="I1791" i="3"/>
  <c r="J1791" i="3" s="1"/>
  <c r="Q1791" i="3" s="1"/>
  <c r="H1791" i="3"/>
  <c r="D1791" i="3"/>
  <c r="E1791" i="3" s="1"/>
  <c r="B1791" i="3"/>
  <c r="A1791" i="3"/>
  <c r="P1790" i="3"/>
  <c r="O1790" i="3" s="1"/>
  <c r="N1790" i="3" s="1"/>
  <c r="I1790" i="3"/>
  <c r="J1790" i="3" s="1"/>
  <c r="H1790" i="3"/>
  <c r="D1790" i="3"/>
  <c r="E1790" i="3" s="1"/>
  <c r="B1790" i="3"/>
  <c r="A1790" i="3"/>
  <c r="P1789" i="3"/>
  <c r="O1789" i="3" s="1"/>
  <c r="N1789" i="3" s="1"/>
  <c r="I1789" i="3"/>
  <c r="J1789" i="3" s="1"/>
  <c r="H1789" i="3"/>
  <c r="D1789" i="3"/>
  <c r="E1789" i="3" s="1"/>
  <c r="B1789" i="3"/>
  <c r="A1789" i="3"/>
  <c r="P1788" i="3"/>
  <c r="O1788" i="3" s="1"/>
  <c r="N1788" i="3" s="1"/>
  <c r="I1788" i="3"/>
  <c r="J1788" i="3" s="1"/>
  <c r="H1788" i="3"/>
  <c r="D1788" i="3"/>
  <c r="E1788" i="3" s="1"/>
  <c r="B1788" i="3"/>
  <c r="A1788" i="3"/>
  <c r="P1787" i="3"/>
  <c r="O1787" i="3" s="1"/>
  <c r="N1787" i="3" s="1"/>
  <c r="I1787" i="3"/>
  <c r="J1787" i="3" s="1"/>
  <c r="Q1787" i="3" s="1"/>
  <c r="H1787" i="3"/>
  <c r="D1787" i="3"/>
  <c r="E1787" i="3" s="1"/>
  <c r="B1787" i="3"/>
  <c r="A1787" i="3"/>
  <c r="P1786" i="3"/>
  <c r="O1786" i="3" s="1"/>
  <c r="N1786" i="3" s="1"/>
  <c r="I1786" i="3"/>
  <c r="H1786" i="3"/>
  <c r="D1786" i="3"/>
  <c r="E1786" i="3" s="1"/>
  <c r="B1786" i="3"/>
  <c r="A1786" i="3"/>
  <c r="P1785" i="3"/>
  <c r="O1785" i="3" s="1"/>
  <c r="N1785" i="3" s="1"/>
  <c r="I1785" i="3"/>
  <c r="H1785" i="3"/>
  <c r="D1785" i="3"/>
  <c r="E1785" i="3" s="1"/>
  <c r="B1785" i="3"/>
  <c r="A1785" i="3"/>
  <c r="P1784" i="3"/>
  <c r="O1784" i="3" s="1"/>
  <c r="N1784" i="3" s="1"/>
  <c r="I1784" i="3"/>
  <c r="H1784" i="3"/>
  <c r="D1784" i="3"/>
  <c r="E1784" i="3" s="1"/>
  <c r="B1784" i="3"/>
  <c r="A1784" i="3"/>
  <c r="P1783" i="3"/>
  <c r="O1783" i="3" s="1"/>
  <c r="N1783" i="3" s="1"/>
  <c r="I1783" i="3"/>
  <c r="H1783" i="3"/>
  <c r="D1783" i="3"/>
  <c r="E1783" i="3" s="1"/>
  <c r="B1783" i="3"/>
  <c r="A1783" i="3"/>
  <c r="P1782" i="3"/>
  <c r="O1782" i="3" s="1"/>
  <c r="N1782" i="3" s="1"/>
  <c r="I1782" i="3"/>
  <c r="J1782" i="3" s="1"/>
  <c r="H1782" i="3"/>
  <c r="D1782" i="3"/>
  <c r="E1782" i="3" s="1"/>
  <c r="B1782" i="3"/>
  <c r="A1782" i="3"/>
  <c r="P1781" i="3"/>
  <c r="O1781" i="3" s="1"/>
  <c r="N1781" i="3" s="1"/>
  <c r="I1781" i="3"/>
  <c r="J1781" i="3" s="1"/>
  <c r="H1781" i="3"/>
  <c r="D1781" i="3"/>
  <c r="E1781" i="3" s="1"/>
  <c r="B1781" i="3"/>
  <c r="A1781" i="3"/>
  <c r="P1780" i="3"/>
  <c r="O1780" i="3" s="1"/>
  <c r="N1780" i="3" s="1"/>
  <c r="I1780" i="3"/>
  <c r="H1780" i="3"/>
  <c r="D1780" i="3"/>
  <c r="E1780" i="3" s="1"/>
  <c r="B1780" i="3"/>
  <c r="A1780" i="3"/>
  <c r="P1779" i="3"/>
  <c r="O1779" i="3" s="1"/>
  <c r="N1779" i="3" s="1"/>
  <c r="I1779" i="3"/>
  <c r="H1779" i="3"/>
  <c r="D1779" i="3"/>
  <c r="E1779" i="3" s="1"/>
  <c r="B1779" i="3"/>
  <c r="A1779" i="3"/>
  <c r="P1778" i="3"/>
  <c r="O1778" i="3" s="1"/>
  <c r="N1778" i="3" s="1"/>
  <c r="I1778" i="3"/>
  <c r="J1778" i="3" s="1"/>
  <c r="H1778" i="3"/>
  <c r="D1778" i="3"/>
  <c r="E1778" i="3" s="1"/>
  <c r="B1778" i="3"/>
  <c r="A1778" i="3"/>
  <c r="P1777" i="3"/>
  <c r="O1777" i="3" s="1"/>
  <c r="N1777" i="3" s="1"/>
  <c r="I1777" i="3"/>
  <c r="J1777" i="3" s="1"/>
  <c r="H1777" i="3"/>
  <c r="D1777" i="3"/>
  <c r="E1777" i="3" s="1"/>
  <c r="B1777" i="3"/>
  <c r="A1777" i="3"/>
  <c r="P1776" i="3"/>
  <c r="O1776" i="3" s="1"/>
  <c r="N1776" i="3" s="1"/>
  <c r="I1776" i="3"/>
  <c r="H1776" i="3"/>
  <c r="D1776" i="3"/>
  <c r="E1776" i="3" s="1"/>
  <c r="B1776" i="3"/>
  <c r="A1776" i="3"/>
  <c r="P1775" i="3"/>
  <c r="O1775" i="3" s="1"/>
  <c r="N1775" i="3" s="1"/>
  <c r="I1775" i="3"/>
  <c r="H1775" i="3"/>
  <c r="D1775" i="3"/>
  <c r="E1775" i="3" s="1"/>
  <c r="B1775" i="3"/>
  <c r="A1775" i="3"/>
  <c r="P1774" i="3"/>
  <c r="O1774" i="3" s="1"/>
  <c r="N1774" i="3" s="1"/>
  <c r="I1774" i="3"/>
  <c r="J1774" i="3" s="1"/>
  <c r="H1774" i="3"/>
  <c r="D1774" i="3"/>
  <c r="E1774" i="3" s="1"/>
  <c r="B1774" i="3"/>
  <c r="A1774" i="3"/>
  <c r="P1773" i="3"/>
  <c r="O1773" i="3" s="1"/>
  <c r="N1773" i="3" s="1"/>
  <c r="I1773" i="3"/>
  <c r="J1773" i="3" s="1"/>
  <c r="H1773" i="3"/>
  <c r="D1773" i="3"/>
  <c r="E1773" i="3" s="1"/>
  <c r="B1773" i="3"/>
  <c r="A1773" i="3"/>
  <c r="P1772" i="3"/>
  <c r="O1772" i="3" s="1"/>
  <c r="N1772" i="3" s="1"/>
  <c r="I1772" i="3"/>
  <c r="J1772" i="3" s="1"/>
  <c r="H1772" i="3"/>
  <c r="D1772" i="3"/>
  <c r="E1772" i="3" s="1"/>
  <c r="B1772" i="3"/>
  <c r="A1772" i="3"/>
  <c r="P1771" i="3"/>
  <c r="O1771" i="3" s="1"/>
  <c r="N1771" i="3" s="1"/>
  <c r="I1771" i="3"/>
  <c r="J1771" i="3" s="1"/>
  <c r="H1771" i="3"/>
  <c r="D1771" i="3"/>
  <c r="E1771" i="3" s="1"/>
  <c r="B1771" i="3"/>
  <c r="A1771" i="3"/>
  <c r="P1770" i="3"/>
  <c r="O1770" i="3" s="1"/>
  <c r="N1770" i="3" s="1"/>
  <c r="I1770" i="3"/>
  <c r="J1770" i="3" s="1"/>
  <c r="H1770" i="3"/>
  <c r="D1770" i="3"/>
  <c r="E1770" i="3" s="1"/>
  <c r="B1770" i="3"/>
  <c r="A1770" i="3"/>
  <c r="P1769" i="3"/>
  <c r="O1769" i="3" s="1"/>
  <c r="N1769" i="3" s="1"/>
  <c r="I1769" i="3"/>
  <c r="J1769" i="3" s="1"/>
  <c r="H1769" i="3"/>
  <c r="D1769" i="3"/>
  <c r="E1769" i="3" s="1"/>
  <c r="B1769" i="3"/>
  <c r="A1769" i="3"/>
  <c r="P1768" i="3"/>
  <c r="O1768" i="3" s="1"/>
  <c r="N1768" i="3" s="1"/>
  <c r="I1768" i="3"/>
  <c r="J1768" i="3" s="1"/>
  <c r="H1768" i="3"/>
  <c r="D1768" i="3"/>
  <c r="E1768" i="3" s="1"/>
  <c r="B1768" i="3"/>
  <c r="A1768" i="3"/>
  <c r="P1767" i="3"/>
  <c r="O1767" i="3" s="1"/>
  <c r="N1767" i="3" s="1"/>
  <c r="I1767" i="3"/>
  <c r="J1767" i="3" s="1"/>
  <c r="H1767" i="3"/>
  <c r="D1767" i="3"/>
  <c r="E1767" i="3" s="1"/>
  <c r="B1767" i="3"/>
  <c r="A1767" i="3"/>
  <c r="P1766" i="3"/>
  <c r="O1766" i="3" s="1"/>
  <c r="N1766" i="3" s="1"/>
  <c r="I1766" i="3"/>
  <c r="J1766" i="3" s="1"/>
  <c r="H1766" i="3"/>
  <c r="D1766" i="3"/>
  <c r="E1766" i="3" s="1"/>
  <c r="B1766" i="3"/>
  <c r="A1766" i="3"/>
  <c r="P1765" i="3"/>
  <c r="O1765" i="3" s="1"/>
  <c r="N1765" i="3" s="1"/>
  <c r="I1765" i="3"/>
  <c r="J1765" i="3" s="1"/>
  <c r="H1765" i="3"/>
  <c r="D1765" i="3"/>
  <c r="E1765" i="3" s="1"/>
  <c r="B1765" i="3"/>
  <c r="A1765" i="3"/>
  <c r="P1764" i="3"/>
  <c r="O1764" i="3" s="1"/>
  <c r="N1764" i="3" s="1"/>
  <c r="I1764" i="3"/>
  <c r="H1764" i="3"/>
  <c r="D1764" i="3"/>
  <c r="E1764" i="3" s="1"/>
  <c r="B1764" i="3"/>
  <c r="A1764" i="3"/>
  <c r="P1763" i="3"/>
  <c r="O1763" i="3" s="1"/>
  <c r="N1763" i="3" s="1"/>
  <c r="I1763" i="3"/>
  <c r="H1763" i="3"/>
  <c r="D1763" i="3"/>
  <c r="E1763" i="3" s="1"/>
  <c r="B1763" i="3"/>
  <c r="A1763" i="3"/>
  <c r="P1762" i="3"/>
  <c r="O1762" i="3" s="1"/>
  <c r="N1762" i="3" s="1"/>
  <c r="I1762" i="3"/>
  <c r="J1762" i="3" s="1"/>
  <c r="H1762" i="3"/>
  <c r="D1762" i="3"/>
  <c r="E1762" i="3" s="1"/>
  <c r="B1762" i="3"/>
  <c r="A1762" i="3"/>
  <c r="P1761" i="3"/>
  <c r="O1761" i="3" s="1"/>
  <c r="N1761" i="3" s="1"/>
  <c r="I1761" i="3"/>
  <c r="J1761" i="3" s="1"/>
  <c r="H1761" i="3"/>
  <c r="D1761" i="3"/>
  <c r="E1761" i="3" s="1"/>
  <c r="B1761" i="3"/>
  <c r="A1761" i="3"/>
  <c r="P1760" i="3"/>
  <c r="O1760" i="3" s="1"/>
  <c r="N1760" i="3" s="1"/>
  <c r="I1760" i="3"/>
  <c r="H1760" i="3"/>
  <c r="D1760" i="3"/>
  <c r="E1760" i="3" s="1"/>
  <c r="B1760" i="3"/>
  <c r="A1760" i="3"/>
  <c r="P1759" i="3"/>
  <c r="O1759" i="3" s="1"/>
  <c r="N1759" i="3" s="1"/>
  <c r="I1759" i="3"/>
  <c r="H1759" i="3"/>
  <c r="D1759" i="3"/>
  <c r="E1759" i="3" s="1"/>
  <c r="B1759" i="3"/>
  <c r="A1759" i="3"/>
  <c r="P1758" i="3"/>
  <c r="O1758" i="3" s="1"/>
  <c r="N1758" i="3" s="1"/>
  <c r="I1758" i="3"/>
  <c r="J1758" i="3" s="1"/>
  <c r="H1758" i="3"/>
  <c r="D1758" i="3"/>
  <c r="E1758" i="3" s="1"/>
  <c r="B1758" i="3"/>
  <c r="A1758" i="3"/>
  <c r="P1757" i="3"/>
  <c r="O1757" i="3" s="1"/>
  <c r="N1757" i="3" s="1"/>
  <c r="I1757" i="3"/>
  <c r="J1757" i="3" s="1"/>
  <c r="Q1757" i="3" s="1"/>
  <c r="H1757" i="3"/>
  <c r="D1757" i="3"/>
  <c r="E1757" i="3" s="1"/>
  <c r="B1757" i="3"/>
  <c r="A1757" i="3"/>
  <c r="P1756" i="3"/>
  <c r="O1756" i="3" s="1"/>
  <c r="N1756" i="3" s="1"/>
  <c r="I1756" i="3"/>
  <c r="J1756" i="3" s="1"/>
  <c r="H1756" i="3"/>
  <c r="D1756" i="3"/>
  <c r="E1756" i="3" s="1"/>
  <c r="B1756" i="3"/>
  <c r="A1756" i="3"/>
  <c r="P1755" i="3"/>
  <c r="O1755" i="3" s="1"/>
  <c r="N1755" i="3" s="1"/>
  <c r="I1755" i="3"/>
  <c r="J1755" i="3" s="1"/>
  <c r="Q1755" i="3" s="1"/>
  <c r="H1755" i="3"/>
  <c r="D1755" i="3"/>
  <c r="E1755" i="3" s="1"/>
  <c r="B1755" i="3"/>
  <c r="A1755" i="3"/>
  <c r="P1754" i="3"/>
  <c r="O1754" i="3" s="1"/>
  <c r="N1754" i="3" s="1"/>
  <c r="I1754" i="3"/>
  <c r="J1754" i="3" s="1"/>
  <c r="H1754" i="3"/>
  <c r="D1754" i="3"/>
  <c r="E1754" i="3" s="1"/>
  <c r="B1754" i="3"/>
  <c r="A1754" i="3"/>
  <c r="P1753" i="3"/>
  <c r="O1753" i="3" s="1"/>
  <c r="N1753" i="3" s="1"/>
  <c r="I1753" i="3"/>
  <c r="J1753" i="3" s="1"/>
  <c r="Q1753" i="3" s="1"/>
  <c r="H1753" i="3"/>
  <c r="D1753" i="3"/>
  <c r="E1753" i="3" s="1"/>
  <c r="B1753" i="3"/>
  <c r="A1753" i="3"/>
  <c r="P1752" i="3"/>
  <c r="O1752" i="3" s="1"/>
  <c r="N1752" i="3" s="1"/>
  <c r="I1752" i="3"/>
  <c r="J1752" i="3" s="1"/>
  <c r="H1752" i="3"/>
  <c r="D1752" i="3"/>
  <c r="E1752" i="3" s="1"/>
  <c r="B1752" i="3"/>
  <c r="A1752" i="3"/>
  <c r="P1751" i="3"/>
  <c r="O1751" i="3" s="1"/>
  <c r="N1751" i="3" s="1"/>
  <c r="I1751" i="3"/>
  <c r="J1751" i="3" s="1"/>
  <c r="Q1751" i="3" s="1"/>
  <c r="H1751" i="3"/>
  <c r="D1751" i="3"/>
  <c r="E1751" i="3" s="1"/>
  <c r="B1751" i="3"/>
  <c r="A1751" i="3"/>
  <c r="P1750" i="3"/>
  <c r="O1750" i="3" s="1"/>
  <c r="N1750" i="3" s="1"/>
  <c r="I1750" i="3"/>
  <c r="J1750" i="3" s="1"/>
  <c r="H1750" i="3"/>
  <c r="D1750" i="3"/>
  <c r="E1750" i="3" s="1"/>
  <c r="B1750" i="3"/>
  <c r="A1750" i="3"/>
  <c r="P1749" i="3"/>
  <c r="O1749" i="3" s="1"/>
  <c r="N1749" i="3" s="1"/>
  <c r="I1749" i="3"/>
  <c r="J1749" i="3" s="1"/>
  <c r="Q1749" i="3" s="1"/>
  <c r="H1749" i="3"/>
  <c r="D1749" i="3"/>
  <c r="E1749" i="3" s="1"/>
  <c r="B1749" i="3"/>
  <c r="A1749" i="3"/>
  <c r="P1748" i="3"/>
  <c r="O1748" i="3" s="1"/>
  <c r="N1748" i="3" s="1"/>
  <c r="I1748" i="3"/>
  <c r="J1748" i="3" s="1"/>
  <c r="H1748" i="3"/>
  <c r="D1748" i="3"/>
  <c r="E1748" i="3" s="1"/>
  <c r="B1748" i="3"/>
  <c r="A1748" i="3"/>
  <c r="P1747" i="3"/>
  <c r="O1747" i="3" s="1"/>
  <c r="N1747" i="3" s="1"/>
  <c r="I1747" i="3"/>
  <c r="J1747" i="3" s="1"/>
  <c r="Q1747" i="3" s="1"/>
  <c r="H1747" i="3"/>
  <c r="D1747" i="3"/>
  <c r="E1747" i="3" s="1"/>
  <c r="B1747" i="3"/>
  <c r="A1747" i="3"/>
  <c r="P1746" i="3"/>
  <c r="O1746" i="3" s="1"/>
  <c r="N1746" i="3" s="1"/>
  <c r="I1746" i="3"/>
  <c r="J1746" i="3" s="1"/>
  <c r="H1746" i="3"/>
  <c r="D1746" i="3"/>
  <c r="E1746" i="3" s="1"/>
  <c r="B1746" i="3"/>
  <c r="A1746" i="3"/>
  <c r="P1745" i="3"/>
  <c r="O1745" i="3" s="1"/>
  <c r="N1745" i="3" s="1"/>
  <c r="I1745" i="3"/>
  <c r="J1745" i="3" s="1"/>
  <c r="Q1745" i="3" s="1"/>
  <c r="H1745" i="3"/>
  <c r="D1745" i="3"/>
  <c r="E1745" i="3" s="1"/>
  <c r="B1745" i="3"/>
  <c r="A1745" i="3"/>
  <c r="P1744" i="3"/>
  <c r="O1744" i="3" s="1"/>
  <c r="N1744" i="3" s="1"/>
  <c r="I1744" i="3"/>
  <c r="J1744" i="3" s="1"/>
  <c r="H1744" i="3"/>
  <c r="D1744" i="3"/>
  <c r="E1744" i="3" s="1"/>
  <c r="B1744" i="3"/>
  <c r="A1744" i="3"/>
  <c r="P1743" i="3"/>
  <c r="O1743" i="3" s="1"/>
  <c r="N1743" i="3" s="1"/>
  <c r="I1743" i="3"/>
  <c r="J1743" i="3" s="1"/>
  <c r="Q1743" i="3" s="1"/>
  <c r="H1743" i="3"/>
  <c r="D1743" i="3"/>
  <c r="E1743" i="3" s="1"/>
  <c r="B1743" i="3"/>
  <c r="A1743" i="3"/>
  <c r="P1742" i="3"/>
  <c r="O1742" i="3" s="1"/>
  <c r="N1742" i="3" s="1"/>
  <c r="I1742" i="3"/>
  <c r="J1742" i="3" s="1"/>
  <c r="Q1742" i="3" s="1"/>
  <c r="H1742" i="3"/>
  <c r="D1742" i="3"/>
  <c r="E1742" i="3" s="1"/>
  <c r="B1742" i="3"/>
  <c r="A1742" i="3"/>
  <c r="P1741" i="3"/>
  <c r="O1741" i="3" s="1"/>
  <c r="N1741" i="3" s="1"/>
  <c r="I1741" i="3"/>
  <c r="J1741" i="3" s="1"/>
  <c r="Q1741" i="3" s="1"/>
  <c r="H1741" i="3"/>
  <c r="D1741" i="3"/>
  <c r="E1741" i="3" s="1"/>
  <c r="B1741" i="3"/>
  <c r="A1741" i="3"/>
  <c r="P1740" i="3"/>
  <c r="O1740" i="3" s="1"/>
  <c r="N1740" i="3" s="1"/>
  <c r="I1740" i="3"/>
  <c r="J1740" i="3" s="1"/>
  <c r="H1740" i="3"/>
  <c r="D1740" i="3"/>
  <c r="E1740" i="3" s="1"/>
  <c r="B1740" i="3"/>
  <c r="A1740" i="3"/>
  <c r="P1739" i="3"/>
  <c r="O1739" i="3" s="1"/>
  <c r="N1739" i="3" s="1"/>
  <c r="I1739" i="3"/>
  <c r="H1739" i="3"/>
  <c r="D1739" i="3"/>
  <c r="E1739" i="3" s="1"/>
  <c r="B1739" i="3"/>
  <c r="A1739" i="3"/>
  <c r="P1738" i="3"/>
  <c r="O1738" i="3" s="1"/>
  <c r="N1738" i="3" s="1"/>
  <c r="I1738" i="3"/>
  <c r="H1738" i="3"/>
  <c r="D1738" i="3"/>
  <c r="E1738" i="3" s="1"/>
  <c r="B1738" i="3"/>
  <c r="A1738" i="3"/>
  <c r="P1737" i="3"/>
  <c r="O1737" i="3" s="1"/>
  <c r="N1737" i="3" s="1"/>
  <c r="I1737" i="3"/>
  <c r="J1737" i="3" s="1"/>
  <c r="H1737" i="3"/>
  <c r="D1737" i="3"/>
  <c r="E1737" i="3" s="1"/>
  <c r="B1737" i="3"/>
  <c r="A1737" i="3"/>
  <c r="P1736" i="3"/>
  <c r="O1736" i="3" s="1"/>
  <c r="N1736" i="3" s="1"/>
  <c r="I1736" i="3"/>
  <c r="H1736" i="3"/>
  <c r="D1736" i="3"/>
  <c r="E1736" i="3" s="1"/>
  <c r="B1736" i="3"/>
  <c r="A1736" i="3"/>
  <c r="P1735" i="3"/>
  <c r="O1735" i="3" s="1"/>
  <c r="N1735" i="3" s="1"/>
  <c r="I1735" i="3"/>
  <c r="J1735" i="3" s="1"/>
  <c r="Q1735" i="3" s="1"/>
  <c r="H1735" i="3"/>
  <c r="D1735" i="3"/>
  <c r="E1735" i="3" s="1"/>
  <c r="B1735" i="3"/>
  <c r="A1735" i="3"/>
  <c r="P1734" i="3"/>
  <c r="O1734" i="3" s="1"/>
  <c r="N1734" i="3" s="1"/>
  <c r="I1734" i="3"/>
  <c r="H1734" i="3"/>
  <c r="D1734" i="3"/>
  <c r="E1734" i="3" s="1"/>
  <c r="B1734" i="3"/>
  <c r="A1734" i="3"/>
  <c r="P1733" i="3"/>
  <c r="O1733" i="3" s="1"/>
  <c r="N1733" i="3" s="1"/>
  <c r="I1733" i="3"/>
  <c r="J1733" i="3" s="1"/>
  <c r="Q1733" i="3" s="1"/>
  <c r="H1733" i="3"/>
  <c r="D1733" i="3"/>
  <c r="E1733" i="3" s="1"/>
  <c r="B1733" i="3"/>
  <c r="A1733" i="3"/>
  <c r="P1732" i="3"/>
  <c r="O1732" i="3" s="1"/>
  <c r="N1732" i="3" s="1"/>
  <c r="I1732" i="3"/>
  <c r="J1732" i="3" s="1"/>
  <c r="Q1732" i="3" s="1"/>
  <c r="H1732" i="3"/>
  <c r="D1732" i="3"/>
  <c r="E1732" i="3" s="1"/>
  <c r="B1732" i="3"/>
  <c r="A1732" i="3"/>
  <c r="P1731" i="3"/>
  <c r="O1731" i="3" s="1"/>
  <c r="N1731" i="3" s="1"/>
  <c r="I1731" i="3"/>
  <c r="J1731" i="3" s="1"/>
  <c r="Q1731" i="3" s="1"/>
  <c r="H1731" i="3"/>
  <c r="D1731" i="3"/>
  <c r="E1731" i="3" s="1"/>
  <c r="B1731" i="3"/>
  <c r="A1731" i="3"/>
  <c r="P1730" i="3"/>
  <c r="O1730" i="3" s="1"/>
  <c r="N1730" i="3" s="1"/>
  <c r="I1730" i="3"/>
  <c r="J1730" i="3" s="1"/>
  <c r="Q1730" i="3" s="1"/>
  <c r="H1730" i="3"/>
  <c r="D1730" i="3"/>
  <c r="E1730" i="3" s="1"/>
  <c r="B1730" i="3"/>
  <c r="A1730" i="3"/>
  <c r="P1729" i="3"/>
  <c r="O1729" i="3" s="1"/>
  <c r="N1729" i="3" s="1"/>
  <c r="I1729" i="3"/>
  <c r="J1729" i="3" s="1"/>
  <c r="Q1729" i="3" s="1"/>
  <c r="H1729" i="3"/>
  <c r="D1729" i="3"/>
  <c r="E1729" i="3" s="1"/>
  <c r="B1729" i="3"/>
  <c r="A1729" i="3"/>
  <c r="P1728" i="3"/>
  <c r="O1728" i="3" s="1"/>
  <c r="N1728" i="3" s="1"/>
  <c r="I1728" i="3"/>
  <c r="J1728" i="3" s="1"/>
  <c r="Q1728" i="3" s="1"/>
  <c r="H1728" i="3"/>
  <c r="D1728" i="3"/>
  <c r="E1728" i="3" s="1"/>
  <c r="B1728" i="3"/>
  <c r="A1728" i="3"/>
  <c r="P1727" i="3"/>
  <c r="O1727" i="3" s="1"/>
  <c r="N1727" i="3" s="1"/>
  <c r="I1727" i="3"/>
  <c r="J1727" i="3" s="1"/>
  <c r="Q1727" i="3" s="1"/>
  <c r="H1727" i="3"/>
  <c r="D1727" i="3"/>
  <c r="E1727" i="3" s="1"/>
  <c r="B1727" i="3"/>
  <c r="A1727" i="3"/>
  <c r="P1726" i="3"/>
  <c r="O1726" i="3" s="1"/>
  <c r="N1726" i="3" s="1"/>
  <c r="I1726" i="3"/>
  <c r="H1726" i="3"/>
  <c r="D1726" i="3"/>
  <c r="E1726" i="3" s="1"/>
  <c r="B1726" i="3"/>
  <c r="A1726" i="3"/>
  <c r="P1725" i="3"/>
  <c r="O1725" i="3" s="1"/>
  <c r="N1725" i="3" s="1"/>
  <c r="I1725" i="3"/>
  <c r="H1725" i="3"/>
  <c r="D1725" i="3"/>
  <c r="E1725" i="3" s="1"/>
  <c r="B1725" i="3"/>
  <c r="A1725" i="3"/>
  <c r="P1724" i="3"/>
  <c r="O1724" i="3" s="1"/>
  <c r="N1724" i="3" s="1"/>
  <c r="I1724" i="3"/>
  <c r="J1724" i="3" s="1"/>
  <c r="H1724" i="3"/>
  <c r="D1724" i="3"/>
  <c r="E1724" i="3" s="1"/>
  <c r="B1724" i="3"/>
  <c r="A1724" i="3"/>
  <c r="P1723" i="3"/>
  <c r="O1723" i="3" s="1"/>
  <c r="N1723" i="3" s="1"/>
  <c r="I1723" i="3"/>
  <c r="H1723" i="3"/>
  <c r="D1723" i="3"/>
  <c r="E1723" i="3" s="1"/>
  <c r="B1723" i="3"/>
  <c r="A1723" i="3"/>
  <c r="P1722" i="3"/>
  <c r="O1722" i="3" s="1"/>
  <c r="N1722" i="3" s="1"/>
  <c r="I1722" i="3"/>
  <c r="H1722" i="3"/>
  <c r="D1722" i="3"/>
  <c r="E1722" i="3" s="1"/>
  <c r="B1722" i="3"/>
  <c r="A1722" i="3"/>
  <c r="P1721" i="3"/>
  <c r="O1721" i="3" s="1"/>
  <c r="N1721" i="3" s="1"/>
  <c r="I1721" i="3"/>
  <c r="H1721" i="3"/>
  <c r="D1721" i="3"/>
  <c r="E1721" i="3" s="1"/>
  <c r="B1721" i="3"/>
  <c r="A1721" i="3"/>
  <c r="P1720" i="3"/>
  <c r="O1720" i="3" s="1"/>
  <c r="N1720" i="3" s="1"/>
  <c r="I1720" i="3"/>
  <c r="J1720" i="3" s="1"/>
  <c r="H1720" i="3"/>
  <c r="D1720" i="3"/>
  <c r="E1720" i="3" s="1"/>
  <c r="B1720" i="3"/>
  <c r="A1720" i="3"/>
  <c r="P1719" i="3"/>
  <c r="O1719" i="3" s="1"/>
  <c r="N1719" i="3" s="1"/>
  <c r="I1719" i="3"/>
  <c r="H1719" i="3"/>
  <c r="D1719" i="3"/>
  <c r="E1719" i="3" s="1"/>
  <c r="B1719" i="3"/>
  <c r="A1719" i="3"/>
  <c r="P1718" i="3"/>
  <c r="O1718" i="3" s="1"/>
  <c r="N1718" i="3" s="1"/>
  <c r="I1718" i="3"/>
  <c r="H1718" i="3"/>
  <c r="D1718" i="3"/>
  <c r="E1718" i="3" s="1"/>
  <c r="B1718" i="3"/>
  <c r="A1718" i="3"/>
  <c r="P1717" i="3"/>
  <c r="O1717" i="3" s="1"/>
  <c r="N1717" i="3" s="1"/>
  <c r="I1717" i="3"/>
  <c r="J1717" i="3" s="1"/>
  <c r="H1717" i="3"/>
  <c r="D1717" i="3"/>
  <c r="E1717" i="3" s="1"/>
  <c r="B1717" i="3"/>
  <c r="A1717" i="3"/>
  <c r="P1716" i="3"/>
  <c r="O1716" i="3" s="1"/>
  <c r="N1716" i="3" s="1"/>
  <c r="I1716" i="3"/>
  <c r="J1716" i="3" s="1"/>
  <c r="H1716" i="3"/>
  <c r="D1716" i="3"/>
  <c r="E1716" i="3" s="1"/>
  <c r="B1716" i="3"/>
  <c r="A1716" i="3"/>
  <c r="P1715" i="3"/>
  <c r="O1715" i="3" s="1"/>
  <c r="N1715" i="3" s="1"/>
  <c r="I1715" i="3"/>
  <c r="H1715" i="3"/>
  <c r="D1715" i="3"/>
  <c r="E1715" i="3" s="1"/>
  <c r="B1715" i="3"/>
  <c r="A1715" i="3"/>
  <c r="P1714" i="3"/>
  <c r="O1714" i="3" s="1"/>
  <c r="N1714" i="3" s="1"/>
  <c r="I1714" i="3"/>
  <c r="H1714" i="3"/>
  <c r="D1714" i="3"/>
  <c r="E1714" i="3" s="1"/>
  <c r="B1714" i="3"/>
  <c r="A1714" i="3"/>
  <c r="P1713" i="3"/>
  <c r="O1713" i="3" s="1"/>
  <c r="N1713" i="3" s="1"/>
  <c r="I1713" i="3"/>
  <c r="H1713" i="3"/>
  <c r="D1713" i="3"/>
  <c r="E1713" i="3" s="1"/>
  <c r="B1713" i="3"/>
  <c r="A1713" i="3"/>
  <c r="P1712" i="3"/>
  <c r="O1712" i="3" s="1"/>
  <c r="N1712" i="3" s="1"/>
  <c r="I1712" i="3"/>
  <c r="J1712" i="3" s="1"/>
  <c r="H1712" i="3"/>
  <c r="D1712" i="3"/>
  <c r="E1712" i="3" s="1"/>
  <c r="B1712" i="3"/>
  <c r="A1712" i="3"/>
  <c r="P1711" i="3"/>
  <c r="O1711" i="3" s="1"/>
  <c r="N1711" i="3" s="1"/>
  <c r="I1711" i="3"/>
  <c r="H1711" i="3"/>
  <c r="D1711" i="3"/>
  <c r="E1711" i="3" s="1"/>
  <c r="B1711" i="3"/>
  <c r="A1711" i="3"/>
  <c r="P1710" i="3"/>
  <c r="O1710" i="3" s="1"/>
  <c r="N1710" i="3" s="1"/>
  <c r="I1710" i="3"/>
  <c r="H1710" i="3"/>
  <c r="D1710" i="3"/>
  <c r="E1710" i="3" s="1"/>
  <c r="B1710" i="3"/>
  <c r="A1710" i="3"/>
  <c r="P1709" i="3"/>
  <c r="O1709" i="3" s="1"/>
  <c r="N1709" i="3" s="1"/>
  <c r="I1709" i="3"/>
  <c r="J1709" i="3" s="1"/>
  <c r="H1709" i="3"/>
  <c r="D1709" i="3"/>
  <c r="E1709" i="3" s="1"/>
  <c r="B1709" i="3"/>
  <c r="A1709" i="3"/>
  <c r="P1708" i="3"/>
  <c r="O1708" i="3" s="1"/>
  <c r="N1708" i="3" s="1"/>
  <c r="I1708" i="3"/>
  <c r="J1708" i="3" s="1"/>
  <c r="Q1708" i="3" s="1"/>
  <c r="H1708" i="3"/>
  <c r="D1708" i="3"/>
  <c r="E1708" i="3" s="1"/>
  <c r="B1708" i="3"/>
  <c r="A1708" i="3"/>
  <c r="P1707" i="3"/>
  <c r="O1707" i="3" s="1"/>
  <c r="N1707" i="3" s="1"/>
  <c r="I1707" i="3"/>
  <c r="H1707" i="3"/>
  <c r="D1707" i="3"/>
  <c r="E1707" i="3" s="1"/>
  <c r="B1707" i="3"/>
  <c r="A1707" i="3"/>
  <c r="P1706" i="3"/>
  <c r="O1706" i="3" s="1"/>
  <c r="N1706" i="3" s="1"/>
  <c r="I1706" i="3"/>
  <c r="H1706" i="3"/>
  <c r="D1706" i="3"/>
  <c r="E1706" i="3" s="1"/>
  <c r="B1706" i="3"/>
  <c r="A1706" i="3"/>
  <c r="P1705" i="3"/>
  <c r="O1705" i="3" s="1"/>
  <c r="N1705" i="3" s="1"/>
  <c r="I1705" i="3"/>
  <c r="H1705" i="3"/>
  <c r="D1705" i="3"/>
  <c r="E1705" i="3" s="1"/>
  <c r="B1705" i="3"/>
  <c r="A1705" i="3"/>
  <c r="P1704" i="3"/>
  <c r="O1704" i="3" s="1"/>
  <c r="N1704" i="3" s="1"/>
  <c r="I1704" i="3"/>
  <c r="H1704" i="3"/>
  <c r="D1704" i="3"/>
  <c r="E1704" i="3" s="1"/>
  <c r="B1704" i="3"/>
  <c r="A1704" i="3"/>
  <c r="P1703" i="3"/>
  <c r="O1703" i="3" s="1"/>
  <c r="N1703" i="3" s="1"/>
  <c r="I1703" i="3"/>
  <c r="H1703" i="3"/>
  <c r="D1703" i="3"/>
  <c r="E1703" i="3" s="1"/>
  <c r="B1703" i="3"/>
  <c r="A1703" i="3"/>
  <c r="P1702" i="3"/>
  <c r="O1702" i="3" s="1"/>
  <c r="N1702" i="3" s="1"/>
  <c r="I1702" i="3"/>
  <c r="J1702" i="3" s="1"/>
  <c r="H1702" i="3"/>
  <c r="D1702" i="3"/>
  <c r="E1702" i="3" s="1"/>
  <c r="B1702" i="3"/>
  <c r="A1702" i="3"/>
  <c r="P1701" i="3"/>
  <c r="O1701" i="3" s="1"/>
  <c r="N1701" i="3" s="1"/>
  <c r="I1701" i="3"/>
  <c r="H1701" i="3"/>
  <c r="D1701" i="3"/>
  <c r="E1701" i="3" s="1"/>
  <c r="B1701" i="3"/>
  <c r="A1701" i="3"/>
  <c r="P1700" i="3"/>
  <c r="O1700" i="3" s="1"/>
  <c r="N1700" i="3" s="1"/>
  <c r="I1700" i="3"/>
  <c r="H1700" i="3"/>
  <c r="D1700" i="3"/>
  <c r="E1700" i="3" s="1"/>
  <c r="B1700" i="3"/>
  <c r="A1700" i="3"/>
  <c r="P1699" i="3"/>
  <c r="O1699" i="3" s="1"/>
  <c r="N1699" i="3" s="1"/>
  <c r="I1699" i="3"/>
  <c r="H1699" i="3"/>
  <c r="D1699" i="3"/>
  <c r="E1699" i="3" s="1"/>
  <c r="B1699" i="3"/>
  <c r="A1699" i="3"/>
  <c r="P1698" i="3"/>
  <c r="O1698" i="3" s="1"/>
  <c r="N1698" i="3" s="1"/>
  <c r="I1698" i="3"/>
  <c r="J1698" i="3" s="1"/>
  <c r="H1698" i="3"/>
  <c r="D1698" i="3"/>
  <c r="E1698" i="3" s="1"/>
  <c r="B1698" i="3"/>
  <c r="A1698" i="3"/>
  <c r="P1697" i="3"/>
  <c r="O1697" i="3" s="1"/>
  <c r="N1697" i="3" s="1"/>
  <c r="I1697" i="3"/>
  <c r="H1697" i="3"/>
  <c r="D1697" i="3"/>
  <c r="E1697" i="3" s="1"/>
  <c r="B1697" i="3"/>
  <c r="A1697" i="3"/>
  <c r="P1696" i="3"/>
  <c r="O1696" i="3" s="1"/>
  <c r="N1696" i="3" s="1"/>
  <c r="I1696" i="3"/>
  <c r="J1696" i="3" s="1"/>
  <c r="H1696" i="3"/>
  <c r="D1696" i="3"/>
  <c r="E1696" i="3" s="1"/>
  <c r="B1696" i="3"/>
  <c r="A1696" i="3"/>
  <c r="P1695" i="3"/>
  <c r="O1695" i="3" s="1"/>
  <c r="N1695" i="3" s="1"/>
  <c r="I1695" i="3"/>
  <c r="H1695" i="3"/>
  <c r="D1695" i="3"/>
  <c r="E1695" i="3" s="1"/>
  <c r="B1695" i="3"/>
  <c r="A1695" i="3"/>
  <c r="P1694" i="3"/>
  <c r="O1694" i="3" s="1"/>
  <c r="N1694" i="3" s="1"/>
  <c r="I1694" i="3"/>
  <c r="J1694" i="3" s="1"/>
  <c r="H1694" i="3"/>
  <c r="D1694" i="3"/>
  <c r="E1694" i="3" s="1"/>
  <c r="B1694" i="3"/>
  <c r="A1694" i="3"/>
  <c r="P1693" i="3"/>
  <c r="O1693" i="3" s="1"/>
  <c r="N1693" i="3" s="1"/>
  <c r="I1693" i="3"/>
  <c r="H1693" i="3"/>
  <c r="D1693" i="3"/>
  <c r="E1693" i="3" s="1"/>
  <c r="B1693" i="3"/>
  <c r="A1693" i="3"/>
  <c r="P1692" i="3"/>
  <c r="O1692" i="3" s="1"/>
  <c r="N1692" i="3" s="1"/>
  <c r="I1692" i="3"/>
  <c r="H1692" i="3"/>
  <c r="D1692" i="3"/>
  <c r="E1692" i="3" s="1"/>
  <c r="B1692" i="3"/>
  <c r="A1692" i="3"/>
  <c r="P1691" i="3"/>
  <c r="O1691" i="3" s="1"/>
  <c r="N1691" i="3" s="1"/>
  <c r="I1691" i="3"/>
  <c r="H1691" i="3"/>
  <c r="D1691" i="3"/>
  <c r="E1691" i="3" s="1"/>
  <c r="B1691" i="3"/>
  <c r="A1691" i="3"/>
  <c r="P1690" i="3"/>
  <c r="O1690" i="3" s="1"/>
  <c r="N1690" i="3" s="1"/>
  <c r="I1690" i="3"/>
  <c r="H1690" i="3"/>
  <c r="D1690" i="3"/>
  <c r="E1690" i="3" s="1"/>
  <c r="B1690" i="3"/>
  <c r="A1690" i="3"/>
  <c r="P1689" i="3"/>
  <c r="O1689" i="3" s="1"/>
  <c r="N1689" i="3" s="1"/>
  <c r="I1689" i="3"/>
  <c r="H1689" i="3"/>
  <c r="D1689" i="3"/>
  <c r="E1689" i="3" s="1"/>
  <c r="B1689" i="3"/>
  <c r="A1689" i="3"/>
  <c r="P1688" i="3"/>
  <c r="O1688" i="3" s="1"/>
  <c r="N1688" i="3" s="1"/>
  <c r="I1688" i="3"/>
  <c r="J1688" i="3" s="1"/>
  <c r="H1688" i="3"/>
  <c r="D1688" i="3"/>
  <c r="E1688" i="3" s="1"/>
  <c r="B1688" i="3"/>
  <c r="A1688" i="3"/>
  <c r="P1687" i="3"/>
  <c r="O1687" i="3" s="1"/>
  <c r="N1687" i="3" s="1"/>
  <c r="I1687" i="3"/>
  <c r="H1687" i="3"/>
  <c r="D1687" i="3"/>
  <c r="E1687" i="3" s="1"/>
  <c r="B1687" i="3"/>
  <c r="A1687" i="3"/>
  <c r="P1686" i="3"/>
  <c r="O1686" i="3" s="1"/>
  <c r="N1686" i="3" s="1"/>
  <c r="I1686" i="3"/>
  <c r="H1686" i="3"/>
  <c r="D1686" i="3"/>
  <c r="E1686" i="3" s="1"/>
  <c r="B1686" i="3"/>
  <c r="A1686" i="3"/>
  <c r="P1685" i="3"/>
  <c r="O1685" i="3" s="1"/>
  <c r="N1685" i="3" s="1"/>
  <c r="I1685" i="3"/>
  <c r="H1685" i="3"/>
  <c r="D1685" i="3"/>
  <c r="E1685" i="3" s="1"/>
  <c r="B1685" i="3"/>
  <c r="A1685" i="3"/>
  <c r="P1684" i="3"/>
  <c r="O1684" i="3" s="1"/>
  <c r="N1684" i="3" s="1"/>
  <c r="I1684" i="3"/>
  <c r="H1684" i="3"/>
  <c r="D1684" i="3"/>
  <c r="E1684" i="3" s="1"/>
  <c r="B1684" i="3"/>
  <c r="A1684" i="3"/>
  <c r="P1683" i="3"/>
  <c r="O1683" i="3" s="1"/>
  <c r="N1683" i="3" s="1"/>
  <c r="I1683" i="3"/>
  <c r="H1683" i="3"/>
  <c r="D1683" i="3"/>
  <c r="E1683" i="3" s="1"/>
  <c r="B1683" i="3"/>
  <c r="A1683" i="3"/>
  <c r="P1682" i="3"/>
  <c r="O1682" i="3" s="1"/>
  <c r="N1682" i="3" s="1"/>
  <c r="I1682" i="3"/>
  <c r="H1682" i="3"/>
  <c r="D1682" i="3"/>
  <c r="E1682" i="3" s="1"/>
  <c r="B1682" i="3"/>
  <c r="A1682" i="3"/>
  <c r="P1681" i="3"/>
  <c r="O1681" i="3" s="1"/>
  <c r="N1681" i="3" s="1"/>
  <c r="I1681" i="3"/>
  <c r="H1681" i="3"/>
  <c r="D1681" i="3"/>
  <c r="E1681" i="3" s="1"/>
  <c r="B1681" i="3"/>
  <c r="A1681" i="3"/>
  <c r="P1680" i="3"/>
  <c r="O1680" i="3" s="1"/>
  <c r="N1680" i="3" s="1"/>
  <c r="I1680" i="3"/>
  <c r="H1680" i="3"/>
  <c r="D1680" i="3"/>
  <c r="E1680" i="3" s="1"/>
  <c r="B1680" i="3"/>
  <c r="A1680" i="3"/>
  <c r="P1679" i="3"/>
  <c r="O1679" i="3" s="1"/>
  <c r="N1679" i="3" s="1"/>
  <c r="I1679" i="3"/>
  <c r="H1679" i="3"/>
  <c r="D1679" i="3"/>
  <c r="E1679" i="3" s="1"/>
  <c r="B1679" i="3"/>
  <c r="A1679" i="3"/>
  <c r="P1678" i="3"/>
  <c r="O1678" i="3" s="1"/>
  <c r="N1678" i="3" s="1"/>
  <c r="I1678" i="3"/>
  <c r="H1678" i="3"/>
  <c r="D1678" i="3"/>
  <c r="E1678" i="3" s="1"/>
  <c r="B1678" i="3"/>
  <c r="A1678" i="3"/>
  <c r="P1677" i="3"/>
  <c r="O1677" i="3" s="1"/>
  <c r="N1677" i="3" s="1"/>
  <c r="I1677" i="3"/>
  <c r="H1677" i="3"/>
  <c r="D1677" i="3"/>
  <c r="E1677" i="3" s="1"/>
  <c r="B1677" i="3"/>
  <c r="A1677" i="3"/>
  <c r="P1676" i="3"/>
  <c r="O1676" i="3" s="1"/>
  <c r="N1676" i="3" s="1"/>
  <c r="I1676" i="3"/>
  <c r="H1676" i="3"/>
  <c r="D1676" i="3"/>
  <c r="E1676" i="3" s="1"/>
  <c r="B1676" i="3"/>
  <c r="A1676" i="3"/>
  <c r="P1675" i="3"/>
  <c r="O1675" i="3" s="1"/>
  <c r="N1675" i="3" s="1"/>
  <c r="I1675" i="3"/>
  <c r="H1675" i="3"/>
  <c r="D1675" i="3"/>
  <c r="E1675" i="3" s="1"/>
  <c r="B1675" i="3"/>
  <c r="A1675" i="3"/>
  <c r="P1674" i="3"/>
  <c r="O1674" i="3" s="1"/>
  <c r="N1674" i="3" s="1"/>
  <c r="I1674" i="3"/>
  <c r="H1674" i="3"/>
  <c r="D1674" i="3"/>
  <c r="E1674" i="3" s="1"/>
  <c r="B1674" i="3"/>
  <c r="A1674" i="3"/>
  <c r="P1673" i="3"/>
  <c r="O1673" i="3" s="1"/>
  <c r="N1673" i="3" s="1"/>
  <c r="I1673" i="3"/>
  <c r="H1673" i="3"/>
  <c r="D1673" i="3"/>
  <c r="E1673" i="3" s="1"/>
  <c r="B1673" i="3"/>
  <c r="A1673" i="3"/>
  <c r="P1672" i="3"/>
  <c r="O1672" i="3" s="1"/>
  <c r="N1672" i="3" s="1"/>
  <c r="I1672" i="3"/>
  <c r="H1672" i="3"/>
  <c r="D1672" i="3"/>
  <c r="E1672" i="3" s="1"/>
  <c r="B1672" i="3"/>
  <c r="A1672" i="3"/>
  <c r="P1671" i="3"/>
  <c r="O1671" i="3" s="1"/>
  <c r="N1671" i="3" s="1"/>
  <c r="I1671" i="3"/>
  <c r="H1671" i="3"/>
  <c r="D1671" i="3"/>
  <c r="E1671" i="3" s="1"/>
  <c r="B1671" i="3"/>
  <c r="A1671" i="3"/>
  <c r="P1670" i="3"/>
  <c r="O1670" i="3" s="1"/>
  <c r="N1670" i="3" s="1"/>
  <c r="I1670" i="3"/>
  <c r="J1670" i="3" s="1"/>
  <c r="H1670" i="3"/>
  <c r="D1670" i="3"/>
  <c r="E1670" i="3" s="1"/>
  <c r="B1670" i="3"/>
  <c r="A1670" i="3"/>
  <c r="P1669" i="3"/>
  <c r="O1669" i="3" s="1"/>
  <c r="N1669" i="3" s="1"/>
  <c r="I1669" i="3"/>
  <c r="H1669" i="3"/>
  <c r="D1669" i="3"/>
  <c r="E1669" i="3" s="1"/>
  <c r="B1669" i="3"/>
  <c r="A1669" i="3"/>
  <c r="P1668" i="3"/>
  <c r="O1668" i="3" s="1"/>
  <c r="N1668" i="3" s="1"/>
  <c r="I1668" i="3"/>
  <c r="H1668" i="3"/>
  <c r="D1668" i="3"/>
  <c r="E1668" i="3" s="1"/>
  <c r="B1668" i="3"/>
  <c r="A1668" i="3"/>
  <c r="P1667" i="3"/>
  <c r="O1667" i="3" s="1"/>
  <c r="N1667" i="3" s="1"/>
  <c r="I1667" i="3"/>
  <c r="H1667" i="3"/>
  <c r="D1667" i="3"/>
  <c r="E1667" i="3" s="1"/>
  <c r="B1667" i="3"/>
  <c r="A1667" i="3"/>
  <c r="P1666" i="3"/>
  <c r="O1666" i="3" s="1"/>
  <c r="N1666" i="3" s="1"/>
  <c r="I1666" i="3"/>
  <c r="H1666" i="3"/>
  <c r="D1666" i="3"/>
  <c r="E1666" i="3" s="1"/>
  <c r="B1666" i="3"/>
  <c r="A1666" i="3"/>
  <c r="P1665" i="3"/>
  <c r="O1665" i="3" s="1"/>
  <c r="N1665" i="3" s="1"/>
  <c r="I1665" i="3"/>
  <c r="H1665" i="3"/>
  <c r="D1665" i="3"/>
  <c r="E1665" i="3" s="1"/>
  <c r="B1665" i="3"/>
  <c r="A1665" i="3"/>
  <c r="P1664" i="3"/>
  <c r="O1664" i="3" s="1"/>
  <c r="N1664" i="3" s="1"/>
  <c r="I1664" i="3"/>
  <c r="J1664" i="3" s="1"/>
  <c r="H1664" i="3"/>
  <c r="D1664" i="3"/>
  <c r="E1664" i="3" s="1"/>
  <c r="B1664" i="3"/>
  <c r="A1664" i="3"/>
  <c r="P1663" i="3"/>
  <c r="O1663" i="3" s="1"/>
  <c r="N1663" i="3" s="1"/>
  <c r="I1663" i="3"/>
  <c r="H1663" i="3"/>
  <c r="D1663" i="3"/>
  <c r="E1663" i="3" s="1"/>
  <c r="B1663" i="3"/>
  <c r="A1663" i="3"/>
  <c r="P1662" i="3"/>
  <c r="O1662" i="3" s="1"/>
  <c r="N1662" i="3" s="1"/>
  <c r="I1662" i="3"/>
  <c r="J1662" i="3" s="1"/>
  <c r="H1662" i="3"/>
  <c r="D1662" i="3"/>
  <c r="E1662" i="3" s="1"/>
  <c r="B1662" i="3"/>
  <c r="A1662" i="3"/>
  <c r="P1661" i="3"/>
  <c r="O1661" i="3" s="1"/>
  <c r="N1661" i="3" s="1"/>
  <c r="I1661" i="3"/>
  <c r="H1661" i="3"/>
  <c r="D1661" i="3"/>
  <c r="E1661" i="3" s="1"/>
  <c r="B1661" i="3"/>
  <c r="A1661" i="3"/>
  <c r="P1660" i="3"/>
  <c r="O1660" i="3" s="1"/>
  <c r="N1660" i="3" s="1"/>
  <c r="I1660" i="3"/>
  <c r="H1660" i="3"/>
  <c r="D1660" i="3"/>
  <c r="E1660" i="3" s="1"/>
  <c r="B1660" i="3"/>
  <c r="A1660" i="3"/>
  <c r="P1659" i="3"/>
  <c r="O1659" i="3" s="1"/>
  <c r="N1659" i="3" s="1"/>
  <c r="I1659" i="3"/>
  <c r="H1659" i="3"/>
  <c r="D1659" i="3"/>
  <c r="E1659" i="3" s="1"/>
  <c r="B1659" i="3"/>
  <c r="A1659" i="3"/>
  <c r="P1658" i="3"/>
  <c r="O1658" i="3" s="1"/>
  <c r="N1658" i="3" s="1"/>
  <c r="I1658" i="3"/>
  <c r="H1658" i="3"/>
  <c r="D1658" i="3"/>
  <c r="E1658" i="3" s="1"/>
  <c r="B1658" i="3"/>
  <c r="A1658" i="3"/>
  <c r="P1657" i="3"/>
  <c r="O1657" i="3" s="1"/>
  <c r="N1657" i="3" s="1"/>
  <c r="I1657" i="3"/>
  <c r="H1657" i="3"/>
  <c r="D1657" i="3"/>
  <c r="E1657" i="3" s="1"/>
  <c r="B1657" i="3"/>
  <c r="A1657" i="3"/>
  <c r="P1656" i="3"/>
  <c r="O1656" i="3" s="1"/>
  <c r="N1656" i="3" s="1"/>
  <c r="I1656" i="3"/>
  <c r="J1656" i="3" s="1"/>
  <c r="H1656" i="3"/>
  <c r="D1656" i="3"/>
  <c r="E1656" i="3" s="1"/>
  <c r="B1656" i="3"/>
  <c r="A1656" i="3"/>
  <c r="P1655" i="3"/>
  <c r="O1655" i="3" s="1"/>
  <c r="N1655" i="3" s="1"/>
  <c r="I1655" i="3"/>
  <c r="H1655" i="3"/>
  <c r="D1655" i="3"/>
  <c r="E1655" i="3" s="1"/>
  <c r="B1655" i="3"/>
  <c r="A1655" i="3"/>
  <c r="P1654" i="3"/>
  <c r="O1654" i="3" s="1"/>
  <c r="N1654" i="3" s="1"/>
  <c r="I1654" i="3"/>
  <c r="J1654" i="3" s="1"/>
  <c r="H1654" i="3"/>
  <c r="D1654" i="3"/>
  <c r="E1654" i="3" s="1"/>
  <c r="B1654" i="3"/>
  <c r="A1654" i="3"/>
  <c r="P1653" i="3"/>
  <c r="O1653" i="3" s="1"/>
  <c r="N1653" i="3" s="1"/>
  <c r="I1653" i="3"/>
  <c r="H1653" i="3"/>
  <c r="D1653" i="3"/>
  <c r="E1653" i="3" s="1"/>
  <c r="B1653" i="3"/>
  <c r="A1653" i="3"/>
  <c r="P1652" i="3"/>
  <c r="O1652" i="3" s="1"/>
  <c r="N1652" i="3" s="1"/>
  <c r="I1652" i="3"/>
  <c r="H1652" i="3"/>
  <c r="D1652" i="3"/>
  <c r="E1652" i="3" s="1"/>
  <c r="B1652" i="3"/>
  <c r="A1652" i="3"/>
  <c r="P1651" i="3"/>
  <c r="O1651" i="3" s="1"/>
  <c r="N1651" i="3" s="1"/>
  <c r="I1651" i="3"/>
  <c r="H1651" i="3"/>
  <c r="D1651" i="3"/>
  <c r="E1651" i="3" s="1"/>
  <c r="B1651" i="3"/>
  <c r="A1651" i="3"/>
  <c r="P1650" i="3"/>
  <c r="O1650" i="3" s="1"/>
  <c r="N1650" i="3" s="1"/>
  <c r="I1650" i="3"/>
  <c r="H1650" i="3"/>
  <c r="D1650" i="3"/>
  <c r="E1650" i="3" s="1"/>
  <c r="B1650" i="3"/>
  <c r="A1650" i="3"/>
  <c r="P1649" i="3"/>
  <c r="O1649" i="3" s="1"/>
  <c r="N1649" i="3" s="1"/>
  <c r="I1649" i="3"/>
  <c r="H1649" i="3"/>
  <c r="D1649" i="3"/>
  <c r="E1649" i="3" s="1"/>
  <c r="B1649" i="3"/>
  <c r="A1649" i="3"/>
  <c r="P1648" i="3"/>
  <c r="O1648" i="3" s="1"/>
  <c r="N1648" i="3" s="1"/>
  <c r="I1648" i="3"/>
  <c r="H1648" i="3"/>
  <c r="D1648" i="3"/>
  <c r="E1648" i="3" s="1"/>
  <c r="B1648" i="3"/>
  <c r="A1648" i="3"/>
  <c r="P1647" i="3"/>
  <c r="O1647" i="3" s="1"/>
  <c r="N1647" i="3" s="1"/>
  <c r="I1647" i="3"/>
  <c r="H1647" i="3"/>
  <c r="D1647" i="3"/>
  <c r="E1647" i="3" s="1"/>
  <c r="B1647" i="3"/>
  <c r="A1647" i="3"/>
  <c r="P1646" i="3"/>
  <c r="O1646" i="3" s="1"/>
  <c r="N1646" i="3" s="1"/>
  <c r="I1646" i="3"/>
  <c r="H1646" i="3"/>
  <c r="D1646" i="3"/>
  <c r="E1646" i="3" s="1"/>
  <c r="B1646" i="3"/>
  <c r="A1646" i="3"/>
  <c r="P1645" i="3"/>
  <c r="O1645" i="3" s="1"/>
  <c r="N1645" i="3" s="1"/>
  <c r="I1645" i="3"/>
  <c r="H1645" i="3"/>
  <c r="D1645" i="3"/>
  <c r="E1645" i="3" s="1"/>
  <c r="B1645" i="3"/>
  <c r="A1645" i="3"/>
  <c r="P1644" i="3"/>
  <c r="O1644" i="3" s="1"/>
  <c r="N1644" i="3" s="1"/>
  <c r="I1644" i="3"/>
  <c r="H1644" i="3"/>
  <c r="D1644" i="3"/>
  <c r="E1644" i="3" s="1"/>
  <c r="B1644" i="3"/>
  <c r="A1644" i="3"/>
  <c r="P1643" i="3"/>
  <c r="O1643" i="3" s="1"/>
  <c r="N1643" i="3" s="1"/>
  <c r="I1643" i="3"/>
  <c r="H1643" i="3"/>
  <c r="D1643" i="3"/>
  <c r="E1643" i="3" s="1"/>
  <c r="B1643" i="3"/>
  <c r="A1643" i="3"/>
  <c r="P1642" i="3"/>
  <c r="O1642" i="3" s="1"/>
  <c r="N1642" i="3" s="1"/>
  <c r="I1642" i="3"/>
  <c r="H1642" i="3"/>
  <c r="D1642" i="3"/>
  <c r="E1642" i="3" s="1"/>
  <c r="B1642" i="3"/>
  <c r="A1642" i="3"/>
  <c r="P1641" i="3"/>
  <c r="O1641" i="3" s="1"/>
  <c r="N1641" i="3" s="1"/>
  <c r="I1641" i="3"/>
  <c r="H1641" i="3"/>
  <c r="D1641" i="3"/>
  <c r="E1641" i="3" s="1"/>
  <c r="B1641" i="3"/>
  <c r="A1641" i="3"/>
  <c r="P1640" i="3"/>
  <c r="O1640" i="3" s="1"/>
  <c r="N1640" i="3" s="1"/>
  <c r="I1640" i="3"/>
  <c r="H1640" i="3"/>
  <c r="D1640" i="3"/>
  <c r="E1640" i="3" s="1"/>
  <c r="B1640" i="3"/>
  <c r="A1640" i="3"/>
  <c r="P1639" i="3"/>
  <c r="O1639" i="3" s="1"/>
  <c r="N1639" i="3" s="1"/>
  <c r="I1639" i="3"/>
  <c r="H1639" i="3"/>
  <c r="D1639" i="3"/>
  <c r="E1639" i="3" s="1"/>
  <c r="B1639" i="3"/>
  <c r="A1639" i="3"/>
  <c r="P1638" i="3"/>
  <c r="O1638" i="3" s="1"/>
  <c r="N1638" i="3" s="1"/>
  <c r="I1638" i="3"/>
  <c r="J1638" i="3" s="1"/>
  <c r="H1638" i="3"/>
  <c r="D1638" i="3"/>
  <c r="E1638" i="3" s="1"/>
  <c r="B1638" i="3"/>
  <c r="A1638" i="3"/>
  <c r="P1637" i="3"/>
  <c r="O1637" i="3" s="1"/>
  <c r="N1637" i="3" s="1"/>
  <c r="I1637" i="3"/>
  <c r="H1637" i="3"/>
  <c r="D1637" i="3"/>
  <c r="E1637" i="3" s="1"/>
  <c r="B1637" i="3"/>
  <c r="A1637" i="3"/>
  <c r="P1636" i="3"/>
  <c r="O1636" i="3" s="1"/>
  <c r="N1636" i="3" s="1"/>
  <c r="I1636" i="3"/>
  <c r="H1636" i="3"/>
  <c r="D1636" i="3"/>
  <c r="E1636" i="3" s="1"/>
  <c r="B1636" i="3"/>
  <c r="A1636" i="3"/>
  <c r="P1635" i="3"/>
  <c r="O1635" i="3" s="1"/>
  <c r="N1635" i="3" s="1"/>
  <c r="I1635" i="3"/>
  <c r="H1635" i="3"/>
  <c r="D1635" i="3"/>
  <c r="E1635" i="3" s="1"/>
  <c r="B1635" i="3"/>
  <c r="A1635" i="3"/>
  <c r="P1634" i="3"/>
  <c r="O1634" i="3" s="1"/>
  <c r="N1634" i="3" s="1"/>
  <c r="I1634" i="3"/>
  <c r="H1634" i="3"/>
  <c r="D1634" i="3"/>
  <c r="E1634" i="3" s="1"/>
  <c r="B1634" i="3"/>
  <c r="A1634" i="3"/>
  <c r="P1633" i="3"/>
  <c r="O1633" i="3" s="1"/>
  <c r="N1633" i="3" s="1"/>
  <c r="I1633" i="3"/>
  <c r="H1633" i="3"/>
  <c r="D1633" i="3"/>
  <c r="E1633" i="3" s="1"/>
  <c r="B1633" i="3"/>
  <c r="A1633" i="3"/>
  <c r="P1632" i="3"/>
  <c r="O1632" i="3" s="1"/>
  <c r="N1632" i="3" s="1"/>
  <c r="I1632" i="3"/>
  <c r="J1632" i="3" s="1"/>
  <c r="H1632" i="3"/>
  <c r="D1632" i="3"/>
  <c r="E1632" i="3" s="1"/>
  <c r="B1632" i="3"/>
  <c r="A1632" i="3"/>
  <c r="P1631" i="3"/>
  <c r="O1631" i="3" s="1"/>
  <c r="N1631" i="3" s="1"/>
  <c r="I1631" i="3"/>
  <c r="H1631" i="3"/>
  <c r="D1631" i="3"/>
  <c r="E1631" i="3" s="1"/>
  <c r="B1631" i="3"/>
  <c r="A1631" i="3"/>
  <c r="P1630" i="3"/>
  <c r="O1630" i="3" s="1"/>
  <c r="N1630" i="3" s="1"/>
  <c r="I1630" i="3"/>
  <c r="J1630" i="3" s="1"/>
  <c r="H1630" i="3"/>
  <c r="D1630" i="3"/>
  <c r="E1630" i="3" s="1"/>
  <c r="B1630" i="3"/>
  <c r="A1630" i="3"/>
  <c r="P1629" i="3"/>
  <c r="O1629" i="3" s="1"/>
  <c r="N1629" i="3" s="1"/>
  <c r="I1629" i="3"/>
  <c r="H1629" i="3"/>
  <c r="D1629" i="3"/>
  <c r="E1629" i="3" s="1"/>
  <c r="B1629" i="3"/>
  <c r="A1629" i="3"/>
  <c r="P1628" i="3"/>
  <c r="O1628" i="3" s="1"/>
  <c r="N1628" i="3" s="1"/>
  <c r="I1628" i="3"/>
  <c r="H1628" i="3"/>
  <c r="D1628" i="3"/>
  <c r="E1628" i="3" s="1"/>
  <c r="B1628" i="3"/>
  <c r="A1628" i="3"/>
  <c r="P1627" i="3"/>
  <c r="O1627" i="3" s="1"/>
  <c r="N1627" i="3" s="1"/>
  <c r="I1627" i="3"/>
  <c r="H1627" i="3"/>
  <c r="D1627" i="3"/>
  <c r="E1627" i="3" s="1"/>
  <c r="B1627" i="3"/>
  <c r="A1627" i="3"/>
  <c r="P1626" i="3"/>
  <c r="O1626" i="3" s="1"/>
  <c r="N1626" i="3" s="1"/>
  <c r="I1626" i="3"/>
  <c r="H1626" i="3"/>
  <c r="D1626" i="3"/>
  <c r="E1626" i="3" s="1"/>
  <c r="B1626" i="3"/>
  <c r="A1626" i="3"/>
  <c r="P1625" i="3"/>
  <c r="O1625" i="3" s="1"/>
  <c r="N1625" i="3" s="1"/>
  <c r="I1625" i="3"/>
  <c r="H1625" i="3"/>
  <c r="D1625" i="3"/>
  <c r="E1625" i="3" s="1"/>
  <c r="B1625" i="3"/>
  <c r="A1625" i="3"/>
  <c r="P1624" i="3"/>
  <c r="O1624" i="3" s="1"/>
  <c r="N1624" i="3" s="1"/>
  <c r="I1624" i="3"/>
  <c r="J1624" i="3" s="1"/>
  <c r="H1624" i="3"/>
  <c r="D1624" i="3"/>
  <c r="E1624" i="3" s="1"/>
  <c r="B1624" i="3"/>
  <c r="A1624" i="3"/>
  <c r="P1623" i="3"/>
  <c r="O1623" i="3" s="1"/>
  <c r="N1623" i="3" s="1"/>
  <c r="I1623" i="3"/>
  <c r="J1623" i="3" s="1"/>
  <c r="H1623" i="3"/>
  <c r="D1623" i="3"/>
  <c r="E1623" i="3" s="1"/>
  <c r="B1623" i="3"/>
  <c r="A1623" i="3"/>
  <c r="P1622" i="3"/>
  <c r="O1622" i="3" s="1"/>
  <c r="N1622" i="3" s="1"/>
  <c r="I1622" i="3"/>
  <c r="J1622" i="3" s="1"/>
  <c r="L1622" i="3" s="1"/>
  <c r="H1622" i="3"/>
  <c r="D1622" i="3"/>
  <c r="E1622" i="3" s="1"/>
  <c r="B1622" i="3"/>
  <c r="A1622" i="3"/>
  <c r="P1621" i="3"/>
  <c r="O1621" i="3" s="1"/>
  <c r="N1621" i="3" s="1"/>
  <c r="I1621" i="3"/>
  <c r="H1621" i="3"/>
  <c r="D1621" i="3"/>
  <c r="E1621" i="3" s="1"/>
  <c r="B1621" i="3"/>
  <c r="A1621" i="3"/>
  <c r="P1620" i="3"/>
  <c r="O1620" i="3" s="1"/>
  <c r="N1620" i="3" s="1"/>
  <c r="I1620" i="3"/>
  <c r="H1620" i="3"/>
  <c r="D1620" i="3"/>
  <c r="E1620" i="3" s="1"/>
  <c r="B1620" i="3"/>
  <c r="A1620" i="3"/>
  <c r="P1619" i="3"/>
  <c r="O1619" i="3" s="1"/>
  <c r="N1619" i="3" s="1"/>
  <c r="I1619" i="3"/>
  <c r="J1619" i="3" s="1"/>
  <c r="L1619" i="3" s="1"/>
  <c r="H1619" i="3"/>
  <c r="D1619" i="3"/>
  <c r="E1619" i="3" s="1"/>
  <c r="B1619" i="3"/>
  <c r="A1619" i="3"/>
  <c r="P1618" i="3"/>
  <c r="O1618" i="3" s="1"/>
  <c r="N1618" i="3" s="1"/>
  <c r="I1618" i="3"/>
  <c r="H1618" i="3"/>
  <c r="D1618" i="3"/>
  <c r="E1618" i="3" s="1"/>
  <c r="B1618" i="3"/>
  <c r="A1618" i="3"/>
  <c r="P1617" i="3"/>
  <c r="O1617" i="3" s="1"/>
  <c r="N1617" i="3" s="1"/>
  <c r="I1617" i="3"/>
  <c r="J1617" i="3" s="1"/>
  <c r="H1617" i="3"/>
  <c r="D1617" i="3"/>
  <c r="E1617" i="3" s="1"/>
  <c r="B1617" i="3"/>
  <c r="A1617" i="3"/>
  <c r="P1616" i="3"/>
  <c r="O1616" i="3" s="1"/>
  <c r="N1616" i="3" s="1"/>
  <c r="I1616" i="3"/>
  <c r="H1616" i="3"/>
  <c r="D1616" i="3"/>
  <c r="E1616" i="3" s="1"/>
  <c r="B1616" i="3"/>
  <c r="A1616" i="3"/>
  <c r="P1615" i="3"/>
  <c r="O1615" i="3" s="1"/>
  <c r="N1615" i="3" s="1"/>
  <c r="I1615" i="3"/>
  <c r="J1615" i="3" s="1"/>
  <c r="L1615" i="3" s="1"/>
  <c r="H1615" i="3"/>
  <c r="D1615" i="3"/>
  <c r="E1615" i="3" s="1"/>
  <c r="B1615" i="3"/>
  <c r="A1615" i="3"/>
  <c r="P1614" i="3"/>
  <c r="O1614" i="3" s="1"/>
  <c r="N1614" i="3" s="1"/>
  <c r="I1614" i="3"/>
  <c r="H1614" i="3"/>
  <c r="D1614" i="3"/>
  <c r="E1614" i="3" s="1"/>
  <c r="B1614" i="3"/>
  <c r="A1614" i="3"/>
  <c r="P1613" i="3"/>
  <c r="O1613" i="3" s="1"/>
  <c r="N1613" i="3" s="1"/>
  <c r="I1613" i="3"/>
  <c r="H1613" i="3"/>
  <c r="D1613" i="3"/>
  <c r="E1613" i="3" s="1"/>
  <c r="B1613" i="3"/>
  <c r="A1613" i="3"/>
  <c r="P1612" i="3"/>
  <c r="O1612" i="3" s="1"/>
  <c r="N1612" i="3" s="1"/>
  <c r="I1612" i="3"/>
  <c r="H1612" i="3"/>
  <c r="D1612" i="3"/>
  <c r="E1612" i="3" s="1"/>
  <c r="B1612" i="3"/>
  <c r="A1612" i="3"/>
  <c r="P1611" i="3"/>
  <c r="O1611" i="3" s="1"/>
  <c r="N1611" i="3" s="1"/>
  <c r="I1611" i="3"/>
  <c r="J1611" i="3" s="1"/>
  <c r="L1611" i="3" s="1"/>
  <c r="H1611" i="3"/>
  <c r="D1611" i="3"/>
  <c r="E1611" i="3" s="1"/>
  <c r="B1611" i="3"/>
  <c r="A1611" i="3"/>
  <c r="P1610" i="3"/>
  <c r="O1610" i="3" s="1"/>
  <c r="N1610" i="3" s="1"/>
  <c r="I1610" i="3"/>
  <c r="H1610" i="3"/>
  <c r="D1610" i="3"/>
  <c r="E1610" i="3" s="1"/>
  <c r="B1610" i="3"/>
  <c r="A1610" i="3"/>
  <c r="P1609" i="3"/>
  <c r="O1609" i="3" s="1"/>
  <c r="N1609" i="3" s="1"/>
  <c r="I1609" i="3"/>
  <c r="J1609" i="3" s="1"/>
  <c r="L1609" i="3" s="1"/>
  <c r="H1609" i="3"/>
  <c r="D1609" i="3"/>
  <c r="E1609" i="3" s="1"/>
  <c r="B1609" i="3"/>
  <c r="A1609" i="3"/>
  <c r="P1608" i="3"/>
  <c r="O1608" i="3" s="1"/>
  <c r="N1608" i="3" s="1"/>
  <c r="I1608" i="3"/>
  <c r="H1608" i="3"/>
  <c r="D1608" i="3"/>
  <c r="E1608" i="3" s="1"/>
  <c r="B1608" i="3"/>
  <c r="A1608" i="3"/>
  <c r="P1607" i="3"/>
  <c r="O1607" i="3" s="1"/>
  <c r="N1607" i="3" s="1"/>
  <c r="I1607" i="3"/>
  <c r="H1607" i="3"/>
  <c r="D1607" i="3"/>
  <c r="E1607" i="3" s="1"/>
  <c r="B1607" i="3"/>
  <c r="A1607" i="3"/>
  <c r="P1606" i="3"/>
  <c r="O1606" i="3" s="1"/>
  <c r="N1606" i="3" s="1"/>
  <c r="I1606" i="3"/>
  <c r="H1606" i="3"/>
  <c r="D1606" i="3"/>
  <c r="E1606" i="3" s="1"/>
  <c r="B1606" i="3"/>
  <c r="A1606" i="3"/>
  <c r="P1605" i="3"/>
  <c r="O1605" i="3" s="1"/>
  <c r="N1605" i="3" s="1"/>
  <c r="I1605" i="3"/>
  <c r="H1605" i="3"/>
  <c r="D1605" i="3"/>
  <c r="E1605" i="3" s="1"/>
  <c r="B1605" i="3"/>
  <c r="A1605" i="3"/>
  <c r="P1604" i="3"/>
  <c r="O1604" i="3" s="1"/>
  <c r="N1604" i="3" s="1"/>
  <c r="I1604" i="3"/>
  <c r="H1604" i="3"/>
  <c r="D1604" i="3"/>
  <c r="E1604" i="3" s="1"/>
  <c r="B1604" i="3"/>
  <c r="A1604" i="3"/>
  <c r="P1603" i="3"/>
  <c r="O1603" i="3" s="1"/>
  <c r="N1603" i="3" s="1"/>
  <c r="I1603" i="3"/>
  <c r="H1603" i="3"/>
  <c r="D1603" i="3"/>
  <c r="E1603" i="3" s="1"/>
  <c r="B1603" i="3"/>
  <c r="A1603" i="3"/>
  <c r="P1602" i="3"/>
  <c r="O1602" i="3" s="1"/>
  <c r="N1602" i="3" s="1"/>
  <c r="I1602" i="3"/>
  <c r="H1602" i="3"/>
  <c r="D1602" i="3"/>
  <c r="E1602" i="3" s="1"/>
  <c r="B1602" i="3"/>
  <c r="A1602" i="3"/>
  <c r="P1601" i="3"/>
  <c r="O1601" i="3" s="1"/>
  <c r="N1601" i="3" s="1"/>
  <c r="I1601" i="3"/>
  <c r="H1601" i="3"/>
  <c r="D1601" i="3"/>
  <c r="E1601" i="3" s="1"/>
  <c r="B1601" i="3"/>
  <c r="A1601" i="3"/>
  <c r="P1600" i="3"/>
  <c r="O1600" i="3" s="1"/>
  <c r="N1600" i="3" s="1"/>
  <c r="I1600" i="3"/>
  <c r="H1600" i="3"/>
  <c r="D1600" i="3"/>
  <c r="E1600" i="3" s="1"/>
  <c r="B1600" i="3"/>
  <c r="A1600" i="3"/>
  <c r="P1599" i="3"/>
  <c r="O1599" i="3" s="1"/>
  <c r="N1599" i="3" s="1"/>
  <c r="I1599" i="3"/>
  <c r="H1599" i="3"/>
  <c r="D1599" i="3"/>
  <c r="E1599" i="3" s="1"/>
  <c r="B1599" i="3"/>
  <c r="A1599" i="3"/>
  <c r="P1598" i="3"/>
  <c r="O1598" i="3" s="1"/>
  <c r="N1598" i="3" s="1"/>
  <c r="I1598" i="3"/>
  <c r="H1598" i="3"/>
  <c r="D1598" i="3"/>
  <c r="E1598" i="3" s="1"/>
  <c r="B1598" i="3"/>
  <c r="A1598" i="3"/>
  <c r="P1597" i="3"/>
  <c r="O1597" i="3" s="1"/>
  <c r="N1597" i="3" s="1"/>
  <c r="I1597" i="3"/>
  <c r="H1597" i="3"/>
  <c r="D1597" i="3"/>
  <c r="E1597" i="3" s="1"/>
  <c r="B1597" i="3"/>
  <c r="A1597" i="3"/>
  <c r="P1596" i="3"/>
  <c r="O1596" i="3" s="1"/>
  <c r="N1596" i="3" s="1"/>
  <c r="I1596" i="3"/>
  <c r="H1596" i="3"/>
  <c r="D1596" i="3"/>
  <c r="E1596" i="3" s="1"/>
  <c r="B1596" i="3"/>
  <c r="A1596" i="3"/>
  <c r="P1595" i="3"/>
  <c r="O1595" i="3" s="1"/>
  <c r="N1595" i="3" s="1"/>
  <c r="I1595" i="3"/>
  <c r="H1595" i="3"/>
  <c r="D1595" i="3"/>
  <c r="E1595" i="3" s="1"/>
  <c r="B1595" i="3"/>
  <c r="A1595" i="3"/>
  <c r="P1594" i="3"/>
  <c r="O1594" i="3" s="1"/>
  <c r="N1594" i="3" s="1"/>
  <c r="I1594" i="3"/>
  <c r="H1594" i="3"/>
  <c r="D1594" i="3"/>
  <c r="E1594" i="3" s="1"/>
  <c r="B1594" i="3"/>
  <c r="A1594" i="3"/>
  <c r="P1593" i="3"/>
  <c r="O1593" i="3" s="1"/>
  <c r="N1593" i="3" s="1"/>
  <c r="I1593" i="3"/>
  <c r="H1593" i="3"/>
  <c r="D1593" i="3"/>
  <c r="E1593" i="3" s="1"/>
  <c r="B1593" i="3"/>
  <c r="A1593" i="3"/>
  <c r="P1592" i="3"/>
  <c r="O1592" i="3" s="1"/>
  <c r="N1592" i="3" s="1"/>
  <c r="I1592" i="3"/>
  <c r="H1592" i="3"/>
  <c r="D1592" i="3"/>
  <c r="E1592" i="3" s="1"/>
  <c r="B1592" i="3"/>
  <c r="A1592" i="3"/>
  <c r="P1591" i="3"/>
  <c r="O1591" i="3" s="1"/>
  <c r="N1591" i="3" s="1"/>
  <c r="I1591" i="3"/>
  <c r="H1591" i="3"/>
  <c r="D1591" i="3"/>
  <c r="E1591" i="3" s="1"/>
  <c r="B1591" i="3"/>
  <c r="A1591" i="3"/>
  <c r="P1590" i="3"/>
  <c r="O1590" i="3" s="1"/>
  <c r="N1590" i="3" s="1"/>
  <c r="I1590" i="3"/>
  <c r="H1590" i="3"/>
  <c r="D1590" i="3"/>
  <c r="E1590" i="3" s="1"/>
  <c r="B1590" i="3"/>
  <c r="A1590" i="3"/>
  <c r="P1589" i="3"/>
  <c r="O1589" i="3" s="1"/>
  <c r="N1589" i="3" s="1"/>
  <c r="I1589" i="3"/>
  <c r="H1589" i="3"/>
  <c r="D1589" i="3"/>
  <c r="E1589" i="3" s="1"/>
  <c r="B1589" i="3"/>
  <c r="A1589" i="3"/>
  <c r="P1588" i="3"/>
  <c r="O1588" i="3" s="1"/>
  <c r="N1588" i="3" s="1"/>
  <c r="I1588" i="3"/>
  <c r="H1588" i="3"/>
  <c r="D1588" i="3"/>
  <c r="E1588" i="3" s="1"/>
  <c r="B1588" i="3"/>
  <c r="A1588" i="3"/>
  <c r="P1587" i="3"/>
  <c r="O1587" i="3" s="1"/>
  <c r="N1587" i="3" s="1"/>
  <c r="I1587" i="3"/>
  <c r="H1587" i="3"/>
  <c r="D1587" i="3"/>
  <c r="E1587" i="3" s="1"/>
  <c r="B1587" i="3"/>
  <c r="A1587" i="3"/>
  <c r="P1586" i="3"/>
  <c r="O1586" i="3" s="1"/>
  <c r="N1586" i="3" s="1"/>
  <c r="I1586" i="3"/>
  <c r="H1586" i="3"/>
  <c r="D1586" i="3"/>
  <c r="E1586" i="3" s="1"/>
  <c r="B1586" i="3"/>
  <c r="A1586" i="3"/>
  <c r="P1585" i="3"/>
  <c r="O1585" i="3" s="1"/>
  <c r="N1585" i="3" s="1"/>
  <c r="I1585" i="3"/>
  <c r="H1585" i="3"/>
  <c r="D1585" i="3"/>
  <c r="E1585" i="3" s="1"/>
  <c r="B1585" i="3"/>
  <c r="A1585" i="3"/>
  <c r="P1584" i="3"/>
  <c r="O1584" i="3" s="1"/>
  <c r="N1584" i="3" s="1"/>
  <c r="I1584" i="3"/>
  <c r="H1584" i="3"/>
  <c r="D1584" i="3"/>
  <c r="E1584" i="3" s="1"/>
  <c r="B1584" i="3"/>
  <c r="A1584" i="3"/>
  <c r="P1583" i="3"/>
  <c r="O1583" i="3" s="1"/>
  <c r="N1583" i="3" s="1"/>
  <c r="I1583" i="3"/>
  <c r="H1583" i="3"/>
  <c r="D1583" i="3"/>
  <c r="E1583" i="3" s="1"/>
  <c r="B1583" i="3"/>
  <c r="A1583" i="3"/>
  <c r="P1582" i="3"/>
  <c r="O1582" i="3" s="1"/>
  <c r="N1582" i="3" s="1"/>
  <c r="I1582" i="3"/>
  <c r="H1582" i="3"/>
  <c r="D1582" i="3"/>
  <c r="E1582" i="3" s="1"/>
  <c r="B1582" i="3"/>
  <c r="A1582" i="3"/>
  <c r="P1581" i="3"/>
  <c r="O1581" i="3" s="1"/>
  <c r="N1581" i="3" s="1"/>
  <c r="I1581" i="3"/>
  <c r="H1581" i="3"/>
  <c r="D1581" i="3"/>
  <c r="E1581" i="3" s="1"/>
  <c r="B1581" i="3"/>
  <c r="A1581" i="3"/>
  <c r="P1580" i="3"/>
  <c r="O1580" i="3" s="1"/>
  <c r="N1580" i="3" s="1"/>
  <c r="I1580" i="3"/>
  <c r="H1580" i="3"/>
  <c r="D1580" i="3"/>
  <c r="E1580" i="3" s="1"/>
  <c r="B1580" i="3"/>
  <c r="A1580" i="3"/>
  <c r="P1579" i="3"/>
  <c r="O1579" i="3" s="1"/>
  <c r="N1579" i="3" s="1"/>
  <c r="I1579" i="3"/>
  <c r="H1579" i="3"/>
  <c r="D1579" i="3"/>
  <c r="E1579" i="3" s="1"/>
  <c r="B1579" i="3"/>
  <c r="A1579" i="3"/>
  <c r="P1578" i="3"/>
  <c r="O1578" i="3" s="1"/>
  <c r="N1578" i="3" s="1"/>
  <c r="I1578" i="3"/>
  <c r="H1578" i="3"/>
  <c r="D1578" i="3"/>
  <c r="E1578" i="3" s="1"/>
  <c r="B1578" i="3"/>
  <c r="A1578" i="3"/>
  <c r="P1577" i="3"/>
  <c r="O1577" i="3" s="1"/>
  <c r="N1577" i="3" s="1"/>
  <c r="I1577" i="3"/>
  <c r="H1577" i="3"/>
  <c r="D1577" i="3"/>
  <c r="E1577" i="3" s="1"/>
  <c r="B1577" i="3"/>
  <c r="A1577" i="3"/>
  <c r="P1576" i="3"/>
  <c r="O1576" i="3" s="1"/>
  <c r="N1576" i="3" s="1"/>
  <c r="I1576" i="3"/>
  <c r="H1576" i="3"/>
  <c r="D1576" i="3"/>
  <c r="E1576" i="3" s="1"/>
  <c r="B1576" i="3"/>
  <c r="A1576" i="3"/>
  <c r="P1575" i="3"/>
  <c r="O1575" i="3" s="1"/>
  <c r="N1575" i="3" s="1"/>
  <c r="I1575" i="3"/>
  <c r="H1575" i="3"/>
  <c r="D1575" i="3"/>
  <c r="E1575" i="3" s="1"/>
  <c r="B1575" i="3"/>
  <c r="A1575" i="3"/>
  <c r="P1574" i="3"/>
  <c r="O1574" i="3" s="1"/>
  <c r="N1574" i="3" s="1"/>
  <c r="I1574" i="3"/>
  <c r="H1574" i="3"/>
  <c r="D1574" i="3"/>
  <c r="E1574" i="3" s="1"/>
  <c r="B1574" i="3"/>
  <c r="A1574" i="3"/>
  <c r="P1573" i="3"/>
  <c r="O1573" i="3" s="1"/>
  <c r="N1573" i="3" s="1"/>
  <c r="I1573" i="3"/>
  <c r="H1573" i="3"/>
  <c r="D1573" i="3"/>
  <c r="E1573" i="3" s="1"/>
  <c r="B1573" i="3"/>
  <c r="A1573" i="3"/>
  <c r="P1572" i="3"/>
  <c r="O1572" i="3" s="1"/>
  <c r="N1572" i="3" s="1"/>
  <c r="I1572" i="3"/>
  <c r="H1572" i="3"/>
  <c r="D1572" i="3"/>
  <c r="E1572" i="3" s="1"/>
  <c r="B1572" i="3"/>
  <c r="A1572" i="3"/>
  <c r="P1571" i="3"/>
  <c r="O1571" i="3" s="1"/>
  <c r="N1571" i="3" s="1"/>
  <c r="I1571" i="3"/>
  <c r="H1571" i="3"/>
  <c r="D1571" i="3"/>
  <c r="E1571" i="3" s="1"/>
  <c r="B1571" i="3"/>
  <c r="A1571" i="3"/>
  <c r="P1570" i="3"/>
  <c r="O1570" i="3" s="1"/>
  <c r="N1570" i="3" s="1"/>
  <c r="I1570" i="3"/>
  <c r="H1570" i="3"/>
  <c r="D1570" i="3"/>
  <c r="E1570" i="3" s="1"/>
  <c r="B1570" i="3"/>
  <c r="A1570" i="3"/>
  <c r="P1569" i="3"/>
  <c r="O1569" i="3" s="1"/>
  <c r="N1569" i="3" s="1"/>
  <c r="I1569" i="3"/>
  <c r="H1569" i="3"/>
  <c r="D1569" i="3"/>
  <c r="E1569" i="3" s="1"/>
  <c r="B1569" i="3"/>
  <c r="A1569" i="3"/>
  <c r="P1568" i="3"/>
  <c r="O1568" i="3" s="1"/>
  <c r="N1568" i="3" s="1"/>
  <c r="I1568" i="3"/>
  <c r="H1568" i="3"/>
  <c r="D1568" i="3"/>
  <c r="E1568" i="3" s="1"/>
  <c r="B1568" i="3"/>
  <c r="A1568" i="3"/>
  <c r="P1567" i="3"/>
  <c r="O1567" i="3" s="1"/>
  <c r="N1567" i="3" s="1"/>
  <c r="I1567" i="3"/>
  <c r="H1567" i="3"/>
  <c r="D1567" i="3"/>
  <c r="E1567" i="3" s="1"/>
  <c r="B1567" i="3"/>
  <c r="A1567" i="3"/>
  <c r="P1566" i="3"/>
  <c r="O1566" i="3" s="1"/>
  <c r="N1566" i="3" s="1"/>
  <c r="I1566" i="3"/>
  <c r="H1566" i="3"/>
  <c r="D1566" i="3"/>
  <c r="E1566" i="3" s="1"/>
  <c r="B1566" i="3"/>
  <c r="A1566" i="3"/>
  <c r="P1565" i="3"/>
  <c r="O1565" i="3" s="1"/>
  <c r="N1565" i="3" s="1"/>
  <c r="I1565" i="3"/>
  <c r="H1565" i="3"/>
  <c r="D1565" i="3"/>
  <c r="E1565" i="3" s="1"/>
  <c r="B1565" i="3"/>
  <c r="A1565" i="3"/>
  <c r="P1564" i="3"/>
  <c r="O1564" i="3" s="1"/>
  <c r="N1564" i="3" s="1"/>
  <c r="I1564" i="3"/>
  <c r="H1564" i="3"/>
  <c r="D1564" i="3"/>
  <c r="E1564" i="3" s="1"/>
  <c r="B1564" i="3"/>
  <c r="A1564" i="3"/>
  <c r="P1563" i="3"/>
  <c r="O1563" i="3" s="1"/>
  <c r="N1563" i="3" s="1"/>
  <c r="I1563" i="3"/>
  <c r="H1563" i="3"/>
  <c r="D1563" i="3"/>
  <c r="E1563" i="3" s="1"/>
  <c r="B1563" i="3"/>
  <c r="A1563" i="3"/>
  <c r="P1562" i="3"/>
  <c r="O1562" i="3" s="1"/>
  <c r="N1562" i="3" s="1"/>
  <c r="I1562" i="3"/>
  <c r="H1562" i="3"/>
  <c r="D1562" i="3"/>
  <c r="E1562" i="3" s="1"/>
  <c r="B1562" i="3"/>
  <c r="A1562" i="3"/>
  <c r="P1561" i="3"/>
  <c r="O1561" i="3" s="1"/>
  <c r="N1561" i="3" s="1"/>
  <c r="I1561" i="3"/>
  <c r="H1561" i="3"/>
  <c r="D1561" i="3"/>
  <c r="E1561" i="3" s="1"/>
  <c r="B1561" i="3"/>
  <c r="A1561" i="3"/>
  <c r="P1560" i="3"/>
  <c r="O1560" i="3" s="1"/>
  <c r="N1560" i="3" s="1"/>
  <c r="I1560" i="3"/>
  <c r="H1560" i="3"/>
  <c r="D1560" i="3"/>
  <c r="E1560" i="3" s="1"/>
  <c r="B1560" i="3"/>
  <c r="A1560" i="3"/>
  <c r="P1559" i="3"/>
  <c r="O1559" i="3" s="1"/>
  <c r="N1559" i="3" s="1"/>
  <c r="I1559" i="3"/>
  <c r="H1559" i="3"/>
  <c r="D1559" i="3"/>
  <c r="E1559" i="3" s="1"/>
  <c r="B1559" i="3"/>
  <c r="A1559" i="3"/>
  <c r="P1558" i="3"/>
  <c r="O1558" i="3" s="1"/>
  <c r="N1558" i="3" s="1"/>
  <c r="I1558" i="3"/>
  <c r="H1558" i="3"/>
  <c r="D1558" i="3"/>
  <c r="E1558" i="3" s="1"/>
  <c r="B1558" i="3"/>
  <c r="A1558" i="3"/>
  <c r="P1557" i="3"/>
  <c r="O1557" i="3" s="1"/>
  <c r="N1557" i="3" s="1"/>
  <c r="I1557" i="3"/>
  <c r="H1557" i="3"/>
  <c r="D1557" i="3"/>
  <c r="E1557" i="3" s="1"/>
  <c r="B1557" i="3"/>
  <c r="A1557" i="3"/>
  <c r="P1556" i="3"/>
  <c r="O1556" i="3" s="1"/>
  <c r="N1556" i="3" s="1"/>
  <c r="I1556" i="3"/>
  <c r="H1556" i="3"/>
  <c r="D1556" i="3"/>
  <c r="E1556" i="3" s="1"/>
  <c r="B1556" i="3"/>
  <c r="A1556" i="3"/>
  <c r="P1555" i="3"/>
  <c r="O1555" i="3" s="1"/>
  <c r="N1555" i="3" s="1"/>
  <c r="I1555" i="3"/>
  <c r="H1555" i="3"/>
  <c r="D1555" i="3"/>
  <c r="E1555" i="3" s="1"/>
  <c r="B1555" i="3"/>
  <c r="A1555" i="3"/>
  <c r="P1554" i="3"/>
  <c r="O1554" i="3" s="1"/>
  <c r="N1554" i="3" s="1"/>
  <c r="I1554" i="3"/>
  <c r="H1554" i="3"/>
  <c r="D1554" i="3"/>
  <c r="E1554" i="3" s="1"/>
  <c r="B1554" i="3"/>
  <c r="A1554" i="3"/>
  <c r="P1553" i="3"/>
  <c r="O1553" i="3" s="1"/>
  <c r="N1553" i="3" s="1"/>
  <c r="I1553" i="3"/>
  <c r="H1553" i="3"/>
  <c r="D1553" i="3"/>
  <c r="E1553" i="3" s="1"/>
  <c r="B1553" i="3"/>
  <c r="A1553" i="3"/>
  <c r="P1552" i="3"/>
  <c r="O1552" i="3" s="1"/>
  <c r="N1552" i="3" s="1"/>
  <c r="I1552" i="3"/>
  <c r="H1552" i="3"/>
  <c r="D1552" i="3"/>
  <c r="E1552" i="3" s="1"/>
  <c r="B1552" i="3"/>
  <c r="A1552" i="3"/>
  <c r="P1551" i="3"/>
  <c r="O1551" i="3" s="1"/>
  <c r="N1551" i="3" s="1"/>
  <c r="I1551" i="3"/>
  <c r="H1551" i="3"/>
  <c r="D1551" i="3"/>
  <c r="E1551" i="3" s="1"/>
  <c r="B1551" i="3"/>
  <c r="A1551" i="3"/>
  <c r="P1550" i="3"/>
  <c r="O1550" i="3" s="1"/>
  <c r="N1550" i="3" s="1"/>
  <c r="I1550" i="3"/>
  <c r="H1550" i="3"/>
  <c r="D1550" i="3"/>
  <c r="E1550" i="3" s="1"/>
  <c r="B1550" i="3"/>
  <c r="A1550" i="3"/>
  <c r="P1549" i="3"/>
  <c r="O1549" i="3" s="1"/>
  <c r="N1549" i="3" s="1"/>
  <c r="I1549" i="3"/>
  <c r="H1549" i="3"/>
  <c r="D1549" i="3"/>
  <c r="E1549" i="3" s="1"/>
  <c r="B1549" i="3"/>
  <c r="A1549" i="3"/>
  <c r="P1548" i="3"/>
  <c r="O1548" i="3" s="1"/>
  <c r="N1548" i="3" s="1"/>
  <c r="I1548" i="3"/>
  <c r="H1548" i="3"/>
  <c r="D1548" i="3"/>
  <c r="E1548" i="3" s="1"/>
  <c r="B1548" i="3"/>
  <c r="A1548" i="3"/>
  <c r="P1547" i="3"/>
  <c r="O1547" i="3" s="1"/>
  <c r="N1547" i="3" s="1"/>
  <c r="I1547" i="3"/>
  <c r="H1547" i="3"/>
  <c r="D1547" i="3"/>
  <c r="E1547" i="3" s="1"/>
  <c r="B1547" i="3"/>
  <c r="A1547" i="3"/>
  <c r="P1546" i="3"/>
  <c r="O1546" i="3" s="1"/>
  <c r="N1546" i="3" s="1"/>
  <c r="I1546" i="3"/>
  <c r="H1546" i="3"/>
  <c r="D1546" i="3"/>
  <c r="E1546" i="3" s="1"/>
  <c r="B1546" i="3"/>
  <c r="A1546" i="3"/>
  <c r="P1545" i="3"/>
  <c r="O1545" i="3" s="1"/>
  <c r="N1545" i="3" s="1"/>
  <c r="I1545" i="3"/>
  <c r="H1545" i="3"/>
  <c r="D1545" i="3"/>
  <c r="E1545" i="3" s="1"/>
  <c r="B1545" i="3"/>
  <c r="A1545" i="3"/>
  <c r="P1544" i="3"/>
  <c r="O1544" i="3" s="1"/>
  <c r="N1544" i="3" s="1"/>
  <c r="I1544" i="3"/>
  <c r="H1544" i="3"/>
  <c r="D1544" i="3"/>
  <c r="E1544" i="3" s="1"/>
  <c r="B1544" i="3"/>
  <c r="A1544" i="3"/>
  <c r="P1543" i="3"/>
  <c r="O1543" i="3" s="1"/>
  <c r="N1543" i="3" s="1"/>
  <c r="I1543" i="3"/>
  <c r="H1543" i="3"/>
  <c r="D1543" i="3"/>
  <c r="E1543" i="3" s="1"/>
  <c r="B1543" i="3"/>
  <c r="A1543" i="3"/>
  <c r="P1542" i="3"/>
  <c r="O1542" i="3" s="1"/>
  <c r="N1542" i="3" s="1"/>
  <c r="I1542" i="3"/>
  <c r="H1542" i="3"/>
  <c r="D1542" i="3"/>
  <c r="E1542" i="3" s="1"/>
  <c r="B1542" i="3"/>
  <c r="A1542" i="3"/>
  <c r="P1541" i="3"/>
  <c r="O1541" i="3" s="1"/>
  <c r="N1541" i="3" s="1"/>
  <c r="I1541" i="3"/>
  <c r="H1541" i="3"/>
  <c r="D1541" i="3"/>
  <c r="E1541" i="3" s="1"/>
  <c r="B1541" i="3"/>
  <c r="A1541" i="3"/>
  <c r="P1540" i="3"/>
  <c r="O1540" i="3" s="1"/>
  <c r="N1540" i="3" s="1"/>
  <c r="I1540" i="3"/>
  <c r="H1540" i="3"/>
  <c r="D1540" i="3"/>
  <c r="E1540" i="3" s="1"/>
  <c r="B1540" i="3"/>
  <c r="A1540" i="3"/>
  <c r="P1539" i="3"/>
  <c r="O1539" i="3" s="1"/>
  <c r="N1539" i="3" s="1"/>
  <c r="I1539" i="3"/>
  <c r="H1539" i="3"/>
  <c r="D1539" i="3"/>
  <c r="E1539" i="3" s="1"/>
  <c r="B1539" i="3"/>
  <c r="A1539" i="3"/>
  <c r="P1538" i="3"/>
  <c r="O1538" i="3" s="1"/>
  <c r="N1538" i="3" s="1"/>
  <c r="I1538" i="3"/>
  <c r="H1538" i="3"/>
  <c r="D1538" i="3"/>
  <c r="E1538" i="3" s="1"/>
  <c r="B1538" i="3"/>
  <c r="A1538" i="3"/>
  <c r="P1537" i="3"/>
  <c r="O1537" i="3" s="1"/>
  <c r="N1537" i="3" s="1"/>
  <c r="I1537" i="3"/>
  <c r="H1537" i="3"/>
  <c r="D1537" i="3"/>
  <c r="E1537" i="3" s="1"/>
  <c r="B1537" i="3"/>
  <c r="A1537" i="3"/>
  <c r="P1536" i="3"/>
  <c r="O1536" i="3" s="1"/>
  <c r="N1536" i="3" s="1"/>
  <c r="I1536" i="3"/>
  <c r="H1536" i="3"/>
  <c r="D1536" i="3"/>
  <c r="E1536" i="3" s="1"/>
  <c r="B1536" i="3"/>
  <c r="A1536" i="3"/>
  <c r="P1535" i="3"/>
  <c r="O1535" i="3" s="1"/>
  <c r="N1535" i="3" s="1"/>
  <c r="I1535" i="3"/>
  <c r="H1535" i="3"/>
  <c r="D1535" i="3"/>
  <c r="E1535" i="3" s="1"/>
  <c r="B1535" i="3"/>
  <c r="A1535" i="3"/>
  <c r="P1534" i="3"/>
  <c r="O1534" i="3" s="1"/>
  <c r="N1534" i="3" s="1"/>
  <c r="I1534" i="3"/>
  <c r="H1534" i="3"/>
  <c r="D1534" i="3"/>
  <c r="E1534" i="3" s="1"/>
  <c r="B1534" i="3"/>
  <c r="A1534" i="3"/>
  <c r="P1533" i="3"/>
  <c r="O1533" i="3" s="1"/>
  <c r="N1533" i="3" s="1"/>
  <c r="I1533" i="3"/>
  <c r="H1533" i="3"/>
  <c r="D1533" i="3"/>
  <c r="E1533" i="3" s="1"/>
  <c r="B1533" i="3"/>
  <c r="A1533" i="3"/>
  <c r="P1532" i="3"/>
  <c r="O1532" i="3" s="1"/>
  <c r="N1532" i="3" s="1"/>
  <c r="I1532" i="3"/>
  <c r="H1532" i="3"/>
  <c r="D1532" i="3"/>
  <c r="E1532" i="3" s="1"/>
  <c r="B1532" i="3"/>
  <c r="A1532" i="3"/>
  <c r="P1531" i="3"/>
  <c r="O1531" i="3" s="1"/>
  <c r="N1531" i="3" s="1"/>
  <c r="I1531" i="3"/>
  <c r="H1531" i="3"/>
  <c r="D1531" i="3"/>
  <c r="E1531" i="3" s="1"/>
  <c r="B1531" i="3"/>
  <c r="A1531" i="3"/>
  <c r="P1530" i="3"/>
  <c r="O1530" i="3" s="1"/>
  <c r="N1530" i="3" s="1"/>
  <c r="I1530" i="3"/>
  <c r="H1530" i="3"/>
  <c r="D1530" i="3"/>
  <c r="E1530" i="3" s="1"/>
  <c r="B1530" i="3"/>
  <c r="A1530" i="3"/>
  <c r="P1529" i="3"/>
  <c r="O1529" i="3" s="1"/>
  <c r="N1529" i="3" s="1"/>
  <c r="I1529" i="3"/>
  <c r="H1529" i="3"/>
  <c r="D1529" i="3"/>
  <c r="E1529" i="3" s="1"/>
  <c r="B1529" i="3"/>
  <c r="A1529" i="3"/>
  <c r="P1528" i="3"/>
  <c r="O1528" i="3" s="1"/>
  <c r="N1528" i="3" s="1"/>
  <c r="I1528" i="3"/>
  <c r="H1528" i="3"/>
  <c r="D1528" i="3"/>
  <c r="E1528" i="3" s="1"/>
  <c r="B1528" i="3"/>
  <c r="A1528" i="3"/>
  <c r="P1527" i="3"/>
  <c r="O1527" i="3" s="1"/>
  <c r="N1527" i="3" s="1"/>
  <c r="I1527" i="3"/>
  <c r="H1527" i="3"/>
  <c r="D1527" i="3"/>
  <c r="E1527" i="3" s="1"/>
  <c r="B1527" i="3"/>
  <c r="A1527" i="3"/>
  <c r="P1526" i="3"/>
  <c r="O1526" i="3" s="1"/>
  <c r="N1526" i="3" s="1"/>
  <c r="I1526" i="3"/>
  <c r="H1526" i="3"/>
  <c r="D1526" i="3"/>
  <c r="E1526" i="3" s="1"/>
  <c r="B1526" i="3"/>
  <c r="A1526" i="3"/>
  <c r="P1525" i="3"/>
  <c r="O1525" i="3" s="1"/>
  <c r="N1525" i="3" s="1"/>
  <c r="I1525" i="3"/>
  <c r="H1525" i="3"/>
  <c r="D1525" i="3"/>
  <c r="E1525" i="3" s="1"/>
  <c r="B1525" i="3"/>
  <c r="A1525" i="3"/>
  <c r="P1524" i="3"/>
  <c r="O1524" i="3" s="1"/>
  <c r="N1524" i="3" s="1"/>
  <c r="I1524" i="3"/>
  <c r="H1524" i="3"/>
  <c r="D1524" i="3"/>
  <c r="E1524" i="3" s="1"/>
  <c r="B1524" i="3"/>
  <c r="A1524" i="3"/>
  <c r="P1523" i="3"/>
  <c r="O1523" i="3" s="1"/>
  <c r="N1523" i="3" s="1"/>
  <c r="I1523" i="3"/>
  <c r="H1523" i="3"/>
  <c r="D1523" i="3"/>
  <c r="E1523" i="3" s="1"/>
  <c r="B1523" i="3"/>
  <c r="A1523" i="3"/>
  <c r="P1522" i="3"/>
  <c r="O1522" i="3" s="1"/>
  <c r="N1522" i="3" s="1"/>
  <c r="I1522" i="3"/>
  <c r="H1522" i="3"/>
  <c r="D1522" i="3"/>
  <c r="E1522" i="3" s="1"/>
  <c r="B1522" i="3"/>
  <c r="A1522" i="3"/>
  <c r="P1521" i="3"/>
  <c r="O1521" i="3" s="1"/>
  <c r="N1521" i="3" s="1"/>
  <c r="I1521" i="3"/>
  <c r="H1521" i="3"/>
  <c r="D1521" i="3"/>
  <c r="E1521" i="3" s="1"/>
  <c r="B1521" i="3"/>
  <c r="A1521" i="3"/>
  <c r="P1520" i="3"/>
  <c r="O1520" i="3" s="1"/>
  <c r="N1520" i="3" s="1"/>
  <c r="I1520" i="3"/>
  <c r="H1520" i="3"/>
  <c r="D1520" i="3"/>
  <c r="E1520" i="3" s="1"/>
  <c r="B1520" i="3"/>
  <c r="A1520" i="3"/>
  <c r="P1519" i="3"/>
  <c r="O1519" i="3" s="1"/>
  <c r="N1519" i="3" s="1"/>
  <c r="I1519" i="3"/>
  <c r="H1519" i="3"/>
  <c r="D1519" i="3"/>
  <c r="E1519" i="3" s="1"/>
  <c r="B1519" i="3"/>
  <c r="A1519" i="3"/>
  <c r="P1518" i="3"/>
  <c r="O1518" i="3" s="1"/>
  <c r="N1518" i="3" s="1"/>
  <c r="I1518" i="3"/>
  <c r="H1518" i="3"/>
  <c r="D1518" i="3"/>
  <c r="E1518" i="3" s="1"/>
  <c r="B1518" i="3"/>
  <c r="A1518" i="3"/>
  <c r="P1517" i="3"/>
  <c r="O1517" i="3" s="1"/>
  <c r="N1517" i="3" s="1"/>
  <c r="I1517" i="3"/>
  <c r="H1517" i="3"/>
  <c r="D1517" i="3"/>
  <c r="E1517" i="3" s="1"/>
  <c r="B1517" i="3"/>
  <c r="A1517" i="3"/>
  <c r="P1516" i="3"/>
  <c r="O1516" i="3" s="1"/>
  <c r="N1516" i="3" s="1"/>
  <c r="I1516" i="3"/>
  <c r="H1516" i="3"/>
  <c r="D1516" i="3"/>
  <c r="E1516" i="3" s="1"/>
  <c r="B1516" i="3"/>
  <c r="A1516" i="3"/>
  <c r="P1515" i="3"/>
  <c r="O1515" i="3" s="1"/>
  <c r="N1515" i="3" s="1"/>
  <c r="I1515" i="3"/>
  <c r="H1515" i="3"/>
  <c r="D1515" i="3"/>
  <c r="E1515" i="3" s="1"/>
  <c r="B1515" i="3"/>
  <c r="A1515" i="3"/>
  <c r="P1514" i="3"/>
  <c r="O1514" i="3" s="1"/>
  <c r="N1514" i="3" s="1"/>
  <c r="I1514" i="3"/>
  <c r="H1514" i="3"/>
  <c r="D1514" i="3"/>
  <c r="E1514" i="3" s="1"/>
  <c r="B1514" i="3"/>
  <c r="A1514" i="3"/>
  <c r="P1513" i="3"/>
  <c r="O1513" i="3" s="1"/>
  <c r="N1513" i="3" s="1"/>
  <c r="I1513" i="3"/>
  <c r="H1513" i="3"/>
  <c r="D1513" i="3"/>
  <c r="E1513" i="3" s="1"/>
  <c r="B1513" i="3"/>
  <c r="A1513" i="3"/>
  <c r="P1512" i="3"/>
  <c r="O1512" i="3" s="1"/>
  <c r="N1512" i="3" s="1"/>
  <c r="I1512" i="3"/>
  <c r="H1512" i="3"/>
  <c r="D1512" i="3"/>
  <c r="E1512" i="3" s="1"/>
  <c r="B1512" i="3"/>
  <c r="A1512" i="3"/>
  <c r="P1511" i="3"/>
  <c r="O1511" i="3" s="1"/>
  <c r="N1511" i="3" s="1"/>
  <c r="I1511" i="3"/>
  <c r="H1511" i="3"/>
  <c r="D1511" i="3"/>
  <c r="E1511" i="3" s="1"/>
  <c r="B1511" i="3"/>
  <c r="A1511" i="3"/>
  <c r="P1510" i="3"/>
  <c r="O1510" i="3" s="1"/>
  <c r="N1510" i="3" s="1"/>
  <c r="I1510" i="3"/>
  <c r="H1510" i="3"/>
  <c r="D1510" i="3"/>
  <c r="E1510" i="3" s="1"/>
  <c r="B1510" i="3"/>
  <c r="A1510" i="3"/>
  <c r="P1509" i="3"/>
  <c r="O1509" i="3" s="1"/>
  <c r="N1509" i="3" s="1"/>
  <c r="I1509" i="3"/>
  <c r="H1509" i="3"/>
  <c r="D1509" i="3"/>
  <c r="E1509" i="3" s="1"/>
  <c r="B1509" i="3"/>
  <c r="A1509" i="3"/>
  <c r="P1508" i="3"/>
  <c r="O1508" i="3" s="1"/>
  <c r="N1508" i="3" s="1"/>
  <c r="I1508" i="3"/>
  <c r="H1508" i="3"/>
  <c r="D1508" i="3"/>
  <c r="E1508" i="3" s="1"/>
  <c r="B1508" i="3"/>
  <c r="A1508" i="3"/>
  <c r="P1507" i="3"/>
  <c r="O1507" i="3" s="1"/>
  <c r="N1507" i="3" s="1"/>
  <c r="I1507" i="3"/>
  <c r="H1507" i="3"/>
  <c r="D1507" i="3"/>
  <c r="E1507" i="3" s="1"/>
  <c r="B1507" i="3"/>
  <c r="A1507" i="3"/>
  <c r="P1506" i="3"/>
  <c r="O1506" i="3" s="1"/>
  <c r="N1506" i="3" s="1"/>
  <c r="I1506" i="3"/>
  <c r="H1506" i="3"/>
  <c r="D1506" i="3"/>
  <c r="E1506" i="3" s="1"/>
  <c r="B1506" i="3"/>
  <c r="A1506" i="3"/>
  <c r="P1505" i="3"/>
  <c r="O1505" i="3" s="1"/>
  <c r="N1505" i="3" s="1"/>
  <c r="I1505" i="3"/>
  <c r="H1505" i="3"/>
  <c r="D1505" i="3"/>
  <c r="E1505" i="3" s="1"/>
  <c r="B1505" i="3"/>
  <c r="A1505" i="3"/>
  <c r="P1504" i="3"/>
  <c r="O1504" i="3" s="1"/>
  <c r="N1504" i="3" s="1"/>
  <c r="I1504" i="3"/>
  <c r="H1504" i="3"/>
  <c r="D1504" i="3"/>
  <c r="E1504" i="3" s="1"/>
  <c r="B1504" i="3"/>
  <c r="A1504" i="3"/>
  <c r="P1503" i="3"/>
  <c r="O1503" i="3" s="1"/>
  <c r="N1503" i="3" s="1"/>
  <c r="I1503" i="3"/>
  <c r="H1503" i="3"/>
  <c r="D1503" i="3"/>
  <c r="E1503" i="3" s="1"/>
  <c r="B1503" i="3"/>
  <c r="A1503" i="3"/>
  <c r="P1502" i="3"/>
  <c r="O1502" i="3" s="1"/>
  <c r="N1502" i="3" s="1"/>
  <c r="I1502" i="3"/>
  <c r="H1502" i="3"/>
  <c r="D1502" i="3"/>
  <c r="E1502" i="3" s="1"/>
  <c r="B1502" i="3"/>
  <c r="A1502" i="3"/>
  <c r="P1501" i="3"/>
  <c r="O1501" i="3" s="1"/>
  <c r="N1501" i="3" s="1"/>
  <c r="I1501" i="3"/>
  <c r="H1501" i="3"/>
  <c r="D1501" i="3"/>
  <c r="E1501" i="3" s="1"/>
  <c r="B1501" i="3"/>
  <c r="A1501" i="3"/>
  <c r="P1500" i="3"/>
  <c r="O1500" i="3" s="1"/>
  <c r="N1500" i="3" s="1"/>
  <c r="I1500" i="3"/>
  <c r="H1500" i="3"/>
  <c r="D1500" i="3"/>
  <c r="E1500" i="3" s="1"/>
  <c r="B1500" i="3"/>
  <c r="A1500" i="3"/>
  <c r="P1499" i="3"/>
  <c r="O1499" i="3" s="1"/>
  <c r="N1499" i="3" s="1"/>
  <c r="I1499" i="3"/>
  <c r="H1499" i="3"/>
  <c r="D1499" i="3"/>
  <c r="E1499" i="3" s="1"/>
  <c r="B1499" i="3"/>
  <c r="A1499" i="3"/>
  <c r="P1498" i="3"/>
  <c r="O1498" i="3" s="1"/>
  <c r="N1498" i="3" s="1"/>
  <c r="I1498" i="3"/>
  <c r="H1498" i="3"/>
  <c r="D1498" i="3"/>
  <c r="E1498" i="3" s="1"/>
  <c r="B1498" i="3"/>
  <c r="A1498" i="3"/>
  <c r="P1497" i="3"/>
  <c r="O1497" i="3" s="1"/>
  <c r="N1497" i="3" s="1"/>
  <c r="I1497" i="3"/>
  <c r="H1497" i="3"/>
  <c r="D1497" i="3"/>
  <c r="E1497" i="3" s="1"/>
  <c r="B1497" i="3"/>
  <c r="A1497" i="3"/>
  <c r="P1496" i="3"/>
  <c r="O1496" i="3" s="1"/>
  <c r="N1496" i="3" s="1"/>
  <c r="I1496" i="3"/>
  <c r="H1496" i="3"/>
  <c r="D1496" i="3"/>
  <c r="E1496" i="3" s="1"/>
  <c r="B1496" i="3"/>
  <c r="A1496" i="3"/>
  <c r="P1495" i="3"/>
  <c r="O1495" i="3" s="1"/>
  <c r="N1495" i="3" s="1"/>
  <c r="I1495" i="3"/>
  <c r="H1495" i="3"/>
  <c r="D1495" i="3"/>
  <c r="E1495" i="3" s="1"/>
  <c r="B1495" i="3"/>
  <c r="A1495" i="3"/>
  <c r="P1494" i="3"/>
  <c r="O1494" i="3" s="1"/>
  <c r="N1494" i="3" s="1"/>
  <c r="I1494" i="3"/>
  <c r="H1494" i="3"/>
  <c r="D1494" i="3"/>
  <c r="E1494" i="3" s="1"/>
  <c r="B1494" i="3"/>
  <c r="A1494" i="3"/>
  <c r="P1493" i="3"/>
  <c r="O1493" i="3" s="1"/>
  <c r="N1493" i="3" s="1"/>
  <c r="I1493" i="3"/>
  <c r="H1493" i="3"/>
  <c r="D1493" i="3"/>
  <c r="E1493" i="3" s="1"/>
  <c r="B1493" i="3"/>
  <c r="A1493" i="3"/>
  <c r="P1492" i="3"/>
  <c r="O1492" i="3" s="1"/>
  <c r="N1492" i="3" s="1"/>
  <c r="I1492" i="3"/>
  <c r="J1492" i="3" s="1"/>
  <c r="Q1492" i="3" s="1"/>
  <c r="H1492" i="3"/>
  <c r="D1492" i="3"/>
  <c r="E1492" i="3" s="1"/>
  <c r="B1492" i="3"/>
  <c r="A1492" i="3"/>
  <c r="P1491" i="3"/>
  <c r="O1491" i="3" s="1"/>
  <c r="N1491" i="3" s="1"/>
  <c r="I1491" i="3"/>
  <c r="H1491" i="3"/>
  <c r="D1491" i="3"/>
  <c r="E1491" i="3" s="1"/>
  <c r="B1491" i="3"/>
  <c r="A1491" i="3"/>
  <c r="P1490" i="3"/>
  <c r="O1490" i="3" s="1"/>
  <c r="N1490" i="3" s="1"/>
  <c r="I1490" i="3"/>
  <c r="J1490" i="3" s="1"/>
  <c r="Q1490" i="3" s="1"/>
  <c r="H1490" i="3"/>
  <c r="D1490" i="3"/>
  <c r="E1490" i="3" s="1"/>
  <c r="B1490" i="3"/>
  <c r="A1490" i="3"/>
  <c r="P1489" i="3"/>
  <c r="O1489" i="3" s="1"/>
  <c r="N1489" i="3" s="1"/>
  <c r="I1489" i="3"/>
  <c r="H1489" i="3"/>
  <c r="D1489" i="3"/>
  <c r="E1489" i="3" s="1"/>
  <c r="B1489" i="3"/>
  <c r="A1489" i="3"/>
  <c r="P1488" i="3"/>
  <c r="O1488" i="3" s="1"/>
  <c r="N1488" i="3" s="1"/>
  <c r="I1488" i="3"/>
  <c r="H1488" i="3"/>
  <c r="D1488" i="3"/>
  <c r="E1488" i="3" s="1"/>
  <c r="B1488" i="3"/>
  <c r="A1488" i="3"/>
  <c r="P1487" i="3"/>
  <c r="O1487" i="3" s="1"/>
  <c r="N1487" i="3" s="1"/>
  <c r="I1487" i="3"/>
  <c r="H1487" i="3"/>
  <c r="D1487" i="3"/>
  <c r="E1487" i="3" s="1"/>
  <c r="B1487" i="3"/>
  <c r="A1487" i="3"/>
  <c r="P1486" i="3"/>
  <c r="O1486" i="3" s="1"/>
  <c r="N1486" i="3" s="1"/>
  <c r="I1486" i="3"/>
  <c r="H1486" i="3"/>
  <c r="D1486" i="3"/>
  <c r="E1486" i="3" s="1"/>
  <c r="B1486" i="3"/>
  <c r="A1486" i="3"/>
  <c r="P1485" i="3"/>
  <c r="O1485" i="3" s="1"/>
  <c r="N1485" i="3" s="1"/>
  <c r="I1485" i="3"/>
  <c r="H1485" i="3"/>
  <c r="D1485" i="3"/>
  <c r="E1485" i="3" s="1"/>
  <c r="B1485" i="3"/>
  <c r="A1485" i="3"/>
  <c r="P1484" i="3"/>
  <c r="O1484" i="3" s="1"/>
  <c r="N1484" i="3" s="1"/>
  <c r="I1484" i="3"/>
  <c r="H1484" i="3"/>
  <c r="D1484" i="3"/>
  <c r="E1484" i="3" s="1"/>
  <c r="B1484" i="3"/>
  <c r="A1484" i="3"/>
  <c r="P1483" i="3"/>
  <c r="O1483" i="3" s="1"/>
  <c r="N1483" i="3" s="1"/>
  <c r="I1483" i="3"/>
  <c r="H1483" i="3"/>
  <c r="D1483" i="3"/>
  <c r="E1483" i="3" s="1"/>
  <c r="B1483" i="3"/>
  <c r="A1483" i="3"/>
  <c r="P1482" i="3"/>
  <c r="O1482" i="3" s="1"/>
  <c r="N1482" i="3" s="1"/>
  <c r="I1482" i="3"/>
  <c r="H1482" i="3"/>
  <c r="D1482" i="3"/>
  <c r="E1482" i="3" s="1"/>
  <c r="B1482" i="3"/>
  <c r="A1482" i="3"/>
  <c r="P1481" i="3"/>
  <c r="O1481" i="3" s="1"/>
  <c r="N1481" i="3" s="1"/>
  <c r="I1481" i="3"/>
  <c r="H1481" i="3"/>
  <c r="D1481" i="3"/>
  <c r="E1481" i="3" s="1"/>
  <c r="B1481" i="3"/>
  <c r="A1481" i="3"/>
  <c r="P1480" i="3"/>
  <c r="O1480" i="3" s="1"/>
  <c r="N1480" i="3" s="1"/>
  <c r="I1480" i="3"/>
  <c r="H1480" i="3"/>
  <c r="D1480" i="3"/>
  <c r="E1480" i="3" s="1"/>
  <c r="B1480" i="3"/>
  <c r="A1480" i="3"/>
  <c r="P1479" i="3"/>
  <c r="O1479" i="3" s="1"/>
  <c r="N1479" i="3" s="1"/>
  <c r="I1479" i="3"/>
  <c r="H1479" i="3"/>
  <c r="D1479" i="3"/>
  <c r="E1479" i="3" s="1"/>
  <c r="B1479" i="3"/>
  <c r="A1479" i="3"/>
  <c r="P1478" i="3"/>
  <c r="O1478" i="3" s="1"/>
  <c r="N1478" i="3" s="1"/>
  <c r="I1478" i="3"/>
  <c r="H1478" i="3"/>
  <c r="D1478" i="3"/>
  <c r="E1478" i="3" s="1"/>
  <c r="B1478" i="3"/>
  <c r="A1478" i="3"/>
  <c r="P1477" i="3"/>
  <c r="O1477" i="3" s="1"/>
  <c r="N1477" i="3" s="1"/>
  <c r="I1477" i="3"/>
  <c r="H1477" i="3"/>
  <c r="D1477" i="3"/>
  <c r="E1477" i="3" s="1"/>
  <c r="B1477" i="3"/>
  <c r="A1477" i="3"/>
  <c r="P1476" i="3"/>
  <c r="O1476" i="3" s="1"/>
  <c r="N1476" i="3" s="1"/>
  <c r="I1476" i="3"/>
  <c r="H1476" i="3"/>
  <c r="D1476" i="3"/>
  <c r="E1476" i="3" s="1"/>
  <c r="B1476" i="3"/>
  <c r="A1476" i="3"/>
  <c r="P1475" i="3"/>
  <c r="O1475" i="3" s="1"/>
  <c r="N1475" i="3" s="1"/>
  <c r="I1475" i="3"/>
  <c r="H1475" i="3"/>
  <c r="D1475" i="3"/>
  <c r="E1475" i="3" s="1"/>
  <c r="B1475" i="3"/>
  <c r="A1475" i="3"/>
  <c r="P1474" i="3"/>
  <c r="O1474" i="3" s="1"/>
  <c r="N1474" i="3" s="1"/>
  <c r="I1474" i="3"/>
  <c r="H1474" i="3"/>
  <c r="D1474" i="3"/>
  <c r="E1474" i="3" s="1"/>
  <c r="B1474" i="3"/>
  <c r="A1474" i="3"/>
  <c r="P1473" i="3"/>
  <c r="O1473" i="3" s="1"/>
  <c r="N1473" i="3" s="1"/>
  <c r="I1473" i="3"/>
  <c r="H1473" i="3"/>
  <c r="D1473" i="3"/>
  <c r="E1473" i="3" s="1"/>
  <c r="B1473" i="3"/>
  <c r="A1473" i="3"/>
  <c r="P1472" i="3"/>
  <c r="O1472" i="3" s="1"/>
  <c r="N1472" i="3" s="1"/>
  <c r="I1472" i="3"/>
  <c r="H1472" i="3"/>
  <c r="D1472" i="3"/>
  <c r="E1472" i="3" s="1"/>
  <c r="B1472" i="3"/>
  <c r="A1472" i="3"/>
  <c r="P1471" i="3"/>
  <c r="O1471" i="3" s="1"/>
  <c r="N1471" i="3" s="1"/>
  <c r="I1471" i="3"/>
  <c r="H1471" i="3"/>
  <c r="D1471" i="3"/>
  <c r="E1471" i="3" s="1"/>
  <c r="B1471" i="3"/>
  <c r="A1471" i="3"/>
  <c r="P1470" i="3"/>
  <c r="O1470" i="3" s="1"/>
  <c r="N1470" i="3" s="1"/>
  <c r="I1470" i="3"/>
  <c r="H1470" i="3"/>
  <c r="D1470" i="3"/>
  <c r="E1470" i="3" s="1"/>
  <c r="B1470" i="3"/>
  <c r="A1470" i="3"/>
  <c r="P1469" i="3"/>
  <c r="O1469" i="3" s="1"/>
  <c r="N1469" i="3" s="1"/>
  <c r="I1469" i="3"/>
  <c r="H1469" i="3"/>
  <c r="D1469" i="3"/>
  <c r="E1469" i="3" s="1"/>
  <c r="B1469" i="3"/>
  <c r="A1469" i="3"/>
  <c r="P1468" i="3"/>
  <c r="O1468" i="3" s="1"/>
  <c r="N1468" i="3" s="1"/>
  <c r="I1468" i="3"/>
  <c r="H1468" i="3"/>
  <c r="D1468" i="3"/>
  <c r="E1468" i="3" s="1"/>
  <c r="B1468" i="3"/>
  <c r="A1468" i="3"/>
  <c r="P1467" i="3"/>
  <c r="O1467" i="3" s="1"/>
  <c r="N1467" i="3" s="1"/>
  <c r="I1467" i="3"/>
  <c r="H1467" i="3"/>
  <c r="D1467" i="3"/>
  <c r="E1467" i="3" s="1"/>
  <c r="B1467" i="3"/>
  <c r="A1467" i="3"/>
  <c r="P1466" i="3"/>
  <c r="O1466" i="3" s="1"/>
  <c r="N1466" i="3" s="1"/>
  <c r="I1466" i="3"/>
  <c r="H1466" i="3"/>
  <c r="D1466" i="3"/>
  <c r="E1466" i="3" s="1"/>
  <c r="B1466" i="3"/>
  <c r="A1466" i="3"/>
  <c r="P1465" i="3"/>
  <c r="O1465" i="3" s="1"/>
  <c r="N1465" i="3" s="1"/>
  <c r="I1465" i="3"/>
  <c r="H1465" i="3"/>
  <c r="D1465" i="3"/>
  <c r="E1465" i="3" s="1"/>
  <c r="B1465" i="3"/>
  <c r="A1465" i="3"/>
  <c r="P1464" i="3"/>
  <c r="O1464" i="3" s="1"/>
  <c r="N1464" i="3" s="1"/>
  <c r="I1464" i="3"/>
  <c r="H1464" i="3"/>
  <c r="D1464" i="3"/>
  <c r="E1464" i="3" s="1"/>
  <c r="B1464" i="3"/>
  <c r="A1464" i="3"/>
  <c r="P1463" i="3"/>
  <c r="O1463" i="3" s="1"/>
  <c r="N1463" i="3" s="1"/>
  <c r="I1463" i="3"/>
  <c r="H1463" i="3"/>
  <c r="D1463" i="3"/>
  <c r="E1463" i="3" s="1"/>
  <c r="B1463" i="3"/>
  <c r="A1463" i="3"/>
  <c r="P1462" i="3"/>
  <c r="O1462" i="3" s="1"/>
  <c r="N1462" i="3" s="1"/>
  <c r="I1462" i="3"/>
  <c r="H1462" i="3"/>
  <c r="D1462" i="3"/>
  <c r="E1462" i="3" s="1"/>
  <c r="B1462" i="3"/>
  <c r="A1462" i="3"/>
  <c r="P1461" i="3"/>
  <c r="O1461" i="3" s="1"/>
  <c r="N1461" i="3" s="1"/>
  <c r="I1461" i="3"/>
  <c r="H1461" i="3"/>
  <c r="D1461" i="3"/>
  <c r="E1461" i="3" s="1"/>
  <c r="B1461" i="3"/>
  <c r="A1461" i="3"/>
  <c r="P1460" i="3"/>
  <c r="O1460" i="3" s="1"/>
  <c r="N1460" i="3" s="1"/>
  <c r="I1460" i="3"/>
  <c r="H1460" i="3"/>
  <c r="D1460" i="3"/>
  <c r="E1460" i="3" s="1"/>
  <c r="B1460" i="3"/>
  <c r="A1460" i="3"/>
  <c r="P1459" i="3"/>
  <c r="O1459" i="3" s="1"/>
  <c r="N1459" i="3" s="1"/>
  <c r="I1459" i="3"/>
  <c r="J1459" i="3" s="1"/>
  <c r="H1459" i="3"/>
  <c r="D1459" i="3"/>
  <c r="E1459" i="3" s="1"/>
  <c r="B1459" i="3"/>
  <c r="A1459" i="3"/>
  <c r="P1458" i="3"/>
  <c r="O1458" i="3" s="1"/>
  <c r="N1458" i="3" s="1"/>
  <c r="I1458" i="3"/>
  <c r="J1458" i="3" s="1"/>
  <c r="H1458" i="3"/>
  <c r="D1458" i="3"/>
  <c r="E1458" i="3" s="1"/>
  <c r="B1458" i="3"/>
  <c r="A1458" i="3"/>
  <c r="P1457" i="3"/>
  <c r="O1457" i="3" s="1"/>
  <c r="N1457" i="3" s="1"/>
  <c r="I1457" i="3"/>
  <c r="J1457" i="3" s="1"/>
  <c r="H1457" i="3"/>
  <c r="D1457" i="3"/>
  <c r="E1457" i="3" s="1"/>
  <c r="B1457" i="3"/>
  <c r="A1457" i="3"/>
  <c r="P1456" i="3"/>
  <c r="O1456" i="3" s="1"/>
  <c r="N1456" i="3" s="1"/>
  <c r="I1456" i="3"/>
  <c r="H1456" i="3"/>
  <c r="D1456" i="3"/>
  <c r="E1456" i="3" s="1"/>
  <c r="B1456" i="3"/>
  <c r="A1456" i="3"/>
  <c r="P1455" i="3"/>
  <c r="O1455" i="3" s="1"/>
  <c r="N1455" i="3" s="1"/>
  <c r="I1455" i="3"/>
  <c r="J1455" i="3" s="1"/>
  <c r="H1455" i="3"/>
  <c r="D1455" i="3"/>
  <c r="E1455" i="3" s="1"/>
  <c r="B1455" i="3"/>
  <c r="A1455" i="3"/>
  <c r="P1454" i="3"/>
  <c r="O1454" i="3" s="1"/>
  <c r="N1454" i="3" s="1"/>
  <c r="I1454" i="3"/>
  <c r="J1454" i="3" s="1"/>
  <c r="H1454" i="3"/>
  <c r="D1454" i="3"/>
  <c r="E1454" i="3" s="1"/>
  <c r="B1454" i="3"/>
  <c r="A1454" i="3"/>
  <c r="P1453" i="3"/>
  <c r="O1453" i="3" s="1"/>
  <c r="N1453" i="3" s="1"/>
  <c r="I1453" i="3"/>
  <c r="J1453" i="3" s="1"/>
  <c r="H1453" i="3"/>
  <c r="D1453" i="3"/>
  <c r="E1453" i="3" s="1"/>
  <c r="B1453" i="3"/>
  <c r="A1453" i="3"/>
  <c r="P1452" i="3"/>
  <c r="O1452" i="3" s="1"/>
  <c r="N1452" i="3" s="1"/>
  <c r="I1452" i="3"/>
  <c r="H1452" i="3"/>
  <c r="D1452" i="3"/>
  <c r="E1452" i="3" s="1"/>
  <c r="B1452" i="3"/>
  <c r="A1452" i="3"/>
  <c r="P1451" i="3"/>
  <c r="O1451" i="3" s="1"/>
  <c r="N1451" i="3" s="1"/>
  <c r="I1451" i="3"/>
  <c r="J1451" i="3" s="1"/>
  <c r="H1451" i="3"/>
  <c r="D1451" i="3"/>
  <c r="E1451" i="3" s="1"/>
  <c r="B1451" i="3"/>
  <c r="A1451" i="3"/>
  <c r="P1450" i="3"/>
  <c r="O1450" i="3" s="1"/>
  <c r="N1450" i="3" s="1"/>
  <c r="I1450" i="3"/>
  <c r="J1450" i="3" s="1"/>
  <c r="H1450" i="3"/>
  <c r="D1450" i="3"/>
  <c r="E1450" i="3" s="1"/>
  <c r="B1450" i="3"/>
  <c r="A1450" i="3"/>
  <c r="P1449" i="3"/>
  <c r="O1449" i="3" s="1"/>
  <c r="N1449" i="3" s="1"/>
  <c r="I1449" i="3"/>
  <c r="J1449" i="3" s="1"/>
  <c r="H1449" i="3"/>
  <c r="D1449" i="3"/>
  <c r="E1449" i="3" s="1"/>
  <c r="B1449" i="3"/>
  <c r="A1449" i="3"/>
  <c r="P1448" i="3"/>
  <c r="O1448" i="3" s="1"/>
  <c r="N1448" i="3" s="1"/>
  <c r="I1448" i="3"/>
  <c r="J1448" i="3" s="1"/>
  <c r="H1448" i="3"/>
  <c r="D1448" i="3"/>
  <c r="E1448" i="3" s="1"/>
  <c r="B1448" i="3"/>
  <c r="A1448" i="3"/>
  <c r="P1447" i="3"/>
  <c r="O1447" i="3" s="1"/>
  <c r="N1447" i="3" s="1"/>
  <c r="I1447" i="3"/>
  <c r="J1447" i="3" s="1"/>
  <c r="H1447" i="3"/>
  <c r="D1447" i="3"/>
  <c r="E1447" i="3" s="1"/>
  <c r="B1447" i="3"/>
  <c r="A1447" i="3"/>
  <c r="P1446" i="3"/>
  <c r="O1446" i="3" s="1"/>
  <c r="N1446" i="3" s="1"/>
  <c r="I1446" i="3"/>
  <c r="H1446" i="3"/>
  <c r="D1446" i="3"/>
  <c r="E1446" i="3" s="1"/>
  <c r="B1446" i="3"/>
  <c r="A1446" i="3"/>
  <c r="P1445" i="3"/>
  <c r="O1445" i="3" s="1"/>
  <c r="N1445" i="3" s="1"/>
  <c r="I1445" i="3"/>
  <c r="H1445" i="3"/>
  <c r="D1445" i="3"/>
  <c r="E1445" i="3" s="1"/>
  <c r="B1445" i="3"/>
  <c r="A1445" i="3"/>
  <c r="P1444" i="3"/>
  <c r="O1444" i="3" s="1"/>
  <c r="N1444" i="3" s="1"/>
  <c r="I1444" i="3"/>
  <c r="J1444" i="3" s="1"/>
  <c r="H1444" i="3"/>
  <c r="D1444" i="3"/>
  <c r="E1444" i="3" s="1"/>
  <c r="B1444" i="3"/>
  <c r="A1444" i="3"/>
  <c r="P1443" i="3"/>
  <c r="O1443" i="3" s="1"/>
  <c r="N1443" i="3" s="1"/>
  <c r="I1443" i="3"/>
  <c r="H1443" i="3"/>
  <c r="D1443" i="3"/>
  <c r="E1443" i="3" s="1"/>
  <c r="B1443" i="3"/>
  <c r="A1443" i="3"/>
  <c r="P1442" i="3"/>
  <c r="O1442" i="3" s="1"/>
  <c r="N1442" i="3" s="1"/>
  <c r="I1442" i="3"/>
  <c r="H1442" i="3"/>
  <c r="D1442" i="3"/>
  <c r="E1442" i="3" s="1"/>
  <c r="B1442" i="3"/>
  <c r="A1442" i="3"/>
  <c r="P1441" i="3"/>
  <c r="O1441" i="3" s="1"/>
  <c r="N1441" i="3" s="1"/>
  <c r="I1441" i="3"/>
  <c r="H1441" i="3"/>
  <c r="D1441" i="3"/>
  <c r="E1441" i="3" s="1"/>
  <c r="B1441" i="3"/>
  <c r="A1441" i="3"/>
  <c r="P1440" i="3"/>
  <c r="O1440" i="3" s="1"/>
  <c r="N1440" i="3" s="1"/>
  <c r="I1440" i="3"/>
  <c r="J1440" i="3" s="1"/>
  <c r="H1440" i="3"/>
  <c r="D1440" i="3"/>
  <c r="E1440" i="3" s="1"/>
  <c r="B1440" i="3"/>
  <c r="A1440" i="3"/>
  <c r="P1439" i="3"/>
  <c r="O1439" i="3" s="1"/>
  <c r="N1439" i="3" s="1"/>
  <c r="I1439" i="3"/>
  <c r="H1439" i="3"/>
  <c r="D1439" i="3"/>
  <c r="E1439" i="3" s="1"/>
  <c r="B1439" i="3"/>
  <c r="A1439" i="3"/>
  <c r="P1438" i="3"/>
  <c r="O1438" i="3" s="1"/>
  <c r="N1438" i="3" s="1"/>
  <c r="I1438" i="3"/>
  <c r="H1438" i="3"/>
  <c r="D1438" i="3"/>
  <c r="E1438" i="3" s="1"/>
  <c r="B1438" i="3"/>
  <c r="A1438" i="3"/>
  <c r="P1437" i="3"/>
  <c r="O1437" i="3" s="1"/>
  <c r="N1437" i="3" s="1"/>
  <c r="I1437" i="3"/>
  <c r="H1437" i="3"/>
  <c r="D1437" i="3"/>
  <c r="E1437" i="3" s="1"/>
  <c r="B1437" i="3"/>
  <c r="A1437" i="3"/>
  <c r="P1436" i="3"/>
  <c r="O1436" i="3" s="1"/>
  <c r="N1436" i="3" s="1"/>
  <c r="I1436" i="3"/>
  <c r="J1436" i="3" s="1"/>
  <c r="H1436" i="3"/>
  <c r="D1436" i="3"/>
  <c r="E1436" i="3" s="1"/>
  <c r="B1436" i="3"/>
  <c r="A1436" i="3"/>
  <c r="P1435" i="3"/>
  <c r="O1435" i="3" s="1"/>
  <c r="N1435" i="3" s="1"/>
  <c r="I1435" i="3"/>
  <c r="H1435" i="3"/>
  <c r="D1435" i="3"/>
  <c r="E1435" i="3" s="1"/>
  <c r="B1435" i="3"/>
  <c r="A1435" i="3"/>
  <c r="P1434" i="3"/>
  <c r="O1434" i="3" s="1"/>
  <c r="N1434" i="3" s="1"/>
  <c r="I1434" i="3"/>
  <c r="H1434" i="3"/>
  <c r="D1434" i="3"/>
  <c r="E1434" i="3" s="1"/>
  <c r="B1434" i="3"/>
  <c r="A1434" i="3"/>
  <c r="P1433" i="3"/>
  <c r="O1433" i="3" s="1"/>
  <c r="N1433" i="3" s="1"/>
  <c r="I1433" i="3"/>
  <c r="H1433" i="3"/>
  <c r="D1433" i="3"/>
  <c r="E1433" i="3" s="1"/>
  <c r="B1433" i="3"/>
  <c r="A1433" i="3"/>
  <c r="P1432" i="3"/>
  <c r="O1432" i="3" s="1"/>
  <c r="N1432" i="3" s="1"/>
  <c r="I1432" i="3"/>
  <c r="J1432" i="3" s="1"/>
  <c r="H1432" i="3"/>
  <c r="D1432" i="3"/>
  <c r="E1432" i="3" s="1"/>
  <c r="B1432" i="3"/>
  <c r="A1432" i="3"/>
  <c r="P1431" i="3"/>
  <c r="O1431" i="3" s="1"/>
  <c r="N1431" i="3" s="1"/>
  <c r="I1431" i="3"/>
  <c r="H1431" i="3"/>
  <c r="D1431" i="3"/>
  <c r="E1431" i="3" s="1"/>
  <c r="B1431" i="3"/>
  <c r="A1431" i="3"/>
  <c r="P1430" i="3"/>
  <c r="O1430" i="3" s="1"/>
  <c r="N1430" i="3" s="1"/>
  <c r="I1430" i="3"/>
  <c r="H1430" i="3"/>
  <c r="D1430" i="3"/>
  <c r="E1430" i="3" s="1"/>
  <c r="B1430" i="3"/>
  <c r="A1430" i="3"/>
  <c r="P1429" i="3"/>
  <c r="O1429" i="3" s="1"/>
  <c r="N1429" i="3" s="1"/>
  <c r="I1429" i="3"/>
  <c r="H1429" i="3"/>
  <c r="D1429" i="3"/>
  <c r="E1429" i="3" s="1"/>
  <c r="B1429" i="3"/>
  <c r="A1429" i="3"/>
  <c r="P1428" i="3"/>
  <c r="O1428" i="3" s="1"/>
  <c r="N1428" i="3" s="1"/>
  <c r="I1428" i="3"/>
  <c r="J1428" i="3" s="1"/>
  <c r="H1428" i="3"/>
  <c r="D1428" i="3"/>
  <c r="E1428" i="3" s="1"/>
  <c r="B1428" i="3"/>
  <c r="A1428" i="3"/>
  <c r="P1427" i="3"/>
  <c r="O1427" i="3" s="1"/>
  <c r="N1427" i="3" s="1"/>
  <c r="I1427" i="3"/>
  <c r="H1427" i="3"/>
  <c r="D1427" i="3"/>
  <c r="E1427" i="3" s="1"/>
  <c r="B1427" i="3"/>
  <c r="A1427" i="3"/>
  <c r="P1426" i="3"/>
  <c r="O1426" i="3" s="1"/>
  <c r="N1426" i="3" s="1"/>
  <c r="I1426" i="3"/>
  <c r="H1426" i="3"/>
  <c r="D1426" i="3"/>
  <c r="E1426" i="3" s="1"/>
  <c r="B1426" i="3"/>
  <c r="A1426" i="3"/>
  <c r="P1425" i="3"/>
  <c r="O1425" i="3" s="1"/>
  <c r="N1425" i="3" s="1"/>
  <c r="I1425" i="3"/>
  <c r="J1425" i="3" s="1"/>
  <c r="H1425" i="3"/>
  <c r="D1425" i="3"/>
  <c r="E1425" i="3" s="1"/>
  <c r="B1425" i="3"/>
  <c r="A1425" i="3"/>
  <c r="P1424" i="3"/>
  <c r="O1424" i="3" s="1"/>
  <c r="N1424" i="3" s="1"/>
  <c r="I1424" i="3"/>
  <c r="J1424" i="3" s="1"/>
  <c r="H1424" i="3"/>
  <c r="D1424" i="3"/>
  <c r="E1424" i="3" s="1"/>
  <c r="B1424" i="3"/>
  <c r="A1424" i="3"/>
  <c r="P1423" i="3"/>
  <c r="O1423" i="3" s="1"/>
  <c r="N1423" i="3" s="1"/>
  <c r="I1423" i="3"/>
  <c r="J1423" i="3" s="1"/>
  <c r="H1423" i="3"/>
  <c r="D1423" i="3"/>
  <c r="E1423" i="3" s="1"/>
  <c r="B1423" i="3"/>
  <c r="A1423" i="3"/>
  <c r="P1422" i="3"/>
  <c r="O1422" i="3" s="1"/>
  <c r="N1422" i="3" s="1"/>
  <c r="I1422" i="3"/>
  <c r="H1422" i="3"/>
  <c r="D1422" i="3"/>
  <c r="E1422" i="3" s="1"/>
  <c r="B1422" i="3"/>
  <c r="A1422" i="3"/>
  <c r="P1421" i="3"/>
  <c r="O1421" i="3" s="1"/>
  <c r="N1421" i="3" s="1"/>
  <c r="I1421" i="3"/>
  <c r="H1421" i="3"/>
  <c r="D1421" i="3"/>
  <c r="E1421" i="3" s="1"/>
  <c r="B1421" i="3"/>
  <c r="A1421" i="3"/>
  <c r="P1420" i="3"/>
  <c r="O1420" i="3" s="1"/>
  <c r="N1420" i="3" s="1"/>
  <c r="I1420" i="3"/>
  <c r="J1420" i="3" s="1"/>
  <c r="H1420" i="3"/>
  <c r="D1420" i="3"/>
  <c r="E1420" i="3" s="1"/>
  <c r="B1420" i="3"/>
  <c r="A1420" i="3"/>
  <c r="P1419" i="3"/>
  <c r="O1419" i="3" s="1"/>
  <c r="N1419" i="3" s="1"/>
  <c r="I1419" i="3"/>
  <c r="J1419" i="3" s="1"/>
  <c r="H1419" i="3"/>
  <c r="D1419" i="3"/>
  <c r="E1419" i="3" s="1"/>
  <c r="B1419" i="3"/>
  <c r="A1419" i="3"/>
  <c r="P1418" i="3"/>
  <c r="O1418" i="3" s="1"/>
  <c r="N1418" i="3" s="1"/>
  <c r="I1418" i="3"/>
  <c r="H1418" i="3"/>
  <c r="D1418" i="3"/>
  <c r="E1418" i="3" s="1"/>
  <c r="B1418" i="3"/>
  <c r="A1418" i="3"/>
  <c r="P1417" i="3"/>
  <c r="O1417" i="3" s="1"/>
  <c r="N1417" i="3" s="1"/>
  <c r="I1417" i="3"/>
  <c r="J1417" i="3" s="1"/>
  <c r="H1417" i="3"/>
  <c r="D1417" i="3"/>
  <c r="E1417" i="3" s="1"/>
  <c r="B1417" i="3"/>
  <c r="A1417" i="3"/>
  <c r="P1416" i="3"/>
  <c r="O1416" i="3" s="1"/>
  <c r="N1416" i="3" s="1"/>
  <c r="I1416" i="3"/>
  <c r="H1416" i="3"/>
  <c r="D1416" i="3"/>
  <c r="E1416" i="3" s="1"/>
  <c r="B1416" i="3"/>
  <c r="A1416" i="3"/>
  <c r="P1415" i="3"/>
  <c r="O1415" i="3" s="1"/>
  <c r="N1415" i="3" s="1"/>
  <c r="I1415" i="3"/>
  <c r="H1415" i="3"/>
  <c r="D1415" i="3"/>
  <c r="E1415" i="3" s="1"/>
  <c r="B1415" i="3"/>
  <c r="A1415" i="3"/>
  <c r="P1414" i="3"/>
  <c r="O1414" i="3" s="1"/>
  <c r="N1414" i="3" s="1"/>
  <c r="I1414" i="3"/>
  <c r="H1414" i="3"/>
  <c r="D1414" i="3"/>
  <c r="E1414" i="3" s="1"/>
  <c r="B1414" i="3"/>
  <c r="A1414" i="3"/>
  <c r="P1413" i="3"/>
  <c r="O1413" i="3" s="1"/>
  <c r="N1413" i="3" s="1"/>
  <c r="I1413" i="3"/>
  <c r="H1413" i="3"/>
  <c r="D1413" i="3"/>
  <c r="E1413" i="3" s="1"/>
  <c r="B1413" i="3"/>
  <c r="A1413" i="3"/>
  <c r="P1412" i="3"/>
  <c r="O1412" i="3" s="1"/>
  <c r="N1412" i="3" s="1"/>
  <c r="I1412" i="3"/>
  <c r="H1412" i="3"/>
  <c r="D1412" i="3"/>
  <c r="E1412" i="3" s="1"/>
  <c r="B1412" i="3"/>
  <c r="A1412" i="3"/>
  <c r="P1411" i="3"/>
  <c r="O1411" i="3" s="1"/>
  <c r="N1411" i="3" s="1"/>
  <c r="I1411" i="3"/>
  <c r="H1411" i="3"/>
  <c r="D1411" i="3"/>
  <c r="E1411" i="3" s="1"/>
  <c r="B1411" i="3"/>
  <c r="A1411" i="3"/>
  <c r="P1410" i="3"/>
  <c r="O1410" i="3" s="1"/>
  <c r="N1410" i="3" s="1"/>
  <c r="I1410" i="3"/>
  <c r="H1410" i="3"/>
  <c r="D1410" i="3"/>
  <c r="E1410" i="3" s="1"/>
  <c r="B1410" i="3"/>
  <c r="A1410" i="3"/>
  <c r="P1409" i="3"/>
  <c r="O1409" i="3" s="1"/>
  <c r="N1409" i="3" s="1"/>
  <c r="I1409" i="3"/>
  <c r="J1409" i="3" s="1"/>
  <c r="H1409" i="3"/>
  <c r="D1409" i="3"/>
  <c r="E1409" i="3" s="1"/>
  <c r="B1409" i="3"/>
  <c r="A1409" i="3"/>
  <c r="P1408" i="3"/>
  <c r="O1408" i="3" s="1"/>
  <c r="N1408" i="3" s="1"/>
  <c r="I1408" i="3"/>
  <c r="J1408" i="3" s="1"/>
  <c r="H1408" i="3"/>
  <c r="D1408" i="3"/>
  <c r="E1408" i="3" s="1"/>
  <c r="B1408" i="3"/>
  <c r="A1408" i="3"/>
  <c r="P1407" i="3"/>
  <c r="O1407" i="3" s="1"/>
  <c r="N1407" i="3" s="1"/>
  <c r="I1407" i="3"/>
  <c r="J1407" i="3" s="1"/>
  <c r="H1407" i="3"/>
  <c r="D1407" i="3"/>
  <c r="E1407" i="3" s="1"/>
  <c r="B1407" i="3"/>
  <c r="A1407" i="3"/>
  <c r="P1406" i="3"/>
  <c r="O1406" i="3" s="1"/>
  <c r="N1406" i="3" s="1"/>
  <c r="I1406" i="3"/>
  <c r="H1406" i="3"/>
  <c r="D1406" i="3"/>
  <c r="E1406" i="3" s="1"/>
  <c r="B1406" i="3"/>
  <c r="A1406" i="3"/>
  <c r="P1405" i="3"/>
  <c r="O1405" i="3" s="1"/>
  <c r="N1405" i="3" s="1"/>
  <c r="I1405" i="3"/>
  <c r="H1405" i="3"/>
  <c r="D1405" i="3"/>
  <c r="E1405" i="3" s="1"/>
  <c r="B1405" i="3"/>
  <c r="A1405" i="3"/>
  <c r="P1404" i="3"/>
  <c r="O1404" i="3" s="1"/>
  <c r="N1404" i="3" s="1"/>
  <c r="I1404" i="3"/>
  <c r="J1404" i="3" s="1"/>
  <c r="H1404" i="3"/>
  <c r="D1404" i="3"/>
  <c r="E1404" i="3" s="1"/>
  <c r="B1404" i="3"/>
  <c r="A1404" i="3"/>
  <c r="P1403" i="3"/>
  <c r="O1403" i="3" s="1"/>
  <c r="N1403" i="3" s="1"/>
  <c r="I1403" i="3"/>
  <c r="J1403" i="3" s="1"/>
  <c r="H1403" i="3"/>
  <c r="D1403" i="3"/>
  <c r="E1403" i="3" s="1"/>
  <c r="B1403" i="3"/>
  <c r="A1403" i="3"/>
  <c r="P1402" i="3"/>
  <c r="O1402" i="3" s="1"/>
  <c r="N1402" i="3" s="1"/>
  <c r="I1402" i="3"/>
  <c r="J1402" i="3" s="1"/>
  <c r="H1402" i="3"/>
  <c r="D1402" i="3"/>
  <c r="E1402" i="3" s="1"/>
  <c r="B1402" i="3"/>
  <c r="A1402" i="3"/>
  <c r="P1401" i="3"/>
  <c r="O1401" i="3" s="1"/>
  <c r="N1401" i="3" s="1"/>
  <c r="I1401" i="3"/>
  <c r="J1401" i="3" s="1"/>
  <c r="H1401" i="3"/>
  <c r="D1401" i="3"/>
  <c r="E1401" i="3" s="1"/>
  <c r="B1401" i="3"/>
  <c r="A1401" i="3"/>
  <c r="P1400" i="3"/>
  <c r="O1400" i="3" s="1"/>
  <c r="N1400" i="3" s="1"/>
  <c r="I1400" i="3"/>
  <c r="J1400" i="3" s="1"/>
  <c r="H1400" i="3"/>
  <c r="D1400" i="3"/>
  <c r="E1400" i="3" s="1"/>
  <c r="B1400" i="3"/>
  <c r="A1400" i="3"/>
  <c r="P1399" i="3"/>
  <c r="O1399" i="3" s="1"/>
  <c r="N1399" i="3" s="1"/>
  <c r="I1399" i="3"/>
  <c r="H1399" i="3"/>
  <c r="D1399" i="3"/>
  <c r="E1399" i="3" s="1"/>
  <c r="B1399" i="3"/>
  <c r="A1399" i="3"/>
  <c r="P1398" i="3"/>
  <c r="O1398" i="3" s="1"/>
  <c r="N1398" i="3" s="1"/>
  <c r="I1398" i="3"/>
  <c r="J1398" i="3" s="1"/>
  <c r="H1398" i="3"/>
  <c r="D1398" i="3"/>
  <c r="E1398" i="3" s="1"/>
  <c r="B1398" i="3"/>
  <c r="A1398" i="3"/>
  <c r="P1397" i="3"/>
  <c r="O1397" i="3" s="1"/>
  <c r="N1397" i="3" s="1"/>
  <c r="I1397" i="3"/>
  <c r="J1397" i="3" s="1"/>
  <c r="H1397" i="3"/>
  <c r="D1397" i="3"/>
  <c r="E1397" i="3" s="1"/>
  <c r="B1397" i="3"/>
  <c r="A1397" i="3"/>
  <c r="P1396" i="3"/>
  <c r="O1396" i="3" s="1"/>
  <c r="N1396" i="3" s="1"/>
  <c r="I1396" i="3"/>
  <c r="J1396" i="3" s="1"/>
  <c r="H1396" i="3"/>
  <c r="D1396" i="3"/>
  <c r="E1396" i="3" s="1"/>
  <c r="B1396" i="3"/>
  <c r="A1396" i="3"/>
  <c r="P1395" i="3"/>
  <c r="O1395" i="3" s="1"/>
  <c r="N1395" i="3" s="1"/>
  <c r="I1395" i="3"/>
  <c r="J1395" i="3" s="1"/>
  <c r="H1395" i="3"/>
  <c r="D1395" i="3"/>
  <c r="E1395" i="3" s="1"/>
  <c r="B1395" i="3"/>
  <c r="A1395" i="3"/>
  <c r="P1394" i="3"/>
  <c r="O1394" i="3" s="1"/>
  <c r="N1394" i="3" s="1"/>
  <c r="I1394" i="3"/>
  <c r="J1394" i="3" s="1"/>
  <c r="H1394" i="3"/>
  <c r="D1394" i="3"/>
  <c r="E1394" i="3" s="1"/>
  <c r="B1394" i="3"/>
  <c r="A1394" i="3"/>
  <c r="P1393" i="3"/>
  <c r="O1393" i="3" s="1"/>
  <c r="N1393" i="3" s="1"/>
  <c r="I1393" i="3"/>
  <c r="J1393" i="3" s="1"/>
  <c r="H1393" i="3"/>
  <c r="D1393" i="3"/>
  <c r="E1393" i="3" s="1"/>
  <c r="B1393" i="3"/>
  <c r="A1393" i="3"/>
  <c r="P1392" i="3"/>
  <c r="O1392" i="3" s="1"/>
  <c r="N1392" i="3" s="1"/>
  <c r="I1392" i="3"/>
  <c r="H1392" i="3"/>
  <c r="D1392" i="3"/>
  <c r="E1392" i="3" s="1"/>
  <c r="B1392" i="3"/>
  <c r="A1392" i="3"/>
  <c r="P1391" i="3"/>
  <c r="O1391" i="3" s="1"/>
  <c r="N1391" i="3" s="1"/>
  <c r="I1391" i="3"/>
  <c r="J1391" i="3" s="1"/>
  <c r="H1391" i="3"/>
  <c r="D1391" i="3"/>
  <c r="E1391" i="3" s="1"/>
  <c r="B1391" i="3"/>
  <c r="A1391" i="3"/>
  <c r="P1390" i="3"/>
  <c r="O1390" i="3" s="1"/>
  <c r="N1390" i="3" s="1"/>
  <c r="I1390" i="3"/>
  <c r="J1390" i="3" s="1"/>
  <c r="H1390" i="3"/>
  <c r="D1390" i="3"/>
  <c r="E1390" i="3" s="1"/>
  <c r="B1390" i="3"/>
  <c r="A1390" i="3"/>
  <c r="P1389" i="3"/>
  <c r="O1389" i="3" s="1"/>
  <c r="N1389" i="3" s="1"/>
  <c r="I1389" i="3"/>
  <c r="J1389" i="3" s="1"/>
  <c r="H1389" i="3"/>
  <c r="D1389" i="3"/>
  <c r="E1389" i="3" s="1"/>
  <c r="B1389" i="3"/>
  <c r="A1389" i="3"/>
  <c r="P1388" i="3"/>
  <c r="O1388" i="3" s="1"/>
  <c r="N1388" i="3" s="1"/>
  <c r="I1388" i="3"/>
  <c r="J1388" i="3" s="1"/>
  <c r="H1388" i="3"/>
  <c r="D1388" i="3"/>
  <c r="E1388" i="3" s="1"/>
  <c r="B1388" i="3"/>
  <c r="A1388" i="3"/>
  <c r="P1387" i="3"/>
  <c r="O1387" i="3" s="1"/>
  <c r="N1387" i="3" s="1"/>
  <c r="I1387" i="3"/>
  <c r="H1387" i="3"/>
  <c r="D1387" i="3"/>
  <c r="E1387" i="3" s="1"/>
  <c r="B1387" i="3"/>
  <c r="A1387" i="3"/>
  <c r="P1386" i="3"/>
  <c r="O1386" i="3" s="1"/>
  <c r="N1386" i="3" s="1"/>
  <c r="I1386" i="3"/>
  <c r="J1386" i="3" s="1"/>
  <c r="H1386" i="3"/>
  <c r="D1386" i="3"/>
  <c r="E1386" i="3" s="1"/>
  <c r="B1386" i="3"/>
  <c r="A1386" i="3"/>
  <c r="P1385" i="3"/>
  <c r="O1385" i="3" s="1"/>
  <c r="N1385" i="3" s="1"/>
  <c r="I1385" i="3"/>
  <c r="J1385" i="3" s="1"/>
  <c r="H1385" i="3"/>
  <c r="D1385" i="3"/>
  <c r="E1385" i="3" s="1"/>
  <c r="B1385" i="3"/>
  <c r="A1385" i="3"/>
  <c r="P1384" i="3"/>
  <c r="O1384" i="3" s="1"/>
  <c r="N1384" i="3" s="1"/>
  <c r="I1384" i="3"/>
  <c r="J1384" i="3" s="1"/>
  <c r="H1384" i="3"/>
  <c r="D1384" i="3"/>
  <c r="E1384" i="3" s="1"/>
  <c r="B1384" i="3"/>
  <c r="A1384" i="3"/>
  <c r="P1383" i="3"/>
  <c r="O1383" i="3" s="1"/>
  <c r="N1383" i="3" s="1"/>
  <c r="I1383" i="3"/>
  <c r="H1383" i="3"/>
  <c r="D1383" i="3"/>
  <c r="E1383" i="3" s="1"/>
  <c r="B1383" i="3"/>
  <c r="A1383" i="3"/>
  <c r="P1382" i="3"/>
  <c r="O1382" i="3" s="1"/>
  <c r="N1382" i="3" s="1"/>
  <c r="I1382" i="3"/>
  <c r="J1382" i="3" s="1"/>
  <c r="H1382" i="3"/>
  <c r="D1382" i="3"/>
  <c r="E1382" i="3" s="1"/>
  <c r="B1382" i="3"/>
  <c r="A1382" i="3"/>
  <c r="P1381" i="3"/>
  <c r="O1381" i="3" s="1"/>
  <c r="N1381" i="3" s="1"/>
  <c r="I1381" i="3"/>
  <c r="J1381" i="3" s="1"/>
  <c r="H1381" i="3"/>
  <c r="D1381" i="3"/>
  <c r="E1381" i="3" s="1"/>
  <c r="B1381" i="3"/>
  <c r="A1381" i="3"/>
  <c r="P1380" i="3"/>
  <c r="O1380" i="3" s="1"/>
  <c r="N1380" i="3" s="1"/>
  <c r="I1380" i="3"/>
  <c r="H1380" i="3"/>
  <c r="D1380" i="3"/>
  <c r="E1380" i="3" s="1"/>
  <c r="B1380" i="3"/>
  <c r="A1380" i="3"/>
  <c r="P1379" i="3"/>
  <c r="O1379" i="3" s="1"/>
  <c r="N1379" i="3" s="1"/>
  <c r="I1379" i="3"/>
  <c r="J1379" i="3" s="1"/>
  <c r="H1379" i="3"/>
  <c r="D1379" i="3"/>
  <c r="E1379" i="3" s="1"/>
  <c r="B1379" i="3"/>
  <c r="A1379" i="3"/>
  <c r="P1378" i="3"/>
  <c r="O1378" i="3" s="1"/>
  <c r="N1378" i="3" s="1"/>
  <c r="I1378" i="3"/>
  <c r="J1378" i="3" s="1"/>
  <c r="H1378" i="3"/>
  <c r="D1378" i="3"/>
  <c r="E1378" i="3" s="1"/>
  <c r="B1378" i="3"/>
  <c r="A1378" i="3"/>
  <c r="P1377" i="3"/>
  <c r="O1377" i="3" s="1"/>
  <c r="N1377" i="3" s="1"/>
  <c r="I1377" i="3"/>
  <c r="H1377" i="3"/>
  <c r="D1377" i="3"/>
  <c r="E1377" i="3" s="1"/>
  <c r="B1377" i="3"/>
  <c r="A1377" i="3"/>
  <c r="P1376" i="3"/>
  <c r="O1376" i="3" s="1"/>
  <c r="N1376" i="3" s="1"/>
  <c r="I1376" i="3"/>
  <c r="J1376" i="3" s="1"/>
  <c r="H1376" i="3"/>
  <c r="D1376" i="3"/>
  <c r="E1376" i="3" s="1"/>
  <c r="B1376" i="3"/>
  <c r="A1376" i="3"/>
  <c r="P1375" i="3"/>
  <c r="O1375" i="3" s="1"/>
  <c r="N1375" i="3" s="1"/>
  <c r="I1375" i="3"/>
  <c r="J1375" i="3" s="1"/>
  <c r="H1375" i="3"/>
  <c r="D1375" i="3"/>
  <c r="E1375" i="3" s="1"/>
  <c r="B1375" i="3"/>
  <c r="A1375" i="3"/>
  <c r="P1374" i="3"/>
  <c r="O1374" i="3" s="1"/>
  <c r="N1374" i="3" s="1"/>
  <c r="I1374" i="3"/>
  <c r="H1374" i="3"/>
  <c r="D1374" i="3"/>
  <c r="E1374" i="3" s="1"/>
  <c r="B1374" i="3"/>
  <c r="A1374" i="3"/>
  <c r="P1373" i="3"/>
  <c r="O1373" i="3" s="1"/>
  <c r="N1373" i="3" s="1"/>
  <c r="I1373" i="3"/>
  <c r="H1373" i="3"/>
  <c r="D1373" i="3"/>
  <c r="E1373" i="3" s="1"/>
  <c r="B1373" i="3"/>
  <c r="A1373" i="3"/>
  <c r="P1372" i="3"/>
  <c r="O1372" i="3" s="1"/>
  <c r="N1372" i="3" s="1"/>
  <c r="I1372" i="3"/>
  <c r="H1372" i="3"/>
  <c r="D1372" i="3"/>
  <c r="E1372" i="3" s="1"/>
  <c r="B1372" i="3"/>
  <c r="A1372" i="3"/>
  <c r="P1371" i="3"/>
  <c r="O1371" i="3" s="1"/>
  <c r="N1371" i="3" s="1"/>
  <c r="I1371" i="3"/>
  <c r="H1371" i="3"/>
  <c r="D1371" i="3"/>
  <c r="E1371" i="3" s="1"/>
  <c r="B1371" i="3"/>
  <c r="A1371" i="3"/>
  <c r="P1370" i="3"/>
  <c r="O1370" i="3" s="1"/>
  <c r="N1370" i="3" s="1"/>
  <c r="I1370" i="3"/>
  <c r="H1370" i="3"/>
  <c r="D1370" i="3"/>
  <c r="E1370" i="3" s="1"/>
  <c r="B1370" i="3"/>
  <c r="A1370" i="3"/>
  <c r="P1369" i="3"/>
  <c r="O1369" i="3" s="1"/>
  <c r="N1369" i="3" s="1"/>
  <c r="I1369" i="3"/>
  <c r="J1369" i="3" s="1"/>
  <c r="H1369" i="3"/>
  <c r="D1369" i="3"/>
  <c r="E1369" i="3" s="1"/>
  <c r="B1369" i="3"/>
  <c r="A1369" i="3"/>
  <c r="P1368" i="3"/>
  <c r="O1368" i="3" s="1"/>
  <c r="N1368" i="3" s="1"/>
  <c r="I1368" i="3"/>
  <c r="H1368" i="3"/>
  <c r="D1368" i="3"/>
  <c r="E1368" i="3" s="1"/>
  <c r="B1368" i="3"/>
  <c r="A1368" i="3"/>
  <c r="P1367" i="3"/>
  <c r="O1367" i="3" s="1"/>
  <c r="N1367" i="3" s="1"/>
  <c r="I1367" i="3"/>
  <c r="H1367" i="3"/>
  <c r="D1367" i="3"/>
  <c r="E1367" i="3" s="1"/>
  <c r="B1367" i="3"/>
  <c r="A1367" i="3"/>
  <c r="P1366" i="3"/>
  <c r="O1366" i="3" s="1"/>
  <c r="N1366" i="3" s="1"/>
  <c r="I1366" i="3"/>
  <c r="H1366" i="3"/>
  <c r="D1366" i="3"/>
  <c r="E1366" i="3" s="1"/>
  <c r="B1366" i="3"/>
  <c r="A1366" i="3"/>
  <c r="P1365" i="3"/>
  <c r="O1365" i="3" s="1"/>
  <c r="N1365" i="3" s="1"/>
  <c r="I1365" i="3"/>
  <c r="H1365" i="3"/>
  <c r="D1365" i="3"/>
  <c r="E1365" i="3" s="1"/>
  <c r="B1365" i="3"/>
  <c r="A1365" i="3"/>
  <c r="P1364" i="3"/>
  <c r="O1364" i="3" s="1"/>
  <c r="N1364" i="3" s="1"/>
  <c r="I1364" i="3"/>
  <c r="H1364" i="3"/>
  <c r="D1364" i="3"/>
  <c r="E1364" i="3" s="1"/>
  <c r="B1364" i="3"/>
  <c r="A1364" i="3"/>
  <c r="P1363" i="3"/>
  <c r="O1363" i="3" s="1"/>
  <c r="N1363" i="3" s="1"/>
  <c r="I1363" i="3"/>
  <c r="H1363" i="3"/>
  <c r="D1363" i="3"/>
  <c r="E1363" i="3" s="1"/>
  <c r="B1363" i="3"/>
  <c r="A1363" i="3"/>
  <c r="P1362" i="3"/>
  <c r="O1362" i="3" s="1"/>
  <c r="N1362" i="3" s="1"/>
  <c r="I1362" i="3"/>
  <c r="H1362" i="3"/>
  <c r="D1362" i="3"/>
  <c r="E1362" i="3" s="1"/>
  <c r="B1362" i="3"/>
  <c r="A1362" i="3"/>
  <c r="P1361" i="3"/>
  <c r="O1361" i="3" s="1"/>
  <c r="N1361" i="3" s="1"/>
  <c r="I1361" i="3"/>
  <c r="H1361" i="3"/>
  <c r="D1361" i="3"/>
  <c r="E1361" i="3" s="1"/>
  <c r="B1361" i="3"/>
  <c r="A1361" i="3"/>
  <c r="P1360" i="3"/>
  <c r="O1360" i="3" s="1"/>
  <c r="N1360" i="3" s="1"/>
  <c r="I1360" i="3"/>
  <c r="H1360" i="3"/>
  <c r="D1360" i="3"/>
  <c r="E1360" i="3" s="1"/>
  <c r="B1360" i="3"/>
  <c r="A1360" i="3"/>
  <c r="P1359" i="3"/>
  <c r="O1359" i="3" s="1"/>
  <c r="N1359" i="3" s="1"/>
  <c r="I1359" i="3"/>
  <c r="H1359" i="3"/>
  <c r="D1359" i="3"/>
  <c r="E1359" i="3" s="1"/>
  <c r="B1359" i="3"/>
  <c r="A1359" i="3"/>
  <c r="P1358" i="3"/>
  <c r="O1358" i="3" s="1"/>
  <c r="N1358" i="3" s="1"/>
  <c r="I1358" i="3"/>
  <c r="H1358" i="3"/>
  <c r="D1358" i="3"/>
  <c r="E1358" i="3" s="1"/>
  <c r="B1358" i="3"/>
  <c r="A1358" i="3"/>
  <c r="P1357" i="3"/>
  <c r="O1357" i="3" s="1"/>
  <c r="N1357" i="3" s="1"/>
  <c r="I1357" i="3"/>
  <c r="J1357" i="3" s="1"/>
  <c r="H1357" i="3"/>
  <c r="D1357" i="3"/>
  <c r="E1357" i="3" s="1"/>
  <c r="B1357" i="3"/>
  <c r="A1357" i="3"/>
  <c r="P1356" i="3"/>
  <c r="O1356" i="3" s="1"/>
  <c r="N1356" i="3" s="1"/>
  <c r="I1356" i="3"/>
  <c r="H1356" i="3"/>
  <c r="D1356" i="3"/>
  <c r="E1356" i="3" s="1"/>
  <c r="B1356" i="3"/>
  <c r="A1356" i="3"/>
  <c r="P1355" i="3"/>
  <c r="O1355" i="3" s="1"/>
  <c r="N1355" i="3" s="1"/>
  <c r="I1355" i="3"/>
  <c r="H1355" i="3"/>
  <c r="D1355" i="3"/>
  <c r="E1355" i="3" s="1"/>
  <c r="B1355" i="3"/>
  <c r="A1355" i="3"/>
  <c r="P1354" i="3"/>
  <c r="O1354" i="3" s="1"/>
  <c r="N1354" i="3" s="1"/>
  <c r="I1354" i="3"/>
  <c r="H1354" i="3"/>
  <c r="D1354" i="3"/>
  <c r="E1354" i="3" s="1"/>
  <c r="B1354" i="3"/>
  <c r="A1354" i="3"/>
  <c r="P1353" i="3"/>
  <c r="O1353" i="3" s="1"/>
  <c r="N1353" i="3" s="1"/>
  <c r="I1353" i="3"/>
  <c r="H1353" i="3"/>
  <c r="D1353" i="3"/>
  <c r="E1353" i="3" s="1"/>
  <c r="B1353" i="3"/>
  <c r="A1353" i="3"/>
  <c r="P1352" i="3"/>
  <c r="O1352" i="3" s="1"/>
  <c r="N1352" i="3" s="1"/>
  <c r="I1352" i="3"/>
  <c r="J1352" i="3" s="1"/>
  <c r="H1352" i="3"/>
  <c r="D1352" i="3"/>
  <c r="E1352" i="3" s="1"/>
  <c r="B1352" i="3"/>
  <c r="A1352" i="3"/>
  <c r="P1351" i="3"/>
  <c r="O1351" i="3" s="1"/>
  <c r="N1351" i="3" s="1"/>
  <c r="I1351" i="3"/>
  <c r="J1351" i="3" s="1"/>
  <c r="L1351" i="3" s="1"/>
  <c r="H1351" i="3"/>
  <c r="D1351" i="3"/>
  <c r="E1351" i="3" s="1"/>
  <c r="B1351" i="3"/>
  <c r="A1351" i="3"/>
  <c r="P1350" i="3"/>
  <c r="O1350" i="3" s="1"/>
  <c r="N1350" i="3" s="1"/>
  <c r="I1350" i="3"/>
  <c r="J1350" i="3" s="1"/>
  <c r="L1350" i="3" s="1"/>
  <c r="H1350" i="3"/>
  <c r="D1350" i="3"/>
  <c r="E1350" i="3" s="1"/>
  <c r="B1350" i="3"/>
  <c r="A1350" i="3"/>
  <c r="P1349" i="3"/>
  <c r="O1349" i="3" s="1"/>
  <c r="N1349" i="3" s="1"/>
  <c r="I1349" i="3"/>
  <c r="H1349" i="3"/>
  <c r="D1349" i="3"/>
  <c r="E1349" i="3" s="1"/>
  <c r="B1349" i="3"/>
  <c r="A1349" i="3"/>
  <c r="P1348" i="3"/>
  <c r="O1348" i="3" s="1"/>
  <c r="N1348" i="3" s="1"/>
  <c r="I1348" i="3"/>
  <c r="H1348" i="3"/>
  <c r="D1348" i="3"/>
  <c r="E1348" i="3" s="1"/>
  <c r="B1348" i="3"/>
  <c r="A1348" i="3"/>
  <c r="P1347" i="3"/>
  <c r="O1347" i="3" s="1"/>
  <c r="N1347" i="3" s="1"/>
  <c r="I1347" i="3"/>
  <c r="H1347" i="3"/>
  <c r="D1347" i="3"/>
  <c r="E1347" i="3" s="1"/>
  <c r="B1347" i="3"/>
  <c r="A1347" i="3"/>
  <c r="P1346" i="3"/>
  <c r="O1346" i="3" s="1"/>
  <c r="N1346" i="3" s="1"/>
  <c r="I1346" i="3"/>
  <c r="H1346" i="3"/>
  <c r="D1346" i="3"/>
  <c r="E1346" i="3" s="1"/>
  <c r="B1346" i="3"/>
  <c r="A1346" i="3"/>
  <c r="P1345" i="3"/>
  <c r="O1345" i="3" s="1"/>
  <c r="N1345" i="3" s="1"/>
  <c r="I1345" i="3"/>
  <c r="J1345" i="3" s="1"/>
  <c r="H1345" i="3"/>
  <c r="D1345" i="3"/>
  <c r="E1345" i="3" s="1"/>
  <c r="B1345" i="3"/>
  <c r="A1345" i="3"/>
  <c r="P1344" i="3"/>
  <c r="O1344" i="3" s="1"/>
  <c r="N1344" i="3" s="1"/>
  <c r="I1344" i="3"/>
  <c r="J1344" i="3" s="1"/>
  <c r="H1344" i="3"/>
  <c r="D1344" i="3"/>
  <c r="E1344" i="3" s="1"/>
  <c r="B1344" i="3"/>
  <c r="A1344" i="3"/>
  <c r="P1343" i="3"/>
  <c r="O1343" i="3" s="1"/>
  <c r="N1343" i="3" s="1"/>
  <c r="I1343" i="3"/>
  <c r="H1343" i="3"/>
  <c r="D1343" i="3"/>
  <c r="E1343" i="3" s="1"/>
  <c r="B1343" i="3"/>
  <c r="A1343" i="3"/>
  <c r="P1342" i="3"/>
  <c r="O1342" i="3" s="1"/>
  <c r="N1342" i="3" s="1"/>
  <c r="I1342" i="3"/>
  <c r="J1342" i="3" s="1"/>
  <c r="L1342" i="3" s="1"/>
  <c r="H1342" i="3"/>
  <c r="D1342" i="3"/>
  <c r="E1342" i="3" s="1"/>
  <c r="B1342" i="3"/>
  <c r="A1342" i="3"/>
  <c r="P1341" i="3"/>
  <c r="O1341" i="3" s="1"/>
  <c r="N1341" i="3" s="1"/>
  <c r="I1341" i="3"/>
  <c r="J1341" i="3" s="1"/>
  <c r="L1341" i="3" s="1"/>
  <c r="H1341" i="3"/>
  <c r="D1341" i="3"/>
  <c r="E1341" i="3" s="1"/>
  <c r="B1341" i="3"/>
  <c r="A1341" i="3"/>
  <c r="P1340" i="3"/>
  <c r="O1340" i="3" s="1"/>
  <c r="N1340" i="3" s="1"/>
  <c r="I1340" i="3"/>
  <c r="H1340" i="3"/>
  <c r="D1340" i="3"/>
  <c r="E1340" i="3" s="1"/>
  <c r="B1340" i="3"/>
  <c r="A1340" i="3"/>
  <c r="P1339" i="3"/>
  <c r="O1339" i="3" s="1"/>
  <c r="N1339" i="3" s="1"/>
  <c r="I1339" i="3"/>
  <c r="H1339" i="3"/>
  <c r="D1339" i="3"/>
  <c r="E1339" i="3" s="1"/>
  <c r="B1339" i="3"/>
  <c r="A1339" i="3"/>
  <c r="P1338" i="3"/>
  <c r="O1338" i="3" s="1"/>
  <c r="N1338" i="3" s="1"/>
  <c r="I1338" i="3"/>
  <c r="J1338" i="3" s="1"/>
  <c r="L1338" i="3" s="1"/>
  <c r="H1338" i="3"/>
  <c r="D1338" i="3"/>
  <c r="E1338" i="3" s="1"/>
  <c r="B1338" i="3"/>
  <c r="A1338" i="3"/>
  <c r="P1337" i="3"/>
  <c r="O1337" i="3" s="1"/>
  <c r="N1337" i="3" s="1"/>
  <c r="I1337" i="3"/>
  <c r="H1337" i="3"/>
  <c r="D1337" i="3"/>
  <c r="E1337" i="3" s="1"/>
  <c r="B1337" i="3"/>
  <c r="A1337" i="3"/>
  <c r="P1336" i="3"/>
  <c r="O1336" i="3" s="1"/>
  <c r="N1336" i="3" s="1"/>
  <c r="I1336" i="3"/>
  <c r="J1336" i="3" s="1"/>
  <c r="H1336" i="3"/>
  <c r="D1336" i="3"/>
  <c r="E1336" i="3" s="1"/>
  <c r="B1336" i="3"/>
  <c r="A1336" i="3"/>
  <c r="P1335" i="3"/>
  <c r="O1335" i="3" s="1"/>
  <c r="N1335" i="3" s="1"/>
  <c r="I1335" i="3"/>
  <c r="H1335" i="3"/>
  <c r="D1335" i="3"/>
  <c r="E1335" i="3" s="1"/>
  <c r="B1335" i="3"/>
  <c r="A1335" i="3"/>
  <c r="P1334" i="3"/>
  <c r="O1334" i="3" s="1"/>
  <c r="N1334" i="3" s="1"/>
  <c r="I1334" i="3"/>
  <c r="H1334" i="3"/>
  <c r="D1334" i="3"/>
  <c r="E1334" i="3" s="1"/>
  <c r="B1334" i="3"/>
  <c r="A1334" i="3"/>
  <c r="P1333" i="3"/>
  <c r="O1333" i="3" s="1"/>
  <c r="N1333" i="3" s="1"/>
  <c r="I1333" i="3"/>
  <c r="H1333" i="3"/>
  <c r="D1333" i="3"/>
  <c r="E1333" i="3" s="1"/>
  <c r="B1333" i="3"/>
  <c r="A1333" i="3"/>
  <c r="P1332" i="3"/>
  <c r="O1332" i="3" s="1"/>
  <c r="N1332" i="3" s="1"/>
  <c r="I1332" i="3"/>
  <c r="H1332" i="3"/>
  <c r="D1332" i="3"/>
  <c r="E1332" i="3" s="1"/>
  <c r="B1332" i="3"/>
  <c r="A1332" i="3"/>
  <c r="P1331" i="3"/>
  <c r="O1331" i="3" s="1"/>
  <c r="N1331" i="3" s="1"/>
  <c r="I1331" i="3"/>
  <c r="H1331" i="3"/>
  <c r="D1331" i="3"/>
  <c r="E1331" i="3" s="1"/>
  <c r="B1331" i="3"/>
  <c r="A1331" i="3"/>
  <c r="P1330" i="3"/>
  <c r="O1330" i="3" s="1"/>
  <c r="N1330" i="3" s="1"/>
  <c r="I1330" i="3"/>
  <c r="H1330" i="3"/>
  <c r="D1330" i="3"/>
  <c r="E1330" i="3" s="1"/>
  <c r="B1330" i="3"/>
  <c r="A1330" i="3"/>
  <c r="P1329" i="3"/>
  <c r="O1329" i="3" s="1"/>
  <c r="N1329" i="3" s="1"/>
  <c r="I1329" i="3"/>
  <c r="J1329" i="3" s="1"/>
  <c r="L1329" i="3" s="1"/>
  <c r="H1329" i="3"/>
  <c r="D1329" i="3"/>
  <c r="E1329" i="3" s="1"/>
  <c r="B1329" i="3"/>
  <c r="A1329" i="3"/>
  <c r="P1328" i="3"/>
  <c r="O1328" i="3" s="1"/>
  <c r="N1328" i="3" s="1"/>
  <c r="I1328" i="3"/>
  <c r="H1328" i="3"/>
  <c r="D1328" i="3"/>
  <c r="E1328" i="3" s="1"/>
  <c r="B1328" i="3"/>
  <c r="A1328" i="3"/>
  <c r="P1327" i="3"/>
  <c r="O1327" i="3" s="1"/>
  <c r="N1327" i="3" s="1"/>
  <c r="I1327" i="3"/>
  <c r="J1327" i="3" s="1"/>
  <c r="H1327" i="3"/>
  <c r="D1327" i="3"/>
  <c r="E1327" i="3" s="1"/>
  <c r="B1327" i="3"/>
  <c r="A1327" i="3"/>
  <c r="P1326" i="3"/>
  <c r="O1326" i="3" s="1"/>
  <c r="N1326" i="3" s="1"/>
  <c r="I1326" i="3"/>
  <c r="H1326" i="3"/>
  <c r="D1326" i="3"/>
  <c r="E1326" i="3" s="1"/>
  <c r="B1326" i="3"/>
  <c r="A1326" i="3"/>
  <c r="P1325" i="3"/>
  <c r="O1325" i="3" s="1"/>
  <c r="N1325" i="3" s="1"/>
  <c r="I1325" i="3"/>
  <c r="J1325" i="3" s="1"/>
  <c r="L1325" i="3" s="1"/>
  <c r="H1325" i="3"/>
  <c r="D1325" i="3"/>
  <c r="E1325" i="3" s="1"/>
  <c r="B1325" i="3"/>
  <c r="A1325" i="3"/>
  <c r="P1324" i="3"/>
  <c r="O1324" i="3" s="1"/>
  <c r="N1324" i="3" s="1"/>
  <c r="I1324" i="3"/>
  <c r="H1324" i="3"/>
  <c r="D1324" i="3"/>
  <c r="E1324" i="3" s="1"/>
  <c r="B1324" i="3"/>
  <c r="A1324" i="3"/>
  <c r="P1323" i="3"/>
  <c r="O1323" i="3" s="1"/>
  <c r="N1323" i="3" s="1"/>
  <c r="I1323" i="3"/>
  <c r="H1323" i="3"/>
  <c r="D1323" i="3"/>
  <c r="E1323" i="3" s="1"/>
  <c r="B1323" i="3"/>
  <c r="A1323" i="3"/>
  <c r="P1322" i="3"/>
  <c r="O1322" i="3" s="1"/>
  <c r="N1322" i="3" s="1"/>
  <c r="I1322" i="3"/>
  <c r="J1322" i="3" s="1"/>
  <c r="L1322" i="3" s="1"/>
  <c r="H1322" i="3"/>
  <c r="D1322" i="3"/>
  <c r="E1322" i="3" s="1"/>
  <c r="B1322" i="3"/>
  <c r="A1322" i="3"/>
  <c r="P1321" i="3"/>
  <c r="O1321" i="3" s="1"/>
  <c r="N1321" i="3" s="1"/>
  <c r="I1321" i="3"/>
  <c r="J1321" i="3" s="1"/>
  <c r="L1321" i="3" s="1"/>
  <c r="H1321" i="3"/>
  <c r="D1321" i="3"/>
  <c r="E1321" i="3" s="1"/>
  <c r="B1321" i="3"/>
  <c r="A1321" i="3"/>
  <c r="P1320" i="3"/>
  <c r="O1320" i="3" s="1"/>
  <c r="N1320" i="3" s="1"/>
  <c r="I1320" i="3"/>
  <c r="J1320" i="3" s="1"/>
  <c r="H1320" i="3"/>
  <c r="D1320" i="3"/>
  <c r="E1320" i="3" s="1"/>
  <c r="B1320" i="3"/>
  <c r="A1320" i="3"/>
  <c r="P1319" i="3"/>
  <c r="O1319" i="3" s="1"/>
  <c r="N1319" i="3" s="1"/>
  <c r="I1319" i="3"/>
  <c r="J1319" i="3" s="1"/>
  <c r="L1319" i="3" s="1"/>
  <c r="H1319" i="3"/>
  <c r="D1319" i="3"/>
  <c r="E1319" i="3" s="1"/>
  <c r="B1319" i="3"/>
  <c r="A1319" i="3"/>
  <c r="P1318" i="3"/>
  <c r="O1318" i="3" s="1"/>
  <c r="N1318" i="3" s="1"/>
  <c r="I1318" i="3"/>
  <c r="J1318" i="3" s="1"/>
  <c r="L1318" i="3" s="1"/>
  <c r="H1318" i="3"/>
  <c r="D1318" i="3"/>
  <c r="E1318" i="3" s="1"/>
  <c r="B1318" i="3"/>
  <c r="A1318" i="3"/>
  <c r="P1317" i="3"/>
  <c r="O1317" i="3" s="1"/>
  <c r="N1317" i="3" s="1"/>
  <c r="I1317" i="3"/>
  <c r="J1317" i="3" s="1"/>
  <c r="H1317" i="3"/>
  <c r="D1317" i="3"/>
  <c r="E1317" i="3" s="1"/>
  <c r="B1317" i="3"/>
  <c r="A1317" i="3"/>
  <c r="P1316" i="3"/>
  <c r="O1316" i="3" s="1"/>
  <c r="N1316" i="3" s="1"/>
  <c r="I1316" i="3"/>
  <c r="H1316" i="3"/>
  <c r="D1316" i="3"/>
  <c r="E1316" i="3" s="1"/>
  <c r="B1316" i="3"/>
  <c r="A1316" i="3"/>
  <c r="P1315" i="3"/>
  <c r="O1315" i="3" s="1"/>
  <c r="N1315" i="3" s="1"/>
  <c r="I1315" i="3"/>
  <c r="H1315" i="3"/>
  <c r="D1315" i="3"/>
  <c r="E1315" i="3" s="1"/>
  <c r="B1315" i="3"/>
  <c r="A1315" i="3"/>
  <c r="P1314" i="3"/>
  <c r="O1314" i="3" s="1"/>
  <c r="N1314" i="3" s="1"/>
  <c r="I1314" i="3"/>
  <c r="H1314" i="3"/>
  <c r="D1314" i="3"/>
  <c r="E1314" i="3" s="1"/>
  <c r="B1314" i="3"/>
  <c r="A1314" i="3"/>
  <c r="P1313" i="3"/>
  <c r="O1313" i="3" s="1"/>
  <c r="N1313" i="3" s="1"/>
  <c r="I1313" i="3"/>
  <c r="J1313" i="3" s="1"/>
  <c r="H1313" i="3"/>
  <c r="D1313" i="3"/>
  <c r="E1313" i="3" s="1"/>
  <c r="B1313" i="3"/>
  <c r="A1313" i="3"/>
  <c r="P1312" i="3"/>
  <c r="O1312" i="3" s="1"/>
  <c r="N1312" i="3" s="1"/>
  <c r="I1312" i="3"/>
  <c r="J1312" i="3" s="1"/>
  <c r="H1312" i="3"/>
  <c r="D1312" i="3"/>
  <c r="E1312" i="3" s="1"/>
  <c r="B1312" i="3"/>
  <c r="A1312" i="3"/>
  <c r="P1311" i="3"/>
  <c r="O1311" i="3" s="1"/>
  <c r="N1311" i="3" s="1"/>
  <c r="I1311" i="3"/>
  <c r="H1311" i="3"/>
  <c r="D1311" i="3"/>
  <c r="E1311" i="3" s="1"/>
  <c r="B1311" i="3"/>
  <c r="A1311" i="3"/>
  <c r="P1310" i="3"/>
  <c r="O1310" i="3" s="1"/>
  <c r="N1310" i="3" s="1"/>
  <c r="I1310" i="3"/>
  <c r="H1310" i="3"/>
  <c r="D1310" i="3"/>
  <c r="E1310" i="3" s="1"/>
  <c r="B1310" i="3"/>
  <c r="A1310" i="3"/>
  <c r="P1309" i="3"/>
  <c r="O1309" i="3" s="1"/>
  <c r="N1309" i="3" s="1"/>
  <c r="I1309" i="3"/>
  <c r="J1309" i="3" s="1"/>
  <c r="L1309" i="3" s="1"/>
  <c r="H1309" i="3"/>
  <c r="D1309" i="3"/>
  <c r="E1309" i="3" s="1"/>
  <c r="B1309" i="3"/>
  <c r="A1309" i="3"/>
  <c r="P1308" i="3"/>
  <c r="O1308" i="3" s="1"/>
  <c r="N1308" i="3" s="1"/>
  <c r="I1308" i="3"/>
  <c r="H1308" i="3"/>
  <c r="D1308" i="3"/>
  <c r="E1308" i="3" s="1"/>
  <c r="B1308" i="3"/>
  <c r="A1308" i="3"/>
  <c r="P1307" i="3"/>
  <c r="O1307" i="3" s="1"/>
  <c r="N1307" i="3" s="1"/>
  <c r="I1307" i="3"/>
  <c r="H1307" i="3"/>
  <c r="D1307" i="3"/>
  <c r="E1307" i="3" s="1"/>
  <c r="B1307" i="3"/>
  <c r="A1307" i="3"/>
  <c r="P1306" i="3"/>
  <c r="O1306" i="3" s="1"/>
  <c r="N1306" i="3" s="1"/>
  <c r="I1306" i="3"/>
  <c r="J1306" i="3" s="1"/>
  <c r="L1306" i="3" s="1"/>
  <c r="H1306" i="3"/>
  <c r="D1306" i="3"/>
  <c r="E1306" i="3" s="1"/>
  <c r="B1306" i="3"/>
  <c r="A1306" i="3"/>
  <c r="P1305" i="3"/>
  <c r="O1305" i="3" s="1"/>
  <c r="N1305" i="3" s="1"/>
  <c r="I1305" i="3"/>
  <c r="H1305" i="3"/>
  <c r="D1305" i="3"/>
  <c r="E1305" i="3" s="1"/>
  <c r="B1305" i="3"/>
  <c r="A1305" i="3"/>
  <c r="P1304" i="3"/>
  <c r="O1304" i="3" s="1"/>
  <c r="N1304" i="3" s="1"/>
  <c r="I1304" i="3"/>
  <c r="H1304" i="3"/>
  <c r="D1304" i="3"/>
  <c r="E1304" i="3" s="1"/>
  <c r="B1304" i="3"/>
  <c r="A1304" i="3"/>
  <c r="P1303" i="3"/>
  <c r="O1303" i="3" s="1"/>
  <c r="N1303" i="3" s="1"/>
  <c r="I1303" i="3"/>
  <c r="J1303" i="3" s="1"/>
  <c r="L1303" i="3" s="1"/>
  <c r="H1303" i="3"/>
  <c r="D1303" i="3"/>
  <c r="E1303" i="3" s="1"/>
  <c r="B1303" i="3"/>
  <c r="A1303" i="3"/>
  <c r="P1302" i="3"/>
  <c r="O1302" i="3" s="1"/>
  <c r="N1302" i="3" s="1"/>
  <c r="I1302" i="3"/>
  <c r="J1302" i="3" s="1"/>
  <c r="L1302" i="3" s="1"/>
  <c r="H1302" i="3"/>
  <c r="D1302" i="3"/>
  <c r="E1302" i="3" s="1"/>
  <c r="B1302" i="3"/>
  <c r="A1302" i="3"/>
  <c r="P1301" i="3"/>
  <c r="O1301" i="3" s="1"/>
  <c r="N1301" i="3" s="1"/>
  <c r="I1301" i="3"/>
  <c r="H1301" i="3"/>
  <c r="D1301" i="3"/>
  <c r="E1301" i="3" s="1"/>
  <c r="B1301" i="3"/>
  <c r="A1301" i="3"/>
  <c r="P1300" i="3"/>
  <c r="O1300" i="3" s="1"/>
  <c r="N1300" i="3" s="1"/>
  <c r="I1300" i="3"/>
  <c r="H1300" i="3"/>
  <c r="D1300" i="3"/>
  <c r="E1300" i="3" s="1"/>
  <c r="B1300" i="3"/>
  <c r="A1300" i="3"/>
  <c r="P1299" i="3"/>
  <c r="O1299" i="3" s="1"/>
  <c r="N1299" i="3" s="1"/>
  <c r="I1299" i="3"/>
  <c r="H1299" i="3"/>
  <c r="D1299" i="3"/>
  <c r="E1299" i="3" s="1"/>
  <c r="B1299" i="3"/>
  <c r="A1299" i="3"/>
  <c r="P1298" i="3"/>
  <c r="O1298" i="3" s="1"/>
  <c r="N1298" i="3" s="1"/>
  <c r="I1298" i="3"/>
  <c r="H1298" i="3"/>
  <c r="D1298" i="3"/>
  <c r="E1298" i="3" s="1"/>
  <c r="B1298" i="3"/>
  <c r="A1298" i="3"/>
  <c r="P1297" i="3"/>
  <c r="O1297" i="3" s="1"/>
  <c r="N1297" i="3" s="1"/>
  <c r="I1297" i="3"/>
  <c r="H1297" i="3"/>
  <c r="D1297" i="3"/>
  <c r="E1297" i="3" s="1"/>
  <c r="B1297" i="3"/>
  <c r="A1297" i="3"/>
  <c r="P1296" i="3"/>
  <c r="O1296" i="3" s="1"/>
  <c r="N1296" i="3" s="1"/>
  <c r="I1296" i="3"/>
  <c r="J1296" i="3" s="1"/>
  <c r="H1296" i="3"/>
  <c r="D1296" i="3"/>
  <c r="E1296" i="3" s="1"/>
  <c r="B1296" i="3"/>
  <c r="A1296" i="3"/>
  <c r="P1295" i="3"/>
  <c r="O1295" i="3" s="1"/>
  <c r="N1295" i="3" s="1"/>
  <c r="I1295" i="3"/>
  <c r="H1295" i="3"/>
  <c r="D1295" i="3"/>
  <c r="E1295" i="3" s="1"/>
  <c r="B1295" i="3"/>
  <c r="A1295" i="3"/>
  <c r="P1294" i="3"/>
  <c r="O1294" i="3" s="1"/>
  <c r="N1294" i="3" s="1"/>
  <c r="I1294" i="3"/>
  <c r="J1294" i="3" s="1"/>
  <c r="L1294" i="3" s="1"/>
  <c r="H1294" i="3"/>
  <c r="D1294" i="3"/>
  <c r="E1294" i="3" s="1"/>
  <c r="B1294" i="3"/>
  <c r="A1294" i="3"/>
  <c r="P1293" i="3"/>
  <c r="O1293" i="3" s="1"/>
  <c r="N1293" i="3" s="1"/>
  <c r="I1293" i="3"/>
  <c r="H1293" i="3"/>
  <c r="D1293" i="3"/>
  <c r="E1293" i="3" s="1"/>
  <c r="B1293" i="3"/>
  <c r="A1293" i="3"/>
  <c r="P1292" i="3"/>
  <c r="O1292" i="3" s="1"/>
  <c r="N1292" i="3" s="1"/>
  <c r="I1292" i="3"/>
  <c r="H1292" i="3"/>
  <c r="D1292" i="3"/>
  <c r="E1292" i="3" s="1"/>
  <c r="B1292" i="3"/>
  <c r="A1292" i="3"/>
  <c r="P1291" i="3"/>
  <c r="O1291" i="3" s="1"/>
  <c r="N1291" i="3" s="1"/>
  <c r="I1291" i="3"/>
  <c r="H1291" i="3"/>
  <c r="D1291" i="3"/>
  <c r="E1291" i="3" s="1"/>
  <c r="B1291" i="3"/>
  <c r="A1291" i="3"/>
  <c r="P1290" i="3"/>
  <c r="O1290" i="3" s="1"/>
  <c r="N1290" i="3" s="1"/>
  <c r="I1290" i="3"/>
  <c r="J1290" i="3" s="1"/>
  <c r="L1290" i="3" s="1"/>
  <c r="H1290" i="3"/>
  <c r="D1290" i="3"/>
  <c r="E1290" i="3" s="1"/>
  <c r="B1290" i="3"/>
  <c r="A1290" i="3"/>
  <c r="P1289" i="3"/>
  <c r="O1289" i="3" s="1"/>
  <c r="N1289" i="3" s="1"/>
  <c r="I1289" i="3"/>
  <c r="J1289" i="3" s="1"/>
  <c r="L1289" i="3" s="1"/>
  <c r="H1289" i="3"/>
  <c r="D1289" i="3"/>
  <c r="E1289" i="3" s="1"/>
  <c r="B1289" i="3"/>
  <c r="A1289" i="3"/>
  <c r="P1288" i="3"/>
  <c r="O1288" i="3" s="1"/>
  <c r="N1288" i="3" s="1"/>
  <c r="I1288" i="3"/>
  <c r="H1288" i="3"/>
  <c r="D1288" i="3"/>
  <c r="E1288" i="3" s="1"/>
  <c r="B1288" i="3"/>
  <c r="A1288" i="3"/>
  <c r="P1287" i="3"/>
  <c r="O1287" i="3" s="1"/>
  <c r="N1287" i="3" s="1"/>
  <c r="I1287" i="3"/>
  <c r="H1287" i="3"/>
  <c r="D1287" i="3"/>
  <c r="E1287" i="3" s="1"/>
  <c r="B1287" i="3"/>
  <c r="A1287" i="3"/>
  <c r="P1286" i="3"/>
  <c r="O1286" i="3" s="1"/>
  <c r="N1286" i="3" s="1"/>
  <c r="I1286" i="3"/>
  <c r="J1286" i="3" s="1"/>
  <c r="L1286" i="3" s="1"/>
  <c r="H1286" i="3"/>
  <c r="D1286" i="3"/>
  <c r="E1286" i="3" s="1"/>
  <c r="B1286" i="3"/>
  <c r="A1286" i="3"/>
  <c r="P1285" i="3"/>
  <c r="O1285" i="3" s="1"/>
  <c r="N1285" i="3" s="1"/>
  <c r="I1285" i="3"/>
  <c r="H1285" i="3"/>
  <c r="D1285" i="3"/>
  <c r="E1285" i="3" s="1"/>
  <c r="B1285" i="3"/>
  <c r="A1285" i="3"/>
  <c r="P1284" i="3"/>
  <c r="O1284" i="3" s="1"/>
  <c r="N1284" i="3" s="1"/>
  <c r="I1284" i="3"/>
  <c r="J1284" i="3" s="1"/>
  <c r="H1284" i="3"/>
  <c r="D1284" i="3"/>
  <c r="E1284" i="3" s="1"/>
  <c r="B1284" i="3"/>
  <c r="A1284" i="3"/>
  <c r="P1283" i="3"/>
  <c r="O1283" i="3" s="1"/>
  <c r="N1283" i="3" s="1"/>
  <c r="I1283" i="3"/>
  <c r="H1283" i="3"/>
  <c r="D1283" i="3"/>
  <c r="E1283" i="3" s="1"/>
  <c r="B1283" i="3"/>
  <c r="A1283" i="3"/>
  <c r="P1282" i="3"/>
  <c r="O1282" i="3" s="1"/>
  <c r="N1282" i="3" s="1"/>
  <c r="I1282" i="3"/>
  <c r="H1282" i="3"/>
  <c r="D1282" i="3"/>
  <c r="E1282" i="3" s="1"/>
  <c r="B1282" i="3"/>
  <c r="A1282" i="3"/>
  <c r="P1281" i="3"/>
  <c r="O1281" i="3" s="1"/>
  <c r="N1281" i="3" s="1"/>
  <c r="I1281" i="3"/>
  <c r="H1281" i="3"/>
  <c r="D1281" i="3"/>
  <c r="E1281" i="3" s="1"/>
  <c r="B1281" i="3"/>
  <c r="A1281" i="3"/>
  <c r="P1280" i="3"/>
  <c r="O1280" i="3" s="1"/>
  <c r="N1280" i="3" s="1"/>
  <c r="I1280" i="3"/>
  <c r="H1280" i="3"/>
  <c r="D1280" i="3"/>
  <c r="E1280" i="3" s="1"/>
  <c r="B1280" i="3"/>
  <c r="A1280" i="3"/>
  <c r="P1279" i="3"/>
  <c r="O1279" i="3" s="1"/>
  <c r="N1279" i="3" s="1"/>
  <c r="I1279" i="3"/>
  <c r="H1279" i="3"/>
  <c r="D1279" i="3"/>
  <c r="E1279" i="3" s="1"/>
  <c r="B1279" i="3"/>
  <c r="A1279" i="3"/>
  <c r="P1278" i="3"/>
  <c r="O1278" i="3" s="1"/>
  <c r="N1278" i="3" s="1"/>
  <c r="I1278" i="3"/>
  <c r="J1278" i="3" s="1"/>
  <c r="L1278" i="3" s="1"/>
  <c r="H1278" i="3"/>
  <c r="D1278" i="3"/>
  <c r="E1278" i="3" s="1"/>
  <c r="B1278" i="3"/>
  <c r="A1278" i="3"/>
  <c r="P1277" i="3"/>
  <c r="O1277" i="3" s="1"/>
  <c r="N1277" i="3" s="1"/>
  <c r="I1277" i="3"/>
  <c r="H1277" i="3"/>
  <c r="D1277" i="3"/>
  <c r="E1277" i="3" s="1"/>
  <c r="B1277" i="3"/>
  <c r="A1277" i="3"/>
  <c r="P1276" i="3"/>
  <c r="O1276" i="3" s="1"/>
  <c r="N1276" i="3" s="1"/>
  <c r="I1276" i="3"/>
  <c r="J1276" i="3" s="1"/>
  <c r="H1276" i="3"/>
  <c r="D1276" i="3"/>
  <c r="E1276" i="3" s="1"/>
  <c r="B1276" i="3"/>
  <c r="A1276" i="3"/>
  <c r="P1275" i="3"/>
  <c r="O1275" i="3" s="1"/>
  <c r="N1275" i="3" s="1"/>
  <c r="I1275" i="3"/>
  <c r="H1275" i="3"/>
  <c r="D1275" i="3"/>
  <c r="E1275" i="3" s="1"/>
  <c r="B1275" i="3"/>
  <c r="A1275" i="3"/>
  <c r="P1274" i="3"/>
  <c r="O1274" i="3" s="1"/>
  <c r="N1274" i="3" s="1"/>
  <c r="I1274" i="3"/>
  <c r="H1274" i="3"/>
  <c r="D1274" i="3"/>
  <c r="E1274" i="3" s="1"/>
  <c r="B1274" i="3"/>
  <c r="A1274" i="3"/>
  <c r="P1273" i="3"/>
  <c r="O1273" i="3" s="1"/>
  <c r="N1273" i="3" s="1"/>
  <c r="I1273" i="3"/>
  <c r="J1273" i="3" s="1"/>
  <c r="H1273" i="3"/>
  <c r="D1273" i="3"/>
  <c r="E1273" i="3" s="1"/>
  <c r="B1273" i="3"/>
  <c r="A1273" i="3"/>
  <c r="P1272" i="3"/>
  <c r="O1272" i="3" s="1"/>
  <c r="N1272" i="3" s="1"/>
  <c r="I1272" i="3"/>
  <c r="H1272" i="3"/>
  <c r="D1272" i="3"/>
  <c r="E1272" i="3" s="1"/>
  <c r="B1272" i="3"/>
  <c r="A1272" i="3"/>
  <c r="P1271" i="3"/>
  <c r="O1271" i="3" s="1"/>
  <c r="N1271" i="3" s="1"/>
  <c r="I1271" i="3"/>
  <c r="H1271" i="3"/>
  <c r="D1271" i="3"/>
  <c r="E1271" i="3" s="1"/>
  <c r="B1271" i="3"/>
  <c r="A1271" i="3"/>
  <c r="P1270" i="3"/>
  <c r="O1270" i="3" s="1"/>
  <c r="N1270" i="3" s="1"/>
  <c r="I1270" i="3"/>
  <c r="H1270" i="3"/>
  <c r="D1270" i="3"/>
  <c r="E1270" i="3" s="1"/>
  <c r="B1270" i="3"/>
  <c r="A1270" i="3"/>
  <c r="P1269" i="3"/>
  <c r="O1269" i="3" s="1"/>
  <c r="N1269" i="3" s="1"/>
  <c r="I1269" i="3"/>
  <c r="H1269" i="3"/>
  <c r="D1269" i="3"/>
  <c r="E1269" i="3" s="1"/>
  <c r="B1269" i="3"/>
  <c r="A1269" i="3"/>
  <c r="P1268" i="3"/>
  <c r="O1268" i="3" s="1"/>
  <c r="N1268" i="3" s="1"/>
  <c r="I1268" i="3"/>
  <c r="H1268" i="3"/>
  <c r="D1268" i="3"/>
  <c r="E1268" i="3" s="1"/>
  <c r="B1268" i="3"/>
  <c r="A1268" i="3"/>
  <c r="P1267" i="3"/>
  <c r="O1267" i="3" s="1"/>
  <c r="N1267" i="3" s="1"/>
  <c r="I1267" i="3"/>
  <c r="H1267" i="3"/>
  <c r="D1267" i="3"/>
  <c r="E1267" i="3" s="1"/>
  <c r="B1267" i="3"/>
  <c r="A1267" i="3"/>
  <c r="P1266" i="3"/>
  <c r="O1266" i="3" s="1"/>
  <c r="N1266" i="3" s="1"/>
  <c r="I1266" i="3"/>
  <c r="H1266" i="3"/>
  <c r="D1266" i="3"/>
  <c r="E1266" i="3" s="1"/>
  <c r="B1266" i="3"/>
  <c r="A1266" i="3"/>
  <c r="P1265" i="3"/>
  <c r="O1265" i="3" s="1"/>
  <c r="N1265" i="3" s="1"/>
  <c r="I1265" i="3"/>
  <c r="H1265" i="3"/>
  <c r="D1265" i="3"/>
  <c r="E1265" i="3" s="1"/>
  <c r="B1265" i="3"/>
  <c r="A1265" i="3"/>
  <c r="P1264" i="3"/>
  <c r="O1264" i="3" s="1"/>
  <c r="N1264" i="3" s="1"/>
  <c r="I1264" i="3"/>
  <c r="H1264" i="3"/>
  <c r="D1264" i="3"/>
  <c r="E1264" i="3" s="1"/>
  <c r="B1264" i="3"/>
  <c r="A1264" i="3"/>
  <c r="P1263" i="3"/>
  <c r="O1263" i="3" s="1"/>
  <c r="N1263" i="3" s="1"/>
  <c r="I1263" i="3"/>
  <c r="J1263" i="3" s="1"/>
  <c r="H1263" i="3"/>
  <c r="D1263" i="3"/>
  <c r="E1263" i="3" s="1"/>
  <c r="B1263" i="3"/>
  <c r="A1263" i="3"/>
  <c r="P1262" i="3"/>
  <c r="O1262" i="3" s="1"/>
  <c r="N1262" i="3" s="1"/>
  <c r="I1262" i="3"/>
  <c r="H1262" i="3"/>
  <c r="D1262" i="3"/>
  <c r="E1262" i="3" s="1"/>
  <c r="B1262" i="3"/>
  <c r="A1262" i="3"/>
  <c r="P1261" i="3"/>
  <c r="O1261" i="3" s="1"/>
  <c r="N1261" i="3" s="1"/>
  <c r="I1261" i="3"/>
  <c r="H1261" i="3"/>
  <c r="D1261" i="3"/>
  <c r="E1261" i="3" s="1"/>
  <c r="B1261" i="3"/>
  <c r="A1261" i="3"/>
  <c r="P1260" i="3"/>
  <c r="O1260" i="3" s="1"/>
  <c r="N1260" i="3" s="1"/>
  <c r="I1260" i="3"/>
  <c r="J1260" i="3" s="1"/>
  <c r="H1260" i="3"/>
  <c r="D1260" i="3"/>
  <c r="E1260" i="3" s="1"/>
  <c r="B1260" i="3"/>
  <c r="A1260" i="3"/>
  <c r="P1259" i="3"/>
  <c r="O1259" i="3" s="1"/>
  <c r="N1259" i="3" s="1"/>
  <c r="I1259" i="3"/>
  <c r="H1259" i="3"/>
  <c r="D1259" i="3"/>
  <c r="E1259" i="3" s="1"/>
  <c r="B1259" i="3"/>
  <c r="A1259" i="3"/>
  <c r="P1258" i="3"/>
  <c r="O1258" i="3" s="1"/>
  <c r="N1258" i="3" s="1"/>
  <c r="I1258" i="3"/>
  <c r="H1258" i="3"/>
  <c r="D1258" i="3"/>
  <c r="E1258" i="3" s="1"/>
  <c r="B1258" i="3"/>
  <c r="A1258" i="3"/>
  <c r="P1257" i="3"/>
  <c r="O1257" i="3" s="1"/>
  <c r="N1257" i="3" s="1"/>
  <c r="I1257" i="3"/>
  <c r="H1257" i="3"/>
  <c r="D1257" i="3"/>
  <c r="E1257" i="3" s="1"/>
  <c r="B1257" i="3"/>
  <c r="A1257" i="3"/>
  <c r="P1256" i="3"/>
  <c r="O1256" i="3" s="1"/>
  <c r="N1256" i="3" s="1"/>
  <c r="I1256" i="3"/>
  <c r="H1256" i="3"/>
  <c r="D1256" i="3"/>
  <c r="E1256" i="3" s="1"/>
  <c r="B1256" i="3"/>
  <c r="A1256" i="3"/>
  <c r="P1255" i="3"/>
  <c r="O1255" i="3" s="1"/>
  <c r="N1255" i="3" s="1"/>
  <c r="I1255" i="3"/>
  <c r="J1255" i="3" s="1"/>
  <c r="H1255" i="3"/>
  <c r="D1255" i="3"/>
  <c r="E1255" i="3" s="1"/>
  <c r="B1255" i="3"/>
  <c r="A1255" i="3"/>
  <c r="P1254" i="3"/>
  <c r="O1254" i="3" s="1"/>
  <c r="N1254" i="3" s="1"/>
  <c r="I1254" i="3"/>
  <c r="H1254" i="3"/>
  <c r="D1254" i="3"/>
  <c r="E1254" i="3" s="1"/>
  <c r="B1254" i="3"/>
  <c r="A1254" i="3"/>
  <c r="P1253" i="3"/>
  <c r="O1253" i="3" s="1"/>
  <c r="N1253" i="3" s="1"/>
  <c r="I1253" i="3"/>
  <c r="H1253" i="3"/>
  <c r="D1253" i="3"/>
  <c r="E1253" i="3" s="1"/>
  <c r="B1253" i="3"/>
  <c r="A1253" i="3"/>
  <c r="P1252" i="3"/>
  <c r="O1252" i="3" s="1"/>
  <c r="N1252" i="3" s="1"/>
  <c r="I1252" i="3"/>
  <c r="J1252" i="3" s="1"/>
  <c r="H1252" i="3"/>
  <c r="D1252" i="3"/>
  <c r="E1252" i="3" s="1"/>
  <c r="B1252" i="3"/>
  <c r="A1252" i="3"/>
  <c r="P1251" i="3"/>
  <c r="O1251" i="3" s="1"/>
  <c r="N1251" i="3" s="1"/>
  <c r="I1251" i="3"/>
  <c r="H1251" i="3"/>
  <c r="D1251" i="3"/>
  <c r="E1251" i="3" s="1"/>
  <c r="B1251" i="3"/>
  <c r="A1251" i="3"/>
  <c r="P1250" i="3"/>
  <c r="O1250" i="3" s="1"/>
  <c r="N1250" i="3" s="1"/>
  <c r="I1250" i="3"/>
  <c r="H1250" i="3"/>
  <c r="D1250" i="3"/>
  <c r="E1250" i="3" s="1"/>
  <c r="B1250" i="3"/>
  <c r="A1250" i="3"/>
  <c r="P1249" i="3"/>
  <c r="O1249" i="3" s="1"/>
  <c r="N1249" i="3" s="1"/>
  <c r="I1249" i="3"/>
  <c r="J1249" i="3" s="1"/>
  <c r="L1249" i="3" s="1"/>
  <c r="H1249" i="3"/>
  <c r="D1249" i="3"/>
  <c r="E1249" i="3" s="1"/>
  <c r="B1249" i="3"/>
  <c r="A1249" i="3"/>
  <c r="P1248" i="3"/>
  <c r="O1248" i="3" s="1"/>
  <c r="N1248" i="3" s="1"/>
  <c r="I1248" i="3"/>
  <c r="H1248" i="3"/>
  <c r="D1248" i="3"/>
  <c r="E1248" i="3" s="1"/>
  <c r="B1248" i="3"/>
  <c r="A1248" i="3"/>
  <c r="P1247" i="3"/>
  <c r="O1247" i="3" s="1"/>
  <c r="N1247" i="3" s="1"/>
  <c r="I1247" i="3"/>
  <c r="H1247" i="3"/>
  <c r="D1247" i="3"/>
  <c r="E1247" i="3" s="1"/>
  <c r="B1247" i="3"/>
  <c r="A1247" i="3"/>
  <c r="P1246" i="3"/>
  <c r="O1246" i="3" s="1"/>
  <c r="N1246" i="3" s="1"/>
  <c r="I1246" i="3"/>
  <c r="H1246" i="3"/>
  <c r="D1246" i="3"/>
  <c r="E1246" i="3" s="1"/>
  <c r="B1246" i="3"/>
  <c r="A1246" i="3"/>
  <c r="P1245" i="3"/>
  <c r="O1245" i="3" s="1"/>
  <c r="N1245" i="3" s="1"/>
  <c r="I1245" i="3"/>
  <c r="H1245" i="3"/>
  <c r="D1245" i="3"/>
  <c r="E1245" i="3" s="1"/>
  <c r="B1245" i="3"/>
  <c r="A1245" i="3"/>
  <c r="P1244" i="3"/>
  <c r="O1244" i="3" s="1"/>
  <c r="N1244" i="3" s="1"/>
  <c r="I1244" i="3"/>
  <c r="H1244" i="3"/>
  <c r="D1244" i="3"/>
  <c r="E1244" i="3" s="1"/>
  <c r="B1244" i="3"/>
  <c r="A1244" i="3"/>
  <c r="P1243" i="3"/>
  <c r="O1243" i="3" s="1"/>
  <c r="N1243" i="3" s="1"/>
  <c r="I1243" i="3"/>
  <c r="H1243" i="3"/>
  <c r="D1243" i="3"/>
  <c r="E1243" i="3" s="1"/>
  <c r="B1243" i="3"/>
  <c r="A1243" i="3"/>
  <c r="P1242" i="3"/>
  <c r="O1242" i="3" s="1"/>
  <c r="N1242" i="3" s="1"/>
  <c r="I1242" i="3"/>
  <c r="H1242" i="3"/>
  <c r="D1242" i="3"/>
  <c r="E1242" i="3" s="1"/>
  <c r="B1242" i="3"/>
  <c r="A1242" i="3"/>
  <c r="P1241" i="3"/>
  <c r="O1241" i="3" s="1"/>
  <c r="N1241" i="3" s="1"/>
  <c r="I1241" i="3"/>
  <c r="J1241" i="3" s="1"/>
  <c r="L1241" i="3" s="1"/>
  <c r="H1241" i="3"/>
  <c r="D1241" i="3"/>
  <c r="E1241" i="3" s="1"/>
  <c r="B1241" i="3"/>
  <c r="A1241" i="3"/>
  <c r="P1240" i="3"/>
  <c r="O1240" i="3" s="1"/>
  <c r="N1240" i="3" s="1"/>
  <c r="I1240" i="3"/>
  <c r="J1240" i="3" s="1"/>
  <c r="H1240" i="3"/>
  <c r="D1240" i="3"/>
  <c r="E1240" i="3" s="1"/>
  <c r="B1240" i="3"/>
  <c r="A1240" i="3"/>
  <c r="P1239" i="3"/>
  <c r="O1239" i="3" s="1"/>
  <c r="N1239" i="3" s="1"/>
  <c r="I1239" i="3"/>
  <c r="J1239" i="3" s="1"/>
  <c r="H1239" i="3"/>
  <c r="D1239" i="3"/>
  <c r="E1239" i="3" s="1"/>
  <c r="B1239" i="3"/>
  <c r="A1239" i="3"/>
  <c r="P1238" i="3"/>
  <c r="O1238" i="3" s="1"/>
  <c r="N1238" i="3" s="1"/>
  <c r="I1238" i="3"/>
  <c r="J1238" i="3" s="1"/>
  <c r="L1238" i="3" s="1"/>
  <c r="H1238" i="3"/>
  <c r="D1238" i="3"/>
  <c r="E1238" i="3" s="1"/>
  <c r="B1238" i="3"/>
  <c r="A1238" i="3"/>
  <c r="P1237" i="3"/>
  <c r="O1237" i="3" s="1"/>
  <c r="N1237" i="3" s="1"/>
  <c r="I1237" i="3"/>
  <c r="H1237" i="3"/>
  <c r="D1237" i="3"/>
  <c r="E1237" i="3" s="1"/>
  <c r="B1237" i="3"/>
  <c r="A1237" i="3"/>
  <c r="P1236" i="3"/>
  <c r="O1236" i="3" s="1"/>
  <c r="N1236" i="3" s="1"/>
  <c r="I1236" i="3"/>
  <c r="H1236" i="3"/>
  <c r="D1236" i="3"/>
  <c r="E1236" i="3" s="1"/>
  <c r="B1236" i="3"/>
  <c r="A1236" i="3"/>
  <c r="P1235" i="3"/>
  <c r="O1235" i="3" s="1"/>
  <c r="N1235" i="3" s="1"/>
  <c r="I1235" i="3"/>
  <c r="H1235" i="3"/>
  <c r="D1235" i="3"/>
  <c r="E1235" i="3" s="1"/>
  <c r="B1235" i="3"/>
  <c r="A1235" i="3"/>
  <c r="P1234" i="3"/>
  <c r="O1234" i="3" s="1"/>
  <c r="N1234" i="3" s="1"/>
  <c r="I1234" i="3"/>
  <c r="H1234" i="3"/>
  <c r="D1234" i="3"/>
  <c r="E1234" i="3" s="1"/>
  <c r="B1234" i="3"/>
  <c r="A1234" i="3"/>
  <c r="P1233" i="3"/>
  <c r="O1233" i="3" s="1"/>
  <c r="N1233" i="3" s="1"/>
  <c r="I1233" i="3"/>
  <c r="J1233" i="3" s="1"/>
  <c r="H1233" i="3"/>
  <c r="D1233" i="3"/>
  <c r="E1233" i="3" s="1"/>
  <c r="B1233" i="3"/>
  <c r="A1233" i="3"/>
  <c r="P1232" i="3"/>
  <c r="O1232" i="3" s="1"/>
  <c r="N1232" i="3" s="1"/>
  <c r="I1232" i="3"/>
  <c r="H1232" i="3"/>
  <c r="D1232" i="3"/>
  <c r="E1232" i="3" s="1"/>
  <c r="B1232" i="3"/>
  <c r="A1232" i="3"/>
  <c r="P1231" i="3"/>
  <c r="O1231" i="3" s="1"/>
  <c r="N1231" i="3" s="1"/>
  <c r="I1231" i="3"/>
  <c r="H1231" i="3"/>
  <c r="D1231" i="3"/>
  <c r="E1231" i="3" s="1"/>
  <c r="B1231" i="3"/>
  <c r="A1231" i="3"/>
  <c r="P1230" i="3"/>
  <c r="O1230" i="3" s="1"/>
  <c r="N1230" i="3" s="1"/>
  <c r="I1230" i="3"/>
  <c r="J1230" i="3" s="1"/>
  <c r="L1230" i="3" s="1"/>
  <c r="H1230" i="3"/>
  <c r="D1230" i="3"/>
  <c r="E1230" i="3" s="1"/>
  <c r="B1230" i="3"/>
  <c r="A1230" i="3"/>
  <c r="P1229" i="3"/>
  <c r="O1229" i="3" s="1"/>
  <c r="N1229" i="3" s="1"/>
  <c r="I1229" i="3"/>
  <c r="H1229" i="3"/>
  <c r="D1229" i="3"/>
  <c r="E1229" i="3" s="1"/>
  <c r="B1229" i="3"/>
  <c r="A1229" i="3"/>
  <c r="P1228" i="3"/>
  <c r="O1228" i="3" s="1"/>
  <c r="N1228" i="3" s="1"/>
  <c r="I1228" i="3"/>
  <c r="H1228" i="3"/>
  <c r="D1228" i="3"/>
  <c r="E1228" i="3" s="1"/>
  <c r="B1228" i="3"/>
  <c r="A1228" i="3"/>
  <c r="P1227" i="3"/>
  <c r="O1227" i="3" s="1"/>
  <c r="N1227" i="3" s="1"/>
  <c r="I1227" i="3"/>
  <c r="H1227" i="3"/>
  <c r="D1227" i="3"/>
  <c r="E1227" i="3" s="1"/>
  <c r="B1227" i="3"/>
  <c r="A1227" i="3"/>
  <c r="P1226" i="3"/>
  <c r="O1226" i="3" s="1"/>
  <c r="N1226" i="3" s="1"/>
  <c r="I1226" i="3"/>
  <c r="H1226" i="3"/>
  <c r="D1226" i="3"/>
  <c r="E1226" i="3" s="1"/>
  <c r="B1226" i="3"/>
  <c r="A1226" i="3"/>
  <c r="P1225" i="3"/>
  <c r="O1225" i="3" s="1"/>
  <c r="N1225" i="3" s="1"/>
  <c r="I1225" i="3"/>
  <c r="J1225" i="3" s="1"/>
  <c r="L1225" i="3" s="1"/>
  <c r="H1225" i="3"/>
  <c r="D1225" i="3"/>
  <c r="E1225" i="3" s="1"/>
  <c r="B1225" i="3"/>
  <c r="A1225" i="3"/>
  <c r="P1224" i="3"/>
  <c r="O1224" i="3" s="1"/>
  <c r="N1224" i="3" s="1"/>
  <c r="I1224" i="3"/>
  <c r="H1224" i="3"/>
  <c r="D1224" i="3"/>
  <c r="E1224" i="3" s="1"/>
  <c r="B1224" i="3"/>
  <c r="A1224" i="3"/>
  <c r="P1223" i="3"/>
  <c r="O1223" i="3" s="1"/>
  <c r="N1223" i="3" s="1"/>
  <c r="I1223" i="3"/>
  <c r="H1223" i="3"/>
  <c r="D1223" i="3"/>
  <c r="E1223" i="3" s="1"/>
  <c r="B1223" i="3"/>
  <c r="A1223" i="3"/>
  <c r="P1222" i="3"/>
  <c r="O1222" i="3" s="1"/>
  <c r="N1222" i="3" s="1"/>
  <c r="I1222" i="3"/>
  <c r="J1222" i="3" s="1"/>
  <c r="L1222" i="3" s="1"/>
  <c r="H1222" i="3"/>
  <c r="D1222" i="3"/>
  <c r="E1222" i="3" s="1"/>
  <c r="B1222" i="3"/>
  <c r="A1222" i="3"/>
  <c r="P1221" i="3"/>
  <c r="O1221" i="3" s="1"/>
  <c r="N1221" i="3" s="1"/>
  <c r="I1221" i="3"/>
  <c r="H1221" i="3"/>
  <c r="D1221" i="3"/>
  <c r="E1221" i="3" s="1"/>
  <c r="B1221" i="3"/>
  <c r="A1221" i="3"/>
  <c r="P1220" i="3"/>
  <c r="O1220" i="3" s="1"/>
  <c r="N1220" i="3" s="1"/>
  <c r="I1220" i="3"/>
  <c r="J1220" i="3" s="1"/>
  <c r="H1220" i="3"/>
  <c r="D1220" i="3"/>
  <c r="E1220" i="3" s="1"/>
  <c r="B1220" i="3"/>
  <c r="A1220" i="3"/>
  <c r="P1219" i="3"/>
  <c r="O1219" i="3" s="1"/>
  <c r="N1219" i="3" s="1"/>
  <c r="I1219" i="3"/>
  <c r="H1219" i="3"/>
  <c r="D1219" i="3"/>
  <c r="E1219" i="3" s="1"/>
  <c r="B1219" i="3"/>
  <c r="A1219" i="3"/>
  <c r="P1218" i="3"/>
  <c r="O1218" i="3" s="1"/>
  <c r="N1218" i="3" s="1"/>
  <c r="I1218" i="3"/>
  <c r="H1218" i="3"/>
  <c r="D1218" i="3"/>
  <c r="E1218" i="3" s="1"/>
  <c r="B1218" i="3"/>
  <c r="A1218" i="3"/>
  <c r="P1217" i="3"/>
  <c r="O1217" i="3" s="1"/>
  <c r="N1217" i="3" s="1"/>
  <c r="I1217" i="3"/>
  <c r="H1217" i="3"/>
  <c r="D1217" i="3"/>
  <c r="E1217" i="3" s="1"/>
  <c r="B1217" i="3"/>
  <c r="A1217" i="3"/>
  <c r="P1216" i="3"/>
  <c r="O1216" i="3" s="1"/>
  <c r="N1216" i="3" s="1"/>
  <c r="I1216" i="3"/>
  <c r="H1216" i="3"/>
  <c r="D1216" i="3"/>
  <c r="E1216" i="3" s="1"/>
  <c r="B1216" i="3"/>
  <c r="A1216" i="3"/>
  <c r="P1215" i="3"/>
  <c r="O1215" i="3" s="1"/>
  <c r="N1215" i="3" s="1"/>
  <c r="I1215" i="3"/>
  <c r="J1215" i="3" s="1"/>
  <c r="H1215" i="3"/>
  <c r="D1215" i="3"/>
  <c r="E1215" i="3" s="1"/>
  <c r="B1215" i="3"/>
  <c r="A1215" i="3"/>
  <c r="P1214" i="3"/>
  <c r="O1214" i="3" s="1"/>
  <c r="N1214" i="3" s="1"/>
  <c r="I1214" i="3"/>
  <c r="H1214" i="3"/>
  <c r="D1214" i="3"/>
  <c r="E1214" i="3" s="1"/>
  <c r="B1214" i="3"/>
  <c r="A1214" i="3"/>
  <c r="P1213" i="3"/>
  <c r="O1213" i="3" s="1"/>
  <c r="N1213" i="3" s="1"/>
  <c r="I1213" i="3"/>
  <c r="H1213" i="3"/>
  <c r="D1213" i="3"/>
  <c r="E1213" i="3" s="1"/>
  <c r="B1213" i="3"/>
  <c r="A1213" i="3"/>
  <c r="P1212" i="3"/>
  <c r="O1212" i="3" s="1"/>
  <c r="N1212" i="3" s="1"/>
  <c r="I1212" i="3"/>
  <c r="J1212" i="3" s="1"/>
  <c r="H1212" i="3"/>
  <c r="D1212" i="3"/>
  <c r="E1212" i="3" s="1"/>
  <c r="B1212" i="3"/>
  <c r="A1212" i="3"/>
  <c r="P1211" i="3"/>
  <c r="O1211" i="3" s="1"/>
  <c r="N1211" i="3" s="1"/>
  <c r="I1211" i="3"/>
  <c r="H1211" i="3"/>
  <c r="D1211" i="3"/>
  <c r="E1211" i="3" s="1"/>
  <c r="B1211" i="3"/>
  <c r="A1211" i="3"/>
  <c r="P1210" i="3"/>
  <c r="O1210" i="3" s="1"/>
  <c r="N1210" i="3" s="1"/>
  <c r="I1210" i="3"/>
  <c r="H1210" i="3"/>
  <c r="D1210" i="3"/>
  <c r="E1210" i="3" s="1"/>
  <c r="B1210" i="3"/>
  <c r="A1210" i="3"/>
  <c r="P1209" i="3"/>
  <c r="O1209" i="3" s="1"/>
  <c r="N1209" i="3" s="1"/>
  <c r="I1209" i="3"/>
  <c r="H1209" i="3"/>
  <c r="D1209" i="3"/>
  <c r="E1209" i="3" s="1"/>
  <c r="B1209" i="3"/>
  <c r="A1209" i="3"/>
  <c r="P1208" i="3"/>
  <c r="O1208" i="3" s="1"/>
  <c r="N1208" i="3" s="1"/>
  <c r="I1208" i="3"/>
  <c r="H1208" i="3"/>
  <c r="D1208" i="3"/>
  <c r="E1208" i="3" s="1"/>
  <c r="B1208" i="3"/>
  <c r="A1208" i="3"/>
  <c r="P1207" i="3"/>
  <c r="O1207" i="3" s="1"/>
  <c r="N1207" i="3" s="1"/>
  <c r="I1207" i="3"/>
  <c r="H1207" i="3"/>
  <c r="D1207" i="3"/>
  <c r="E1207" i="3" s="1"/>
  <c r="B1207" i="3"/>
  <c r="A1207" i="3"/>
  <c r="P1206" i="3"/>
  <c r="O1206" i="3" s="1"/>
  <c r="N1206" i="3" s="1"/>
  <c r="I1206" i="3"/>
  <c r="J1206" i="3" s="1"/>
  <c r="H1206" i="3"/>
  <c r="D1206" i="3"/>
  <c r="E1206" i="3" s="1"/>
  <c r="B1206" i="3"/>
  <c r="A1206" i="3"/>
  <c r="P1205" i="3"/>
  <c r="O1205" i="3" s="1"/>
  <c r="N1205" i="3" s="1"/>
  <c r="I1205" i="3"/>
  <c r="H1205" i="3"/>
  <c r="D1205" i="3"/>
  <c r="E1205" i="3" s="1"/>
  <c r="B1205" i="3"/>
  <c r="A1205" i="3"/>
  <c r="P1204" i="3"/>
  <c r="O1204" i="3" s="1"/>
  <c r="N1204" i="3" s="1"/>
  <c r="I1204" i="3"/>
  <c r="H1204" i="3"/>
  <c r="D1204" i="3"/>
  <c r="E1204" i="3" s="1"/>
  <c r="B1204" i="3"/>
  <c r="A1204" i="3"/>
  <c r="P1203" i="3"/>
  <c r="O1203" i="3" s="1"/>
  <c r="N1203" i="3" s="1"/>
  <c r="I1203" i="3"/>
  <c r="H1203" i="3"/>
  <c r="D1203" i="3"/>
  <c r="E1203" i="3" s="1"/>
  <c r="B1203" i="3"/>
  <c r="A1203" i="3"/>
  <c r="P1202" i="3"/>
  <c r="O1202" i="3" s="1"/>
  <c r="N1202" i="3" s="1"/>
  <c r="I1202" i="3"/>
  <c r="H1202" i="3"/>
  <c r="D1202" i="3"/>
  <c r="E1202" i="3" s="1"/>
  <c r="B1202" i="3"/>
  <c r="A1202" i="3"/>
  <c r="P1201" i="3"/>
  <c r="O1201" i="3" s="1"/>
  <c r="N1201" i="3" s="1"/>
  <c r="I1201" i="3"/>
  <c r="H1201" i="3"/>
  <c r="D1201" i="3"/>
  <c r="E1201" i="3" s="1"/>
  <c r="B1201" i="3"/>
  <c r="A1201" i="3"/>
  <c r="P1200" i="3"/>
  <c r="O1200" i="3" s="1"/>
  <c r="N1200" i="3" s="1"/>
  <c r="I1200" i="3"/>
  <c r="H1200" i="3"/>
  <c r="D1200" i="3"/>
  <c r="E1200" i="3" s="1"/>
  <c r="B1200" i="3"/>
  <c r="A1200" i="3"/>
  <c r="P1199" i="3"/>
  <c r="O1199" i="3" s="1"/>
  <c r="N1199" i="3" s="1"/>
  <c r="I1199" i="3"/>
  <c r="H1199" i="3"/>
  <c r="D1199" i="3"/>
  <c r="E1199" i="3" s="1"/>
  <c r="B1199" i="3"/>
  <c r="A1199" i="3"/>
  <c r="P1198" i="3"/>
  <c r="O1198" i="3" s="1"/>
  <c r="N1198" i="3" s="1"/>
  <c r="I1198" i="3"/>
  <c r="J1198" i="3" s="1"/>
  <c r="H1198" i="3"/>
  <c r="D1198" i="3"/>
  <c r="E1198" i="3" s="1"/>
  <c r="B1198" i="3"/>
  <c r="A1198" i="3"/>
  <c r="P1197" i="3"/>
  <c r="O1197" i="3" s="1"/>
  <c r="N1197" i="3" s="1"/>
  <c r="I1197" i="3"/>
  <c r="H1197" i="3"/>
  <c r="D1197" i="3"/>
  <c r="E1197" i="3" s="1"/>
  <c r="B1197" i="3"/>
  <c r="A1197" i="3"/>
  <c r="P1196" i="3"/>
  <c r="O1196" i="3" s="1"/>
  <c r="N1196" i="3" s="1"/>
  <c r="I1196" i="3"/>
  <c r="H1196" i="3"/>
  <c r="D1196" i="3"/>
  <c r="E1196" i="3" s="1"/>
  <c r="B1196" i="3"/>
  <c r="A1196" i="3"/>
  <c r="P1195" i="3"/>
  <c r="O1195" i="3" s="1"/>
  <c r="N1195" i="3" s="1"/>
  <c r="I1195" i="3"/>
  <c r="H1195" i="3"/>
  <c r="D1195" i="3"/>
  <c r="E1195" i="3" s="1"/>
  <c r="B1195" i="3"/>
  <c r="A1195" i="3"/>
  <c r="P1194" i="3"/>
  <c r="O1194" i="3" s="1"/>
  <c r="N1194" i="3" s="1"/>
  <c r="I1194" i="3"/>
  <c r="H1194" i="3"/>
  <c r="D1194" i="3"/>
  <c r="E1194" i="3" s="1"/>
  <c r="B1194" i="3"/>
  <c r="A1194" i="3"/>
  <c r="P1193" i="3"/>
  <c r="O1193" i="3" s="1"/>
  <c r="N1193" i="3" s="1"/>
  <c r="I1193" i="3"/>
  <c r="H1193" i="3"/>
  <c r="D1193" i="3"/>
  <c r="E1193" i="3" s="1"/>
  <c r="B1193" i="3"/>
  <c r="A1193" i="3"/>
  <c r="P1192" i="3"/>
  <c r="O1192" i="3" s="1"/>
  <c r="N1192" i="3" s="1"/>
  <c r="I1192" i="3"/>
  <c r="H1192" i="3"/>
  <c r="D1192" i="3"/>
  <c r="E1192" i="3" s="1"/>
  <c r="B1192" i="3"/>
  <c r="A1192" i="3"/>
  <c r="P1191" i="3"/>
  <c r="O1191" i="3" s="1"/>
  <c r="N1191" i="3" s="1"/>
  <c r="I1191" i="3"/>
  <c r="J1191" i="3" s="1"/>
  <c r="H1191" i="3"/>
  <c r="D1191" i="3"/>
  <c r="E1191" i="3" s="1"/>
  <c r="B1191" i="3"/>
  <c r="A1191" i="3"/>
  <c r="P1190" i="3"/>
  <c r="O1190" i="3" s="1"/>
  <c r="N1190" i="3" s="1"/>
  <c r="I1190" i="3"/>
  <c r="H1190" i="3"/>
  <c r="D1190" i="3"/>
  <c r="E1190" i="3" s="1"/>
  <c r="B1190" i="3"/>
  <c r="A1190" i="3"/>
  <c r="P1189" i="3"/>
  <c r="O1189" i="3" s="1"/>
  <c r="N1189" i="3" s="1"/>
  <c r="I1189" i="3"/>
  <c r="H1189" i="3"/>
  <c r="D1189" i="3"/>
  <c r="E1189" i="3" s="1"/>
  <c r="B1189" i="3"/>
  <c r="A1189" i="3"/>
  <c r="P1188" i="3"/>
  <c r="O1188" i="3" s="1"/>
  <c r="N1188" i="3" s="1"/>
  <c r="I1188" i="3"/>
  <c r="H1188" i="3"/>
  <c r="D1188" i="3"/>
  <c r="E1188" i="3" s="1"/>
  <c r="B1188" i="3"/>
  <c r="A1188" i="3"/>
  <c r="P1187" i="3"/>
  <c r="O1187" i="3" s="1"/>
  <c r="N1187" i="3" s="1"/>
  <c r="I1187" i="3"/>
  <c r="H1187" i="3"/>
  <c r="D1187" i="3"/>
  <c r="E1187" i="3" s="1"/>
  <c r="B1187" i="3"/>
  <c r="A1187" i="3"/>
  <c r="P1186" i="3"/>
  <c r="O1186" i="3" s="1"/>
  <c r="N1186" i="3" s="1"/>
  <c r="I1186" i="3"/>
  <c r="H1186" i="3"/>
  <c r="D1186" i="3"/>
  <c r="E1186" i="3" s="1"/>
  <c r="B1186" i="3"/>
  <c r="A1186" i="3"/>
  <c r="P1185" i="3"/>
  <c r="O1185" i="3" s="1"/>
  <c r="N1185" i="3" s="1"/>
  <c r="I1185" i="3"/>
  <c r="H1185" i="3"/>
  <c r="D1185" i="3"/>
  <c r="E1185" i="3" s="1"/>
  <c r="B1185" i="3"/>
  <c r="A1185" i="3"/>
  <c r="P1184" i="3"/>
  <c r="O1184" i="3" s="1"/>
  <c r="N1184" i="3" s="1"/>
  <c r="I1184" i="3"/>
  <c r="H1184" i="3"/>
  <c r="D1184" i="3"/>
  <c r="E1184" i="3" s="1"/>
  <c r="B1184" i="3"/>
  <c r="A1184" i="3"/>
  <c r="P1183" i="3"/>
  <c r="O1183" i="3" s="1"/>
  <c r="N1183" i="3" s="1"/>
  <c r="I1183" i="3"/>
  <c r="J1183" i="3" s="1"/>
  <c r="H1183" i="3"/>
  <c r="D1183" i="3"/>
  <c r="E1183" i="3" s="1"/>
  <c r="B1183" i="3"/>
  <c r="A1183" i="3"/>
  <c r="P1182" i="3"/>
  <c r="O1182" i="3" s="1"/>
  <c r="N1182" i="3" s="1"/>
  <c r="I1182" i="3"/>
  <c r="J1182" i="3" s="1"/>
  <c r="L1182" i="3" s="1"/>
  <c r="H1182" i="3"/>
  <c r="D1182" i="3"/>
  <c r="E1182" i="3" s="1"/>
  <c r="B1182" i="3"/>
  <c r="A1182" i="3"/>
  <c r="P1181" i="3"/>
  <c r="O1181" i="3" s="1"/>
  <c r="N1181" i="3" s="1"/>
  <c r="I1181" i="3"/>
  <c r="H1181" i="3"/>
  <c r="D1181" i="3"/>
  <c r="E1181" i="3" s="1"/>
  <c r="B1181" i="3"/>
  <c r="A1181" i="3"/>
  <c r="P1180" i="3"/>
  <c r="O1180" i="3" s="1"/>
  <c r="N1180" i="3" s="1"/>
  <c r="I1180" i="3"/>
  <c r="H1180" i="3"/>
  <c r="D1180" i="3"/>
  <c r="E1180" i="3" s="1"/>
  <c r="B1180" i="3"/>
  <c r="A1180" i="3"/>
  <c r="P1179" i="3"/>
  <c r="O1179" i="3" s="1"/>
  <c r="N1179" i="3" s="1"/>
  <c r="I1179" i="3"/>
  <c r="H1179" i="3"/>
  <c r="D1179" i="3"/>
  <c r="E1179" i="3" s="1"/>
  <c r="B1179" i="3"/>
  <c r="A1179" i="3"/>
  <c r="P1178" i="3"/>
  <c r="O1178" i="3" s="1"/>
  <c r="N1178" i="3" s="1"/>
  <c r="I1178" i="3"/>
  <c r="H1178" i="3"/>
  <c r="D1178" i="3"/>
  <c r="E1178" i="3" s="1"/>
  <c r="B1178" i="3"/>
  <c r="A1178" i="3"/>
  <c r="P1177" i="3"/>
  <c r="O1177" i="3" s="1"/>
  <c r="N1177" i="3" s="1"/>
  <c r="I1177" i="3"/>
  <c r="H1177" i="3"/>
  <c r="D1177" i="3"/>
  <c r="E1177" i="3" s="1"/>
  <c r="B1177" i="3"/>
  <c r="A1177" i="3"/>
  <c r="P1176" i="3"/>
  <c r="O1176" i="3" s="1"/>
  <c r="N1176" i="3" s="1"/>
  <c r="I1176" i="3"/>
  <c r="H1176" i="3"/>
  <c r="D1176" i="3"/>
  <c r="E1176" i="3" s="1"/>
  <c r="B1176" i="3"/>
  <c r="A1176" i="3"/>
  <c r="P1175" i="3"/>
  <c r="O1175" i="3" s="1"/>
  <c r="N1175" i="3" s="1"/>
  <c r="I1175" i="3"/>
  <c r="H1175" i="3"/>
  <c r="D1175" i="3"/>
  <c r="E1175" i="3" s="1"/>
  <c r="B1175" i="3"/>
  <c r="A1175" i="3"/>
  <c r="P1174" i="3"/>
  <c r="O1174" i="3" s="1"/>
  <c r="N1174" i="3" s="1"/>
  <c r="I1174" i="3"/>
  <c r="J1174" i="3" s="1"/>
  <c r="H1174" i="3"/>
  <c r="D1174" i="3"/>
  <c r="E1174" i="3" s="1"/>
  <c r="B1174" i="3"/>
  <c r="A1174" i="3"/>
  <c r="P1173" i="3"/>
  <c r="O1173" i="3" s="1"/>
  <c r="N1173" i="3" s="1"/>
  <c r="I1173" i="3"/>
  <c r="H1173" i="3"/>
  <c r="D1173" i="3"/>
  <c r="E1173" i="3" s="1"/>
  <c r="B1173" i="3"/>
  <c r="A1173" i="3"/>
  <c r="P1172" i="3"/>
  <c r="O1172" i="3" s="1"/>
  <c r="N1172" i="3" s="1"/>
  <c r="I1172" i="3"/>
  <c r="H1172" i="3"/>
  <c r="D1172" i="3"/>
  <c r="E1172" i="3" s="1"/>
  <c r="B1172" i="3"/>
  <c r="A1172" i="3"/>
  <c r="P1171" i="3"/>
  <c r="O1171" i="3" s="1"/>
  <c r="N1171" i="3" s="1"/>
  <c r="I1171" i="3"/>
  <c r="J1171" i="3" s="1"/>
  <c r="L1171" i="3" s="1"/>
  <c r="H1171" i="3"/>
  <c r="D1171" i="3"/>
  <c r="E1171" i="3" s="1"/>
  <c r="B1171" i="3"/>
  <c r="A1171" i="3"/>
  <c r="P1170" i="3"/>
  <c r="O1170" i="3" s="1"/>
  <c r="N1170" i="3" s="1"/>
  <c r="I1170" i="3"/>
  <c r="H1170" i="3"/>
  <c r="D1170" i="3"/>
  <c r="E1170" i="3" s="1"/>
  <c r="B1170" i="3"/>
  <c r="A1170" i="3"/>
  <c r="P1169" i="3"/>
  <c r="O1169" i="3" s="1"/>
  <c r="N1169" i="3" s="1"/>
  <c r="I1169" i="3"/>
  <c r="H1169" i="3"/>
  <c r="D1169" i="3"/>
  <c r="E1169" i="3" s="1"/>
  <c r="B1169" i="3"/>
  <c r="A1169" i="3"/>
  <c r="P1168" i="3"/>
  <c r="O1168" i="3" s="1"/>
  <c r="N1168" i="3" s="1"/>
  <c r="I1168" i="3"/>
  <c r="J1168" i="3" s="1"/>
  <c r="H1168" i="3"/>
  <c r="D1168" i="3"/>
  <c r="E1168" i="3" s="1"/>
  <c r="B1168" i="3"/>
  <c r="A1168" i="3"/>
  <c r="P1167" i="3"/>
  <c r="O1167" i="3" s="1"/>
  <c r="N1167" i="3" s="1"/>
  <c r="I1167" i="3"/>
  <c r="J1167" i="3" s="1"/>
  <c r="H1167" i="3"/>
  <c r="D1167" i="3"/>
  <c r="E1167" i="3" s="1"/>
  <c r="B1167" i="3"/>
  <c r="A1167" i="3"/>
  <c r="P1166" i="3"/>
  <c r="O1166" i="3" s="1"/>
  <c r="N1166" i="3" s="1"/>
  <c r="I1166" i="3"/>
  <c r="H1166" i="3"/>
  <c r="D1166" i="3"/>
  <c r="E1166" i="3" s="1"/>
  <c r="B1166" i="3"/>
  <c r="A1166" i="3"/>
  <c r="P1165" i="3"/>
  <c r="O1165" i="3" s="1"/>
  <c r="N1165" i="3" s="1"/>
  <c r="I1165" i="3"/>
  <c r="H1165" i="3"/>
  <c r="D1165" i="3"/>
  <c r="E1165" i="3" s="1"/>
  <c r="B1165" i="3"/>
  <c r="A1165" i="3"/>
  <c r="P1164" i="3"/>
  <c r="O1164" i="3" s="1"/>
  <c r="N1164" i="3" s="1"/>
  <c r="I1164" i="3"/>
  <c r="H1164" i="3"/>
  <c r="D1164" i="3"/>
  <c r="E1164" i="3" s="1"/>
  <c r="B1164" i="3"/>
  <c r="A1164" i="3"/>
  <c r="P1163" i="3"/>
  <c r="O1163" i="3" s="1"/>
  <c r="N1163" i="3" s="1"/>
  <c r="I1163" i="3"/>
  <c r="H1163" i="3"/>
  <c r="D1163" i="3"/>
  <c r="E1163" i="3" s="1"/>
  <c r="B1163" i="3"/>
  <c r="A1163" i="3"/>
  <c r="P1162" i="3"/>
  <c r="O1162" i="3" s="1"/>
  <c r="N1162" i="3" s="1"/>
  <c r="I1162" i="3"/>
  <c r="H1162" i="3"/>
  <c r="D1162" i="3"/>
  <c r="E1162" i="3" s="1"/>
  <c r="B1162" i="3"/>
  <c r="A1162" i="3"/>
  <c r="P1161" i="3"/>
  <c r="O1161" i="3" s="1"/>
  <c r="N1161" i="3" s="1"/>
  <c r="I1161" i="3"/>
  <c r="H1161" i="3"/>
  <c r="D1161" i="3"/>
  <c r="E1161" i="3" s="1"/>
  <c r="B1161" i="3"/>
  <c r="A1161" i="3"/>
  <c r="P1160" i="3"/>
  <c r="O1160" i="3" s="1"/>
  <c r="N1160" i="3" s="1"/>
  <c r="I1160" i="3"/>
  <c r="H1160" i="3"/>
  <c r="D1160" i="3"/>
  <c r="E1160" i="3" s="1"/>
  <c r="B1160" i="3"/>
  <c r="A1160" i="3"/>
  <c r="P1159" i="3"/>
  <c r="O1159" i="3" s="1"/>
  <c r="N1159" i="3" s="1"/>
  <c r="I1159" i="3"/>
  <c r="H1159" i="3"/>
  <c r="D1159" i="3"/>
  <c r="E1159" i="3" s="1"/>
  <c r="B1159" i="3"/>
  <c r="A1159" i="3"/>
  <c r="P1158" i="3"/>
  <c r="O1158" i="3" s="1"/>
  <c r="N1158" i="3" s="1"/>
  <c r="I1158" i="3"/>
  <c r="J1158" i="3" s="1"/>
  <c r="H1158" i="3"/>
  <c r="D1158" i="3"/>
  <c r="E1158" i="3" s="1"/>
  <c r="B1158" i="3"/>
  <c r="A1158" i="3"/>
  <c r="P1157" i="3"/>
  <c r="O1157" i="3" s="1"/>
  <c r="N1157" i="3" s="1"/>
  <c r="I1157" i="3"/>
  <c r="H1157" i="3"/>
  <c r="D1157" i="3"/>
  <c r="E1157" i="3" s="1"/>
  <c r="B1157" i="3"/>
  <c r="A1157" i="3"/>
  <c r="P1156" i="3"/>
  <c r="O1156" i="3" s="1"/>
  <c r="N1156" i="3" s="1"/>
  <c r="I1156" i="3"/>
  <c r="H1156" i="3"/>
  <c r="D1156" i="3"/>
  <c r="E1156" i="3" s="1"/>
  <c r="B1156" i="3"/>
  <c r="A1156" i="3"/>
  <c r="P1155" i="3"/>
  <c r="O1155" i="3" s="1"/>
  <c r="N1155" i="3" s="1"/>
  <c r="I1155" i="3"/>
  <c r="H1155" i="3"/>
  <c r="D1155" i="3"/>
  <c r="E1155" i="3" s="1"/>
  <c r="B1155" i="3"/>
  <c r="A1155" i="3"/>
  <c r="P1154" i="3"/>
  <c r="O1154" i="3" s="1"/>
  <c r="N1154" i="3" s="1"/>
  <c r="I1154" i="3"/>
  <c r="H1154" i="3"/>
  <c r="D1154" i="3"/>
  <c r="E1154" i="3" s="1"/>
  <c r="B1154" i="3"/>
  <c r="A1154" i="3"/>
  <c r="P1153" i="3"/>
  <c r="O1153" i="3" s="1"/>
  <c r="N1153" i="3" s="1"/>
  <c r="I1153" i="3"/>
  <c r="H1153" i="3"/>
  <c r="D1153" i="3"/>
  <c r="E1153" i="3" s="1"/>
  <c r="B1153" i="3"/>
  <c r="A1153" i="3"/>
  <c r="P1152" i="3"/>
  <c r="O1152" i="3" s="1"/>
  <c r="N1152" i="3" s="1"/>
  <c r="I1152" i="3"/>
  <c r="H1152" i="3"/>
  <c r="D1152" i="3"/>
  <c r="E1152" i="3" s="1"/>
  <c r="B1152" i="3"/>
  <c r="A1152" i="3"/>
  <c r="P1151" i="3"/>
  <c r="O1151" i="3" s="1"/>
  <c r="N1151" i="3" s="1"/>
  <c r="I1151" i="3"/>
  <c r="H1151" i="3"/>
  <c r="D1151" i="3"/>
  <c r="E1151" i="3" s="1"/>
  <c r="B1151" i="3"/>
  <c r="A1151" i="3"/>
  <c r="P1150" i="3"/>
  <c r="O1150" i="3" s="1"/>
  <c r="N1150" i="3" s="1"/>
  <c r="I1150" i="3"/>
  <c r="H1150" i="3"/>
  <c r="D1150" i="3"/>
  <c r="E1150" i="3" s="1"/>
  <c r="B1150" i="3"/>
  <c r="A1150" i="3"/>
  <c r="P1149" i="3"/>
  <c r="O1149" i="3" s="1"/>
  <c r="N1149" i="3" s="1"/>
  <c r="I1149" i="3"/>
  <c r="J1149" i="3" s="1"/>
  <c r="H1149" i="3"/>
  <c r="D1149" i="3"/>
  <c r="E1149" i="3" s="1"/>
  <c r="B1149" i="3"/>
  <c r="A1149" i="3"/>
  <c r="P1148" i="3"/>
  <c r="O1148" i="3" s="1"/>
  <c r="N1148" i="3" s="1"/>
  <c r="I1148" i="3"/>
  <c r="J1148" i="3" s="1"/>
  <c r="H1148" i="3"/>
  <c r="D1148" i="3"/>
  <c r="E1148" i="3" s="1"/>
  <c r="B1148" i="3"/>
  <c r="A1148" i="3"/>
  <c r="P1147" i="3"/>
  <c r="O1147" i="3" s="1"/>
  <c r="N1147" i="3" s="1"/>
  <c r="I1147" i="3"/>
  <c r="H1147" i="3"/>
  <c r="D1147" i="3"/>
  <c r="E1147" i="3" s="1"/>
  <c r="B1147" i="3"/>
  <c r="A1147" i="3"/>
  <c r="P1146" i="3"/>
  <c r="O1146" i="3" s="1"/>
  <c r="N1146" i="3" s="1"/>
  <c r="I1146" i="3"/>
  <c r="H1146" i="3"/>
  <c r="D1146" i="3"/>
  <c r="E1146" i="3" s="1"/>
  <c r="B1146" i="3"/>
  <c r="A1146" i="3"/>
  <c r="P1145" i="3"/>
  <c r="O1145" i="3" s="1"/>
  <c r="N1145" i="3" s="1"/>
  <c r="I1145" i="3"/>
  <c r="H1145" i="3"/>
  <c r="D1145" i="3"/>
  <c r="E1145" i="3" s="1"/>
  <c r="B1145" i="3"/>
  <c r="A1145" i="3"/>
  <c r="P1144" i="3"/>
  <c r="O1144" i="3" s="1"/>
  <c r="N1144" i="3" s="1"/>
  <c r="I1144" i="3"/>
  <c r="H1144" i="3"/>
  <c r="D1144" i="3"/>
  <c r="E1144" i="3" s="1"/>
  <c r="B1144" i="3"/>
  <c r="A1144" i="3"/>
  <c r="P1143" i="3"/>
  <c r="O1143" i="3" s="1"/>
  <c r="N1143" i="3" s="1"/>
  <c r="I1143" i="3"/>
  <c r="H1143" i="3"/>
  <c r="D1143" i="3"/>
  <c r="E1143" i="3" s="1"/>
  <c r="B1143" i="3"/>
  <c r="A1143" i="3"/>
  <c r="P1142" i="3"/>
  <c r="O1142" i="3" s="1"/>
  <c r="N1142" i="3" s="1"/>
  <c r="I1142" i="3"/>
  <c r="J1142" i="3" s="1"/>
  <c r="H1142" i="3"/>
  <c r="D1142" i="3"/>
  <c r="E1142" i="3" s="1"/>
  <c r="B1142" i="3"/>
  <c r="A1142" i="3"/>
  <c r="P1141" i="3"/>
  <c r="O1141" i="3" s="1"/>
  <c r="N1141" i="3" s="1"/>
  <c r="I1141" i="3"/>
  <c r="J1141" i="3" s="1"/>
  <c r="L1141" i="3" s="1"/>
  <c r="H1141" i="3"/>
  <c r="D1141" i="3"/>
  <c r="E1141" i="3" s="1"/>
  <c r="B1141" i="3"/>
  <c r="A1141" i="3"/>
  <c r="P1140" i="3"/>
  <c r="O1140" i="3" s="1"/>
  <c r="N1140" i="3" s="1"/>
  <c r="I1140" i="3"/>
  <c r="H1140" i="3"/>
  <c r="D1140" i="3"/>
  <c r="E1140" i="3" s="1"/>
  <c r="B1140" i="3"/>
  <c r="A1140" i="3"/>
  <c r="P1139" i="3"/>
  <c r="O1139" i="3" s="1"/>
  <c r="N1139" i="3" s="1"/>
  <c r="I1139" i="3"/>
  <c r="H1139" i="3"/>
  <c r="D1139" i="3"/>
  <c r="E1139" i="3" s="1"/>
  <c r="B1139" i="3"/>
  <c r="A1139" i="3"/>
  <c r="P1138" i="3"/>
  <c r="O1138" i="3" s="1"/>
  <c r="N1138" i="3" s="1"/>
  <c r="I1138" i="3"/>
  <c r="H1138" i="3"/>
  <c r="D1138" i="3"/>
  <c r="E1138" i="3" s="1"/>
  <c r="B1138" i="3"/>
  <c r="A1138" i="3"/>
  <c r="P1137" i="3"/>
  <c r="O1137" i="3" s="1"/>
  <c r="N1137" i="3" s="1"/>
  <c r="I1137" i="3"/>
  <c r="J1137" i="3" s="1"/>
  <c r="L1137" i="3" s="1"/>
  <c r="H1137" i="3"/>
  <c r="D1137" i="3"/>
  <c r="E1137" i="3" s="1"/>
  <c r="B1137" i="3"/>
  <c r="A1137" i="3"/>
  <c r="P1136" i="3"/>
  <c r="O1136" i="3" s="1"/>
  <c r="N1136" i="3" s="1"/>
  <c r="I1136" i="3"/>
  <c r="H1136" i="3"/>
  <c r="D1136" i="3"/>
  <c r="E1136" i="3" s="1"/>
  <c r="B1136" i="3"/>
  <c r="A1136" i="3"/>
  <c r="P1135" i="3"/>
  <c r="O1135" i="3" s="1"/>
  <c r="N1135" i="3" s="1"/>
  <c r="I1135" i="3"/>
  <c r="J1135" i="3" s="1"/>
  <c r="H1135" i="3"/>
  <c r="D1135" i="3"/>
  <c r="E1135" i="3" s="1"/>
  <c r="B1135" i="3"/>
  <c r="A1135" i="3"/>
  <c r="P1134" i="3"/>
  <c r="O1134" i="3" s="1"/>
  <c r="N1134" i="3" s="1"/>
  <c r="I1134" i="3"/>
  <c r="H1134" i="3"/>
  <c r="D1134" i="3"/>
  <c r="E1134" i="3" s="1"/>
  <c r="B1134" i="3"/>
  <c r="A1134" i="3"/>
  <c r="P1133" i="3"/>
  <c r="O1133" i="3" s="1"/>
  <c r="N1133" i="3" s="1"/>
  <c r="I1133" i="3"/>
  <c r="H1133" i="3"/>
  <c r="D1133" i="3"/>
  <c r="E1133" i="3" s="1"/>
  <c r="B1133" i="3"/>
  <c r="A1133" i="3"/>
  <c r="P1132" i="3"/>
  <c r="O1132" i="3" s="1"/>
  <c r="N1132" i="3" s="1"/>
  <c r="I1132" i="3"/>
  <c r="J1132" i="3" s="1"/>
  <c r="H1132" i="3"/>
  <c r="D1132" i="3"/>
  <c r="E1132" i="3" s="1"/>
  <c r="B1132" i="3"/>
  <c r="A1132" i="3"/>
  <c r="P1131" i="3"/>
  <c r="O1131" i="3" s="1"/>
  <c r="N1131" i="3" s="1"/>
  <c r="I1131" i="3"/>
  <c r="H1131" i="3"/>
  <c r="D1131" i="3"/>
  <c r="E1131" i="3" s="1"/>
  <c r="B1131" i="3"/>
  <c r="A1131" i="3"/>
  <c r="P1130" i="3"/>
  <c r="O1130" i="3" s="1"/>
  <c r="N1130" i="3" s="1"/>
  <c r="I1130" i="3"/>
  <c r="H1130" i="3"/>
  <c r="D1130" i="3"/>
  <c r="E1130" i="3" s="1"/>
  <c r="B1130" i="3"/>
  <c r="A1130" i="3"/>
  <c r="P1129" i="3"/>
  <c r="O1129" i="3" s="1"/>
  <c r="N1129" i="3" s="1"/>
  <c r="I1129" i="3"/>
  <c r="H1129" i="3"/>
  <c r="D1129" i="3"/>
  <c r="E1129" i="3" s="1"/>
  <c r="B1129" i="3"/>
  <c r="A1129" i="3"/>
  <c r="P1128" i="3"/>
  <c r="O1128" i="3" s="1"/>
  <c r="N1128" i="3" s="1"/>
  <c r="I1128" i="3"/>
  <c r="J1128" i="3" s="1"/>
  <c r="H1128" i="3"/>
  <c r="D1128" i="3"/>
  <c r="E1128" i="3" s="1"/>
  <c r="B1128" i="3"/>
  <c r="A1128" i="3"/>
  <c r="P1127" i="3"/>
  <c r="O1127" i="3" s="1"/>
  <c r="N1127" i="3" s="1"/>
  <c r="I1127" i="3"/>
  <c r="H1127" i="3"/>
  <c r="D1127" i="3"/>
  <c r="E1127" i="3" s="1"/>
  <c r="B1127" i="3"/>
  <c r="A1127" i="3"/>
  <c r="P1126" i="3"/>
  <c r="O1126" i="3" s="1"/>
  <c r="N1126" i="3" s="1"/>
  <c r="I1126" i="3"/>
  <c r="H1126" i="3"/>
  <c r="D1126" i="3"/>
  <c r="E1126" i="3" s="1"/>
  <c r="B1126" i="3"/>
  <c r="A1126" i="3"/>
  <c r="P1125" i="3"/>
  <c r="O1125" i="3" s="1"/>
  <c r="N1125" i="3" s="1"/>
  <c r="I1125" i="3"/>
  <c r="H1125" i="3"/>
  <c r="D1125" i="3"/>
  <c r="E1125" i="3" s="1"/>
  <c r="B1125" i="3"/>
  <c r="A1125" i="3"/>
  <c r="P1124" i="3"/>
  <c r="O1124" i="3" s="1"/>
  <c r="N1124" i="3" s="1"/>
  <c r="I1124" i="3"/>
  <c r="J1124" i="3" s="1"/>
  <c r="H1124" i="3"/>
  <c r="D1124" i="3"/>
  <c r="E1124" i="3" s="1"/>
  <c r="B1124" i="3"/>
  <c r="A1124" i="3"/>
  <c r="P1123" i="3"/>
  <c r="O1123" i="3" s="1"/>
  <c r="N1123" i="3" s="1"/>
  <c r="I1123" i="3"/>
  <c r="J1123" i="3" s="1"/>
  <c r="L1123" i="3" s="1"/>
  <c r="H1123" i="3"/>
  <c r="D1123" i="3"/>
  <c r="E1123" i="3" s="1"/>
  <c r="B1123" i="3"/>
  <c r="A1123" i="3"/>
  <c r="P1122" i="3"/>
  <c r="O1122" i="3" s="1"/>
  <c r="N1122" i="3" s="1"/>
  <c r="I1122" i="3"/>
  <c r="H1122" i="3"/>
  <c r="D1122" i="3"/>
  <c r="E1122" i="3" s="1"/>
  <c r="B1122" i="3"/>
  <c r="A1122" i="3"/>
  <c r="P1121" i="3"/>
  <c r="O1121" i="3" s="1"/>
  <c r="N1121" i="3" s="1"/>
  <c r="I1121" i="3"/>
  <c r="H1121" i="3"/>
  <c r="D1121" i="3"/>
  <c r="E1121" i="3" s="1"/>
  <c r="B1121" i="3"/>
  <c r="A1121" i="3"/>
  <c r="P1120" i="3"/>
  <c r="O1120" i="3" s="1"/>
  <c r="N1120" i="3" s="1"/>
  <c r="I1120" i="3"/>
  <c r="H1120" i="3"/>
  <c r="D1120" i="3"/>
  <c r="E1120" i="3" s="1"/>
  <c r="B1120" i="3"/>
  <c r="A1120" i="3"/>
  <c r="P1119" i="3"/>
  <c r="O1119" i="3" s="1"/>
  <c r="N1119" i="3" s="1"/>
  <c r="I1119" i="3"/>
  <c r="J1119" i="3" s="1"/>
  <c r="H1119" i="3"/>
  <c r="D1119" i="3"/>
  <c r="E1119" i="3" s="1"/>
  <c r="B1119" i="3"/>
  <c r="A1119" i="3"/>
  <c r="P1118" i="3"/>
  <c r="O1118" i="3" s="1"/>
  <c r="N1118" i="3" s="1"/>
  <c r="I1118" i="3"/>
  <c r="J1118" i="3" s="1"/>
  <c r="L1118" i="3" s="1"/>
  <c r="H1118" i="3"/>
  <c r="D1118" i="3"/>
  <c r="E1118" i="3" s="1"/>
  <c r="B1118" i="3"/>
  <c r="A1118" i="3"/>
  <c r="P1117" i="3"/>
  <c r="O1117" i="3" s="1"/>
  <c r="N1117" i="3" s="1"/>
  <c r="I1117" i="3"/>
  <c r="H1117" i="3"/>
  <c r="D1117" i="3"/>
  <c r="E1117" i="3" s="1"/>
  <c r="B1117" i="3"/>
  <c r="A1117" i="3"/>
  <c r="P1116" i="3"/>
  <c r="O1116" i="3" s="1"/>
  <c r="N1116" i="3" s="1"/>
  <c r="I1116" i="3"/>
  <c r="H1116" i="3"/>
  <c r="D1116" i="3"/>
  <c r="E1116" i="3" s="1"/>
  <c r="B1116" i="3"/>
  <c r="A1116" i="3"/>
  <c r="P1115" i="3"/>
  <c r="O1115" i="3" s="1"/>
  <c r="N1115" i="3" s="1"/>
  <c r="I1115" i="3"/>
  <c r="H1115" i="3"/>
  <c r="D1115" i="3"/>
  <c r="E1115" i="3" s="1"/>
  <c r="B1115" i="3"/>
  <c r="A1115" i="3"/>
  <c r="P1114" i="3"/>
  <c r="O1114" i="3" s="1"/>
  <c r="N1114" i="3" s="1"/>
  <c r="I1114" i="3"/>
  <c r="H1114" i="3"/>
  <c r="D1114" i="3"/>
  <c r="E1114" i="3" s="1"/>
  <c r="B1114" i="3"/>
  <c r="A1114" i="3"/>
  <c r="P1113" i="3"/>
  <c r="O1113" i="3" s="1"/>
  <c r="N1113" i="3" s="1"/>
  <c r="I1113" i="3"/>
  <c r="J1113" i="3" s="1"/>
  <c r="L1113" i="3" s="1"/>
  <c r="H1113" i="3"/>
  <c r="D1113" i="3"/>
  <c r="E1113" i="3" s="1"/>
  <c r="B1113" i="3"/>
  <c r="A1113" i="3"/>
  <c r="P1112" i="3"/>
  <c r="O1112" i="3" s="1"/>
  <c r="N1112" i="3" s="1"/>
  <c r="I1112" i="3"/>
  <c r="H1112" i="3"/>
  <c r="D1112" i="3"/>
  <c r="E1112" i="3" s="1"/>
  <c r="B1112" i="3"/>
  <c r="A1112" i="3"/>
  <c r="P1111" i="3"/>
  <c r="O1111" i="3" s="1"/>
  <c r="N1111" i="3" s="1"/>
  <c r="I1111" i="3"/>
  <c r="J1111" i="3" s="1"/>
  <c r="H1111" i="3"/>
  <c r="D1111" i="3"/>
  <c r="E1111" i="3" s="1"/>
  <c r="B1111" i="3"/>
  <c r="A1111" i="3"/>
  <c r="P1110" i="3"/>
  <c r="O1110" i="3" s="1"/>
  <c r="N1110" i="3" s="1"/>
  <c r="I1110" i="3"/>
  <c r="J1110" i="3" s="1"/>
  <c r="H1110" i="3"/>
  <c r="D1110" i="3"/>
  <c r="E1110" i="3" s="1"/>
  <c r="B1110" i="3"/>
  <c r="A1110" i="3"/>
  <c r="P1109" i="3"/>
  <c r="O1109" i="3" s="1"/>
  <c r="N1109" i="3" s="1"/>
  <c r="I1109" i="3"/>
  <c r="J1109" i="3" s="1"/>
  <c r="H1109" i="3"/>
  <c r="D1109" i="3"/>
  <c r="E1109" i="3" s="1"/>
  <c r="B1109" i="3"/>
  <c r="A1109" i="3"/>
  <c r="P1108" i="3"/>
  <c r="O1108" i="3" s="1"/>
  <c r="N1108" i="3" s="1"/>
  <c r="I1108" i="3"/>
  <c r="H1108" i="3"/>
  <c r="D1108" i="3"/>
  <c r="E1108" i="3" s="1"/>
  <c r="B1108" i="3"/>
  <c r="A1108" i="3"/>
  <c r="P1107" i="3"/>
  <c r="O1107" i="3" s="1"/>
  <c r="N1107" i="3" s="1"/>
  <c r="I1107" i="3"/>
  <c r="H1107" i="3"/>
  <c r="D1107" i="3"/>
  <c r="E1107" i="3" s="1"/>
  <c r="B1107" i="3"/>
  <c r="A1107" i="3"/>
  <c r="P1106" i="3"/>
  <c r="O1106" i="3" s="1"/>
  <c r="N1106" i="3" s="1"/>
  <c r="I1106" i="3"/>
  <c r="J1106" i="3" s="1"/>
  <c r="H1106" i="3"/>
  <c r="D1106" i="3"/>
  <c r="E1106" i="3" s="1"/>
  <c r="B1106" i="3"/>
  <c r="A1106" i="3"/>
  <c r="P1105" i="3"/>
  <c r="O1105" i="3" s="1"/>
  <c r="N1105" i="3" s="1"/>
  <c r="I1105" i="3"/>
  <c r="J1105" i="3" s="1"/>
  <c r="H1105" i="3"/>
  <c r="D1105" i="3"/>
  <c r="E1105" i="3" s="1"/>
  <c r="B1105" i="3"/>
  <c r="A1105" i="3"/>
  <c r="P1104" i="3"/>
  <c r="O1104" i="3" s="1"/>
  <c r="N1104" i="3" s="1"/>
  <c r="I1104" i="3"/>
  <c r="J1104" i="3" s="1"/>
  <c r="H1104" i="3"/>
  <c r="D1104" i="3"/>
  <c r="E1104" i="3" s="1"/>
  <c r="B1104" i="3"/>
  <c r="A1104" i="3"/>
  <c r="P1103" i="3"/>
  <c r="O1103" i="3" s="1"/>
  <c r="N1103" i="3" s="1"/>
  <c r="I1103" i="3"/>
  <c r="H1103" i="3"/>
  <c r="D1103" i="3"/>
  <c r="E1103" i="3" s="1"/>
  <c r="B1103" i="3"/>
  <c r="A1103" i="3"/>
  <c r="P1102" i="3"/>
  <c r="O1102" i="3" s="1"/>
  <c r="N1102" i="3" s="1"/>
  <c r="I1102" i="3"/>
  <c r="H1102" i="3"/>
  <c r="D1102" i="3"/>
  <c r="E1102" i="3" s="1"/>
  <c r="B1102" i="3"/>
  <c r="A1102" i="3"/>
  <c r="P1101" i="3"/>
  <c r="O1101" i="3" s="1"/>
  <c r="N1101" i="3" s="1"/>
  <c r="I1101" i="3"/>
  <c r="J1101" i="3" s="1"/>
  <c r="H1101" i="3"/>
  <c r="D1101" i="3"/>
  <c r="E1101" i="3" s="1"/>
  <c r="B1101" i="3"/>
  <c r="A1101" i="3"/>
  <c r="P1100" i="3"/>
  <c r="O1100" i="3" s="1"/>
  <c r="N1100" i="3" s="1"/>
  <c r="I1100" i="3"/>
  <c r="H1100" i="3"/>
  <c r="D1100" i="3"/>
  <c r="E1100" i="3" s="1"/>
  <c r="B1100" i="3"/>
  <c r="A1100" i="3"/>
  <c r="P1099" i="3"/>
  <c r="O1099" i="3" s="1"/>
  <c r="N1099" i="3" s="1"/>
  <c r="I1099" i="3"/>
  <c r="H1099" i="3"/>
  <c r="D1099" i="3"/>
  <c r="E1099" i="3" s="1"/>
  <c r="B1099" i="3"/>
  <c r="A1099" i="3"/>
  <c r="P1098" i="3"/>
  <c r="O1098" i="3" s="1"/>
  <c r="N1098" i="3" s="1"/>
  <c r="I1098" i="3"/>
  <c r="H1098" i="3"/>
  <c r="D1098" i="3"/>
  <c r="E1098" i="3" s="1"/>
  <c r="B1098" i="3"/>
  <c r="A1098" i="3"/>
  <c r="P1097" i="3"/>
  <c r="O1097" i="3" s="1"/>
  <c r="N1097" i="3" s="1"/>
  <c r="I1097" i="3"/>
  <c r="H1097" i="3"/>
  <c r="D1097" i="3"/>
  <c r="E1097" i="3" s="1"/>
  <c r="B1097" i="3"/>
  <c r="A1097" i="3"/>
  <c r="P1096" i="3"/>
  <c r="O1096" i="3" s="1"/>
  <c r="N1096" i="3" s="1"/>
  <c r="I1096" i="3"/>
  <c r="H1096" i="3"/>
  <c r="D1096" i="3"/>
  <c r="E1096" i="3" s="1"/>
  <c r="B1096" i="3"/>
  <c r="A1096" i="3"/>
  <c r="P1095" i="3"/>
  <c r="O1095" i="3" s="1"/>
  <c r="N1095" i="3" s="1"/>
  <c r="I1095" i="3"/>
  <c r="H1095" i="3"/>
  <c r="D1095" i="3"/>
  <c r="E1095" i="3" s="1"/>
  <c r="B1095" i="3"/>
  <c r="A1095" i="3"/>
  <c r="P1094" i="3"/>
  <c r="O1094" i="3" s="1"/>
  <c r="N1094" i="3" s="1"/>
  <c r="I1094" i="3"/>
  <c r="H1094" i="3"/>
  <c r="D1094" i="3"/>
  <c r="E1094" i="3" s="1"/>
  <c r="B1094" i="3"/>
  <c r="A1094" i="3"/>
  <c r="P1093" i="3"/>
  <c r="O1093" i="3" s="1"/>
  <c r="N1093" i="3" s="1"/>
  <c r="I1093" i="3"/>
  <c r="H1093" i="3"/>
  <c r="D1093" i="3"/>
  <c r="E1093" i="3" s="1"/>
  <c r="B1093" i="3"/>
  <c r="A1093" i="3"/>
  <c r="P1092" i="3"/>
  <c r="O1092" i="3" s="1"/>
  <c r="N1092" i="3" s="1"/>
  <c r="I1092" i="3"/>
  <c r="J1092" i="3" s="1"/>
  <c r="H1092" i="3"/>
  <c r="D1092" i="3"/>
  <c r="E1092" i="3" s="1"/>
  <c r="B1092" i="3"/>
  <c r="A1092" i="3"/>
  <c r="P1091" i="3"/>
  <c r="O1091" i="3" s="1"/>
  <c r="N1091" i="3" s="1"/>
  <c r="I1091" i="3"/>
  <c r="H1091" i="3"/>
  <c r="D1091" i="3"/>
  <c r="E1091" i="3" s="1"/>
  <c r="B1091" i="3"/>
  <c r="A1091" i="3"/>
  <c r="P1090" i="3"/>
  <c r="O1090" i="3" s="1"/>
  <c r="N1090" i="3" s="1"/>
  <c r="I1090" i="3"/>
  <c r="H1090" i="3"/>
  <c r="D1090" i="3"/>
  <c r="E1090" i="3" s="1"/>
  <c r="B1090" i="3"/>
  <c r="A1090" i="3"/>
  <c r="P1089" i="3"/>
  <c r="O1089" i="3" s="1"/>
  <c r="N1089" i="3" s="1"/>
  <c r="I1089" i="3"/>
  <c r="H1089" i="3"/>
  <c r="D1089" i="3"/>
  <c r="E1089" i="3" s="1"/>
  <c r="B1089" i="3"/>
  <c r="A1089" i="3"/>
  <c r="P1088" i="3"/>
  <c r="O1088" i="3" s="1"/>
  <c r="N1088" i="3" s="1"/>
  <c r="I1088" i="3"/>
  <c r="H1088" i="3"/>
  <c r="D1088" i="3"/>
  <c r="E1088" i="3" s="1"/>
  <c r="B1088" i="3"/>
  <c r="A1088" i="3"/>
  <c r="P1087" i="3"/>
  <c r="O1087" i="3" s="1"/>
  <c r="N1087" i="3" s="1"/>
  <c r="I1087" i="3"/>
  <c r="J1087" i="3" s="1"/>
  <c r="L1087" i="3" s="1"/>
  <c r="H1087" i="3"/>
  <c r="D1087" i="3"/>
  <c r="E1087" i="3" s="1"/>
  <c r="B1087" i="3"/>
  <c r="A1087" i="3"/>
  <c r="P1086" i="3"/>
  <c r="O1086" i="3" s="1"/>
  <c r="N1086" i="3" s="1"/>
  <c r="I1086" i="3"/>
  <c r="H1086" i="3"/>
  <c r="D1086" i="3"/>
  <c r="E1086" i="3" s="1"/>
  <c r="B1086" i="3"/>
  <c r="A1086" i="3"/>
  <c r="P1085" i="3"/>
  <c r="O1085" i="3" s="1"/>
  <c r="N1085" i="3" s="1"/>
  <c r="I1085" i="3"/>
  <c r="H1085" i="3"/>
  <c r="D1085" i="3"/>
  <c r="E1085" i="3" s="1"/>
  <c r="B1085" i="3"/>
  <c r="A1085" i="3"/>
  <c r="P1084" i="3"/>
  <c r="O1084" i="3" s="1"/>
  <c r="N1084" i="3" s="1"/>
  <c r="I1084" i="3"/>
  <c r="J1084" i="3" s="1"/>
  <c r="H1084" i="3"/>
  <c r="D1084" i="3"/>
  <c r="E1084" i="3" s="1"/>
  <c r="B1084" i="3"/>
  <c r="A1084" i="3"/>
  <c r="P1083" i="3"/>
  <c r="O1083" i="3" s="1"/>
  <c r="N1083" i="3" s="1"/>
  <c r="I1083" i="3"/>
  <c r="H1083" i="3"/>
  <c r="D1083" i="3"/>
  <c r="E1083" i="3" s="1"/>
  <c r="B1083" i="3"/>
  <c r="A1083" i="3"/>
  <c r="P1082" i="3"/>
  <c r="O1082" i="3" s="1"/>
  <c r="N1082" i="3" s="1"/>
  <c r="I1082" i="3"/>
  <c r="H1082" i="3"/>
  <c r="D1082" i="3"/>
  <c r="E1082" i="3" s="1"/>
  <c r="B1082" i="3"/>
  <c r="A1082" i="3"/>
  <c r="P1081" i="3"/>
  <c r="O1081" i="3" s="1"/>
  <c r="N1081" i="3" s="1"/>
  <c r="I1081" i="3"/>
  <c r="J1081" i="3" s="1"/>
  <c r="L1081" i="3" s="1"/>
  <c r="H1081" i="3"/>
  <c r="D1081" i="3"/>
  <c r="E1081" i="3" s="1"/>
  <c r="B1081" i="3"/>
  <c r="A1081" i="3"/>
  <c r="P1080" i="3"/>
  <c r="O1080" i="3" s="1"/>
  <c r="N1080" i="3" s="1"/>
  <c r="I1080" i="3"/>
  <c r="H1080" i="3"/>
  <c r="D1080" i="3"/>
  <c r="E1080" i="3" s="1"/>
  <c r="B1080" i="3"/>
  <c r="A1080" i="3"/>
  <c r="P1079" i="3"/>
  <c r="O1079" i="3" s="1"/>
  <c r="N1079" i="3" s="1"/>
  <c r="I1079" i="3"/>
  <c r="H1079" i="3"/>
  <c r="D1079" i="3"/>
  <c r="E1079" i="3" s="1"/>
  <c r="B1079" i="3"/>
  <c r="A1079" i="3"/>
  <c r="P1078" i="3"/>
  <c r="O1078" i="3" s="1"/>
  <c r="N1078" i="3" s="1"/>
  <c r="I1078" i="3"/>
  <c r="J1078" i="3" s="1"/>
  <c r="H1078" i="3"/>
  <c r="D1078" i="3"/>
  <c r="E1078" i="3" s="1"/>
  <c r="B1078" i="3"/>
  <c r="A1078" i="3"/>
  <c r="P1077" i="3"/>
  <c r="O1077" i="3" s="1"/>
  <c r="N1077" i="3" s="1"/>
  <c r="I1077" i="3"/>
  <c r="H1077" i="3"/>
  <c r="D1077" i="3"/>
  <c r="E1077" i="3" s="1"/>
  <c r="B1077" i="3"/>
  <c r="A1077" i="3"/>
  <c r="P1076" i="3"/>
  <c r="O1076" i="3" s="1"/>
  <c r="N1076" i="3" s="1"/>
  <c r="I1076" i="3"/>
  <c r="J1076" i="3" s="1"/>
  <c r="H1076" i="3"/>
  <c r="D1076" i="3"/>
  <c r="E1076" i="3" s="1"/>
  <c r="B1076" i="3"/>
  <c r="A1076" i="3"/>
  <c r="P1075" i="3"/>
  <c r="O1075" i="3" s="1"/>
  <c r="N1075" i="3" s="1"/>
  <c r="I1075" i="3"/>
  <c r="J1075" i="3" s="1"/>
  <c r="L1075" i="3" s="1"/>
  <c r="H1075" i="3"/>
  <c r="D1075" i="3"/>
  <c r="E1075" i="3" s="1"/>
  <c r="B1075" i="3"/>
  <c r="A1075" i="3"/>
  <c r="P1074" i="3"/>
  <c r="O1074" i="3" s="1"/>
  <c r="N1074" i="3" s="1"/>
  <c r="I1074" i="3"/>
  <c r="H1074" i="3"/>
  <c r="D1074" i="3"/>
  <c r="E1074" i="3" s="1"/>
  <c r="B1074" i="3"/>
  <c r="A1074" i="3"/>
  <c r="P1073" i="3"/>
  <c r="O1073" i="3" s="1"/>
  <c r="N1073" i="3" s="1"/>
  <c r="I1073" i="3"/>
  <c r="H1073" i="3"/>
  <c r="D1073" i="3"/>
  <c r="E1073" i="3" s="1"/>
  <c r="B1073" i="3"/>
  <c r="A1073" i="3"/>
  <c r="P1072" i="3"/>
  <c r="O1072" i="3" s="1"/>
  <c r="N1072" i="3" s="1"/>
  <c r="I1072" i="3"/>
  <c r="H1072" i="3"/>
  <c r="D1072" i="3"/>
  <c r="E1072" i="3" s="1"/>
  <c r="B1072" i="3"/>
  <c r="A1072" i="3"/>
  <c r="P1071" i="3"/>
  <c r="O1071" i="3" s="1"/>
  <c r="N1071" i="3" s="1"/>
  <c r="I1071" i="3"/>
  <c r="J1071" i="3" s="1"/>
  <c r="H1071" i="3"/>
  <c r="D1071" i="3"/>
  <c r="E1071" i="3" s="1"/>
  <c r="B1071" i="3"/>
  <c r="A1071" i="3"/>
  <c r="P1070" i="3"/>
  <c r="O1070" i="3" s="1"/>
  <c r="N1070" i="3" s="1"/>
  <c r="I1070" i="3"/>
  <c r="J1070" i="3" s="1"/>
  <c r="L1070" i="3" s="1"/>
  <c r="H1070" i="3"/>
  <c r="D1070" i="3"/>
  <c r="E1070" i="3" s="1"/>
  <c r="B1070" i="3"/>
  <c r="A1070" i="3"/>
  <c r="P1069" i="3"/>
  <c r="O1069" i="3" s="1"/>
  <c r="N1069" i="3" s="1"/>
  <c r="I1069" i="3"/>
  <c r="H1069" i="3"/>
  <c r="D1069" i="3"/>
  <c r="E1069" i="3" s="1"/>
  <c r="B1069" i="3"/>
  <c r="A1069" i="3"/>
  <c r="P1068" i="3"/>
  <c r="O1068" i="3" s="1"/>
  <c r="N1068" i="3" s="1"/>
  <c r="I1068" i="3"/>
  <c r="J1068" i="3" s="1"/>
  <c r="H1068" i="3"/>
  <c r="D1068" i="3"/>
  <c r="E1068" i="3" s="1"/>
  <c r="B1068" i="3"/>
  <c r="A1068" i="3"/>
  <c r="P1067" i="3"/>
  <c r="O1067" i="3" s="1"/>
  <c r="N1067" i="3" s="1"/>
  <c r="I1067" i="3"/>
  <c r="H1067" i="3"/>
  <c r="D1067" i="3"/>
  <c r="E1067" i="3" s="1"/>
  <c r="B1067" i="3"/>
  <c r="A1067" i="3"/>
  <c r="P1066" i="3"/>
  <c r="O1066" i="3" s="1"/>
  <c r="N1066" i="3" s="1"/>
  <c r="I1066" i="3"/>
  <c r="H1066" i="3"/>
  <c r="D1066" i="3"/>
  <c r="E1066" i="3" s="1"/>
  <c r="B1066" i="3"/>
  <c r="A1066" i="3"/>
  <c r="P1065" i="3"/>
  <c r="O1065" i="3" s="1"/>
  <c r="N1065" i="3" s="1"/>
  <c r="I1065" i="3"/>
  <c r="H1065" i="3"/>
  <c r="D1065" i="3"/>
  <c r="E1065" i="3" s="1"/>
  <c r="B1065" i="3"/>
  <c r="A1065" i="3"/>
  <c r="P1064" i="3"/>
  <c r="O1064" i="3" s="1"/>
  <c r="N1064" i="3" s="1"/>
  <c r="I1064" i="3"/>
  <c r="H1064" i="3"/>
  <c r="D1064" i="3"/>
  <c r="E1064" i="3" s="1"/>
  <c r="B1064" i="3"/>
  <c r="A1064" i="3"/>
  <c r="P1063" i="3"/>
  <c r="O1063" i="3" s="1"/>
  <c r="N1063" i="3" s="1"/>
  <c r="I1063" i="3"/>
  <c r="H1063" i="3"/>
  <c r="D1063" i="3"/>
  <c r="E1063" i="3" s="1"/>
  <c r="B1063" i="3"/>
  <c r="A1063" i="3"/>
  <c r="P1062" i="3"/>
  <c r="O1062" i="3" s="1"/>
  <c r="N1062" i="3" s="1"/>
  <c r="I1062" i="3"/>
  <c r="H1062" i="3"/>
  <c r="D1062" i="3"/>
  <c r="E1062" i="3" s="1"/>
  <c r="B1062" i="3"/>
  <c r="A1062" i="3"/>
  <c r="P1061" i="3"/>
  <c r="O1061" i="3" s="1"/>
  <c r="N1061" i="3" s="1"/>
  <c r="I1061" i="3"/>
  <c r="J1061" i="3" s="1"/>
  <c r="H1061" i="3"/>
  <c r="D1061" i="3"/>
  <c r="E1061" i="3" s="1"/>
  <c r="B1061" i="3"/>
  <c r="A1061" i="3"/>
  <c r="P1060" i="3"/>
  <c r="O1060" i="3" s="1"/>
  <c r="N1060" i="3" s="1"/>
  <c r="I1060" i="3"/>
  <c r="H1060" i="3"/>
  <c r="D1060" i="3"/>
  <c r="E1060" i="3" s="1"/>
  <c r="B1060" i="3"/>
  <c r="A1060" i="3"/>
  <c r="P1059" i="3"/>
  <c r="O1059" i="3" s="1"/>
  <c r="N1059" i="3" s="1"/>
  <c r="I1059" i="3"/>
  <c r="H1059" i="3"/>
  <c r="D1059" i="3"/>
  <c r="E1059" i="3" s="1"/>
  <c r="B1059" i="3"/>
  <c r="A1059" i="3"/>
  <c r="P1058" i="3"/>
  <c r="O1058" i="3" s="1"/>
  <c r="N1058" i="3" s="1"/>
  <c r="I1058" i="3"/>
  <c r="J1058" i="3" s="1"/>
  <c r="L1058" i="3" s="1"/>
  <c r="H1058" i="3"/>
  <c r="D1058" i="3"/>
  <c r="E1058" i="3" s="1"/>
  <c r="B1058" i="3"/>
  <c r="A1058" i="3"/>
  <c r="P1057" i="3"/>
  <c r="O1057" i="3" s="1"/>
  <c r="N1057" i="3" s="1"/>
  <c r="I1057" i="3"/>
  <c r="H1057" i="3"/>
  <c r="D1057" i="3"/>
  <c r="E1057" i="3" s="1"/>
  <c r="B1057" i="3"/>
  <c r="A1057" i="3"/>
  <c r="P1056" i="3"/>
  <c r="O1056" i="3" s="1"/>
  <c r="N1056" i="3" s="1"/>
  <c r="I1056" i="3"/>
  <c r="H1056" i="3"/>
  <c r="D1056" i="3"/>
  <c r="E1056" i="3" s="1"/>
  <c r="B1056" i="3"/>
  <c r="A1056" i="3"/>
  <c r="P1055" i="3"/>
  <c r="O1055" i="3" s="1"/>
  <c r="N1055" i="3" s="1"/>
  <c r="I1055" i="3"/>
  <c r="J1055" i="3" s="1"/>
  <c r="H1055" i="3"/>
  <c r="D1055" i="3"/>
  <c r="E1055" i="3" s="1"/>
  <c r="B1055" i="3"/>
  <c r="A1055" i="3"/>
  <c r="P1054" i="3"/>
  <c r="O1054" i="3" s="1"/>
  <c r="N1054" i="3" s="1"/>
  <c r="I1054" i="3"/>
  <c r="J1054" i="3" s="1"/>
  <c r="L1054" i="3" s="1"/>
  <c r="H1054" i="3"/>
  <c r="D1054" i="3"/>
  <c r="E1054" i="3" s="1"/>
  <c r="B1054" i="3"/>
  <c r="A1054" i="3"/>
  <c r="P1053" i="3"/>
  <c r="O1053" i="3" s="1"/>
  <c r="N1053" i="3" s="1"/>
  <c r="I1053" i="3"/>
  <c r="J1053" i="3" s="1"/>
  <c r="H1053" i="3"/>
  <c r="D1053" i="3"/>
  <c r="E1053" i="3" s="1"/>
  <c r="B1053" i="3"/>
  <c r="A1053" i="3"/>
  <c r="P1052" i="3"/>
  <c r="O1052" i="3" s="1"/>
  <c r="N1052" i="3" s="1"/>
  <c r="I1052" i="3"/>
  <c r="H1052" i="3"/>
  <c r="D1052" i="3"/>
  <c r="E1052" i="3" s="1"/>
  <c r="B1052" i="3"/>
  <c r="A1052" i="3"/>
  <c r="P1051" i="3"/>
  <c r="O1051" i="3" s="1"/>
  <c r="N1051" i="3" s="1"/>
  <c r="I1051" i="3"/>
  <c r="H1051" i="3"/>
  <c r="D1051" i="3"/>
  <c r="E1051" i="3" s="1"/>
  <c r="B1051" i="3"/>
  <c r="A1051" i="3"/>
  <c r="P1050" i="3"/>
  <c r="O1050" i="3" s="1"/>
  <c r="N1050" i="3" s="1"/>
  <c r="I1050" i="3"/>
  <c r="H1050" i="3"/>
  <c r="D1050" i="3"/>
  <c r="E1050" i="3" s="1"/>
  <c r="B1050" i="3"/>
  <c r="A1050" i="3"/>
  <c r="P1049" i="3"/>
  <c r="O1049" i="3" s="1"/>
  <c r="N1049" i="3" s="1"/>
  <c r="I1049" i="3"/>
  <c r="H1049" i="3"/>
  <c r="D1049" i="3"/>
  <c r="E1049" i="3" s="1"/>
  <c r="B1049" i="3"/>
  <c r="A1049" i="3"/>
  <c r="P1048" i="3"/>
  <c r="O1048" i="3" s="1"/>
  <c r="N1048" i="3" s="1"/>
  <c r="I1048" i="3"/>
  <c r="H1048" i="3"/>
  <c r="D1048" i="3"/>
  <c r="E1048" i="3" s="1"/>
  <c r="B1048" i="3"/>
  <c r="A1048" i="3"/>
  <c r="P1047" i="3"/>
  <c r="O1047" i="3" s="1"/>
  <c r="N1047" i="3" s="1"/>
  <c r="I1047" i="3"/>
  <c r="H1047" i="3"/>
  <c r="D1047" i="3"/>
  <c r="E1047" i="3" s="1"/>
  <c r="B1047" i="3"/>
  <c r="A1047" i="3"/>
  <c r="P1046" i="3"/>
  <c r="O1046" i="3" s="1"/>
  <c r="N1046" i="3" s="1"/>
  <c r="I1046" i="3"/>
  <c r="H1046" i="3"/>
  <c r="D1046" i="3"/>
  <c r="E1046" i="3" s="1"/>
  <c r="B1046" i="3"/>
  <c r="A1046" i="3"/>
  <c r="P1045" i="3"/>
  <c r="O1045" i="3" s="1"/>
  <c r="N1045" i="3" s="1"/>
  <c r="I1045" i="3"/>
  <c r="H1045" i="3"/>
  <c r="D1045" i="3"/>
  <c r="E1045" i="3" s="1"/>
  <c r="B1045" i="3"/>
  <c r="A1045" i="3"/>
  <c r="P1044" i="3"/>
  <c r="O1044" i="3" s="1"/>
  <c r="N1044" i="3" s="1"/>
  <c r="I1044" i="3"/>
  <c r="H1044" i="3"/>
  <c r="D1044" i="3"/>
  <c r="E1044" i="3" s="1"/>
  <c r="B1044" i="3"/>
  <c r="A1044" i="3"/>
  <c r="P1043" i="3"/>
  <c r="O1043" i="3" s="1"/>
  <c r="N1043" i="3" s="1"/>
  <c r="I1043" i="3"/>
  <c r="H1043" i="3"/>
  <c r="D1043" i="3"/>
  <c r="E1043" i="3" s="1"/>
  <c r="B1043" i="3"/>
  <c r="A1043" i="3"/>
  <c r="P1042" i="3"/>
  <c r="O1042" i="3" s="1"/>
  <c r="N1042" i="3" s="1"/>
  <c r="I1042" i="3"/>
  <c r="J1042" i="3" s="1"/>
  <c r="H1042" i="3"/>
  <c r="D1042" i="3"/>
  <c r="E1042" i="3" s="1"/>
  <c r="B1042" i="3"/>
  <c r="A1042" i="3"/>
  <c r="P1041" i="3"/>
  <c r="O1041" i="3" s="1"/>
  <c r="N1041" i="3" s="1"/>
  <c r="I1041" i="3"/>
  <c r="H1041" i="3"/>
  <c r="D1041" i="3"/>
  <c r="E1041" i="3" s="1"/>
  <c r="B1041" i="3"/>
  <c r="A1041" i="3"/>
  <c r="P1040" i="3"/>
  <c r="O1040" i="3" s="1"/>
  <c r="N1040" i="3" s="1"/>
  <c r="I1040" i="3"/>
  <c r="J1040" i="3" s="1"/>
  <c r="H1040" i="3"/>
  <c r="D1040" i="3"/>
  <c r="E1040" i="3" s="1"/>
  <c r="B1040" i="3"/>
  <c r="A1040" i="3"/>
  <c r="P1039" i="3"/>
  <c r="O1039" i="3" s="1"/>
  <c r="N1039" i="3" s="1"/>
  <c r="I1039" i="3"/>
  <c r="J1039" i="3" s="1"/>
  <c r="H1039" i="3"/>
  <c r="D1039" i="3"/>
  <c r="E1039" i="3" s="1"/>
  <c r="B1039" i="3"/>
  <c r="A1039" i="3"/>
  <c r="P1038" i="3"/>
  <c r="O1038" i="3" s="1"/>
  <c r="N1038" i="3" s="1"/>
  <c r="I1038" i="3"/>
  <c r="H1038" i="3"/>
  <c r="D1038" i="3"/>
  <c r="E1038" i="3" s="1"/>
  <c r="B1038" i="3"/>
  <c r="A1038" i="3"/>
  <c r="P1037" i="3"/>
  <c r="O1037" i="3" s="1"/>
  <c r="N1037" i="3" s="1"/>
  <c r="I1037" i="3"/>
  <c r="H1037" i="3"/>
  <c r="D1037" i="3"/>
  <c r="E1037" i="3" s="1"/>
  <c r="B1037" i="3"/>
  <c r="A1037" i="3"/>
  <c r="P1036" i="3"/>
  <c r="O1036" i="3" s="1"/>
  <c r="N1036" i="3" s="1"/>
  <c r="I1036" i="3"/>
  <c r="H1036" i="3"/>
  <c r="D1036" i="3"/>
  <c r="E1036" i="3" s="1"/>
  <c r="B1036" i="3"/>
  <c r="A1036" i="3"/>
  <c r="P1035" i="3"/>
  <c r="O1035" i="3" s="1"/>
  <c r="N1035" i="3" s="1"/>
  <c r="I1035" i="3"/>
  <c r="H1035" i="3"/>
  <c r="D1035" i="3"/>
  <c r="E1035" i="3" s="1"/>
  <c r="B1035" i="3"/>
  <c r="A1035" i="3"/>
  <c r="P1034" i="3"/>
  <c r="O1034" i="3" s="1"/>
  <c r="N1034" i="3" s="1"/>
  <c r="I1034" i="3"/>
  <c r="H1034" i="3"/>
  <c r="D1034" i="3"/>
  <c r="E1034" i="3" s="1"/>
  <c r="B1034" i="3"/>
  <c r="A1034" i="3"/>
  <c r="P1033" i="3"/>
  <c r="O1033" i="3" s="1"/>
  <c r="N1033" i="3" s="1"/>
  <c r="I1033" i="3"/>
  <c r="H1033" i="3"/>
  <c r="D1033" i="3"/>
  <c r="E1033" i="3" s="1"/>
  <c r="B1033" i="3"/>
  <c r="A1033" i="3"/>
  <c r="P1032" i="3"/>
  <c r="O1032" i="3" s="1"/>
  <c r="N1032" i="3" s="1"/>
  <c r="I1032" i="3"/>
  <c r="H1032" i="3"/>
  <c r="D1032" i="3"/>
  <c r="E1032" i="3" s="1"/>
  <c r="B1032" i="3"/>
  <c r="A1032" i="3"/>
  <c r="P1031" i="3"/>
  <c r="O1031" i="3" s="1"/>
  <c r="N1031" i="3" s="1"/>
  <c r="I1031" i="3"/>
  <c r="H1031" i="3"/>
  <c r="D1031" i="3"/>
  <c r="E1031" i="3" s="1"/>
  <c r="B1031" i="3"/>
  <c r="A1031" i="3"/>
  <c r="P1030" i="3"/>
  <c r="O1030" i="3" s="1"/>
  <c r="N1030" i="3" s="1"/>
  <c r="I1030" i="3"/>
  <c r="H1030" i="3"/>
  <c r="D1030" i="3"/>
  <c r="E1030" i="3" s="1"/>
  <c r="B1030" i="3"/>
  <c r="A1030" i="3"/>
  <c r="P1029" i="3"/>
  <c r="O1029" i="3" s="1"/>
  <c r="N1029" i="3" s="1"/>
  <c r="I1029" i="3"/>
  <c r="J1029" i="3" s="1"/>
  <c r="H1029" i="3"/>
  <c r="D1029" i="3"/>
  <c r="E1029" i="3" s="1"/>
  <c r="B1029" i="3"/>
  <c r="A1029" i="3"/>
  <c r="P1028" i="3"/>
  <c r="O1028" i="3" s="1"/>
  <c r="N1028" i="3" s="1"/>
  <c r="I1028" i="3"/>
  <c r="J1028" i="3" s="1"/>
  <c r="H1028" i="3"/>
  <c r="D1028" i="3"/>
  <c r="E1028" i="3" s="1"/>
  <c r="B1028" i="3"/>
  <c r="A1028" i="3"/>
  <c r="P1027" i="3"/>
  <c r="O1027" i="3" s="1"/>
  <c r="N1027" i="3" s="1"/>
  <c r="I1027" i="3"/>
  <c r="J1027" i="3" s="1"/>
  <c r="H1027" i="3"/>
  <c r="D1027" i="3"/>
  <c r="E1027" i="3" s="1"/>
  <c r="B1027" i="3"/>
  <c r="A1027" i="3"/>
  <c r="P1026" i="3"/>
  <c r="O1026" i="3" s="1"/>
  <c r="N1026" i="3" s="1"/>
  <c r="I1026" i="3"/>
  <c r="J1026" i="3" s="1"/>
  <c r="H1026" i="3"/>
  <c r="D1026" i="3"/>
  <c r="E1026" i="3" s="1"/>
  <c r="B1026" i="3"/>
  <c r="A1026" i="3"/>
  <c r="P1025" i="3"/>
  <c r="O1025" i="3" s="1"/>
  <c r="N1025" i="3" s="1"/>
  <c r="I1025" i="3"/>
  <c r="H1025" i="3"/>
  <c r="D1025" i="3"/>
  <c r="E1025" i="3" s="1"/>
  <c r="B1025" i="3"/>
  <c r="A1025" i="3"/>
  <c r="P1024" i="3"/>
  <c r="O1024" i="3" s="1"/>
  <c r="N1024" i="3" s="1"/>
  <c r="I1024" i="3"/>
  <c r="J1024" i="3" s="1"/>
  <c r="H1024" i="3"/>
  <c r="D1024" i="3"/>
  <c r="E1024" i="3" s="1"/>
  <c r="B1024" i="3"/>
  <c r="A1024" i="3"/>
  <c r="P1023" i="3"/>
  <c r="O1023" i="3" s="1"/>
  <c r="N1023" i="3" s="1"/>
  <c r="I1023" i="3"/>
  <c r="H1023" i="3"/>
  <c r="D1023" i="3"/>
  <c r="E1023" i="3" s="1"/>
  <c r="B1023" i="3"/>
  <c r="A1023" i="3"/>
  <c r="P1022" i="3"/>
  <c r="O1022" i="3" s="1"/>
  <c r="N1022" i="3" s="1"/>
  <c r="I1022" i="3"/>
  <c r="J1022" i="3" s="1"/>
  <c r="H1022" i="3"/>
  <c r="D1022" i="3"/>
  <c r="E1022" i="3" s="1"/>
  <c r="B1022" i="3"/>
  <c r="A1022" i="3"/>
  <c r="P1021" i="3"/>
  <c r="O1021" i="3" s="1"/>
  <c r="N1021" i="3" s="1"/>
  <c r="I1021" i="3"/>
  <c r="H1021" i="3"/>
  <c r="D1021" i="3"/>
  <c r="E1021" i="3" s="1"/>
  <c r="B1021" i="3"/>
  <c r="A1021" i="3"/>
  <c r="P1020" i="3"/>
  <c r="O1020" i="3" s="1"/>
  <c r="N1020" i="3" s="1"/>
  <c r="I1020" i="3"/>
  <c r="J1020" i="3" s="1"/>
  <c r="H1020" i="3"/>
  <c r="D1020" i="3"/>
  <c r="E1020" i="3" s="1"/>
  <c r="B1020" i="3"/>
  <c r="A1020" i="3"/>
  <c r="P1019" i="3"/>
  <c r="O1019" i="3" s="1"/>
  <c r="N1019" i="3" s="1"/>
  <c r="I1019" i="3"/>
  <c r="J1019" i="3" s="1"/>
  <c r="H1019" i="3"/>
  <c r="D1019" i="3"/>
  <c r="E1019" i="3" s="1"/>
  <c r="B1019" i="3"/>
  <c r="A1019" i="3"/>
  <c r="P1018" i="3"/>
  <c r="O1018" i="3" s="1"/>
  <c r="N1018" i="3" s="1"/>
  <c r="I1018" i="3"/>
  <c r="J1018" i="3" s="1"/>
  <c r="H1018" i="3"/>
  <c r="D1018" i="3"/>
  <c r="E1018" i="3" s="1"/>
  <c r="B1018" i="3"/>
  <c r="A1018" i="3"/>
  <c r="P1017" i="3"/>
  <c r="O1017" i="3" s="1"/>
  <c r="N1017" i="3" s="1"/>
  <c r="I1017" i="3"/>
  <c r="H1017" i="3"/>
  <c r="D1017" i="3"/>
  <c r="E1017" i="3" s="1"/>
  <c r="B1017" i="3"/>
  <c r="A1017" i="3"/>
  <c r="P1016" i="3"/>
  <c r="O1016" i="3" s="1"/>
  <c r="N1016" i="3" s="1"/>
  <c r="I1016" i="3"/>
  <c r="J1016" i="3" s="1"/>
  <c r="H1016" i="3"/>
  <c r="D1016" i="3"/>
  <c r="E1016" i="3" s="1"/>
  <c r="B1016" i="3"/>
  <c r="A1016" i="3"/>
  <c r="P1015" i="3"/>
  <c r="O1015" i="3" s="1"/>
  <c r="N1015" i="3" s="1"/>
  <c r="I1015" i="3"/>
  <c r="J1015" i="3" s="1"/>
  <c r="H1015" i="3"/>
  <c r="D1015" i="3"/>
  <c r="E1015" i="3" s="1"/>
  <c r="B1015" i="3"/>
  <c r="A1015" i="3"/>
  <c r="P1014" i="3"/>
  <c r="O1014" i="3" s="1"/>
  <c r="N1014" i="3" s="1"/>
  <c r="I1014" i="3"/>
  <c r="J1014" i="3" s="1"/>
  <c r="H1014" i="3"/>
  <c r="D1014" i="3"/>
  <c r="E1014" i="3" s="1"/>
  <c r="B1014" i="3"/>
  <c r="A1014" i="3"/>
  <c r="P1013" i="3"/>
  <c r="O1013" i="3" s="1"/>
  <c r="N1013" i="3" s="1"/>
  <c r="I1013" i="3"/>
  <c r="H1013" i="3"/>
  <c r="D1013" i="3"/>
  <c r="E1013" i="3" s="1"/>
  <c r="B1013" i="3"/>
  <c r="A1013" i="3"/>
  <c r="P1012" i="3"/>
  <c r="O1012" i="3" s="1"/>
  <c r="N1012" i="3" s="1"/>
  <c r="I1012" i="3"/>
  <c r="J1012" i="3" s="1"/>
  <c r="H1012" i="3"/>
  <c r="D1012" i="3"/>
  <c r="E1012" i="3" s="1"/>
  <c r="B1012" i="3"/>
  <c r="A1012" i="3"/>
  <c r="P1011" i="3"/>
  <c r="O1011" i="3" s="1"/>
  <c r="N1011" i="3" s="1"/>
  <c r="I1011" i="3"/>
  <c r="J1011" i="3" s="1"/>
  <c r="Q1011" i="3" s="1"/>
  <c r="H1011" i="3"/>
  <c r="D1011" i="3"/>
  <c r="E1011" i="3" s="1"/>
  <c r="B1011" i="3"/>
  <c r="A1011" i="3"/>
  <c r="P1010" i="3"/>
  <c r="O1010" i="3" s="1"/>
  <c r="N1010" i="3" s="1"/>
  <c r="I1010" i="3"/>
  <c r="J1010" i="3" s="1"/>
  <c r="H1010" i="3"/>
  <c r="D1010" i="3"/>
  <c r="E1010" i="3" s="1"/>
  <c r="B1010" i="3"/>
  <c r="A1010" i="3"/>
  <c r="P1009" i="3"/>
  <c r="O1009" i="3" s="1"/>
  <c r="N1009" i="3" s="1"/>
  <c r="I1009" i="3"/>
  <c r="J1009" i="3" s="1"/>
  <c r="H1009" i="3"/>
  <c r="D1009" i="3"/>
  <c r="E1009" i="3" s="1"/>
  <c r="B1009" i="3"/>
  <c r="A1009" i="3"/>
  <c r="P1008" i="3"/>
  <c r="O1008" i="3" s="1"/>
  <c r="N1008" i="3" s="1"/>
  <c r="I1008" i="3"/>
  <c r="J1008" i="3" s="1"/>
  <c r="Q1008" i="3" s="1"/>
  <c r="H1008" i="3"/>
  <c r="D1008" i="3"/>
  <c r="E1008" i="3" s="1"/>
  <c r="B1008" i="3"/>
  <c r="A1008" i="3"/>
  <c r="P1007" i="3"/>
  <c r="O1007" i="3" s="1"/>
  <c r="N1007" i="3" s="1"/>
  <c r="I1007" i="3"/>
  <c r="J1007" i="3" s="1"/>
  <c r="H1007" i="3"/>
  <c r="D1007" i="3"/>
  <c r="E1007" i="3" s="1"/>
  <c r="B1007" i="3"/>
  <c r="A1007" i="3"/>
  <c r="P1006" i="3"/>
  <c r="O1006" i="3" s="1"/>
  <c r="N1006" i="3" s="1"/>
  <c r="I1006" i="3"/>
  <c r="J1006" i="3" s="1"/>
  <c r="H1006" i="3"/>
  <c r="D1006" i="3"/>
  <c r="E1006" i="3" s="1"/>
  <c r="B1006" i="3"/>
  <c r="A1006" i="3"/>
  <c r="P1005" i="3"/>
  <c r="O1005" i="3" s="1"/>
  <c r="N1005" i="3" s="1"/>
  <c r="I1005" i="3"/>
  <c r="H1005" i="3"/>
  <c r="D1005" i="3"/>
  <c r="E1005" i="3" s="1"/>
  <c r="B1005" i="3"/>
  <c r="A1005" i="3"/>
  <c r="P1004" i="3"/>
  <c r="O1004" i="3" s="1"/>
  <c r="N1004" i="3" s="1"/>
  <c r="I1004" i="3"/>
  <c r="J1004" i="3" s="1"/>
  <c r="H1004" i="3"/>
  <c r="D1004" i="3"/>
  <c r="E1004" i="3" s="1"/>
  <c r="B1004" i="3"/>
  <c r="A1004" i="3"/>
  <c r="P1003" i="3"/>
  <c r="O1003" i="3" s="1"/>
  <c r="N1003" i="3" s="1"/>
  <c r="I1003" i="3"/>
  <c r="J1003" i="3" s="1"/>
  <c r="Q1003" i="3" s="1"/>
  <c r="H1003" i="3"/>
  <c r="D1003" i="3"/>
  <c r="E1003" i="3" s="1"/>
  <c r="B1003" i="3"/>
  <c r="A1003" i="3"/>
  <c r="P1002" i="3"/>
  <c r="O1002" i="3" s="1"/>
  <c r="N1002" i="3" s="1"/>
  <c r="I1002" i="3"/>
  <c r="J1002" i="3" s="1"/>
  <c r="H1002" i="3"/>
  <c r="D1002" i="3"/>
  <c r="E1002" i="3" s="1"/>
  <c r="B1002" i="3"/>
  <c r="A1002" i="3"/>
  <c r="P1001" i="3"/>
  <c r="O1001" i="3" s="1"/>
  <c r="N1001" i="3" s="1"/>
  <c r="I1001" i="3"/>
  <c r="J1001" i="3" s="1"/>
  <c r="Q1001" i="3" s="1"/>
  <c r="H1001" i="3"/>
  <c r="D1001" i="3"/>
  <c r="E1001" i="3" s="1"/>
  <c r="B1001" i="3"/>
  <c r="A1001" i="3"/>
  <c r="P1000" i="3"/>
  <c r="O1000" i="3" s="1"/>
  <c r="N1000" i="3" s="1"/>
  <c r="I1000" i="3"/>
  <c r="J1000" i="3" s="1"/>
  <c r="H1000" i="3"/>
  <c r="D1000" i="3"/>
  <c r="E1000" i="3" s="1"/>
  <c r="B1000" i="3"/>
  <c r="A1000" i="3"/>
  <c r="P999" i="3"/>
  <c r="O999" i="3" s="1"/>
  <c r="N999" i="3" s="1"/>
  <c r="I999" i="3"/>
  <c r="H999" i="3"/>
  <c r="D999" i="3"/>
  <c r="E999" i="3" s="1"/>
  <c r="B999" i="3"/>
  <c r="A999" i="3"/>
  <c r="P998" i="3"/>
  <c r="O998" i="3" s="1"/>
  <c r="N998" i="3" s="1"/>
  <c r="I998" i="3"/>
  <c r="J998" i="3" s="1"/>
  <c r="Q998" i="3" s="1"/>
  <c r="H998" i="3"/>
  <c r="D998" i="3"/>
  <c r="E998" i="3" s="1"/>
  <c r="B998" i="3"/>
  <c r="A998" i="3"/>
  <c r="P997" i="3"/>
  <c r="O997" i="3" s="1"/>
  <c r="N997" i="3" s="1"/>
  <c r="I997" i="3"/>
  <c r="H997" i="3"/>
  <c r="D997" i="3"/>
  <c r="E997" i="3" s="1"/>
  <c r="B997" i="3"/>
  <c r="A997" i="3"/>
  <c r="P996" i="3"/>
  <c r="O996" i="3" s="1"/>
  <c r="N996" i="3" s="1"/>
  <c r="I996" i="3"/>
  <c r="J996" i="3" s="1"/>
  <c r="H996" i="3"/>
  <c r="D996" i="3"/>
  <c r="E996" i="3" s="1"/>
  <c r="B996" i="3"/>
  <c r="A996" i="3"/>
  <c r="P995" i="3"/>
  <c r="O995" i="3" s="1"/>
  <c r="N995" i="3" s="1"/>
  <c r="I995" i="3"/>
  <c r="J995" i="3" s="1"/>
  <c r="H995" i="3"/>
  <c r="D995" i="3"/>
  <c r="E995" i="3" s="1"/>
  <c r="B995" i="3"/>
  <c r="A995" i="3"/>
  <c r="P994" i="3"/>
  <c r="O994" i="3" s="1"/>
  <c r="N994" i="3" s="1"/>
  <c r="I994" i="3"/>
  <c r="J994" i="3" s="1"/>
  <c r="Q994" i="3" s="1"/>
  <c r="H994" i="3"/>
  <c r="D994" i="3"/>
  <c r="E994" i="3" s="1"/>
  <c r="B994" i="3"/>
  <c r="A994" i="3"/>
  <c r="P993" i="3"/>
  <c r="O993" i="3" s="1"/>
  <c r="N993" i="3" s="1"/>
  <c r="I993" i="3"/>
  <c r="H993" i="3"/>
  <c r="D993" i="3"/>
  <c r="E993" i="3" s="1"/>
  <c r="B993" i="3"/>
  <c r="A993" i="3"/>
  <c r="P992" i="3"/>
  <c r="O992" i="3" s="1"/>
  <c r="N992" i="3" s="1"/>
  <c r="I992" i="3"/>
  <c r="J992" i="3" s="1"/>
  <c r="H992" i="3"/>
  <c r="D992" i="3"/>
  <c r="E992" i="3" s="1"/>
  <c r="B992" i="3"/>
  <c r="A992" i="3"/>
  <c r="P991" i="3"/>
  <c r="O991" i="3" s="1"/>
  <c r="N991" i="3" s="1"/>
  <c r="I991" i="3"/>
  <c r="J991" i="3" s="1"/>
  <c r="H991" i="3"/>
  <c r="D991" i="3"/>
  <c r="E991" i="3" s="1"/>
  <c r="B991" i="3"/>
  <c r="A991" i="3"/>
  <c r="P990" i="3"/>
  <c r="O990" i="3" s="1"/>
  <c r="N990" i="3" s="1"/>
  <c r="I990" i="3"/>
  <c r="J990" i="3" s="1"/>
  <c r="H990" i="3"/>
  <c r="D990" i="3"/>
  <c r="E990" i="3" s="1"/>
  <c r="B990" i="3"/>
  <c r="A990" i="3"/>
  <c r="P989" i="3"/>
  <c r="O989" i="3" s="1"/>
  <c r="N989" i="3" s="1"/>
  <c r="I989" i="3"/>
  <c r="J989" i="3" s="1"/>
  <c r="Q989" i="3" s="1"/>
  <c r="H989" i="3"/>
  <c r="D989" i="3"/>
  <c r="E989" i="3" s="1"/>
  <c r="B989" i="3"/>
  <c r="A989" i="3"/>
  <c r="P988" i="3"/>
  <c r="O988" i="3" s="1"/>
  <c r="N988" i="3" s="1"/>
  <c r="I988" i="3"/>
  <c r="J988" i="3" s="1"/>
  <c r="H988" i="3"/>
  <c r="D988" i="3"/>
  <c r="E988" i="3" s="1"/>
  <c r="B988" i="3"/>
  <c r="A988" i="3"/>
  <c r="P987" i="3"/>
  <c r="O987" i="3" s="1"/>
  <c r="N987" i="3" s="1"/>
  <c r="I987" i="3"/>
  <c r="J987" i="3" s="1"/>
  <c r="H987" i="3"/>
  <c r="D987" i="3"/>
  <c r="E987" i="3" s="1"/>
  <c r="B987" i="3"/>
  <c r="A987" i="3"/>
  <c r="P986" i="3"/>
  <c r="O986" i="3" s="1"/>
  <c r="N986" i="3" s="1"/>
  <c r="I986" i="3"/>
  <c r="J986" i="3" s="1"/>
  <c r="H986" i="3"/>
  <c r="D986" i="3"/>
  <c r="E986" i="3" s="1"/>
  <c r="B986" i="3"/>
  <c r="A986" i="3"/>
  <c r="P985" i="3"/>
  <c r="O985" i="3" s="1"/>
  <c r="N985" i="3" s="1"/>
  <c r="I985" i="3"/>
  <c r="H985" i="3"/>
  <c r="D985" i="3"/>
  <c r="E985" i="3" s="1"/>
  <c r="B985" i="3"/>
  <c r="A985" i="3"/>
  <c r="P984" i="3"/>
  <c r="O984" i="3" s="1"/>
  <c r="N984" i="3" s="1"/>
  <c r="I984" i="3"/>
  <c r="J984" i="3" s="1"/>
  <c r="H984" i="3"/>
  <c r="D984" i="3"/>
  <c r="E984" i="3" s="1"/>
  <c r="B984" i="3"/>
  <c r="A984" i="3"/>
  <c r="P983" i="3"/>
  <c r="O983" i="3" s="1"/>
  <c r="N983" i="3" s="1"/>
  <c r="I983" i="3"/>
  <c r="H983" i="3"/>
  <c r="D983" i="3"/>
  <c r="E983" i="3" s="1"/>
  <c r="B983" i="3"/>
  <c r="A983" i="3"/>
  <c r="P982" i="3"/>
  <c r="O982" i="3" s="1"/>
  <c r="N982" i="3" s="1"/>
  <c r="I982" i="3"/>
  <c r="J982" i="3" s="1"/>
  <c r="H982" i="3"/>
  <c r="D982" i="3"/>
  <c r="E982" i="3" s="1"/>
  <c r="B982" i="3"/>
  <c r="A982" i="3"/>
  <c r="P981" i="3"/>
  <c r="O981" i="3" s="1"/>
  <c r="N981" i="3" s="1"/>
  <c r="I981" i="3"/>
  <c r="H981" i="3"/>
  <c r="D981" i="3"/>
  <c r="E981" i="3" s="1"/>
  <c r="B981" i="3"/>
  <c r="A981" i="3"/>
  <c r="P980" i="3"/>
  <c r="O980" i="3" s="1"/>
  <c r="N980" i="3" s="1"/>
  <c r="I980" i="3"/>
  <c r="J980" i="3" s="1"/>
  <c r="H980" i="3"/>
  <c r="D980" i="3"/>
  <c r="E980" i="3" s="1"/>
  <c r="B980" i="3"/>
  <c r="A980" i="3"/>
  <c r="P979" i="3"/>
  <c r="O979" i="3" s="1"/>
  <c r="N979" i="3" s="1"/>
  <c r="I979" i="3"/>
  <c r="J979" i="3" s="1"/>
  <c r="H979" i="3"/>
  <c r="D979" i="3"/>
  <c r="E979" i="3" s="1"/>
  <c r="B979" i="3"/>
  <c r="A979" i="3"/>
  <c r="P978" i="3"/>
  <c r="O978" i="3" s="1"/>
  <c r="N978" i="3" s="1"/>
  <c r="I978" i="3"/>
  <c r="J978" i="3" s="1"/>
  <c r="H978" i="3"/>
  <c r="D978" i="3"/>
  <c r="E978" i="3" s="1"/>
  <c r="B978" i="3"/>
  <c r="A978" i="3"/>
  <c r="P977" i="3"/>
  <c r="O977" i="3" s="1"/>
  <c r="N977" i="3" s="1"/>
  <c r="I977" i="3"/>
  <c r="J977" i="3" s="1"/>
  <c r="H977" i="3"/>
  <c r="D977" i="3"/>
  <c r="E977" i="3" s="1"/>
  <c r="B977" i="3"/>
  <c r="A977" i="3"/>
  <c r="P976" i="3"/>
  <c r="O976" i="3" s="1"/>
  <c r="N976" i="3" s="1"/>
  <c r="I976" i="3"/>
  <c r="J976" i="3" s="1"/>
  <c r="H976" i="3"/>
  <c r="D976" i="3"/>
  <c r="E976" i="3" s="1"/>
  <c r="B976" i="3"/>
  <c r="A976" i="3"/>
  <c r="P975" i="3"/>
  <c r="O975" i="3" s="1"/>
  <c r="N975" i="3" s="1"/>
  <c r="I975" i="3"/>
  <c r="J975" i="3" s="1"/>
  <c r="H975" i="3"/>
  <c r="D975" i="3"/>
  <c r="E975" i="3" s="1"/>
  <c r="B975" i="3"/>
  <c r="A975" i="3"/>
  <c r="P974" i="3"/>
  <c r="O974" i="3" s="1"/>
  <c r="N974" i="3" s="1"/>
  <c r="I974" i="3"/>
  <c r="J974" i="3" s="1"/>
  <c r="H974" i="3"/>
  <c r="D974" i="3"/>
  <c r="E974" i="3" s="1"/>
  <c r="B974" i="3"/>
  <c r="A974" i="3"/>
  <c r="P973" i="3"/>
  <c r="O973" i="3" s="1"/>
  <c r="N973" i="3" s="1"/>
  <c r="I973" i="3"/>
  <c r="J973" i="3" s="1"/>
  <c r="Q973" i="3" s="1"/>
  <c r="H973" i="3"/>
  <c r="D973" i="3"/>
  <c r="E973" i="3" s="1"/>
  <c r="B973" i="3"/>
  <c r="A973" i="3"/>
  <c r="P972" i="3"/>
  <c r="O972" i="3" s="1"/>
  <c r="N972" i="3" s="1"/>
  <c r="I972" i="3"/>
  <c r="J972" i="3" s="1"/>
  <c r="H972" i="3"/>
  <c r="D972" i="3"/>
  <c r="E972" i="3" s="1"/>
  <c r="B972" i="3"/>
  <c r="A972" i="3"/>
  <c r="P971" i="3"/>
  <c r="O971" i="3" s="1"/>
  <c r="N971" i="3" s="1"/>
  <c r="I971" i="3"/>
  <c r="J971" i="3" s="1"/>
  <c r="H971" i="3"/>
  <c r="D971" i="3"/>
  <c r="E971" i="3" s="1"/>
  <c r="B971" i="3"/>
  <c r="A971" i="3"/>
  <c r="P970" i="3"/>
  <c r="O970" i="3" s="1"/>
  <c r="N970" i="3" s="1"/>
  <c r="I970" i="3"/>
  <c r="J970" i="3" s="1"/>
  <c r="H970" i="3"/>
  <c r="D970" i="3"/>
  <c r="E970" i="3" s="1"/>
  <c r="B970" i="3"/>
  <c r="A970" i="3"/>
  <c r="P969" i="3"/>
  <c r="O969" i="3" s="1"/>
  <c r="N969" i="3" s="1"/>
  <c r="I969" i="3"/>
  <c r="H969" i="3"/>
  <c r="D969" i="3"/>
  <c r="E969" i="3" s="1"/>
  <c r="B969" i="3"/>
  <c r="A969" i="3"/>
  <c r="P968" i="3"/>
  <c r="O968" i="3" s="1"/>
  <c r="N968" i="3" s="1"/>
  <c r="I968" i="3"/>
  <c r="J968" i="3" s="1"/>
  <c r="H968" i="3"/>
  <c r="D968" i="3"/>
  <c r="E968" i="3" s="1"/>
  <c r="B968" i="3"/>
  <c r="A968" i="3"/>
  <c r="P967" i="3"/>
  <c r="O967" i="3" s="1"/>
  <c r="N967" i="3" s="1"/>
  <c r="I967" i="3"/>
  <c r="J967" i="3" s="1"/>
  <c r="H967" i="3"/>
  <c r="D967" i="3"/>
  <c r="E967" i="3" s="1"/>
  <c r="B967" i="3"/>
  <c r="A967" i="3"/>
  <c r="P966" i="3"/>
  <c r="O966" i="3" s="1"/>
  <c r="N966" i="3" s="1"/>
  <c r="I966" i="3"/>
  <c r="J966" i="3" s="1"/>
  <c r="H966" i="3"/>
  <c r="D966" i="3"/>
  <c r="E966" i="3" s="1"/>
  <c r="B966" i="3"/>
  <c r="A966" i="3"/>
  <c r="P965" i="3"/>
  <c r="O965" i="3" s="1"/>
  <c r="N965" i="3" s="1"/>
  <c r="I965" i="3"/>
  <c r="H965" i="3"/>
  <c r="D965" i="3"/>
  <c r="E965" i="3" s="1"/>
  <c r="B965" i="3"/>
  <c r="A965" i="3"/>
  <c r="P964" i="3"/>
  <c r="O964" i="3" s="1"/>
  <c r="N964" i="3" s="1"/>
  <c r="I964" i="3"/>
  <c r="J964" i="3" s="1"/>
  <c r="H964" i="3"/>
  <c r="D964" i="3"/>
  <c r="E964" i="3" s="1"/>
  <c r="B964" i="3"/>
  <c r="A964" i="3"/>
  <c r="P963" i="3"/>
  <c r="O963" i="3" s="1"/>
  <c r="N963" i="3" s="1"/>
  <c r="I963" i="3"/>
  <c r="J963" i="3" s="1"/>
  <c r="H963" i="3"/>
  <c r="D963" i="3"/>
  <c r="E963" i="3" s="1"/>
  <c r="B963" i="3"/>
  <c r="A963" i="3"/>
  <c r="P962" i="3"/>
  <c r="O962" i="3" s="1"/>
  <c r="N962" i="3" s="1"/>
  <c r="I962" i="3"/>
  <c r="J962" i="3" s="1"/>
  <c r="Q962" i="3" s="1"/>
  <c r="H962" i="3"/>
  <c r="D962" i="3"/>
  <c r="E962" i="3" s="1"/>
  <c r="B962" i="3"/>
  <c r="A962" i="3"/>
  <c r="P961" i="3"/>
  <c r="O961" i="3" s="1"/>
  <c r="N961" i="3" s="1"/>
  <c r="I961" i="3"/>
  <c r="J961" i="3" s="1"/>
  <c r="H961" i="3"/>
  <c r="D961" i="3"/>
  <c r="E961" i="3" s="1"/>
  <c r="B961" i="3"/>
  <c r="A961" i="3"/>
  <c r="P960" i="3"/>
  <c r="O960" i="3" s="1"/>
  <c r="N960" i="3" s="1"/>
  <c r="I960" i="3"/>
  <c r="J960" i="3" s="1"/>
  <c r="H960" i="3"/>
  <c r="D960" i="3"/>
  <c r="E960" i="3" s="1"/>
  <c r="B960" i="3"/>
  <c r="A960" i="3"/>
  <c r="P959" i="3"/>
  <c r="O959" i="3" s="1"/>
  <c r="N959" i="3" s="1"/>
  <c r="I959" i="3"/>
  <c r="J959" i="3" s="1"/>
  <c r="Q959" i="3" s="1"/>
  <c r="H959" i="3"/>
  <c r="D959" i="3"/>
  <c r="E959" i="3" s="1"/>
  <c r="B959" i="3"/>
  <c r="A959" i="3"/>
  <c r="P958" i="3"/>
  <c r="O958" i="3" s="1"/>
  <c r="N958" i="3" s="1"/>
  <c r="I958" i="3"/>
  <c r="H958" i="3"/>
  <c r="D958" i="3"/>
  <c r="E958" i="3" s="1"/>
  <c r="B958" i="3"/>
  <c r="A958" i="3"/>
  <c r="P957" i="3"/>
  <c r="O957" i="3" s="1"/>
  <c r="N957" i="3" s="1"/>
  <c r="I957" i="3"/>
  <c r="J957" i="3" s="1"/>
  <c r="Q957" i="3" s="1"/>
  <c r="H957" i="3"/>
  <c r="D957" i="3"/>
  <c r="E957" i="3" s="1"/>
  <c r="B957" i="3"/>
  <c r="A957" i="3"/>
  <c r="P956" i="3"/>
  <c r="O956" i="3" s="1"/>
  <c r="N956" i="3" s="1"/>
  <c r="I956" i="3"/>
  <c r="H956" i="3"/>
  <c r="D956" i="3"/>
  <c r="E956" i="3" s="1"/>
  <c r="B956" i="3"/>
  <c r="A956" i="3"/>
  <c r="P955" i="3"/>
  <c r="O955" i="3" s="1"/>
  <c r="N955" i="3" s="1"/>
  <c r="I955" i="3"/>
  <c r="J955" i="3" s="1"/>
  <c r="Q955" i="3" s="1"/>
  <c r="H955" i="3"/>
  <c r="D955" i="3"/>
  <c r="E955" i="3" s="1"/>
  <c r="B955" i="3"/>
  <c r="A955" i="3"/>
  <c r="P954" i="3"/>
  <c r="O954" i="3" s="1"/>
  <c r="N954" i="3" s="1"/>
  <c r="I954" i="3"/>
  <c r="J954" i="3" s="1"/>
  <c r="H954" i="3"/>
  <c r="D954" i="3"/>
  <c r="E954" i="3" s="1"/>
  <c r="B954" i="3"/>
  <c r="A954" i="3"/>
  <c r="P953" i="3"/>
  <c r="O953" i="3" s="1"/>
  <c r="N953" i="3" s="1"/>
  <c r="I953" i="3"/>
  <c r="J953" i="3" s="1"/>
  <c r="Q953" i="3" s="1"/>
  <c r="H953" i="3"/>
  <c r="D953" i="3"/>
  <c r="E953" i="3" s="1"/>
  <c r="B953" i="3"/>
  <c r="A953" i="3"/>
  <c r="P952" i="3"/>
  <c r="O952" i="3" s="1"/>
  <c r="N952" i="3" s="1"/>
  <c r="I952" i="3"/>
  <c r="H952" i="3"/>
  <c r="D952" i="3"/>
  <c r="E952" i="3" s="1"/>
  <c r="B952" i="3"/>
  <c r="A952" i="3"/>
  <c r="P951" i="3"/>
  <c r="O951" i="3" s="1"/>
  <c r="N951" i="3" s="1"/>
  <c r="I951" i="3"/>
  <c r="J951" i="3" s="1"/>
  <c r="Q951" i="3" s="1"/>
  <c r="H951" i="3"/>
  <c r="D951" i="3"/>
  <c r="E951" i="3" s="1"/>
  <c r="B951" i="3"/>
  <c r="A951" i="3"/>
  <c r="P950" i="3"/>
  <c r="O950" i="3" s="1"/>
  <c r="N950" i="3" s="1"/>
  <c r="I950" i="3"/>
  <c r="J950" i="3" s="1"/>
  <c r="Q950" i="3" s="1"/>
  <c r="H950" i="3"/>
  <c r="D950" i="3"/>
  <c r="E950" i="3" s="1"/>
  <c r="B950" i="3"/>
  <c r="A950" i="3"/>
  <c r="P949" i="3"/>
  <c r="O949" i="3" s="1"/>
  <c r="N949" i="3" s="1"/>
  <c r="I949" i="3"/>
  <c r="J949" i="3" s="1"/>
  <c r="Q949" i="3" s="1"/>
  <c r="H949" i="3"/>
  <c r="D949" i="3"/>
  <c r="E949" i="3" s="1"/>
  <c r="B949" i="3"/>
  <c r="A949" i="3"/>
  <c r="P948" i="3"/>
  <c r="O948" i="3" s="1"/>
  <c r="N948" i="3" s="1"/>
  <c r="I948" i="3"/>
  <c r="J948" i="3" s="1"/>
  <c r="H948" i="3"/>
  <c r="D948" i="3"/>
  <c r="E948" i="3" s="1"/>
  <c r="B948" i="3"/>
  <c r="A948" i="3"/>
  <c r="P947" i="3"/>
  <c r="O947" i="3" s="1"/>
  <c r="N947" i="3" s="1"/>
  <c r="I947" i="3"/>
  <c r="J947" i="3" s="1"/>
  <c r="Q947" i="3" s="1"/>
  <c r="H947" i="3"/>
  <c r="D947" i="3"/>
  <c r="E947" i="3" s="1"/>
  <c r="B947" i="3"/>
  <c r="A947" i="3"/>
  <c r="P946" i="3"/>
  <c r="O946" i="3" s="1"/>
  <c r="N946" i="3" s="1"/>
  <c r="I946" i="3"/>
  <c r="H946" i="3"/>
  <c r="D946" i="3"/>
  <c r="E946" i="3" s="1"/>
  <c r="B946" i="3"/>
  <c r="A946" i="3"/>
  <c r="P945" i="3"/>
  <c r="O945" i="3" s="1"/>
  <c r="N945" i="3" s="1"/>
  <c r="I945" i="3"/>
  <c r="J945" i="3" s="1"/>
  <c r="Q945" i="3" s="1"/>
  <c r="H945" i="3"/>
  <c r="D945" i="3"/>
  <c r="E945" i="3" s="1"/>
  <c r="B945" i="3"/>
  <c r="A945" i="3"/>
  <c r="P944" i="3"/>
  <c r="O944" i="3" s="1"/>
  <c r="N944" i="3" s="1"/>
  <c r="I944" i="3"/>
  <c r="H944" i="3"/>
  <c r="D944" i="3"/>
  <c r="E944" i="3" s="1"/>
  <c r="B944" i="3"/>
  <c r="A944" i="3"/>
  <c r="P943" i="3"/>
  <c r="O943" i="3" s="1"/>
  <c r="N943" i="3" s="1"/>
  <c r="I943" i="3"/>
  <c r="J943" i="3" s="1"/>
  <c r="Q943" i="3" s="1"/>
  <c r="H943" i="3"/>
  <c r="D943" i="3"/>
  <c r="E943" i="3" s="1"/>
  <c r="B943" i="3"/>
  <c r="A943" i="3"/>
  <c r="P942" i="3"/>
  <c r="O942" i="3" s="1"/>
  <c r="N942" i="3" s="1"/>
  <c r="I942" i="3"/>
  <c r="H942" i="3"/>
  <c r="D942" i="3"/>
  <c r="E942" i="3" s="1"/>
  <c r="B942" i="3"/>
  <c r="A942" i="3"/>
  <c r="P941" i="3"/>
  <c r="O941" i="3" s="1"/>
  <c r="N941" i="3" s="1"/>
  <c r="I941" i="3"/>
  <c r="J941" i="3" s="1"/>
  <c r="Q941" i="3" s="1"/>
  <c r="H941" i="3"/>
  <c r="D941" i="3"/>
  <c r="E941" i="3" s="1"/>
  <c r="B941" i="3"/>
  <c r="A941" i="3"/>
  <c r="P940" i="3"/>
  <c r="O940" i="3" s="1"/>
  <c r="N940" i="3" s="1"/>
  <c r="I940" i="3"/>
  <c r="H940" i="3"/>
  <c r="D940" i="3"/>
  <c r="E940" i="3" s="1"/>
  <c r="B940" i="3"/>
  <c r="A940" i="3"/>
  <c r="P939" i="3"/>
  <c r="O939" i="3" s="1"/>
  <c r="N939" i="3" s="1"/>
  <c r="I939" i="3"/>
  <c r="J939" i="3" s="1"/>
  <c r="Q939" i="3" s="1"/>
  <c r="H939" i="3"/>
  <c r="D939" i="3"/>
  <c r="E939" i="3" s="1"/>
  <c r="B939" i="3"/>
  <c r="A939" i="3"/>
  <c r="P938" i="3"/>
  <c r="O938" i="3" s="1"/>
  <c r="N938" i="3" s="1"/>
  <c r="I938" i="3"/>
  <c r="J938" i="3" s="1"/>
  <c r="H938" i="3"/>
  <c r="D938" i="3"/>
  <c r="E938" i="3" s="1"/>
  <c r="B938" i="3"/>
  <c r="A938" i="3"/>
  <c r="P937" i="3"/>
  <c r="O937" i="3" s="1"/>
  <c r="N937" i="3" s="1"/>
  <c r="I937" i="3"/>
  <c r="J937" i="3" s="1"/>
  <c r="Q937" i="3" s="1"/>
  <c r="H937" i="3"/>
  <c r="D937" i="3"/>
  <c r="E937" i="3" s="1"/>
  <c r="B937" i="3"/>
  <c r="A937" i="3"/>
  <c r="P936" i="3"/>
  <c r="O936" i="3" s="1"/>
  <c r="N936" i="3" s="1"/>
  <c r="I936" i="3"/>
  <c r="J936" i="3" s="1"/>
  <c r="H936" i="3"/>
  <c r="D936" i="3"/>
  <c r="E936" i="3" s="1"/>
  <c r="B936" i="3"/>
  <c r="A936" i="3"/>
  <c r="P935" i="3"/>
  <c r="O935" i="3" s="1"/>
  <c r="N935" i="3" s="1"/>
  <c r="I935" i="3"/>
  <c r="J935" i="3" s="1"/>
  <c r="Q935" i="3" s="1"/>
  <c r="H935" i="3"/>
  <c r="D935" i="3"/>
  <c r="E935" i="3" s="1"/>
  <c r="B935" i="3"/>
  <c r="A935" i="3"/>
  <c r="P934" i="3"/>
  <c r="O934" i="3" s="1"/>
  <c r="N934" i="3" s="1"/>
  <c r="I934" i="3"/>
  <c r="H934" i="3"/>
  <c r="D934" i="3"/>
  <c r="E934" i="3" s="1"/>
  <c r="B934" i="3"/>
  <c r="A934" i="3"/>
  <c r="P933" i="3"/>
  <c r="O933" i="3" s="1"/>
  <c r="N933" i="3" s="1"/>
  <c r="I933" i="3"/>
  <c r="J933" i="3" s="1"/>
  <c r="Q933" i="3" s="1"/>
  <c r="H933" i="3"/>
  <c r="D933" i="3"/>
  <c r="E933" i="3" s="1"/>
  <c r="B933" i="3"/>
  <c r="A933" i="3"/>
  <c r="P932" i="3"/>
  <c r="O932" i="3" s="1"/>
  <c r="N932" i="3" s="1"/>
  <c r="I932" i="3"/>
  <c r="J932" i="3" s="1"/>
  <c r="Q932" i="3" s="1"/>
  <c r="H932" i="3"/>
  <c r="D932" i="3"/>
  <c r="E932" i="3" s="1"/>
  <c r="B932" i="3"/>
  <c r="A932" i="3"/>
  <c r="P931" i="3"/>
  <c r="O931" i="3" s="1"/>
  <c r="N931" i="3" s="1"/>
  <c r="I931" i="3"/>
  <c r="J931" i="3" s="1"/>
  <c r="Q931" i="3" s="1"/>
  <c r="H931" i="3"/>
  <c r="D931" i="3"/>
  <c r="E931" i="3" s="1"/>
  <c r="B931" i="3"/>
  <c r="A931" i="3"/>
  <c r="P930" i="3"/>
  <c r="O930" i="3" s="1"/>
  <c r="N930" i="3" s="1"/>
  <c r="I930" i="3"/>
  <c r="H930" i="3"/>
  <c r="D930" i="3"/>
  <c r="E930" i="3" s="1"/>
  <c r="B930" i="3"/>
  <c r="A930" i="3"/>
  <c r="P929" i="3"/>
  <c r="O929" i="3" s="1"/>
  <c r="N929" i="3" s="1"/>
  <c r="I929" i="3"/>
  <c r="J929" i="3" s="1"/>
  <c r="Q929" i="3" s="1"/>
  <c r="H929" i="3"/>
  <c r="D929" i="3"/>
  <c r="E929" i="3" s="1"/>
  <c r="B929" i="3"/>
  <c r="A929" i="3"/>
  <c r="P928" i="3"/>
  <c r="O928" i="3" s="1"/>
  <c r="N928" i="3" s="1"/>
  <c r="I928" i="3"/>
  <c r="H928" i="3"/>
  <c r="D928" i="3"/>
  <c r="E928" i="3" s="1"/>
  <c r="B928" i="3"/>
  <c r="A928" i="3"/>
  <c r="P927" i="3"/>
  <c r="O927" i="3" s="1"/>
  <c r="N927" i="3" s="1"/>
  <c r="I927" i="3"/>
  <c r="J927" i="3" s="1"/>
  <c r="Q927" i="3" s="1"/>
  <c r="H927" i="3"/>
  <c r="D927" i="3"/>
  <c r="E927" i="3" s="1"/>
  <c r="B927" i="3"/>
  <c r="A927" i="3"/>
  <c r="P926" i="3"/>
  <c r="O926" i="3" s="1"/>
  <c r="N926" i="3" s="1"/>
  <c r="I926" i="3"/>
  <c r="H926" i="3"/>
  <c r="D926" i="3"/>
  <c r="E926" i="3" s="1"/>
  <c r="B926" i="3"/>
  <c r="A926" i="3"/>
  <c r="P925" i="3"/>
  <c r="O925" i="3" s="1"/>
  <c r="N925" i="3" s="1"/>
  <c r="I925" i="3"/>
  <c r="J925" i="3" s="1"/>
  <c r="Q925" i="3" s="1"/>
  <c r="H925" i="3"/>
  <c r="D925" i="3"/>
  <c r="E925" i="3" s="1"/>
  <c r="B925" i="3"/>
  <c r="A925" i="3"/>
  <c r="P924" i="3"/>
  <c r="O924" i="3" s="1"/>
  <c r="N924" i="3" s="1"/>
  <c r="I924" i="3"/>
  <c r="H924" i="3"/>
  <c r="D924" i="3"/>
  <c r="E924" i="3" s="1"/>
  <c r="B924" i="3"/>
  <c r="A924" i="3"/>
  <c r="P923" i="3"/>
  <c r="O923" i="3" s="1"/>
  <c r="N923" i="3" s="1"/>
  <c r="I923" i="3"/>
  <c r="J923" i="3" s="1"/>
  <c r="Q923" i="3" s="1"/>
  <c r="H923" i="3"/>
  <c r="D923" i="3"/>
  <c r="E923" i="3" s="1"/>
  <c r="B923" i="3"/>
  <c r="A923" i="3"/>
  <c r="P922" i="3"/>
  <c r="O922" i="3" s="1"/>
  <c r="N922" i="3" s="1"/>
  <c r="I922" i="3"/>
  <c r="J922" i="3" s="1"/>
  <c r="Q922" i="3" s="1"/>
  <c r="H922" i="3"/>
  <c r="D922" i="3"/>
  <c r="E922" i="3" s="1"/>
  <c r="B922" i="3"/>
  <c r="A922" i="3"/>
  <c r="P921" i="3"/>
  <c r="O921" i="3" s="1"/>
  <c r="N921" i="3" s="1"/>
  <c r="I921" i="3"/>
  <c r="J921" i="3" s="1"/>
  <c r="Q921" i="3" s="1"/>
  <c r="H921" i="3"/>
  <c r="D921" i="3"/>
  <c r="E921" i="3" s="1"/>
  <c r="B921" i="3"/>
  <c r="A921" i="3"/>
  <c r="P920" i="3"/>
  <c r="O920" i="3" s="1"/>
  <c r="N920" i="3" s="1"/>
  <c r="I920" i="3"/>
  <c r="H920" i="3"/>
  <c r="D920" i="3"/>
  <c r="E920" i="3" s="1"/>
  <c r="B920" i="3"/>
  <c r="A920" i="3"/>
  <c r="P919" i="3"/>
  <c r="O919" i="3" s="1"/>
  <c r="N919" i="3" s="1"/>
  <c r="I919" i="3"/>
  <c r="J919" i="3" s="1"/>
  <c r="Q919" i="3" s="1"/>
  <c r="H919" i="3"/>
  <c r="D919" i="3"/>
  <c r="E919" i="3" s="1"/>
  <c r="B919" i="3"/>
  <c r="A919" i="3"/>
  <c r="P918" i="3"/>
  <c r="O918" i="3" s="1"/>
  <c r="N918" i="3" s="1"/>
  <c r="I918" i="3"/>
  <c r="J918" i="3" s="1"/>
  <c r="H918" i="3"/>
  <c r="D918" i="3"/>
  <c r="E918" i="3" s="1"/>
  <c r="B918" i="3"/>
  <c r="A918" i="3"/>
  <c r="P917" i="3"/>
  <c r="O917" i="3" s="1"/>
  <c r="N917" i="3" s="1"/>
  <c r="I917" i="3"/>
  <c r="J917" i="3" s="1"/>
  <c r="Q917" i="3" s="1"/>
  <c r="H917" i="3"/>
  <c r="D917" i="3"/>
  <c r="E917" i="3" s="1"/>
  <c r="B917" i="3"/>
  <c r="A917" i="3"/>
  <c r="P916" i="3"/>
  <c r="O916" i="3" s="1"/>
  <c r="N916" i="3" s="1"/>
  <c r="I916" i="3"/>
  <c r="H916" i="3"/>
  <c r="D916" i="3"/>
  <c r="E916" i="3" s="1"/>
  <c r="B916" i="3"/>
  <c r="A916" i="3"/>
  <c r="P915" i="3"/>
  <c r="O915" i="3" s="1"/>
  <c r="N915" i="3" s="1"/>
  <c r="I915" i="3"/>
  <c r="J915" i="3" s="1"/>
  <c r="Q915" i="3" s="1"/>
  <c r="H915" i="3"/>
  <c r="D915" i="3"/>
  <c r="E915" i="3" s="1"/>
  <c r="B915" i="3"/>
  <c r="A915" i="3"/>
  <c r="P914" i="3"/>
  <c r="O914" i="3" s="1"/>
  <c r="N914" i="3" s="1"/>
  <c r="I914" i="3"/>
  <c r="H914" i="3"/>
  <c r="D914" i="3"/>
  <c r="E914" i="3" s="1"/>
  <c r="B914" i="3"/>
  <c r="A914" i="3"/>
  <c r="P913" i="3"/>
  <c r="O913" i="3" s="1"/>
  <c r="N913" i="3" s="1"/>
  <c r="I913" i="3"/>
  <c r="J913" i="3" s="1"/>
  <c r="Q913" i="3" s="1"/>
  <c r="H913" i="3"/>
  <c r="D913" i="3"/>
  <c r="E913" i="3" s="1"/>
  <c r="B913" i="3"/>
  <c r="A913" i="3"/>
  <c r="P912" i="3"/>
  <c r="O912" i="3" s="1"/>
  <c r="N912" i="3" s="1"/>
  <c r="I912" i="3"/>
  <c r="H912" i="3"/>
  <c r="D912" i="3"/>
  <c r="E912" i="3" s="1"/>
  <c r="B912" i="3"/>
  <c r="A912" i="3"/>
  <c r="P911" i="3"/>
  <c r="O911" i="3" s="1"/>
  <c r="N911" i="3" s="1"/>
  <c r="I911" i="3"/>
  <c r="J911" i="3" s="1"/>
  <c r="Q911" i="3" s="1"/>
  <c r="H911" i="3"/>
  <c r="D911" i="3"/>
  <c r="E911" i="3" s="1"/>
  <c r="B911" i="3"/>
  <c r="A911" i="3"/>
  <c r="P910" i="3"/>
  <c r="O910" i="3" s="1"/>
  <c r="N910" i="3" s="1"/>
  <c r="I910" i="3"/>
  <c r="H910" i="3"/>
  <c r="D910" i="3"/>
  <c r="E910" i="3" s="1"/>
  <c r="B910" i="3"/>
  <c r="A910" i="3"/>
  <c r="P909" i="3"/>
  <c r="O909" i="3" s="1"/>
  <c r="N909" i="3" s="1"/>
  <c r="I909" i="3"/>
  <c r="J909" i="3" s="1"/>
  <c r="Q909" i="3" s="1"/>
  <c r="H909" i="3"/>
  <c r="D909" i="3"/>
  <c r="E909" i="3" s="1"/>
  <c r="B909" i="3"/>
  <c r="A909" i="3"/>
  <c r="P908" i="3"/>
  <c r="O908" i="3" s="1"/>
  <c r="N908" i="3" s="1"/>
  <c r="I908" i="3"/>
  <c r="J908" i="3" s="1"/>
  <c r="H908" i="3"/>
  <c r="D908" i="3"/>
  <c r="E908" i="3" s="1"/>
  <c r="B908" i="3"/>
  <c r="A908" i="3"/>
  <c r="P907" i="3"/>
  <c r="O907" i="3" s="1"/>
  <c r="N907" i="3" s="1"/>
  <c r="I907" i="3"/>
  <c r="J907" i="3" s="1"/>
  <c r="Q907" i="3" s="1"/>
  <c r="H907" i="3"/>
  <c r="D907" i="3"/>
  <c r="E907" i="3" s="1"/>
  <c r="B907" i="3"/>
  <c r="A907" i="3"/>
  <c r="P906" i="3"/>
  <c r="O906" i="3" s="1"/>
  <c r="N906" i="3" s="1"/>
  <c r="I906" i="3"/>
  <c r="H906" i="3"/>
  <c r="D906" i="3"/>
  <c r="E906" i="3" s="1"/>
  <c r="B906" i="3"/>
  <c r="A906" i="3"/>
  <c r="P905" i="3"/>
  <c r="O905" i="3" s="1"/>
  <c r="N905" i="3" s="1"/>
  <c r="I905" i="3"/>
  <c r="J905" i="3" s="1"/>
  <c r="Q905" i="3" s="1"/>
  <c r="H905" i="3"/>
  <c r="D905" i="3"/>
  <c r="E905" i="3" s="1"/>
  <c r="B905" i="3"/>
  <c r="A905" i="3"/>
  <c r="P904" i="3"/>
  <c r="O904" i="3" s="1"/>
  <c r="N904" i="3" s="1"/>
  <c r="I904" i="3"/>
  <c r="J904" i="3" s="1"/>
  <c r="Q904" i="3" s="1"/>
  <c r="H904" i="3"/>
  <c r="D904" i="3"/>
  <c r="E904" i="3" s="1"/>
  <c r="B904" i="3"/>
  <c r="A904" i="3"/>
  <c r="P903" i="3"/>
  <c r="O903" i="3" s="1"/>
  <c r="N903" i="3" s="1"/>
  <c r="I903" i="3"/>
  <c r="J903" i="3" s="1"/>
  <c r="Q903" i="3" s="1"/>
  <c r="H903" i="3"/>
  <c r="D903" i="3"/>
  <c r="E903" i="3" s="1"/>
  <c r="B903" i="3"/>
  <c r="A903" i="3"/>
  <c r="P902" i="3"/>
  <c r="O902" i="3" s="1"/>
  <c r="N902" i="3" s="1"/>
  <c r="I902" i="3"/>
  <c r="H902" i="3"/>
  <c r="D902" i="3"/>
  <c r="E902" i="3" s="1"/>
  <c r="B902" i="3"/>
  <c r="A902" i="3"/>
  <c r="P901" i="3"/>
  <c r="O901" i="3" s="1"/>
  <c r="N901" i="3" s="1"/>
  <c r="I901" i="3"/>
  <c r="J901" i="3" s="1"/>
  <c r="Q901" i="3" s="1"/>
  <c r="H901" i="3"/>
  <c r="D901" i="3"/>
  <c r="E901" i="3" s="1"/>
  <c r="B901" i="3"/>
  <c r="A901" i="3"/>
  <c r="P900" i="3"/>
  <c r="O900" i="3" s="1"/>
  <c r="N900" i="3" s="1"/>
  <c r="I900" i="3"/>
  <c r="J900" i="3" s="1"/>
  <c r="H900" i="3"/>
  <c r="D900" i="3"/>
  <c r="E900" i="3" s="1"/>
  <c r="B900" i="3"/>
  <c r="A900" i="3"/>
  <c r="P899" i="3"/>
  <c r="O899" i="3" s="1"/>
  <c r="N899" i="3" s="1"/>
  <c r="I899" i="3"/>
  <c r="J899" i="3" s="1"/>
  <c r="Q899" i="3" s="1"/>
  <c r="H899" i="3"/>
  <c r="D899" i="3"/>
  <c r="E899" i="3" s="1"/>
  <c r="B899" i="3"/>
  <c r="A899" i="3"/>
  <c r="P898" i="3"/>
  <c r="O898" i="3" s="1"/>
  <c r="N898" i="3" s="1"/>
  <c r="I898" i="3"/>
  <c r="H898" i="3"/>
  <c r="D898" i="3"/>
  <c r="E898" i="3" s="1"/>
  <c r="B898" i="3"/>
  <c r="A898" i="3"/>
  <c r="P897" i="3"/>
  <c r="O897" i="3" s="1"/>
  <c r="N897" i="3" s="1"/>
  <c r="I897" i="3"/>
  <c r="H897" i="3"/>
  <c r="D897" i="3"/>
  <c r="E897" i="3" s="1"/>
  <c r="B897" i="3"/>
  <c r="A897" i="3"/>
  <c r="P896" i="3"/>
  <c r="O896" i="3" s="1"/>
  <c r="N896" i="3" s="1"/>
  <c r="I896" i="3"/>
  <c r="H896" i="3"/>
  <c r="D896" i="3"/>
  <c r="E896" i="3" s="1"/>
  <c r="B896" i="3"/>
  <c r="A896" i="3"/>
  <c r="P895" i="3"/>
  <c r="O895" i="3" s="1"/>
  <c r="N895" i="3" s="1"/>
  <c r="I895" i="3"/>
  <c r="H895" i="3"/>
  <c r="D895" i="3"/>
  <c r="E895" i="3" s="1"/>
  <c r="B895" i="3"/>
  <c r="A895" i="3"/>
  <c r="P894" i="3"/>
  <c r="O894" i="3" s="1"/>
  <c r="N894" i="3" s="1"/>
  <c r="I894" i="3"/>
  <c r="H894" i="3"/>
  <c r="D894" i="3"/>
  <c r="E894" i="3" s="1"/>
  <c r="B894" i="3"/>
  <c r="A894" i="3"/>
  <c r="P893" i="3"/>
  <c r="O893" i="3" s="1"/>
  <c r="N893" i="3" s="1"/>
  <c r="I893" i="3"/>
  <c r="H893" i="3"/>
  <c r="D893" i="3"/>
  <c r="E893" i="3" s="1"/>
  <c r="B893" i="3"/>
  <c r="A893" i="3"/>
  <c r="P892" i="3"/>
  <c r="O892" i="3" s="1"/>
  <c r="N892" i="3" s="1"/>
  <c r="I892" i="3"/>
  <c r="H892" i="3"/>
  <c r="D892" i="3"/>
  <c r="E892" i="3" s="1"/>
  <c r="B892" i="3"/>
  <c r="A892" i="3"/>
  <c r="P891" i="3"/>
  <c r="O891" i="3" s="1"/>
  <c r="N891" i="3" s="1"/>
  <c r="I891" i="3"/>
  <c r="H891" i="3"/>
  <c r="D891" i="3"/>
  <c r="E891" i="3" s="1"/>
  <c r="B891" i="3"/>
  <c r="A891" i="3"/>
  <c r="P890" i="3"/>
  <c r="O890" i="3" s="1"/>
  <c r="N890" i="3" s="1"/>
  <c r="I890" i="3"/>
  <c r="H890" i="3"/>
  <c r="D890" i="3"/>
  <c r="E890" i="3" s="1"/>
  <c r="B890" i="3"/>
  <c r="A890" i="3"/>
  <c r="P889" i="3"/>
  <c r="O889" i="3" s="1"/>
  <c r="N889" i="3" s="1"/>
  <c r="I889" i="3"/>
  <c r="H889" i="3"/>
  <c r="D889" i="3"/>
  <c r="E889" i="3" s="1"/>
  <c r="B889" i="3"/>
  <c r="A889" i="3"/>
  <c r="P888" i="3"/>
  <c r="O888" i="3" s="1"/>
  <c r="N888" i="3" s="1"/>
  <c r="I888" i="3"/>
  <c r="H888" i="3"/>
  <c r="D888" i="3"/>
  <c r="E888" i="3" s="1"/>
  <c r="B888" i="3"/>
  <c r="A888" i="3"/>
  <c r="P887" i="3"/>
  <c r="O887" i="3" s="1"/>
  <c r="N887" i="3" s="1"/>
  <c r="I887" i="3"/>
  <c r="H887" i="3"/>
  <c r="D887" i="3"/>
  <c r="E887" i="3" s="1"/>
  <c r="B887" i="3"/>
  <c r="A887" i="3"/>
  <c r="P886" i="3"/>
  <c r="O886" i="3" s="1"/>
  <c r="N886" i="3" s="1"/>
  <c r="I886" i="3"/>
  <c r="H886" i="3"/>
  <c r="D886" i="3"/>
  <c r="E886" i="3" s="1"/>
  <c r="B886" i="3"/>
  <c r="A886" i="3"/>
  <c r="P885" i="3"/>
  <c r="O885" i="3" s="1"/>
  <c r="N885" i="3" s="1"/>
  <c r="I885" i="3"/>
  <c r="H885" i="3"/>
  <c r="D885" i="3"/>
  <c r="E885" i="3" s="1"/>
  <c r="B885" i="3"/>
  <c r="A885" i="3"/>
  <c r="P884" i="3"/>
  <c r="O884" i="3" s="1"/>
  <c r="N884" i="3" s="1"/>
  <c r="I884" i="3"/>
  <c r="H884" i="3"/>
  <c r="D884" i="3"/>
  <c r="E884" i="3" s="1"/>
  <c r="B884" i="3"/>
  <c r="A884" i="3"/>
  <c r="P883" i="3"/>
  <c r="O883" i="3" s="1"/>
  <c r="N883" i="3" s="1"/>
  <c r="I883" i="3"/>
  <c r="H883" i="3"/>
  <c r="D883" i="3"/>
  <c r="E883" i="3" s="1"/>
  <c r="B883" i="3"/>
  <c r="A883" i="3"/>
  <c r="P882" i="3"/>
  <c r="O882" i="3" s="1"/>
  <c r="N882" i="3" s="1"/>
  <c r="I882" i="3"/>
  <c r="H882" i="3"/>
  <c r="D882" i="3"/>
  <c r="E882" i="3" s="1"/>
  <c r="B882" i="3"/>
  <c r="A882" i="3"/>
  <c r="P881" i="3"/>
  <c r="O881" i="3" s="1"/>
  <c r="N881" i="3" s="1"/>
  <c r="I881" i="3"/>
  <c r="H881" i="3"/>
  <c r="D881" i="3"/>
  <c r="E881" i="3" s="1"/>
  <c r="B881" i="3"/>
  <c r="A881" i="3"/>
  <c r="P880" i="3"/>
  <c r="O880" i="3" s="1"/>
  <c r="N880" i="3" s="1"/>
  <c r="I880" i="3"/>
  <c r="H880" i="3"/>
  <c r="D880" i="3"/>
  <c r="E880" i="3" s="1"/>
  <c r="B880" i="3"/>
  <c r="A880" i="3"/>
  <c r="P879" i="3"/>
  <c r="O879" i="3" s="1"/>
  <c r="N879" i="3" s="1"/>
  <c r="I879" i="3"/>
  <c r="H879" i="3"/>
  <c r="D879" i="3"/>
  <c r="E879" i="3" s="1"/>
  <c r="B879" i="3"/>
  <c r="A879" i="3"/>
  <c r="P878" i="3"/>
  <c r="O878" i="3" s="1"/>
  <c r="N878" i="3" s="1"/>
  <c r="I878" i="3"/>
  <c r="H878" i="3"/>
  <c r="D878" i="3"/>
  <c r="E878" i="3" s="1"/>
  <c r="B878" i="3"/>
  <c r="A878" i="3"/>
  <c r="P877" i="3"/>
  <c r="O877" i="3" s="1"/>
  <c r="N877" i="3" s="1"/>
  <c r="I877" i="3"/>
  <c r="H877" i="3"/>
  <c r="D877" i="3"/>
  <c r="E877" i="3" s="1"/>
  <c r="B877" i="3"/>
  <c r="A877" i="3"/>
  <c r="P876" i="3"/>
  <c r="O876" i="3" s="1"/>
  <c r="N876" i="3" s="1"/>
  <c r="I876" i="3"/>
  <c r="H876" i="3"/>
  <c r="D876" i="3"/>
  <c r="E876" i="3" s="1"/>
  <c r="B876" i="3"/>
  <c r="A876" i="3"/>
  <c r="P875" i="3"/>
  <c r="O875" i="3" s="1"/>
  <c r="N875" i="3" s="1"/>
  <c r="I875" i="3"/>
  <c r="H875" i="3"/>
  <c r="D875" i="3"/>
  <c r="E875" i="3" s="1"/>
  <c r="B875" i="3"/>
  <c r="A875" i="3"/>
  <c r="P874" i="3"/>
  <c r="O874" i="3" s="1"/>
  <c r="N874" i="3" s="1"/>
  <c r="I874" i="3"/>
  <c r="H874" i="3"/>
  <c r="D874" i="3"/>
  <c r="E874" i="3" s="1"/>
  <c r="B874" i="3"/>
  <c r="A874" i="3"/>
  <c r="P873" i="3"/>
  <c r="O873" i="3" s="1"/>
  <c r="N873" i="3" s="1"/>
  <c r="I873" i="3"/>
  <c r="H873" i="3"/>
  <c r="D873" i="3"/>
  <c r="E873" i="3" s="1"/>
  <c r="B873" i="3"/>
  <c r="A873" i="3"/>
  <c r="P872" i="3"/>
  <c r="O872" i="3" s="1"/>
  <c r="N872" i="3" s="1"/>
  <c r="I872" i="3"/>
  <c r="H872" i="3"/>
  <c r="D872" i="3"/>
  <c r="E872" i="3" s="1"/>
  <c r="B872" i="3"/>
  <c r="A872" i="3"/>
  <c r="P871" i="3"/>
  <c r="O871" i="3" s="1"/>
  <c r="N871" i="3" s="1"/>
  <c r="I871" i="3"/>
  <c r="H871" i="3"/>
  <c r="D871" i="3"/>
  <c r="E871" i="3" s="1"/>
  <c r="B871" i="3"/>
  <c r="A871" i="3"/>
  <c r="P870" i="3"/>
  <c r="O870" i="3" s="1"/>
  <c r="N870" i="3" s="1"/>
  <c r="I870" i="3"/>
  <c r="H870" i="3"/>
  <c r="D870" i="3"/>
  <c r="E870" i="3" s="1"/>
  <c r="B870" i="3"/>
  <c r="A870" i="3"/>
  <c r="P869" i="3"/>
  <c r="O869" i="3" s="1"/>
  <c r="N869" i="3" s="1"/>
  <c r="I869" i="3"/>
  <c r="H869" i="3"/>
  <c r="D869" i="3"/>
  <c r="E869" i="3" s="1"/>
  <c r="B869" i="3"/>
  <c r="A869" i="3"/>
  <c r="P868" i="3"/>
  <c r="O868" i="3" s="1"/>
  <c r="N868" i="3" s="1"/>
  <c r="I868" i="3"/>
  <c r="H868" i="3"/>
  <c r="D868" i="3"/>
  <c r="E868" i="3" s="1"/>
  <c r="B868" i="3"/>
  <c r="A868" i="3"/>
  <c r="P867" i="3"/>
  <c r="O867" i="3" s="1"/>
  <c r="N867" i="3" s="1"/>
  <c r="I867" i="3"/>
  <c r="H867" i="3"/>
  <c r="D867" i="3"/>
  <c r="E867" i="3" s="1"/>
  <c r="B867" i="3"/>
  <c r="A867" i="3"/>
  <c r="P866" i="3"/>
  <c r="O866" i="3" s="1"/>
  <c r="N866" i="3" s="1"/>
  <c r="I866" i="3"/>
  <c r="H866" i="3"/>
  <c r="D866" i="3"/>
  <c r="E866" i="3" s="1"/>
  <c r="B866" i="3"/>
  <c r="A866" i="3"/>
  <c r="P865" i="3"/>
  <c r="O865" i="3" s="1"/>
  <c r="N865" i="3" s="1"/>
  <c r="I865" i="3"/>
  <c r="H865" i="3"/>
  <c r="D865" i="3"/>
  <c r="E865" i="3" s="1"/>
  <c r="B865" i="3"/>
  <c r="A865" i="3"/>
  <c r="P864" i="3"/>
  <c r="O864" i="3" s="1"/>
  <c r="N864" i="3" s="1"/>
  <c r="I864" i="3"/>
  <c r="H864" i="3"/>
  <c r="D864" i="3"/>
  <c r="E864" i="3" s="1"/>
  <c r="B864" i="3"/>
  <c r="A864" i="3"/>
  <c r="P863" i="3"/>
  <c r="O863" i="3" s="1"/>
  <c r="N863" i="3" s="1"/>
  <c r="I863" i="3"/>
  <c r="H863" i="3"/>
  <c r="D863" i="3"/>
  <c r="E863" i="3" s="1"/>
  <c r="B863" i="3"/>
  <c r="A863" i="3"/>
  <c r="P862" i="3"/>
  <c r="O862" i="3" s="1"/>
  <c r="N862" i="3" s="1"/>
  <c r="I862" i="3"/>
  <c r="H862" i="3"/>
  <c r="D862" i="3"/>
  <c r="E862" i="3" s="1"/>
  <c r="B862" i="3"/>
  <c r="A862" i="3"/>
  <c r="P861" i="3"/>
  <c r="O861" i="3" s="1"/>
  <c r="N861" i="3" s="1"/>
  <c r="I861" i="3"/>
  <c r="H861" i="3"/>
  <c r="D861" i="3"/>
  <c r="E861" i="3" s="1"/>
  <c r="B861" i="3"/>
  <c r="A861" i="3"/>
  <c r="P860" i="3"/>
  <c r="O860" i="3" s="1"/>
  <c r="N860" i="3" s="1"/>
  <c r="I860" i="3"/>
  <c r="H860" i="3"/>
  <c r="D860" i="3"/>
  <c r="E860" i="3" s="1"/>
  <c r="B860" i="3"/>
  <c r="A860" i="3"/>
  <c r="P859" i="3"/>
  <c r="O859" i="3" s="1"/>
  <c r="N859" i="3" s="1"/>
  <c r="I859" i="3"/>
  <c r="H859" i="3"/>
  <c r="D859" i="3"/>
  <c r="E859" i="3" s="1"/>
  <c r="B859" i="3"/>
  <c r="A859" i="3"/>
  <c r="P858" i="3"/>
  <c r="O858" i="3" s="1"/>
  <c r="N858" i="3" s="1"/>
  <c r="I858" i="3"/>
  <c r="H858" i="3"/>
  <c r="D858" i="3"/>
  <c r="E858" i="3" s="1"/>
  <c r="B858" i="3"/>
  <c r="A858" i="3"/>
  <c r="P857" i="3"/>
  <c r="O857" i="3" s="1"/>
  <c r="N857" i="3" s="1"/>
  <c r="I857" i="3"/>
  <c r="H857" i="3"/>
  <c r="D857" i="3"/>
  <c r="E857" i="3" s="1"/>
  <c r="B857" i="3"/>
  <c r="A857" i="3"/>
  <c r="P856" i="3"/>
  <c r="O856" i="3" s="1"/>
  <c r="N856" i="3" s="1"/>
  <c r="I856" i="3"/>
  <c r="H856" i="3"/>
  <c r="D856" i="3"/>
  <c r="E856" i="3" s="1"/>
  <c r="B856" i="3"/>
  <c r="A856" i="3"/>
  <c r="P855" i="3"/>
  <c r="O855" i="3" s="1"/>
  <c r="N855" i="3" s="1"/>
  <c r="I855" i="3"/>
  <c r="H855" i="3"/>
  <c r="D855" i="3"/>
  <c r="E855" i="3" s="1"/>
  <c r="B855" i="3"/>
  <c r="A855" i="3"/>
  <c r="P854" i="3"/>
  <c r="O854" i="3" s="1"/>
  <c r="N854" i="3" s="1"/>
  <c r="I854" i="3"/>
  <c r="H854" i="3"/>
  <c r="D854" i="3"/>
  <c r="E854" i="3" s="1"/>
  <c r="B854" i="3"/>
  <c r="A854" i="3"/>
  <c r="P853" i="3"/>
  <c r="O853" i="3" s="1"/>
  <c r="N853" i="3" s="1"/>
  <c r="I853" i="3"/>
  <c r="H853" i="3"/>
  <c r="D853" i="3"/>
  <c r="E853" i="3" s="1"/>
  <c r="B853" i="3"/>
  <c r="A853" i="3"/>
  <c r="P852" i="3"/>
  <c r="O852" i="3" s="1"/>
  <c r="N852" i="3" s="1"/>
  <c r="I852" i="3"/>
  <c r="H852" i="3"/>
  <c r="D852" i="3"/>
  <c r="E852" i="3" s="1"/>
  <c r="B852" i="3"/>
  <c r="A852" i="3"/>
  <c r="P851" i="3"/>
  <c r="O851" i="3" s="1"/>
  <c r="N851" i="3" s="1"/>
  <c r="I851" i="3"/>
  <c r="H851" i="3"/>
  <c r="D851" i="3"/>
  <c r="E851" i="3" s="1"/>
  <c r="B851" i="3"/>
  <c r="A851" i="3"/>
  <c r="P850" i="3"/>
  <c r="O850" i="3" s="1"/>
  <c r="N850" i="3" s="1"/>
  <c r="I850" i="3"/>
  <c r="H850" i="3"/>
  <c r="D850" i="3"/>
  <c r="E850" i="3" s="1"/>
  <c r="B850" i="3"/>
  <c r="A850" i="3"/>
  <c r="P849" i="3"/>
  <c r="O849" i="3" s="1"/>
  <c r="N849" i="3" s="1"/>
  <c r="I849" i="3"/>
  <c r="H849" i="3"/>
  <c r="D849" i="3"/>
  <c r="E849" i="3" s="1"/>
  <c r="B849" i="3"/>
  <c r="A849" i="3"/>
  <c r="P848" i="3"/>
  <c r="O848" i="3" s="1"/>
  <c r="N848" i="3" s="1"/>
  <c r="I848" i="3"/>
  <c r="H848" i="3"/>
  <c r="D848" i="3"/>
  <c r="E848" i="3" s="1"/>
  <c r="B848" i="3"/>
  <c r="A848" i="3"/>
  <c r="P847" i="3"/>
  <c r="O847" i="3" s="1"/>
  <c r="N847" i="3" s="1"/>
  <c r="I847" i="3"/>
  <c r="H847" i="3"/>
  <c r="D847" i="3"/>
  <c r="E847" i="3" s="1"/>
  <c r="B847" i="3"/>
  <c r="A847" i="3"/>
  <c r="P846" i="3"/>
  <c r="O846" i="3" s="1"/>
  <c r="N846" i="3" s="1"/>
  <c r="I846" i="3"/>
  <c r="H846" i="3"/>
  <c r="D846" i="3"/>
  <c r="E846" i="3" s="1"/>
  <c r="B846" i="3"/>
  <c r="A846" i="3"/>
  <c r="P845" i="3"/>
  <c r="O845" i="3" s="1"/>
  <c r="N845" i="3" s="1"/>
  <c r="I845" i="3"/>
  <c r="H845" i="3"/>
  <c r="D845" i="3"/>
  <c r="E845" i="3" s="1"/>
  <c r="B845" i="3"/>
  <c r="A845" i="3"/>
  <c r="P844" i="3"/>
  <c r="O844" i="3" s="1"/>
  <c r="N844" i="3" s="1"/>
  <c r="I844" i="3"/>
  <c r="H844" i="3"/>
  <c r="D844" i="3"/>
  <c r="E844" i="3" s="1"/>
  <c r="B844" i="3"/>
  <c r="A844" i="3"/>
  <c r="P843" i="3"/>
  <c r="O843" i="3" s="1"/>
  <c r="N843" i="3" s="1"/>
  <c r="I843" i="3"/>
  <c r="H843" i="3"/>
  <c r="D843" i="3"/>
  <c r="E843" i="3" s="1"/>
  <c r="B843" i="3"/>
  <c r="A843" i="3"/>
  <c r="P842" i="3"/>
  <c r="O842" i="3" s="1"/>
  <c r="N842" i="3" s="1"/>
  <c r="I842" i="3"/>
  <c r="H842" i="3"/>
  <c r="D842" i="3"/>
  <c r="E842" i="3" s="1"/>
  <c r="B842" i="3"/>
  <c r="A842" i="3"/>
  <c r="P841" i="3"/>
  <c r="O841" i="3" s="1"/>
  <c r="N841" i="3" s="1"/>
  <c r="I841" i="3"/>
  <c r="H841" i="3"/>
  <c r="D841" i="3"/>
  <c r="E841" i="3" s="1"/>
  <c r="B841" i="3"/>
  <c r="A841" i="3"/>
  <c r="P840" i="3"/>
  <c r="O840" i="3" s="1"/>
  <c r="N840" i="3" s="1"/>
  <c r="I840" i="3"/>
  <c r="H840" i="3"/>
  <c r="D840" i="3"/>
  <c r="E840" i="3" s="1"/>
  <c r="B840" i="3"/>
  <c r="A840" i="3"/>
  <c r="P839" i="3"/>
  <c r="O839" i="3" s="1"/>
  <c r="N839" i="3" s="1"/>
  <c r="I839" i="3"/>
  <c r="H839" i="3"/>
  <c r="D839" i="3"/>
  <c r="E839" i="3" s="1"/>
  <c r="B839" i="3"/>
  <c r="A839" i="3"/>
  <c r="P838" i="3"/>
  <c r="O838" i="3" s="1"/>
  <c r="N838" i="3" s="1"/>
  <c r="I838" i="3"/>
  <c r="H838" i="3"/>
  <c r="D838" i="3"/>
  <c r="E838" i="3" s="1"/>
  <c r="B838" i="3"/>
  <c r="A838" i="3"/>
  <c r="P837" i="3"/>
  <c r="O837" i="3" s="1"/>
  <c r="N837" i="3" s="1"/>
  <c r="I837" i="3"/>
  <c r="H837" i="3"/>
  <c r="D837" i="3"/>
  <c r="E837" i="3" s="1"/>
  <c r="B837" i="3"/>
  <c r="A837" i="3"/>
  <c r="P836" i="3"/>
  <c r="O836" i="3" s="1"/>
  <c r="N836" i="3" s="1"/>
  <c r="I836" i="3"/>
  <c r="H836" i="3"/>
  <c r="D836" i="3"/>
  <c r="E836" i="3" s="1"/>
  <c r="B836" i="3"/>
  <c r="A836" i="3"/>
  <c r="P835" i="3"/>
  <c r="O835" i="3" s="1"/>
  <c r="N835" i="3" s="1"/>
  <c r="I835" i="3"/>
  <c r="H835" i="3"/>
  <c r="D835" i="3"/>
  <c r="E835" i="3" s="1"/>
  <c r="B835" i="3"/>
  <c r="A835" i="3"/>
  <c r="P834" i="3"/>
  <c r="O834" i="3" s="1"/>
  <c r="N834" i="3" s="1"/>
  <c r="I834" i="3"/>
  <c r="H834" i="3"/>
  <c r="D834" i="3"/>
  <c r="E834" i="3" s="1"/>
  <c r="B834" i="3"/>
  <c r="A834" i="3"/>
  <c r="P833" i="3"/>
  <c r="O833" i="3" s="1"/>
  <c r="N833" i="3" s="1"/>
  <c r="I833" i="3"/>
  <c r="H833" i="3"/>
  <c r="D833" i="3"/>
  <c r="E833" i="3" s="1"/>
  <c r="B833" i="3"/>
  <c r="A833" i="3"/>
  <c r="P832" i="3"/>
  <c r="O832" i="3" s="1"/>
  <c r="N832" i="3" s="1"/>
  <c r="I832" i="3"/>
  <c r="H832" i="3"/>
  <c r="D832" i="3"/>
  <c r="E832" i="3" s="1"/>
  <c r="B832" i="3"/>
  <c r="A832" i="3"/>
  <c r="P831" i="3"/>
  <c r="O831" i="3" s="1"/>
  <c r="N831" i="3" s="1"/>
  <c r="I831" i="3"/>
  <c r="H831" i="3"/>
  <c r="D831" i="3"/>
  <c r="E831" i="3" s="1"/>
  <c r="B831" i="3"/>
  <c r="A831" i="3"/>
  <c r="P830" i="3"/>
  <c r="O830" i="3" s="1"/>
  <c r="N830" i="3" s="1"/>
  <c r="I830" i="3"/>
  <c r="H830" i="3"/>
  <c r="D830" i="3"/>
  <c r="E830" i="3" s="1"/>
  <c r="B830" i="3"/>
  <c r="A830" i="3"/>
  <c r="P829" i="3"/>
  <c r="O829" i="3" s="1"/>
  <c r="N829" i="3" s="1"/>
  <c r="I829" i="3"/>
  <c r="H829" i="3"/>
  <c r="D829" i="3"/>
  <c r="E829" i="3" s="1"/>
  <c r="B829" i="3"/>
  <c r="A829" i="3"/>
  <c r="P828" i="3"/>
  <c r="O828" i="3" s="1"/>
  <c r="N828" i="3" s="1"/>
  <c r="I828" i="3"/>
  <c r="H828" i="3"/>
  <c r="D828" i="3"/>
  <c r="E828" i="3" s="1"/>
  <c r="B828" i="3"/>
  <c r="A828" i="3"/>
  <c r="P827" i="3"/>
  <c r="O827" i="3" s="1"/>
  <c r="N827" i="3" s="1"/>
  <c r="I827" i="3"/>
  <c r="H827" i="3"/>
  <c r="D827" i="3"/>
  <c r="E827" i="3" s="1"/>
  <c r="B827" i="3"/>
  <c r="A827" i="3"/>
  <c r="P826" i="3"/>
  <c r="O826" i="3" s="1"/>
  <c r="N826" i="3" s="1"/>
  <c r="I826" i="3"/>
  <c r="H826" i="3"/>
  <c r="D826" i="3"/>
  <c r="E826" i="3" s="1"/>
  <c r="B826" i="3"/>
  <c r="A826" i="3"/>
  <c r="P825" i="3"/>
  <c r="O825" i="3" s="1"/>
  <c r="N825" i="3" s="1"/>
  <c r="I825" i="3"/>
  <c r="H825" i="3"/>
  <c r="D825" i="3"/>
  <c r="E825" i="3" s="1"/>
  <c r="B825" i="3"/>
  <c r="A825" i="3"/>
  <c r="P824" i="3"/>
  <c r="O824" i="3" s="1"/>
  <c r="N824" i="3" s="1"/>
  <c r="I824" i="3"/>
  <c r="H824" i="3"/>
  <c r="D824" i="3"/>
  <c r="E824" i="3" s="1"/>
  <c r="B824" i="3"/>
  <c r="A824" i="3"/>
  <c r="P823" i="3"/>
  <c r="O823" i="3" s="1"/>
  <c r="N823" i="3" s="1"/>
  <c r="I823" i="3"/>
  <c r="H823" i="3"/>
  <c r="D823" i="3"/>
  <c r="E823" i="3" s="1"/>
  <c r="B823" i="3"/>
  <c r="A823" i="3"/>
  <c r="P822" i="3"/>
  <c r="O822" i="3" s="1"/>
  <c r="N822" i="3" s="1"/>
  <c r="I822" i="3"/>
  <c r="H822" i="3"/>
  <c r="D822" i="3"/>
  <c r="E822" i="3" s="1"/>
  <c r="B822" i="3"/>
  <c r="A822" i="3"/>
  <c r="P821" i="3"/>
  <c r="O821" i="3" s="1"/>
  <c r="N821" i="3" s="1"/>
  <c r="I821" i="3"/>
  <c r="H821" i="3"/>
  <c r="D821" i="3"/>
  <c r="E821" i="3" s="1"/>
  <c r="B821" i="3"/>
  <c r="A821" i="3"/>
  <c r="P820" i="3"/>
  <c r="O820" i="3" s="1"/>
  <c r="N820" i="3" s="1"/>
  <c r="I820" i="3"/>
  <c r="H820" i="3"/>
  <c r="D820" i="3"/>
  <c r="E820" i="3" s="1"/>
  <c r="B820" i="3"/>
  <c r="A820" i="3"/>
  <c r="P819" i="3"/>
  <c r="O819" i="3" s="1"/>
  <c r="N819" i="3" s="1"/>
  <c r="I819" i="3"/>
  <c r="H819" i="3"/>
  <c r="D819" i="3"/>
  <c r="E819" i="3" s="1"/>
  <c r="B819" i="3"/>
  <c r="A819" i="3"/>
  <c r="P818" i="3"/>
  <c r="O818" i="3" s="1"/>
  <c r="N818" i="3" s="1"/>
  <c r="I818" i="3"/>
  <c r="H818" i="3"/>
  <c r="D818" i="3"/>
  <c r="E818" i="3" s="1"/>
  <c r="B818" i="3"/>
  <c r="A818" i="3"/>
  <c r="P817" i="3"/>
  <c r="O817" i="3" s="1"/>
  <c r="N817" i="3" s="1"/>
  <c r="I817" i="3"/>
  <c r="H817" i="3"/>
  <c r="D817" i="3"/>
  <c r="E817" i="3" s="1"/>
  <c r="B817" i="3"/>
  <c r="A817" i="3"/>
  <c r="P816" i="3"/>
  <c r="O816" i="3" s="1"/>
  <c r="N816" i="3" s="1"/>
  <c r="I816" i="3"/>
  <c r="H816" i="3"/>
  <c r="D816" i="3"/>
  <c r="E816" i="3" s="1"/>
  <c r="B816" i="3"/>
  <c r="A816" i="3"/>
  <c r="P815" i="3"/>
  <c r="O815" i="3" s="1"/>
  <c r="N815" i="3" s="1"/>
  <c r="I815" i="3"/>
  <c r="H815" i="3"/>
  <c r="D815" i="3"/>
  <c r="E815" i="3" s="1"/>
  <c r="B815" i="3"/>
  <c r="A815" i="3"/>
  <c r="P814" i="3"/>
  <c r="O814" i="3" s="1"/>
  <c r="N814" i="3" s="1"/>
  <c r="I814" i="3"/>
  <c r="H814" i="3"/>
  <c r="D814" i="3"/>
  <c r="E814" i="3" s="1"/>
  <c r="B814" i="3"/>
  <c r="A814" i="3"/>
  <c r="P813" i="3"/>
  <c r="O813" i="3" s="1"/>
  <c r="N813" i="3" s="1"/>
  <c r="I813" i="3"/>
  <c r="H813" i="3"/>
  <c r="D813" i="3"/>
  <c r="E813" i="3" s="1"/>
  <c r="B813" i="3"/>
  <c r="A813" i="3"/>
  <c r="P812" i="3"/>
  <c r="O812" i="3" s="1"/>
  <c r="N812" i="3" s="1"/>
  <c r="I812" i="3"/>
  <c r="J812" i="3" s="1"/>
  <c r="Q812" i="3" s="1"/>
  <c r="H812" i="3"/>
  <c r="D812" i="3"/>
  <c r="E812" i="3" s="1"/>
  <c r="B812" i="3"/>
  <c r="A812" i="3"/>
  <c r="P811" i="3"/>
  <c r="O811" i="3" s="1"/>
  <c r="N811" i="3" s="1"/>
  <c r="I811" i="3"/>
  <c r="J811" i="3" s="1"/>
  <c r="Q811" i="3" s="1"/>
  <c r="H811" i="3"/>
  <c r="D811" i="3"/>
  <c r="E811" i="3" s="1"/>
  <c r="B811" i="3"/>
  <c r="A811" i="3"/>
  <c r="P810" i="3"/>
  <c r="O810" i="3" s="1"/>
  <c r="N810" i="3" s="1"/>
  <c r="I810" i="3"/>
  <c r="J810" i="3" s="1"/>
  <c r="Q810" i="3" s="1"/>
  <c r="H810" i="3"/>
  <c r="D810" i="3"/>
  <c r="E810" i="3" s="1"/>
  <c r="B810" i="3"/>
  <c r="A810" i="3"/>
  <c r="P809" i="3"/>
  <c r="O809" i="3" s="1"/>
  <c r="N809" i="3" s="1"/>
  <c r="I809" i="3"/>
  <c r="J809" i="3" s="1"/>
  <c r="Q809" i="3" s="1"/>
  <c r="H809" i="3"/>
  <c r="D809" i="3"/>
  <c r="E809" i="3" s="1"/>
  <c r="B809" i="3"/>
  <c r="A809" i="3"/>
  <c r="P808" i="3"/>
  <c r="O808" i="3" s="1"/>
  <c r="N808" i="3" s="1"/>
  <c r="I808" i="3"/>
  <c r="J808" i="3" s="1"/>
  <c r="Q808" i="3" s="1"/>
  <c r="H808" i="3"/>
  <c r="D808" i="3"/>
  <c r="E808" i="3" s="1"/>
  <c r="B808" i="3"/>
  <c r="A808" i="3"/>
  <c r="P807" i="3"/>
  <c r="O807" i="3" s="1"/>
  <c r="N807" i="3" s="1"/>
  <c r="I807" i="3"/>
  <c r="J807" i="3" s="1"/>
  <c r="Q807" i="3" s="1"/>
  <c r="H807" i="3"/>
  <c r="D807" i="3"/>
  <c r="E807" i="3" s="1"/>
  <c r="B807" i="3"/>
  <c r="A807" i="3"/>
  <c r="P806" i="3"/>
  <c r="O806" i="3" s="1"/>
  <c r="N806" i="3" s="1"/>
  <c r="I806" i="3"/>
  <c r="J806" i="3" s="1"/>
  <c r="Q806" i="3" s="1"/>
  <c r="H806" i="3"/>
  <c r="D806" i="3"/>
  <c r="E806" i="3" s="1"/>
  <c r="B806" i="3"/>
  <c r="A806" i="3"/>
  <c r="P805" i="3"/>
  <c r="O805" i="3" s="1"/>
  <c r="N805" i="3" s="1"/>
  <c r="I805" i="3"/>
  <c r="J805" i="3" s="1"/>
  <c r="Q805" i="3" s="1"/>
  <c r="H805" i="3"/>
  <c r="D805" i="3"/>
  <c r="E805" i="3" s="1"/>
  <c r="B805" i="3"/>
  <c r="A805" i="3"/>
  <c r="P804" i="3"/>
  <c r="O804" i="3" s="1"/>
  <c r="N804" i="3" s="1"/>
  <c r="I804" i="3"/>
  <c r="J804" i="3" s="1"/>
  <c r="Q804" i="3" s="1"/>
  <c r="H804" i="3"/>
  <c r="D804" i="3"/>
  <c r="E804" i="3" s="1"/>
  <c r="B804" i="3"/>
  <c r="A804" i="3"/>
  <c r="P803" i="3"/>
  <c r="O803" i="3" s="1"/>
  <c r="N803" i="3" s="1"/>
  <c r="I803" i="3"/>
  <c r="J803" i="3" s="1"/>
  <c r="Q803" i="3" s="1"/>
  <c r="H803" i="3"/>
  <c r="D803" i="3"/>
  <c r="E803" i="3" s="1"/>
  <c r="B803" i="3"/>
  <c r="A803" i="3"/>
  <c r="P802" i="3"/>
  <c r="O802" i="3" s="1"/>
  <c r="N802" i="3" s="1"/>
  <c r="I802" i="3"/>
  <c r="J802" i="3" s="1"/>
  <c r="Q802" i="3" s="1"/>
  <c r="H802" i="3"/>
  <c r="D802" i="3"/>
  <c r="E802" i="3" s="1"/>
  <c r="B802" i="3"/>
  <c r="A802" i="3"/>
  <c r="P801" i="3"/>
  <c r="O801" i="3" s="1"/>
  <c r="N801" i="3" s="1"/>
  <c r="I801" i="3"/>
  <c r="J801" i="3" s="1"/>
  <c r="Q801" i="3" s="1"/>
  <c r="H801" i="3"/>
  <c r="D801" i="3"/>
  <c r="E801" i="3" s="1"/>
  <c r="B801" i="3"/>
  <c r="A801" i="3"/>
  <c r="P800" i="3"/>
  <c r="O800" i="3" s="1"/>
  <c r="N800" i="3" s="1"/>
  <c r="I800" i="3"/>
  <c r="J800" i="3" s="1"/>
  <c r="Q800" i="3" s="1"/>
  <c r="H800" i="3"/>
  <c r="D800" i="3"/>
  <c r="E800" i="3" s="1"/>
  <c r="B800" i="3"/>
  <c r="A800" i="3"/>
  <c r="P799" i="3"/>
  <c r="O799" i="3" s="1"/>
  <c r="N799" i="3" s="1"/>
  <c r="I799" i="3"/>
  <c r="J799" i="3" s="1"/>
  <c r="Q799" i="3" s="1"/>
  <c r="H799" i="3"/>
  <c r="D799" i="3"/>
  <c r="E799" i="3" s="1"/>
  <c r="B799" i="3"/>
  <c r="A799" i="3"/>
  <c r="P798" i="3"/>
  <c r="O798" i="3" s="1"/>
  <c r="N798" i="3" s="1"/>
  <c r="I798" i="3"/>
  <c r="J798" i="3" s="1"/>
  <c r="Q798" i="3" s="1"/>
  <c r="H798" i="3"/>
  <c r="D798" i="3"/>
  <c r="E798" i="3" s="1"/>
  <c r="B798" i="3"/>
  <c r="A798" i="3"/>
  <c r="P797" i="3"/>
  <c r="O797" i="3" s="1"/>
  <c r="N797" i="3" s="1"/>
  <c r="I797" i="3"/>
  <c r="J797" i="3" s="1"/>
  <c r="Q797" i="3" s="1"/>
  <c r="H797" i="3"/>
  <c r="D797" i="3"/>
  <c r="E797" i="3" s="1"/>
  <c r="B797" i="3"/>
  <c r="A797" i="3"/>
  <c r="P796" i="3"/>
  <c r="O796" i="3" s="1"/>
  <c r="N796" i="3" s="1"/>
  <c r="I796" i="3"/>
  <c r="J796" i="3" s="1"/>
  <c r="Q796" i="3" s="1"/>
  <c r="H796" i="3"/>
  <c r="D796" i="3"/>
  <c r="E796" i="3" s="1"/>
  <c r="B796" i="3"/>
  <c r="A796" i="3"/>
  <c r="P795" i="3"/>
  <c r="O795" i="3" s="1"/>
  <c r="N795" i="3" s="1"/>
  <c r="I795" i="3"/>
  <c r="J795" i="3" s="1"/>
  <c r="Q795" i="3" s="1"/>
  <c r="H795" i="3"/>
  <c r="D795" i="3"/>
  <c r="E795" i="3" s="1"/>
  <c r="B795" i="3"/>
  <c r="A795" i="3"/>
  <c r="P794" i="3"/>
  <c r="O794" i="3" s="1"/>
  <c r="N794" i="3" s="1"/>
  <c r="I794" i="3"/>
  <c r="J794" i="3" s="1"/>
  <c r="Q794" i="3" s="1"/>
  <c r="H794" i="3"/>
  <c r="D794" i="3"/>
  <c r="E794" i="3" s="1"/>
  <c r="B794" i="3"/>
  <c r="A794" i="3"/>
  <c r="P793" i="3"/>
  <c r="O793" i="3" s="1"/>
  <c r="N793" i="3" s="1"/>
  <c r="I793" i="3"/>
  <c r="J793" i="3" s="1"/>
  <c r="Q793" i="3" s="1"/>
  <c r="H793" i="3"/>
  <c r="D793" i="3"/>
  <c r="E793" i="3" s="1"/>
  <c r="B793" i="3"/>
  <c r="A793" i="3"/>
  <c r="P792" i="3"/>
  <c r="O792" i="3" s="1"/>
  <c r="N792" i="3" s="1"/>
  <c r="I792" i="3"/>
  <c r="J792" i="3" s="1"/>
  <c r="Q792" i="3" s="1"/>
  <c r="H792" i="3"/>
  <c r="D792" i="3"/>
  <c r="E792" i="3" s="1"/>
  <c r="B792" i="3"/>
  <c r="A792" i="3"/>
  <c r="P791" i="3"/>
  <c r="O791" i="3" s="1"/>
  <c r="N791" i="3" s="1"/>
  <c r="I791" i="3"/>
  <c r="J791" i="3" s="1"/>
  <c r="Q791" i="3" s="1"/>
  <c r="H791" i="3"/>
  <c r="D791" i="3"/>
  <c r="E791" i="3" s="1"/>
  <c r="B791" i="3"/>
  <c r="A791" i="3"/>
  <c r="P790" i="3"/>
  <c r="O790" i="3" s="1"/>
  <c r="N790" i="3" s="1"/>
  <c r="I790" i="3"/>
  <c r="J790" i="3" s="1"/>
  <c r="Q790" i="3" s="1"/>
  <c r="H790" i="3"/>
  <c r="D790" i="3"/>
  <c r="E790" i="3" s="1"/>
  <c r="B790" i="3"/>
  <c r="A790" i="3"/>
  <c r="P789" i="3"/>
  <c r="O789" i="3" s="1"/>
  <c r="N789" i="3" s="1"/>
  <c r="I789" i="3"/>
  <c r="J789" i="3" s="1"/>
  <c r="Q789" i="3" s="1"/>
  <c r="H789" i="3"/>
  <c r="D789" i="3"/>
  <c r="E789" i="3" s="1"/>
  <c r="B789" i="3"/>
  <c r="A789" i="3"/>
  <c r="P788" i="3"/>
  <c r="O788" i="3" s="1"/>
  <c r="N788" i="3" s="1"/>
  <c r="I788" i="3"/>
  <c r="J788" i="3" s="1"/>
  <c r="Q788" i="3" s="1"/>
  <c r="H788" i="3"/>
  <c r="D788" i="3"/>
  <c r="E788" i="3" s="1"/>
  <c r="B788" i="3"/>
  <c r="A788" i="3"/>
  <c r="P787" i="3"/>
  <c r="O787" i="3" s="1"/>
  <c r="N787" i="3" s="1"/>
  <c r="I787" i="3"/>
  <c r="J787" i="3" s="1"/>
  <c r="Q787" i="3" s="1"/>
  <c r="H787" i="3"/>
  <c r="D787" i="3"/>
  <c r="E787" i="3" s="1"/>
  <c r="B787" i="3"/>
  <c r="A787" i="3"/>
  <c r="P786" i="3"/>
  <c r="O786" i="3" s="1"/>
  <c r="N786" i="3" s="1"/>
  <c r="I786" i="3"/>
  <c r="J786" i="3" s="1"/>
  <c r="Q786" i="3" s="1"/>
  <c r="H786" i="3"/>
  <c r="D786" i="3"/>
  <c r="E786" i="3" s="1"/>
  <c r="B786" i="3"/>
  <c r="A786" i="3"/>
  <c r="P785" i="3"/>
  <c r="O785" i="3" s="1"/>
  <c r="N785" i="3" s="1"/>
  <c r="I785" i="3"/>
  <c r="J785" i="3" s="1"/>
  <c r="Q785" i="3" s="1"/>
  <c r="H785" i="3"/>
  <c r="D785" i="3"/>
  <c r="E785" i="3" s="1"/>
  <c r="B785" i="3"/>
  <c r="A785" i="3"/>
  <c r="P784" i="3"/>
  <c r="O784" i="3" s="1"/>
  <c r="N784" i="3" s="1"/>
  <c r="I784" i="3"/>
  <c r="J784" i="3" s="1"/>
  <c r="Q784" i="3" s="1"/>
  <c r="H784" i="3"/>
  <c r="D784" i="3"/>
  <c r="E784" i="3" s="1"/>
  <c r="B784" i="3"/>
  <c r="A784" i="3"/>
  <c r="P783" i="3"/>
  <c r="O783" i="3" s="1"/>
  <c r="N783" i="3" s="1"/>
  <c r="I783" i="3"/>
  <c r="J783" i="3" s="1"/>
  <c r="Q783" i="3" s="1"/>
  <c r="H783" i="3"/>
  <c r="D783" i="3"/>
  <c r="E783" i="3" s="1"/>
  <c r="B783" i="3"/>
  <c r="A783" i="3"/>
  <c r="P782" i="3"/>
  <c r="O782" i="3" s="1"/>
  <c r="N782" i="3" s="1"/>
  <c r="I782" i="3"/>
  <c r="J782" i="3" s="1"/>
  <c r="Q782" i="3" s="1"/>
  <c r="H782" i="3"/>
  <c r="D782" i="3"/>
  <c r="E782" i="3" s="1"/>
  <c r="B782" i="3"/>
  <c r="A782" i="3"/>
  <c r="P781" i="3"/>
  <c r="O781" i="3" s="1"/>
  <c r="N781" i="3" s="1"/>
  <c r="I781" i="3"/>
  <c r="J781" i="3" s="1"/>
  <c r="Q781" i="3" s="1"/>
  <c r="H781" i="3"/>
  <c r="D781" i="3"/>
  <c r="E781" i="3" s="1"/>
  <c r="B781" i="3"/>
  <c r="A781" i="3"/>
  <c r="P780" i="3"/>
  <c r="O780" i="3" s="1"/>
  <c r="N780" i="3" s="1"/>
  <c r="I780" i="3"/>
  <c r="J780" i="3" s="1"/>
  <c r="Q780" i="3" s="1"/>
  <c r="H780" i="3"/>
  <c r="D780" i="3"/>
  <c r="E780" i="3" s="1"/>
  <c r="B780" i="3"/>
  <c r="A780" i="3"/>
  <c r="P779" i="3"/>
  <c r="O779" i="3" s="1"/>
  <c r="N779" i="3" s="1"/>
  <c r="I779" i="3"/>
  <c r="J779" i="3" s="1"/>
  <c r="Q779" i="3" s="1"/>
  <c r="H779" i="3"/>
  <c r="D779" i="3"/>
  <c r="E779" i="3" s="1"/>
  <c r="B779" i="3"/>
  <c r="A779" i="3"/>
  <c r="P778" i="3"/>
  <c r="O778" i="3" s="1"/>
  <c r="N778" i="3" s="1"/>
  <c r="I778" i="3"/>
  <c r="J778" i="3" s="1"/>
  <c r="Q778" i="3" s="1"/>
  <c r="H778" i="3"/>
  <c r="D778" i="3"/>
  <c r="E778" i="3" s="1"/>
  <c r="B778" i="3"/>
  <c r="A778" i="3"/>
  <c r="P777" i="3"/>
  <c r="O777" i="3" s="1"/>
  <c r="N777" i="3" s="1"/>
  <c r="I777" i="3"/>
  <c r="J777" i="3" s="1"/>
  <c r="Q777" i="3" s="1"/>
  <c r="H777" i="3"/>
  <c r="D777" i="3"/>
  <c r="E777" i="3" s="1"/>
  <c r="B777" i="3"/>
  <c r="A777" i="3"/>
  <c r="P776" i="3"/>
  <c r="O776" i="3" s="1"/>
  <c r="N776" i="3" s="1"/>
  <c r="I776" i="3"/>
  <c r="J776" i="3" s="1"/>
  <c r="Q776" i="3" s="1"/>
  <c r="H776" i="3"/>
  <c r="D776" i="3"/>
  <c r="E776" i="3" s="1"/>
  <c r="B776" i="3"/>
  <c r="A776" i="3"/>
  <c r="P775" i="3"/>
  <c r="O775" i="3" s="1"/>
  <c r="N775" i="3" s="1"/>
  <c r="I775" i="3"/>
  <c r="J775" i="3" s="1"/>
  <c r="Q775" i="3" s="1"/>
  <c r="H775" i="3"/>
  <c r="D775" i="3"/>
  <c r="E775" i="3" s="1"/>
  <c r="B775" i="3"/>
  <c r="A775" i="3"/>
  <c r="P774" i="3"/>
  <c r="O774" i="3" s="1"/>
  <c r="N774" i="3" s="1"/>
  <c r="I774" i="3"/>
  <c r="J774" i="3" s="1"/>
  <c r="Q774" i="3" s="1"/>
  <c r="H774" i="3"/>
  <c r="D774" i="3"/>
  <c r="E774" i="3" s="1"/>
  <c r="B774" i="3"/>
  <c r="A774" i="3"/>
  <c r="P773" i="3"/>
  <c r="O773" i="3" s="1"/>
  <c r="N773" i="3" s="1"/>
  <c r="I773" i="3"/>
  <c r="J773" i="3" s="1"/>
  <c r="Q773" i="3" s="1"/>
  <c r="H773" i="3"/>
  <c r="D773" i="3"/>
  <c r="E773" i="3" s="1"/>
  <c r="B773" i="3"/>
  <c r="A773" i="3"/>
  <c r="P772" i="3"/>
  <c r="O772" i="3" s="1"/>
  <c r="N772" i="3" s="1"/>
  <c r="I772" i="3"/>
  <c r="J772" i="3" s="1"/>
  <c r="Q772" i="3" s="1"/>
  <c r="H772" i="3"/>
  <c r="D772" i="3"/>
  <c r="E772" i="3" s="1"/>
  <c r="B772" i="3"/>
  <c r="A772" i="3"/>
  <c r="P771" i="3"/>
  <c r="O771" i="3" s="1"/>
  <c r="N771" i="3" s="1"/>
  <c r="I771" i="3"/>
  <c r="J771" i="3" s="1"/>
  <c r="Q771" i="3" s="1"/>
  <c r="H771" i="3"/>
  <c r="D771" i="3"/>
  <c r="E771" i="3" s="1"/>
  <c r="B771" i="3"/>
  <c r="A771" i="3"/>
  <c r="P770" i="3"/>
  <c r="O770" i="3" s="1"/>
  <c r="N770" i="3" s="1"/>
  <c r="I770" i="3"/>
  <c r="J770" i="3" s="1"/>
  <c r="Q770" i="3" s="1"/>
  <c r="H770" i="3"/>
  <c r="D770" i="3"/>
  <c r="E770" i="3" s="1"/>
  <c r="B770" i="3"/>
  <c r="A770" i="3"/>
  <c r="P769" i="3"/>
  <c r="O769" i="3" s="1"/>
  <c r="N769" i="3" s="1"/>
  <c r="I769" i="3"/>
  <c r="J769" i="3" s="1"/>
  <c r="Q769" i="3" s="1"/>
  <c r="H769" i="3"/>
  <c r="D769" i="3"/>
  <c r="E769" i="3" s="1"/>
  <c r="B769" i="3"/>
  <c r="A769" i="3"/>
  <c r="P768" i="3"/>
  <c r="O768" i="3" s="1"/>
  <c r="N768" i="3" s="1"/>
  <c r="I768" i="3"/>
  <c r="J768" i="3" s="1"/>
  <c r="Q768" i="3" s="1"/>
  <c r="H768" i="3"/>
  <c r="D768" i="3"/>
  <c r="E768" i="3" s="1"/>
  <c r="B768" i="3"/>
  <c r="A768" i="3"/>
  <c r="P767" i="3"/>
  <c r="O767" i="3" s="1"/>
  <c r="N767" i="3" s="1"/>
  <c r="I767" i="3"/>
  <c r="J767" i="3" s="1"/>
  <c r="Q767" i="3" s="1"/>
  <c r="H767" i="3"/>
  <c r="D767" i="3"/>
  <c r="E767" i="3" s="1"/>
  <c r="B767" i="3"/>
  <c r="A767" i="3"/>
  <c r="P766" i="3"/>
  <c r="O766" i="3" s="1"/>
  <c r="N766" i="3" s="1"/>
  <c r="I766" i="3"/>
  <c r="J766" i="3" s="1"/>
  <c r="Q766" i="3" s="1"/>
  <c r="H766" i="3"/>
  <c r="D766" i="3"/>
  <c r="E766" i="3" s="1"/>
  <c r="B766" i="3"/>
  <c r="A766" i="3"/>
  <c r="P765" i="3"/>
  <c r="O765" i="3" s="1"/>
  <c r="N765" i="3" s="1"/>
  <c r="I765" i="3"/>
  <c r="J765" i="3" s="1"/>
  <c r="Q765" i="3" s="1"/>
  <c r="H765" i="3"/>
  <c r="D765" i="3"/>
  <c r="E765" i="3" s="1"/>
  <c r="B765" i="3"/>
  <c r="A765" i="3"/>
  <c r="P764" i="3"/>
  <c r="O764" i="3" s="1"/>
  <c r="N764" i="3" s="1"/>
  <c r="I764" i="3"/>
  <c r="J764" i="3" s="1"/>
  <c r="Q764" i="3" s="1"/>
  <c r="H764" i="3"/>
  <c r="D764" i="3"/>
  <c r="E764" i="3" s="1"/>
  <c r="B764" i="3"/>
  <c r="A764" i="3"/>
  <c r="P763" i="3"/>
  <c r="O763" i="3" s="1"/>
  <c r="N763" i="3" s="1"/>
  <c r="I763" i="3"/>
  <c r="J763" i="3" s="1"/>
  <c r="Q763" i="3" s="1"/>
  <c r="H763" i="3"/>
  <c r="D763" i="3"/>
  <c r="E763" i="3" s="1"/>
  <c r="B763" i="3"/>
  <c r="A763" i="3"/>
  <c r="P762" i="3"/>
  <c r="O762" i="3" s="1"/>
  <c r="N762" i="3" s="1"/>
  <c r="I762" i="3"/>
  <c r="J762" i="3" s="1"/>
  <c r="Q762" i="3" s="1"/>
  <c r="H762" i="3"/>
  <c r="D762" i="3"/>
  <c r="E762" i="3" s="1"/>
  <c r="B762" i="3"/>
  <c r="A762" i="3"/>
  <c r="P761" i="3"/>
  <c r="O761" i="3" s="1"/>
  <c r="N761" i="3" s="1"/>
  <c r="I761" i="3"/>
  <c r="J761" i="3" s="1"/>
  <c r="Q761" i="3" s="1"/>
  <c r="H761" i="3"/>
  <c r="D761" i="3"/>
  <c r="E761" i="3" s="1"/>
  <c r="B761" i="3"/>
  <c r="A761" i="3"/>
  <c r="P760" i="3"/>
  <c r="O760" i="3" s="1"/>
  <c r="N760" i="3" s="1"/>
  <c r="I760" i="3"/>
  <c r="J760" i="3" s="1"/>
  <c r="Q760" i="3" s="1"/>
  <c r="H760" i="3"/>
  <c r="D760" i="3"/>
  <c r="E760" i="3" s="1"/>
  <c r="B760" i="3"/>
  <c r="A760" i="3"/>
  <c r="P759" i="3"/>
  <c r="O759" i="3" s="1"/>
  <c r="N759" i="3" s="1"/>
  <c r="I759" i="3"/>
  <c r="J759" i="3" s="1"/>
  <c r="Q759" i="3" s="1"/>
  <c r="H759" i="3"/>
  <c r="D759" i="3"/>
  <c r="E759" i="3" s="1"/>
  <c r="B759" i="3"/>
  <c r="A759" i="3"/>
  <c r="P758" i="3"/>
  <c r="O758" i="3" s="1"/>
  <c r="N758" i="3" s="1"/>
  <c r="I758" i="3"/>
  <c r="J758" i="3" s="1"/>
  <c r="Q758" i="3" s="1"/>
  <c r="H758" i="3"/>
  <c r="D758" i="3"/>
  <c r="E758" i="3" s="1"/>
  <c r="B758" i="3"/>
  <c r="A758" i="3"/>
  <c r="P757" i="3"/>
  <c r="O757" i="3" s="1"/>
  <c r="N757" i="3" s="1"/>
  <c r="I757" i="3"/>
  <c r="J757" i="3" s="1"/>
  <c r="Q757" i="3" s="1"/>
  <c r="H757" i="3"/>
  <c r="D757" i="3"/>
  <c r="E757" i="3" s="1"/>
  <c r="B757" i="3"/>
  <c r="A757" i="3"/>
  <c r="P756" i="3"/>
  <c r="O756" i="3" s="1"/>
  <c r="N756" i="3" s="1"/>
  <c r="I756" i="3"/>
  <c r="J756" i="3" s="1"/>
  <c r="H756" i="3"/>
  <c r="D756" i="3"/>
  <c r="E756" i="3" s="1"/>
  <c r="B756" i="3"/>
  <c r="A756" i="3"/>
  <c r="P755" i="3"/>
  <c r="O755" i="3" s="1"/>
  <c r="N755" i="3" s="1"/>
  <c r="I755" i="3"/>
  <c r="J755" i="3" s="1"/>
  <c r="H755" i="3"/>
  <c r="D755" i="3"/>
  <c r="E755" i="3" s="1"/>
  <c r="B755" i="3"/>
  <c r="A755" i="3"/>
  <c r="P754" i="3"/>
  <c r="O754" i="3" s="1"/>
  <c r="N754" i="3" s="1"/>
  <c r="I754" i="3"/>
  <c r="J754" i="3" s="1"/>
  <c r="H754" i="3"/>
  <c r="D754" i="3"/>
  <c r="E754" i="3" s="1"/>
  <c r="B754" i="3"/>
  <c r="A754" i="3"/>
  <c r="P753" i="3"/>
  <c r="O753" i="3" s="1"/>
  <c r="N753" i="3" s="1"/>
  <c r="I753" i="3"/>
  <c r="J753" i="3" s="1"/>
  <c r="H753" i="3"/>
  <c r="D753" i="3"/>
  <c r="E753" i="3" s="1"/>
  <c r="B753" i="3"/>
  <c r="A753" i="3"/>
  <c r="P752" i="3"/>
  <c r="O752" i="3" s="1"/>
  <c r="N752" i="3" s="1"/>
  <c r="I752" i="3"/>
  <c r="J752" i="3" s="1"/>
  <c r="H752" i="3"/>
  <c r="D752" i="3"/>
  <c r="E752" i="3" s="1"/>
  <c r="B752" i="3"/>
  <c r="A752" i="3"/>
  <c r="P751" i="3"/>
  <c r="O751" i="3" s="1"/>
  <c r="N751" i="3" s="1"/>
  <c r="I751" i="3"/>
  <c r="J751" i="3" s="1"/>
  <c r="H751" i="3"/>
  <c r="D751" i="3"/>
  <c r="E751" i="3" s="1"/>
  <c r="B751" i="3"/>
  <c r="A751" i="3"/>
  <c r="P750" i="3"/>
  <c r="O750" i="3" s="1"/>
  <c r="N750" i="3" s="1"/>
  <c r="I750" i="3"/>
  <c r="J750" i="3" s="1"/>
  <c r="H750" i="3"/>
  <c r="D750" i="3"/>
  <c r="E750" i="3" s="1"/>
  <c r="B750" i="3"/>
  <c r="A750" i="3"/>
  <c r="P749" i="3"/>
  <c r="O749" i="3" s="1"/>
  <c r="N749" i="3" s="1"/>
  <c r="I749" i="3"/>
  <c r="J749" i="3" s="1"/>
  <c r="H749" i="3"/>
  <c r="D749" i="3"/>
  <c r="E749" i="3" s="1"/>
  <c r="B749" i="3"/>
  <c r="A749" i="3"/>
  <c r="P748" i="3"/>
  <c r="O748" i="3" s="1"/>
  <c r="N748" i="3" s="1"/>
  <c r="I748" i="3"/>
  <c r="J748" i="3" s="1"/>
  <c r="H748" i="3"/>
  <c r="D748" i="3"/>
  <c r="E748" i="3" s="1"/>
  <c r="B748" i="3"/>
  <c r="A748" i="3"/>
  <c r="P747" i="3"/>
  <c r="O747" i="3" s="1"/>
  <c r="N747" i="3" s="1"/>
  <c r="I747" i="3"/>
  <c r="J747" i="3" s="1"/>
  <c r="H747" i="3"/>
  <c r="D747" i="3"/>
  <c r="E747" i="3" s="1"/>
  <c r="B747" i="3"/>
  <c r="A747" i="3"/>
  <c r="P746" i="3"/>
  <c r="O746" i="3" s="1"/>
  <c r="N746" i="3" s="1"/>
  <c r="I746" i="3"/>
  <c r="J746" i="3" s="1"/>
  <c r="H746" i="3"/>
  <c r="D746" i="3"/>
  <c r="E746" i="3" s="1"/>
  <c r="B746" i="3"/>
  <c r="A746" i="3"/>
  <c r="P745" i="3"/>
  <c r="O745" i="3" s="1"/>
  <c r="N745" i="3" s="1"/>
  <c r="I745" i="3"/>
  <c r="J745" i="3" s="1"/>
  <c r="H745" i="3"/>
  <c r="D745" i="3"/>
  <c r="E745" i="3" s="1"/>
  <c r="B745" i="3"/>
  <c r="A745" i="3"/>
  <c r="P744" i="3"/>
  <c r="O744" i="3" s="1"/>
  <c r="N744" i="3" s="1"/>
  <c r="I744" i="3"/>
  <c r="J744" i="3" s="1"/>
  <c r="H744" i="3"/>
  <c r="D744" i="3"/>
  <c r="E744" i="3" s="1"/>
  <c r="B744" i="3"/>
  <c r="A744" i="3"/>
  <c r="P743" i="3"/>
  <c r="O743" i="3" s="1"/>
  <c r="N743" i="3" s="1"/>
  <c r="I743" i="3"/>
  <c r="J743" i="3" s="1"/>
  <c r="H743" i="3"/>
  <c r="D743" i="3"/>
  <c r="E743" i="3" s="1"/>
  <c r="B743" i="3"/>
  <c r="A743" i="3"/>
  <c r="P742" i="3"/>
  <c r="O742" i="3" s="1"/>
  <c r="N742" i="3" s="1"/>
  <c r="I742" i="3"/>
  <c r="J742" i="3" s="1"/>
  <c r="H742" i="3"/>
  <c r="D742" i="3"/>
  <c r="E742" i="3" s="1"/>
  <c r="B742" i="3"/>
  <c r="A742" i="3"/>
  <c r="P741" i="3"/>
  <c r="O741" i="3" s="1"/>
  <c r="N741" i="3" s="1"/>
  <c r="I741" i="3"/>
  <c r="J741" i="3" s="1"/>
  <c r="H741" i="3"/>
  <c r="D741" i="3"/>
  <c r="E741" i="3" s="1"/>
  <c r="B741" i="3"/>
  <c r="A741" i="3"/>
  <c r="P740" i="3"/>
  <c r="O740" i="3" s="1"/>
  <c r="N740" i="3" s="1"/>
  <c r="I740" i="3"/>
  <c r="J740" i="3" s="1"/>
  <c r="H740" i="3"/>
  <c r="D740" i="3"/>
  <c r="E740" i="3" s="1"/>
  <c r="B740" i="3"/>
  <c r="A740" i="3"/>
  <c r="P739" i="3"/>
  <c r="O739" i="3" s="1"/>
  <c r="N739" i="3" s="1"/>
  <c r="I739" i="3"/>
  <c r="J739" i="3" s="1"/>
  <c r="H739" i="3"/>
  <c r="D739" i="3"/>
  <c r="E739" i="3" s="1"/>
  <c r="B739" i="3"/>
  <c r="A739" i="3"/>
  <c r="P738" i="3"/>
  <c r="O738" i="3" s="1"/>
  <c r="N738" i="3" s="1"/>
  <c r="I738" i="3"/>
  <c r="J738" i="3" s="1"/>
  <c r="H738" i="3"/>
  <c r="D738" i="3"/>
  <c r="E738" i="3" s="1"/>
  <c r="B738" i="3"/>
  <c r="A738" i="3"/>
  <c r="P737" i="3"/>
  <c r="O737" i="3" s="1"/>
  <c r="N737" i="3" s="1"/>
  <c r="I737" i="3"/>
  <c r="J737" i="3" s="1"/>
  <c r="H737" i="3"/>
  <c r="D737" i="3"/>
  <c r="E737" i="3" s="1"/>
  <c r="B737" i="3"/>
  <c r="A737" i="3"/>
  <c r="P736" i="3"/>
  <c r="O736" i="3" s="1"/>
  <c r="N736" i="3" s="1"/>
  <c r="I736" i="3"/>
  <c r="J736" i="3" s="1"/>
  <c r="H736" i="3"/>
  <c r="D736" i="3"/>
  <c r="E736" i="3" s="1"/>
  <c r="B736" i="3"/>
  <c r="A736" i="3"/>
  <c r="P735" i="3"/>
  <c r="O735" i="3" s="1"/>
  <c r="N735" i="3" s="1"/>
  <c r="I735" i="3"/>
  <c r="J735" i="3" s="1"/>
  <c r="H735" i="3"/>
  <c r="D735" i="3"/>
  <c r="E735" i="3" s="1"/>
  <c r="B735" i="3"/>
  <c r="A735" i="3"/>
  <c r="P734" i="3"/>
  <c r="O734" i="3" s="1"/>
  <c r="N734" i="3" s="1"/>
  <c r="I734" i="3"/>
  <c r="J734" i="3" s="1"/>
  <c r="H734" i="3"/>
  <c r="D734" i="3"/>
  <c r="E734" i="3" s="1"/>
  <c r="B734" i="3"/>
  <c r="A734" i="3"/>
  <c r="P733" i="3"/>
  <c r="O733" i="3" s="1"/>
  <c r="N733" i="3" s="1"/>
  <c r="I733" i="3"/>
  <c r="J733" i="3" s="1"/>
  <c r="H733" i="3"/>
  <c r="D733" i="3"/>
  <c r="E733" i="3" s="1"/>
  <c r="B733" i="3"/>
  <c r="A733" i="3"/>
  <c r="P732" i="3"/>
  <c r="O732" i="3" s="1"/>
  <c r="N732" i="3" s="1"/>
  <c r="I732" i="3"/>
  <c r="J732" i="3" s="1"/>
  <c r="H732" i="3"/>
  <c r="D732" i="3"/>
  <c r="E732" i="3" s="1"/>
  <c r="B732" i="3"/>
  <c r="A732" i="3"/>
  <c r="P731" i="3"/>
  <c r="O731" i="3" s="1"/>
  <c r="N731" i="3" s="1"/>
  <c r="I731" i="3"/>
  <c r="J731" i="3" s="1"/>
  <c r="H731" i="3"/>
  <c r="D731" i="3"/>
  <c r="E731" i="3" s="1"/>
  <c r="B731" i="3"/>
  <c r="A731" i="3"/>
  <c r="P730" i="3"/>
  <c r="O730" i="3" s="1"/>
  <c r="N730" i="3" s="1"/>
  <c r="I730" i="3"/>
  <c r="J730" i="3" s="1"/>
  <c r="H730" i="3"/>
  <c r="D730" i="3"/>
  <c r="E730" i="3" s="1"/>
  <c r="B730" i="3"/>
  <c r="A730" i="3"/>
  <c r="P729" i="3"/>
  <c r="O729" i="3" s="1"/>
  <c r="N729" i="3" s="1"/>
  <c r="I729" i="3"/>
  <c r="J729" i="3" s="1"/>
  <c r="H729" i="3"/>
  <c r="D729" i="3"/>
  <c r="E729" i="3" s="1"/>
  <c r="B729" i="3"/>
  <c r="A729" i="3"/>
  <c r="P728" i="3"/>
  <c r="O728" i="3" s="1"/>
  <c r="N728" i="3" s="1"/>
  <c r="I728" i="3"/>
  <c r="J728" i="3" s="1"/>
  <c r="H728" i="3"/>
  <c r="D728" i="3"/>
  <c r="E728" i="3" s="1"/>
  <c r="B728" i="3"/>
  <c r="A728" i="3"/>
  <c r="P727" i="3"/>
  <c r="O727" i="3" s="1"/>
  <c r="N727" i="3" s="1"/>
  <c r="I727" i="3"/>
  <c r="J727" i="3" s="1"/>
  <c r="H727" i="3"/>
  <c r="D727" i="3"/>
  <c r="E727" i="3" s="1"/>
  <c r="B727" i="3"/>
  <c r="A727" i="3"/>
  <c r="P726" i="3"/>
  <c r="O726" i="3" s="1"/>
  <c r="N726" i="3" s="1"/>
  <c r="I726" i="3"/>
  <c r="J726" i="3" s="1"/>
  <c r="H726" i="3"/>
  <c r="D726" i="3"/>
  <c r="E726" i="3" s="1"/>
  <c r="B726" i="3"/>
  <c r="A726" i="3"/>
  <c r="P725" i="3"/>
  <c r="O725" i="3" s="1"/>
  <c r="N725" i="3" s="1"/>
  <c r="I725" i="3"/>
  <c r="J725" i="3" s="1"/>
  <c r="H725" i="3"/>
  <c r="D725" i="3"/>
  <c r="E725" i="3" s="1"/>
  <c r="B725" i="3"/>
  <c r="A725" i="3"/>
  <c r="P724" i="3"/>
  <c r="O724" i="3" s="1"/>
  <c r="N724" i="3" s="1"/>
  <c r="I724" i="3"/>
  <c r="J724" i="3" s="1"/>
  <c r="H724" i="3"/>
  <c r="D724" i="3"/>
  <c r="E724" i="3" s="1"/>
  <c r="B724" i="3"/>
  <c r="A724" i="3"/>
  <c r="P723" i="3"/>
  <c r="O723" i="3" s="1"/>
  <c r="N723" i="3" s="1"/>
  <c r="I723" i="3"/>
  <c r="J723" i="3" s="1"/>
  <c r="H723" i="3"/>
  <c r="D723" i="3"/>
  <c r="E723" i="3" s="1"/>
  <c r="B723" i="3"/>
  <c r="A723" i="3"/>
  <c r="P722" i="3"/>
  <c r="O722" i="3" s="1"/>
  <c r="N722" i="3" s="1"/>
  <c r="I722" i="3"/>
  <c r="J722" i="3" s="1"/>
  <c r="H722" i="3"/>
  <c r="D722" i="3"/>
  <c r="E722" i="3" s="1"/>
  <c r="B722" i="3"/>
  <c r="A722" i="3"/>
  <c r="P721" i="3"/>
  <c r="O721" i="3" s="1"/>
  <c r="N721" i="3" s="1"/>
  <c r="I721" i="3"/>
  <c r="J721" i="3" s="1"/>
  <c r="H721" i="3"/>
  <c r="D721" i="3"/>
  <c r="E721" i="3" s="1"/>
  <c r="B721" i="3"/>
  <c r="A721" i="3"/>
  <c r="P720" i="3"/>
  <c r="O720" i="3" s="1"/>
  <c r="N720" i="3" s="1"/>
  <c r="I720" i="3"/>
  <c r="J720" i="3" s="1"/>
  <c r="H720" i="3"/>
  <c r="D720" i="3"/>
  <c r="E720" i="3" s="1"/>
  <c r="B720" i="3"/>
  <c r="A720" i="3"/>
  <c r="P719" i="3"/>
  <c r="O719" i="3" s="1"/>
  <c r="N719" i="3" s="1"/>
  <c r="I719" i="3"/>
  <c r="J719" i="3" s="1"/>
  <c r="H719" i="3"/>
  <c r="D719" i="3"/>
  <c r="E719" i="3" s="1"/>
  <c r="B719" i="3"/>
  <c r="A719" i="3"/>
  <c r="P718" i="3"/>
  <c r="O718" i="3" s="1"/>
  <c r="N718" i="3" s="1"/>
  <c r="I718" i="3"/>
  <c r="J718" i="3" s="1"/>
  <c r="H718" i="3"/>
  <c r="D718" i="3"/>
  <c r="E718" i="3" s="1"/>
  <c r="B718" i="3"/>
  <c r="A718" i="3"/>
  <c r="P717" i="3"/>
  <c r="O717" i="3" s="1"/>
  <c r="N717" i="3" s="1"/>
  <c r="I717" i="3"/>
  <c r="J717" i="3" s="1"/>
  <c r="H717" i="3"/>
  <c r="D717" i="3"/>
  <c r="E717" i="3" s="1"/>
  <c r="B717" i="3"/>
  <c r="A717" i="3"/>
  <c r="P716" i="3"/>
  <c r="O716" i="3" s="1"/>
  <c r="N716" i="3" s="1"/>
  <c r="I716" i="3"/>
  <c r="J716" i="3" s="1"/>
  <c r="H716" i="3"/>
  <c r="D716" i="3"/>
  <c r="E716" i="3" s="1"/>
  <c r="B716" i="3"/>
  <c r="A716" i="3"/>
  <c r="P715" i="3"/>
  <c r="O715" i="3" s="1"/>
  <c r="N715" i="3" s="1"/>
  <c r="I715" i="3"/>
  <c r="J715" i="3" s="1"/>
  <c r="H715" i="3"/>
  <c r="D715" i="3"/>
  <c r="E715" i="3" s="1"/>
  <c r="B715" i="3"/>
  <c r="A715" i="3"/>
  <c r="P714" i="3"/>
  <c r="O714" i="3" s="1"/>
  <c r="N714" i="3" s="1"/>
  <c r="I714" i="3"/>
  <c r="J714" i="3" s="1"/>
  <c r="H714" i="3"/>
  <c r="D714" i="3"/>
  <c r="E714" i="3" s="1"/>
  <c r="B714" i="3"/>
  <c r="A714" i="3"/>
  <c r="P713" i="3"/>
  <c r="O713" i="3" s="1"/>
  <c r="N713" i="3" s="1"/>
  <c r="I713" i="3"/>
  <c r="J713" i="3" s="1"/>
  <c r="H713" i="3"/>
  <c r="D713" i="3"/>
  <c r="E713" i="3" s="1"/>
  <c r="B713" i="3"/>
  <c r="A713" i="3"/>
  <c r="P712" i="3"/>
  <c r="O712" i="3" s="1"/>
  <c r="N712" i="3" s="1"/>
  <c r="I712" i="3"/>
  <c r="J712" i="3" s="1"/>
  <c r="H712" i="3"/>
  <c r="D712" i="3"/>
  <c r="E712" i="3" s="1"/>
  <c r="B712" i="3"/>
  <c r="A712" i="3"/>
  <c r="P711" i="3"/>
  <c r="O711" i="3" s="1"/>
  <c r="N711" i="3" s="1"/>
  <c r="I711" i="3"/>
  <c r="J711" i="3" s="1"/>
  <c r="H711" i="3"/>
  <c r="D711" i="3"/>
  <c r="E711" i="3" s="1"/>
  <c r="B711" i="3"/>
  <c r="A711" i="3"/>
  <c r="P710" i="3"/>
  <c r="O710" i="3" s="1"/>
  <c r="N710" i="3" s="1"/>
  <c r="I710" i="3"/>
  <c r="J710" i="3" s="1"/>
  <c r="H710" i="3"/>
  <c r="D710" i="3"/>
  <c r="E710" i="3" s="1"/>
  <c r="B710" i="3"/>
  <c r="A710" i="3"/>
  <c r="P709" i="3"/>
  <c r="O709" i="3" s="1"/>
  <c r="N709" i="3" s="1"/>
  <c r="I709" i="3"/>
  <c r="J709" i="3" s="1"/>
  <c r="H709" i="3"/>
  <c r="D709" i="3"/>
  <c r="E709" i="3" s="1"/>
  <c r="B709" i="3"/>
  <c r="A709" i="3"/>
  <c r="P708" i="3"/>
  <c r="O708" i="3" s="1"/>
  <c r="N708" i="3" s="1"/>
  <c r="I708" i="3"/>
  <c r="J708" i="3" s="1"/>
  <c r="H708" i="3"/>
  <c r="D708" i="3"/>
  <c r="E708" i="3" s="1"/>
  <c r="B708" i="3"/>
  <c r="A708" i="3"/>
  <c r="P707" i="3"/>
  <c r="O707" i="3" s="1"/>
  <c r="N707" i="3" s="1"/>
  <c r="I707" i="3"/>
  <c r="J707" i="3" s="1"/>
  <c r="H707" i="3"/>
  <c r="D707" i="3"/>
  <c r="E707" i="3" s="1"/>
  <c r="B707" i="3"/>
  <c r="A707" i="3"/>
  <c r="P706" i="3"/>
  <c r="O706" i="3" s="1"/>
  <c r="N706" i="3" s="1"/>
  <c r="I706" i="3"/>
  <c r="J706" i="3" s="1"/>
  <c r="H706" i="3"/>
  <c r="D706" i="3"/>
  <c r="E706" i="3" s="1"/>
  <c r="B706" i="3"/>
  <c r="A706" i="3"/>
  <c r="P705" i="3"/>
  <c r="O705" i="3" s="1"/>
  <c r="N705" i="3" s="1"/>
  <c r="I705" i="3"/>
  <c r="J705" i="3" s="1"/>
  <c r="H705" i="3"/>
  <c r="D705" i="3"/>
  <c r="E705" i="3" s="1"/>
  <c r="B705" i="3"/>
  <c r="A705" i="3"/>
  <c r="P704" i="3"/>
  <c r="O704" i="3" s="1"/>
  <c r="N704" i="3" s="1"/>
  <c r="I704" i="3"/>
  <c r="J704" i="3" s="1"/>
  <c r="H704" i="3"/>
  <c r="D704" i="3"/>
  <c r="E704" i="3" s="1"/>
  <c r="B704" i="3"/>
  <c r="A704" i="3"/>
  <c r="P703" i="3"/>
  <c r="O703" i="3" s="1"/>
  <c r="N703" i="3" s="1"/>
  <c r="I703" i="3"/>
  <c r="J703" i="3" s="1"/>
  <c r="H703" i="3"/>
  <c r="D703" i="3"/>
  <c r="E703" i="3" s="1"/>
  <c r="B703" i="3"/>
  <c r="A703" i="3"/>
  <c r="P702" i="3"/>
  <c r="O702" i="3" s="1"/>
  <c r="N702" i="3" s="1"/>
  <c r="I702" i="3"/>
  <c r="J702" i="3" s="1"/>
  <c r="H702" i="3"/>
  <c r="D702" i="3"/>
  <c r="E702" i="3" s="1"/>
  <c r="B702" i="3"/>
  <c r="A702" i="3"/>
  <c r="P701" i="3"/>
  <c r="O701" i="3" s="1"/>
  <c r="N701" i="3" s="1"/>
  <c r="I701" i="3"/>
  <c r="J701" i="3" s="1"/>
  <c r="H701" i="3"/>
  <c r="D701" i="3"/>
  <c r="E701" i="3" s="1"/>
  <c r="B701" i="3"/>
  <c r="A701" i="3"/>
  <c r="P700" i="3"/>
  <c r="O700" i="3" s="1"/>
  <c r="N700" i="3" s="1"/>
  <c r="I700" i="3"/>
  <c r="J700" i="3" s="1"/>
  <c r="H700" i="3"/>
  <c r="D700" i="3"/>
  <c r="E700" i="3" s="1"/>
  <c r="B700" i="3"/>
  <c r="A700" i="3"/>
  <c r="P699" i="3"/>
  <c r="O699" i="3" s="1"/>
  <c r="N699" i="3" s="1"/>
  <c r="I699" i="3"/>
  <c r="J699" i="3" s="1"/>
  <c r="H699" i="3"/>
  <c r="D699" i="3"/>
  <c r="E699" i="3" s="1"/>
  <c r="B699" i="3"/>
  <c r="A699" i="3"/>
  <c r="P698" i="3"/>
  <c r="O698" i="3" s="1"/>
  <c r="N698" i="3" s="1"/>
  <c r="I698" i="3"/>
  <c r="J698" i="3" s="1"/>
  <c r="H698" i="3"/>
  <c r="D698" i="3"/>
  <c r="E698" i="3" s="1"/>
  <c r="B698" i="3"/>
  <c r="A698" i="3"/>
  <c r="P697" i="3"/>
  <c r="O697" i="3" s="1"/>
  <c r="N697" i="3" s="1"/>
  <c r="I697" i="3"/>
  <c r="J697" i="3" s="1"/>
  <c r="H697" i="3"/>
  <c r="D697" i="3"/>
  <c r="E697" i="3" s="1"/>
  <c r="B697" i="3"/>
  <c r="A697" i="3"/>
  <c r="P696" i="3"/>
  <c r="O696" i="3" s="1"/>
  <c r="N696" i="3" s="1"/>
  <c r="I696" i="3"/>
  <c r="J696" i="3" s="1"/>
  <c r="H696" i="3"/>
  <c r="D696" i="3"/>
  <c r="E696" i="3" s="1"/>
  <c r="B696" i="3"/>
  <c r="A696" i="3"/>
  <c r="P695" i="3"/>
  <c r="O695" i="3" s="1"/>
  <c r="N695" i="3" s="1"/>
  <c r="I695" i="3"/>
  <c r="J695" i="3" s="1"/>
  <c r="H695" i="3"/>
  <c r="D695" i="3"/>
  <c r="E695" i="3" s="1"/>
  <c r="B695" i="3"/>
  <c r="A695" i="3"/>
  <c r="P694" i="3"/>
  <c r="O694" i="3" s="1"/>
  <c r="N694" i="3" s="1"/>
  <c r="I694" i="3"/>
  <c r="J694" i="3" s="1"/>
  <c r="H694" i="3"/>
  <c r="D694" i="3"/>
  <c r="E694" i="3" s="1"/>
  <c r="B694" i="3"/>
  <c r="A694" i="3"/>
  <c r="P693" i="3"/>
  <c r="O693" i="3" s="1"/>
  <c r="N693" i="3" s="1"/>
  <c r="I693" i="3"/>
  <c r="J693" i="3" s="1"/>
  <c r="H693" i="3"/>
  <c r="D693" i="3"/>
  <c r="E693" i="3" s="1"/>
  <c r="B693" i="3"/>
  <c r="A693" i="3"/>
  <c r="P692" i="3"/>
  <c r="O692" i="3" s="1"/>
  <c r="N692" i="3" s="1"/>
  <c r="I692" i="3"/>
  <c r="J692" i="3" s="1"/>
  <c r="H692" i="3"/>
  <c r="D692" i="3"/>
  <c r="E692" i="3" s="1"/>
  <c r="B692" i="3"/>
  <c r="A692" i="3"/>
  <c r="P691" i="3"/>
  <c r="O691" i="3" s="1"/>
  <c r="N691" i="3" s="1"/>
  <c r="I691" i="3"/>
  <c r="J691" i="3" s="1"/>
  <c r="H691" i="3"/>
  <c r="D691" i="3"/>
  <c r="E691" i="3" s="1"/>
  <c r="B691" i="3"/>
  <c r="A691" i="3"/>
  <c r="P690" i="3"/>
  <c r="O690" i="3" s="1"/>
  <c r="N690" i="3" s="1"/>
  <c r="I690" i="3"/>
  <c r="J690" i="3" s="1"/>
  <c r="H690" i="3"/>
  <c r="D690" i="3"/>
  <c r="E690" i="3" s="1"/>
  <c r="B690" i="3"/>
  <c r="A690" i="3"/>
  <c r="P689" i="3"/>
  <c r="O689" i="3" s="1"/>
  <c r="N689" i="3" s="1"/>
  <c r="I689" i="3"/>
  <c r="J689" i="3" s="1"/>
  <c r="H689" i="3"/>
  <c r="D689" i="3"/>
  <c r="E689" i="3" s="1"/>
  <c r="B689" i="3"/>
  <c r="A689" i="3"/>
  <c r="P688" i="3"/>
  <c r="O688" i="3" s="1"/>
  <c r="N688" i="3" s="1"/>
  <c r="I688" i="3"/>
  <c r="J688" i="3" s="1"/>
  <c r="H688" i="3"/>
  <c r="D688" i="3"/>
  <c r="E688" i="3" s="1"/>
  <c r="B688" i="3"/>
  <c r="A688" i="3"/>
  <c r="P687" i="3"/>
  <c r="O687" i="3" s="1"/>
  <c r="N687" i="3" s="1"/>
  <c r="I687" i="3"/>
  <c r="J687" i="3" s="1"/>
  <c r="H687" i="3"/>
  <c r="D687" i="3"/>
  <c r="E687" i="3" s="1"/>
  <c r="B687" i="3"/>
  <c r="A687" i="3"/>
  <c r="P686" i="3"/>
  <c r="O686" i="3" s="1"/>
  <c r="N686" i="3" s="1"/>
  <c r="I686" i="3"/>
  <c r="J686" i="3" s="1"/>
  <c r="H686" i="3"/>
  <c r="D686" i="3"/>
  <c r="E686" i="3" s="1"/>
  <c r="B686" i="3"/>
  <c r="A686" i="3"/>
  <c r="P685" i="3"/>
  <c r="O685" i="3" s="1"/>
  <c r="N685" i="3" s="1"/>
  <c r="I685" i="3"/>
  <c r="J685" i="3" s="1"/>
  <c r="H685" i="3"/>
  <c r="D685" i="3"/>
  <c r="E685" i="3" s="1"/>
  <c r="B685" i="3"/>
  <c r="A685" i="3"/>
  <c r="P684" i="3"/>
  <c r="O684" i="3" s="1"/>
  <c r="N684" i="3" s="1"/>
  <c r="I684" i="3"/>
  <c r="J684" i="3" s="1"/>
  <c r="H684" i="3"/>
  <c r="D684" i="3"/>
  <c r="E684" i="3" s="1"/>
  <c r="B684" i="3"/>
  <c r="A684" i="3"/>
  <c r="P683" i="3"/>
  <c r="O683" i="3" s="1"/>
  <c r="N683" i="3" s="1"/>
  <c r="I683" i="3"/>
  <c r="J683" i="3" s="1"/>
  <c r="H683" i="3"/>
  <c r="D683" i="3"/>
  <c r="E683" i="3" s="1"/>
  <c r="B683" i="3"/>
  <c r="A683" i="3"/>
  <c r="P682" i="3"/>
  <c r="O682" i="3" s="1"/>
  <c r="N682" i="3" s="1"/>
  <c r="I682" i="3"/>
  <c r="J682" i="3" s="1"/>
  <c r="H682" i="3"/>
  <c r="D682" i="3"/>
  <c r="E682" i="3" s="1"/>
  <c r="B682" i="3"/>
  <c r="A682" i="3"/>
  <c r="P681" i="3"/>
  <c r="O681" i="3" s="1"/>
  <c r="N681" i="3" s="1"/>
  <c r="I681" i="3"/>
  <c r="J681" i="3" s="1"/>
  <c r="H681" i="3"/>
  <c r="D681" i="3"/>
  <c r="E681" i="3" s="1"/>
  <c r="B681" i="3"/>
  <c r="A681" i="3"/>
  <c r="P680" i="3"/>
  <c r="O680" i="3" s="1"/>
  <c r="N680" i="3" s="1"/>
  <c r="I680" i="3"/>
  <c r="J680" i="3" s="1"/>
  <c r="H680" i="3"/>
  <c r="D680" i="3"/>
  <c r="E680" i="3" s="1"/>
  <c r="B680" i="3"/>
  <c r="A680" i="3"/>
  <c r="P679" i="3"/>
  <c r="O679" i="3" s="1"/>
  <c r="N679" i="3" s="1"/>
  <c r="I679" i="3"/>
  <c r="J679" i="3" s="1"/>
  <c r="H679" i="3"/>
  <c r="D679" i="3"/>
  <c r="E679" i="3" s="1"/>
  <c r="B679" i="3"/>
  <c r="A679" i="3"/>
  <c r="P678" i="3"/>
  <c r="O678" i="3" s="1"/>
  <c r="N678" i="3" s="1"/>
  <c r="I678" i="3"/>
  <c r="J678" i="3" s="1"/>
  <c r="H678" i="3"/>
  <c r="D678" i="3"/>
  <c r="E678" i="3" s="1"/>
  <c r="B678" i="3"/>
  <c r="A678" i="3"/>
  <c r="P677" i="3"/>
  <c r="O677" i="3" s="1"/>
  <c r="N677" i="3" s="1"/>
  <c r="I677" i="3"/>
  <c r="J677" i="3" s="1"/>
  <c r="H677" i="3"/>
  <c r="D677" i="3"/>
  <c r="E677" i="3" s="1"/>
  <c r="B677" i="3"/>
  <c r="A677" i="3"/>
  <c r="P676" i="3"/>
  <c r="O676" i="3" s="1"/>
  <c r="N676" i="3" s="1"/>
  <c r="I676" i="3"/>
  <c r="J676" i="3" s="1"/>
  <c r="H676" i="3"/>
  <c r="D676" i="3"/>
  <c r="E676" i="3" s="1"/>
  <c r="B676" i="3"/>
  <c r="A676" i="3"/>
  <c r="P675" i="3"/>
  <c r="O675" i="3" s="1"/>
  <c r="N675" i="3" s="1"/>
  <c r="I675" i="3"/>
  <c r="J675" i="3" s="1"/>
  <c r="H675" i="3"/>
  <c r="D675" i="3"/>
  <c r="E675" i="3" s="1"/>
  <c r="B675" i="3"/>
  <c r="A675" i="3"/>
  <c r="P674" i="3"/>
  <c r="O674" i="3" s="1"/>
  <c r="N674" i="3" s="1"/>
  <c r="I674" i="3"/>
  <c r="J674" i="3" s="1"/>
  <c r="H674" i="3"/>
  <c r="D674" i="3"/>
  <c r="E674" i="3" s="1"/>
  <c r="B674" i="3"/>
  <c r="A674" i="3"/>
  <c r="P673" i="3"/>
  <c r="O673" i="3" s="1"/>
  <c r="N673" i="3" s="1"/>
  <c r="I673" i="3"/>
  <c r="J673" i="3" s="1"/>
  <c r="H673" i="3"/>
  <c r="D673" i="3"/>
  <c r="E673" i="3" s="1"/>
  <c r="B673" i="3"/>
  <c r="A673" i="3"/>
  <c r="P672" i="3"/>
  <c r="O672" i="3" s="1"/>
  <c r="N672" i="3" s="1"/>
  <c r="I672" i="3"/>
  <c r="J672" i="3" s="1"/>
  <c r="H672" i="3"/>
  <c r="D672" i="3"/>
  <c r="E672" i="3" s="1"/>
  <c r="B672" i="3"/>
  <c r="A672" i="3"/>
  <c r="P671" i="3"/>
  <c r="O671" i="3" s="1"/>
  <c r="N671" i="3" s="1"/>
  <c r="I671" i="3"/>
  <c r="J671" i="3" s="1"/>
  <c r="H671" i="3"/>
  <c r="D671" i="3"/>
  <c r="E671" i="3" s="1"/>
  <c r="B671" i="3"/>
  <c r="A671" i="3"/>
  <c r="P670" i="3"/>
  <c r="O670" i="3" s="1"/>
  <c r="N670" i="3" s="1"/>
  <c r="I670" i="3"/>
  <c r="J670" i="3" s="1"/>
  <c r="H670" i="3"/>
  <c r="D670" i="3"/>
  <c r="E670" i="3" s="1"/>
  <c r="B670" i="3"/>
  <c r="A670" i="3"/>
  <c r="P669" i="3"/>
  <c r="O669" i="3" s="1"/>
  <c r="N669" i="3" s="1"/>
  <c r="I669" i="3"/>
  <c r="J669" i="3" s="1"/>
  <c r="H669" i="3"/>
  <c r="D669" i="3"/>
  <c r="E669" i="3" s="1"/>
  <c r="B669" i="3"/>
  <c r="A669" i="3"/>
  <c r="P668" i="3"/>
  <c r="O668" i="3" s="1"/>
  <c r="N668" i="3" s="1"/>
  <c r="I668" i="3"/>
  <c r="J668" i="3" s="1"/>
  <c r="H668" i="3"/>
  <c r="D668" i="3"/>
  <c r="E668" i="3" s="1"/>
  <c r="B668" i="3"/>
  <c r="A668" i="3"/>
  <c r="P667" i="3"/>
  <c r="O667" i="3" s="1"/>
  <c r="N667" i="3" s="1"/>
  <c r="I667" i="3"/>
  <c r="J667" i="3" s="1"/>
  <c r="H667" i="3"/>
  <c r="D667" i="3"/>
  <c r="E667" i="3" s="1"/>
  <c r="B667" i="3"/>
  <c r="A667" i="3"/>
  <c r="P666" i="3"/>
  <c r="O666" i="3" s="1"/>
  <c r="N666" i="3" s="1"/>
  <c r="I666" i="3"/>
  <c r="J666" i="3" s="1"/>
  <c r="H666" i="3"/>
  <c r="D666" i="3"/>
  <c r="E666" i="3" s="1"/>
  <c r="B666" i="3"/>
  <c r="A666" i="3"/>
  <c r="P665" i="3"/>
  <c r="O665" i="3" s="1"/>
  <c r="N665" i="3" s="1"/>
  <c r="I665" i="3"/>
  <c r="J665" i="3" s="1"/>
  <c r="H665" i="3"/>
  <c r="D665" i="3"/>
  <c r="E665" i="3" s="1"/>
  <c r="B665" i="3"/>
  <c r="A665" i="3"/>
  <c r="P664" i="3"/>
  <c r="O664" i="3" s="1"/>
  <c r="N664" i="3" s="1"/>
  <c r="I664" i="3"/>
  <c r="J664" i="3" s="1"/>
  <c r="H664" i="3"/>
  <c r="D664" i="3"/>
  <c r="E664" i="3" s="1"/>
  <c r="B664" i="3"/>
  <c r="A664" i="3"/>
  <c r="P663" i="3"/>
  <c r="O663" i="3" s="1"/>
  <c r="N663" i="3" s="1"/>
  <c r="I663" i="3"/>
  <c r="J663" i="3" s="1"/>
  <c r="H663" i="3"/>
  <c r="D663" i="3"/>
  <c r="E663" i="3" s="1"/>
  <c r="B663" i="3"/>
  <c r="A663" i="3"/>
  <c r="P662" i="3"/>
  <c r="O662" i="3" s="1"/>
  <c r="N662" i="3" s="1"/>
  <c r="I662" i="3"/>
  <c r="J662" i="3" s="1"/>
  <c r="H662" i="3"/>
  <c r="D662" i="3"/>
  <c r="E662" i="3" s="1"/>
  <c r="B662" i="3"/>
  <c r="A662" i="3"/>
  <c r="P661" i="3"/>
  <c r="O661" i="3" s="1"/>
  <c r="N661" i="3" s="1"/>
  <c r="I661" i="3"/>
  <c r="J661" i="3" s="1"/>
  <c r="H661" i="3"/>
  <c r="D661" i="3"/>
  <c r="E661" i="3" s="1"/>
  <c r="B661" i="3"/>
  <c r="A661" i="3"/>
  <c r="P660" i="3"/>
  <c r="O660" i="3" s="1"/>
  <c r="N660" i="3" s="1"/>
  <c r="I660" i="3"/>
  <c r="J660" i="3" s="1"/>
  <c r="H660" i="3"/>
  <c r="D660" i="3"/>
  <c r="E660" i="3" s="1"/>
  <c r="B660" i="3"/>
  <c r="A660" i="3"/>
  <c r="P659" i="3"/>
  <c r="O659" i="3" s="1"/>
  <c r="N659" i="3" s="1"/>
  <c r="I659" i="3"/>
  <c r="J659" i="3" s="1"/>
  <c r="H659" i="3"/>
  <c r="D659" i="3"/>
  <c r="E659" i="3" s="1"/>
  <c r="B659" i="3"/>
  <c r="A659" i="3"/>
  <c r="P658" i="3"/>
  <c r="O658" i="3" s="1"/>
  <c r="N658" i="3" s="1"/>
  <c r="I658" i="3"/>
  <c r="J658" i="3" s="1"/>
  <c r="H658" i="3"/>
  <c r="D658" i="3"/>
  <c r="E658" i="3" s="1"/>
  <c r="B658" i="3"/>
  <c r="A658" i="3"/>
  <c r="P657" i="3"/>
  <c r="O657" i="3" s="1"/>
  <c r="N657" i="3" s="1"/>
  <c r="I657" i="3"/>
  <c r="J657" i="3" s="1"/>
  <c r="H657" i="3"/>
  <c r="D657" i="3"/>
  <c r="E657" i="3" s="1"/>
  <c r="B657" i="3"/>
  <c r="A657" i="3"/>
  <c r="P656" i="3"/>
  <c r="O656" i="3" s="1"/>
  <c r="N656" i="3" s="1"/>
  <c r="I656" i="3"/>
  <c r="J656" i="3" s="1"/>
  <c r="H656" i="3"/>
  <c r="D656" i="3"/>
  <c r="E656" i="3" s="1"/>
  <c r="B656" i="3"/>
  <c r="A656" i="3"/>
  <c r="P655" i="3"/>
  <c r="O655" i="3" s="1"/>
  <c r="N655" i="3" s="1"/>
  <c r="I655" i="3"/>
  <c r="J655" i="3" s="1"/>
  <c r="H655" i="3"/>
  <c r="D655" i="3"/>
  <c r="E655" i="3" s="1"/>
  <c r="B655" i="3"/>
  <c r="A655" i="3"/>
  <c r="P654" i="3"/>
  <c r="O654" i="3" s="1"/>
  <c r="N654" i="3" s="1"/>
  <c r="I654" i="3"/>
  <c r="J654" i="3" s="1"/>
  <c r="H654" i="3"/>
  <c r="D654" i="3"/>
  <c r="E654" i="3" s="1"/>
  <c r="B654" i="3"/>
  <c r="A654" i="3"/>
  <c r="P653" i="3"/>
  <c r="O653" i="3" s="1"/>
  <c r="N653" i="3" s="1"/>
  <c r="I653" i="3"/>
  <c r="J653" i="3" s="1"/>
  <c r="H653" i="3"/>
  <c r="D653" i="3"/>
  <c r="E653" i="3" s="1"/>
  <c r="B653" i="3"/>
  <c r="A653" i="3"/>
  <c r="P652" i="3"/>
  <c r="O652" i="3" s="1"/>
  <c r="N652" i="3" s="1"/>
  <c r="I652" i="3"/>
  <c r="J652" i="3" s="1"/>
  <c r="H652" i="3"/>
  <c r="D652" i="3"/>
  <c r="E652" i="3" s="1"/>
  <c r="B652" i="3"/>
  <c r="A652" i="3"/>
  <c r="P651" i="3"/>
  <c r="O651" i="3" s="1"/>
  <c r="N651" i="3" s="1"/>
  <c r="I651" i="3"/>
  <c r="J651" i="3" s="1"/>
  <c r="H651" i="3"/>
  <c r="D651" i="3"/>
  <c r="E651" i="3" s="1"/>
  <c r="B651" i="3"/>
  <c r="A651" i="3"/>
  <c r="P650" i="3"/>
  <c r="O650" i="3" s="1"/>
  <c r="N650" i="3" s="1"/>
  <c r="I650" i="3"/>
  <c r="J650" i="3" s="1"/>
  <c r="H650" i="3"/>
  <c r="D650" i="3"/>
  <c r="E650" i="3" s="1"/>
  <c r="B650" i="3"/>
  <c r="A650" i="3"/>
  <c r="P649" i="3"/>
  <c r="O649" i="3" s="1"/>
  <c r="N649" i="3" s="1"/>
  <c r="I649" i="3"/>
  <c r="J649" i="3" s="1"/>
  <c r="H649" i="3"/>
  <c r="D649" i="3"/>
  <c r="E649" i="3" s="1"/>
  <c r="B649" i="3"/>
  <c r="A649" i="3"/>
  <c r="P648" i="3"/>
  <c r="O648" i="3" s="1"/>
  <c r="N648" i="3" s="1"/>
  <c r="I648" i="3"/>
  <c r="J648" i="3" s="1"/>
  <c r="H648" i="3"/>
  <c r="D648" i="3"/>
  <c r="E648" i="3" s="1"/>
  <c r="B648" i="3"/>
  <c r="A648" i="3"/>
  <c r="P647" i="3"/>
  <c r="O647" i="3" s="1"/>
  <c r="N647" i="3" s="1"/>
  <c r="I647" i="3"/>
  <c r="J647" i="3" s="1"/>
  <c r="H647" i="3"/>
  <c r="D647" i="3"/>
  <c r="E647" i="3" s="1"/>
  <c r="B647" i="3"/>
  <c r="A647" i="3"/>
  <c r="P646" i="3"/>
  <c r="O646" i="3" s="1"/>
  <c r="N646" i="3" s="1"/>
  <c r="I646" i="3"/>
  <c r="J646" i="3" s="1"/>
  <c r="H646" i="3"/>
  <c r="D646" i="3"/>
  <c r="E646" i="3" s="1"/>
  <c r="B646" i="3"/>
  <c r="A646" i="3"/>
  <c r="P645" i="3"/>
  <c r="O645" i="3" s="1"/>
  <c r="N645" i="3" s="1"/>
  <c r="I645" i="3"/>
  <c r="J645" i="3" s="1"/>
  <c r="H645" i="3"/>
  <c r="D645" i="3"/>
  <c r="E645" i="3" s="1"/>
  <c r="B645" i="3"/>
  <c r="A645" i="3"/>
  <c r="P644" i="3"/>
  <c r="O644" i="3" s="1"/>
  <c r="N644" i="3" s="1"/>
  <c r="I644" i="3"/>
  <c r="J644" i="3" s="1"/>
  <c r="H644" i="3"/>
  <c r="D644" i="3"/>
  <c r="E644" i="3" s="1"/>
  <c r="B644" i="3"/>
  <c r="A644" i="3"/>
  <c r="P643" i="3"/>
  <c r="O643" i="3" s="1"/>
  <c r="N643" i="3" s="1"/>
  <c r="I643" i="3"/>
  <c r="J643" i="3" s="1"/>
  <c r="H643" i="3"/>
  <c r="D643" i="3"/>
  <c r="E643" i="3" s="1"/>
  <c r="B643" i="3"/>
  <c r="A643" i="3"/>
  <c r="P642" i="3"/>
  <c r="O642" i="3" s="1"/>
  <c r="N642" i="3" s="1"/>
  <c r="I642" i="3"/>
  <c r="J642" i="3" s="1"/>
  <c r="H642" i="3"/>
  <c r="D642" i="3"/>
  <c r="E642" i="3" s="1"/>
  <c r="B642" i="3"/>
  <c r="A642" i="3"/>
  <c r="P641" i="3"/>
  <c r="O641" i="3" s="1"/>
  <c r="N641" i="3" s="1"/>
  <c r="I641" i="3"/>
  <c r="J641" i="3" s="1"/>
  <c r="H641" i="3"/>
  <c r="D641" i="3"/>
  <c r="E641" i="3" s="1"/>
  <c r="B641" i="3"/>
  <c r="A641" i="3"/>
  <c r="P640" i="3"/>
  <c r="O640" i="3" s="1"/>
  <c r="N640" i="3" s="1"/>
  <c r="I640" i="3"/>
  <c r="J640" i="3" s="1"/>
  <c r="H640" i="3"/>
  <c r="D640" i="3"/>
  <c r="E640" i="3" s="1"/>
  <c r="B640" i="3"/>
  <c r="A640" i="3"/>
  <c r="P639" i="3"/>
  <c r="O639" i="3" s="1"/>
  <c r="N639" i="3" s="1"/>
  <c r="I639" i="3"/>
  <c r="J639" i="3" s="1"/>
  <c r="H639" i="3"/>
  <c r="D639" i="3"/>
  <c r="E639" i="3" s="1"/>
  <c r="B639" i="3"/>
  <c r="A639" i="3"/>
  <c r="P638" i="3"/>
  <c r="O638" i="3" s="1"/>
  <c r="N638" i="3" s="1"/>
  <c r="I638" i="3"/>
  <c r="J638" i="3" s="1"/>
  <c r="Q638" i="3" s="1"/>
  <c r="H638" i="3"/>
  <c r="D638" i="3"/>
  <c r="E638" i="3" s="1"/>
  <c r="B638" i="3"/>
  <c r="A638" i="3"/>
  <c r="P637" i="3"/>
  <c r="O637" i="3" s="1"/>
  <c r="N637" i="3" s="1"/>
  <c r="I637" i="3"/>
  <c r="J637" i="3" s="1"/>
  <c r="H637" i="3"/>
  <c r="D637" i="3"/>
  <c r="E637" i="3" s="1"/>
  <c r="B637" i="3"/>
  <c r="A637" i="3"/>
  <c r="P636" i="3"/>
  <c r="O636" i="3" s="1"/>
  <c r="N636" i="3" s="1"/>
  <c r="I636" i="3"/>
  <c r="J636" i="3" s="1"/>
  <c r="Q636" i="3" s="1"/>
  <c r="H636" i="3"/>
  <c r="D636" i="3"/>
  <c r="E636" i="3" s="1"/>
  <c r="B636" i="3"/>
  <c r="A636" i="3"/>
  <c r="P635" i="3"/>
  <c r="O635" i="3" s="1"/>
  <c r="N635" i="3" s="1"/>
  <c r="I635" i="3"/>
  <c r="J635" i="3" s="1"/>
  <c r="Q635" i="3" s="1"/>
  <c r="H635" i="3"/>
  <c r="D635" i="3"/>
  <c r="E635" i="3" s="1"/>
  <c r="B635" i="3"/>
  <c r="A635" i="3"/>
  <c r="P634" i="3"/>
  <c r="O634" i="3" s="1"/>
  <c r="N634" i="3" s="1"/>
  <c r="I634" i="3"/>
  <c r="J634" i="3" s="1"/>
  <c r="H634" i="3"/>
  <c r="D634" i="3"/>
  <c r="E634" i="3" s="1"/>
  <c r="B634" i="3"/>
  <c r="A634" i="3"/>
  <c r="P633" i="3"/>
  <c r="O633" i="3" s="1"/>
  <c r="N633" i="3" s="1"/>
  <c r="I633" i="3"/>
  <c r="J633" i="3" s="1"/>
  <c r="Q633" i="3" s="1"/>
  <c r="H633" i="3"/>
  <c r="D633" i="3"/>
  <c r="E633" i="3" s="1"/>
  <c r="B633" i="3"/>
  <c r="A633" i="3"/>
  <c r="P632" i="3"/>
  <c r="O632" i="3" s="1"/>
  <c r="N632" i="3" s="1"/>
  <c r="I632" i="3"/>
  <c r="J632" i="3" s="1"/>
  <c r="Q632" i="3" s="1"/>
  <c r="H632" i="3"/>
  <c r="D632" i="3"/>
  <c r="E632" i="3" s="1"/>
  <c r="B632" i="3"/>
  <c r="A632" i="3"/>
  <c r="P631" i="3"/>
  <c r="O631" i="3" s="1"/>
  <c r="N631" i="3" s="1"/>
  <c r="I631" i="3"/>
  <c r="J631" i="3" s="1"/>
  <c r="H631" i="3"/>
  <c r="D631" i="3"/>
  <c r="E631" i="3" s="1"/>
  <c r="B631" i="3"/>
  <c r="A631" i="3"/>
  <c r="P630" i="3"/>
  <c r="O630" i="3" s="1"/>
  <c r="N630" i="3" s="1"/>
  <c r="I630" i="3"/>
  <c r="J630" i="3" s="1"/>
  <c r="Q630" i="3" s="1"/>
  <c r="H630" i="3"/>
  <c r="D630" i="3"/>
  <c r="E630" i="3" s="1"/>
  <c r="B630" i="3"/>
  <c r="A630" i="3"/>
  <c r="P629" i="3"/>
  <c r="O629" i="3" s="1"/>
  <c r="N629" i="3" s="1"/>
  <c r="I629" i="3"/>
  <c r="J629" i="3" s="1"/>
  <c r="H629" i="3"/>
  <c r="D629" i="3"/>
  <c r="E629" i="3" s="1"/>
  <c r="B629" i="3"/>
  <c r="A629" i="3"/>
  <c r="P628" i="3"/>
  <c r="O628" i="3" s="1"/>
  <c r="N628" i="3" s="1"/>
  <c r="I628" i="3"/>
  <c r="J628" i="3" s="1"/>
  <c r="H628" i="3"/>
  <c r="D628" i="3"/>
  <c r="E628" i="3" s="1"/>
  <c r="B628" i="3"/>
  <c r="A628" i="3"/>
  <c r="P627" i="3"/>
  <c r="O627" i="3" s="1"/>
  <c r="N627" i="3" s="1"/>
  <c r="I627" i="3"/>
  <c r="J627" i="3" s="1"/>
  <c r="H627" i="3"/>
  <c r="D627" i="3"/>
  <c r="E627" i="3" s="1"/>
  <c r="B627" i="3"/>
  <c r="A627" i="3"/>
  <c r="P626" i="3"/>
  <c r="O626" i="3" s="1"/>
  <c r="N626" i="3" s="1"/>
  <c r="I626" i="3"/>
  <c r="J626" i="3" s="1"/>
  <c r="Q626" i="3" s="1"/>
  <c r="H626" i="3"/>
  <c r="D626" i="3"/>
  <c r="E626" i="3" s="1"/>
  <c r="B626" i="3"/>
  <c r="A626" i="3"/>
  <c r="P625" i="3"/>
  <c r="O625" i="3" s="1"/>
  <c r="N625" i="3" s="1"/>
  <c r="I625" i="3"/>
  <c r="J625" i="3" s="1"/>
  <c r="L625" i="3" s="1"/>
  <c r="H625" i="3"/>
  <c r="D625" i="3"/>
  <c r="E625" i="3" s="1"/>
  <c r="B625" i="3"/>
  <c r="A625" i="3"/>
  <c r="P624" i="3"/>
  <c r="O624" i="3" s="1"/>
  <c r="N624" i="3" s="1"/>
  <c r="I624" i="3"/>
  <c r="J624" i="3" s="1"/>
  <c r="H624" i="3"/>
  <c r="D624" i="3"/>
  <c r="E624" i="3" s="1"/>
  <c r="B624" i="3"/>
  <c r="A624" i="3"/>
  <c r="P623" i="3"/>
  <c r="O623" i="3" s="1"/>
  <c r="N623" i="3" s="1"/>
  <c r="I623" i="3"/>
  <c r="J623" i="3" s="1"/>
  <c r="H623" i="3"/>
  <c r="D623" i="3"/>
  <c r="E623" i="3" s="1"/>
  <c r="B623" i="3"/>
  <c r="A623" i="3"/>
  <c r="P622" i="3"/>
  <c r="O622" i="3" s="1"/>
  <c r="N622" i="3" s="1"/>
  <c r="I622" i="3"/>
  <c r="J622" i="3" s="1"/>
  <c r="H622" i="3"/>
  <c r="D622" i="3"/>
  <c r="E622" i="3" s="1"/>
  <c r="B622" i="3"/>
  <c r="A622" i="3"/>
  <c r="P621" i="3"/>
  <c r="O621" i="3" s="1"/>
  <c r="N621" i="3" s="1"/>
  <c r="I621" i="3"/>
  <c r="J621" i="3" s="1"/>
  <c r="L621" i="3" s="1"/>
  <c r="H621" i="3"/>
  <c r="D621" i="3"/>
  <c r="E621" i="3" s="1"/>
  <c r="B621" i="3"/>
  <c r="A621" i="3"/>
  <c r="P620" i="3"/>
  <c r="O620" i="3" s="1"/>
  <c r="N620" i="3" s="1"/>
  <c r="I620" i="3"/>
  <c r="J620" i="3" s="1"/>
  <c r="Q620" i="3" s="1"/>
  <c r="H620" i="3"/>
  <c r="D620" i="3"/>
  <c r="E620" i="3" s="1"/>
  <c r="B620" i="3"/>
  <c r="A620" i="3"/>
  <c r="P619" i="3"/>
  <c r="O619" i="3" s="1"/>
  <c r="N619" i="3" s="1"/>
  <c r="I619" i="3"/>
  <c r="J619" i="3" s="1"/>
  <c r="H619" i="3"/>
  <c r="D619" i="3"/>
  <c r="E619" i="3" s="1"/>
  <c r="B619" i="3"/>
  <c r="A619" i="3"/>
  <c r="P618" i="3"/>
  <c r="O618" i="3" s="1"/>
  <c r="N618" i="3" s="1"/>
  <c r="I618" i="3"/>
  <c r="J618" i="3" s="1"/>
  <c r="H618" i="3"/>
  <c r="D618" i="3"/>
  <c r="E618" i="3" s="1"/>
  <c r="B618" i="3"/>
  <c r="A618" i="3"/>
  <c r="P617" i="3"/>
  <c r="O617" i="3" s="1"/>
  <c r="N617" i="3" s="1"/>
  <c r="I617" i="3"/>
  <c r="J617" i="3" s="1"/>
  <c r="L617" i="3" s="1"/>
  <c r="H617" i="3"/>
  <c r="D617" i="3"/>
  <c r="E617" i="3" s="1"/>
  <c r="B617" i="3"/>
  <c r="A617" i="3"/>
  <c r="P616" i="3"/>
  <c r="O616" i="3" s="1"/>
  <c r="N616" i="3" s="1"/>
  <c r="I616" i="3"/>
  <c r="J616" i="3" s="1"/>
  <c r="H616" i="3"/>
  <c r="D616" i="3"/>
  <c r="E616" i="3" s="1"/>
  <c r="B616" i="3"/>
  <c r="A616" i="3"/>
  <c r="P615" i="3"/>
  <c r="O615" i="3" s="1"/>
  <c r="N615" i="3" s="1"/>
  <c r="I615" i="3"/>
  <c r="J615" i="3" s="1"/>
  <c r="L615" i="3" s="1"/>
  <c r="H615" i="3"/>
  <c r="D615" i="3"/>
  <c r="E615" i="3" s="1"/>
  <c r="B615" i="3"/>
  <c r="A615" i="3"/>
  <c r="P614" i="3"/>
  <c r="O614" i="3" s="1"/>
  <c r="N614" i="3" s="1"/>
  <c r="I614" i="3"/>
  <c r="J614" i="3" s="1"/>
  <c r="H614" i="3"/>
  <c r="D614" i="3"/>
  <c r="E614" i="3" s="1"/>
  <c r="B614" i="3"/>
  <c r="A614" i="3"/>
  <c r="P613" i="3"/>
  <c r="O613" i="3" s="1"/>
  <c r="N613" i="3" s="1"/>
  <c r="I613" i="3"/>
  <c r="H613" i="3"/>
  <c r="D613" i="3"/>
  <c r="E613" i="3" s="1"/>
  <c r="B613" i="3"/>
  <c r="A613" i="3"/>
  <c r="P612" i="3"/>
  <c r="O612" i="3" s="1"/>
  <c r="N612" i="3" s="1"/>
  <c r="I612" i="3"/>
  <c r="H612" i="3"/>
  <c r="D612" i="3"/>
  <c r="E612" i="3" s="1"/>
  <c r="B612" i="3"/>
  <c r="A612" i="3"/>
  <c r="P611" i="3"/>
  <c r="O611" i="3" s="1"/>
  <c r="N611" i="3" s="1"/>
  <c r="I611" i="3"/>
  <c r="H611" i="3"/>
  <c r="D611" i="3"/>
  <c r="E611" i="3" s="1"/>
  <c r="B611" i="3"/>
  <c r="A611" i="3"/>
  <c r="P610" i="3"/>
  <c r="O610" i="3" s="1"/>
  <c r="N610" i="3" s="1"/>
  <c r="I610" i="3"/>
  <c r="H610" i="3"/>
  <c r="D610" i="3"/>
  <c r="E610" i="3" s="1"/>
  <c r="B610" i="3"/>
  <c r="A610" i="3"/>
  <c r="P609" i="3"/>
  <c r="O609" i="3" s="1"/>
  <c r="N609" i="3" s="1"/>
  <c r="I609" i="3"/>
  <c r="H609" i="3"/>
  <c r="D609" i="3"/>
  <c r="E609" i="3" s="1"/>
  <c r="B609" i="3"/>
  <c r="A609" i="3"/>
  <c r="P608" i="3"/>
  <c r="O608" i="3" s="1"/>
  <c r="N608" i="3" s="1"/>
  <c r="I608" i="3"/>
  <c r="H608" i="3"/>
  <c r="D608" i="3"/>
  <c r="E608" i="3" s="1"/>
  <c r="B608" i="3"/>
  <c r="A608" i="3"/>
  <c r="P607" i="3"/>
  <c r="O607" i="3" s="1"/>
  <c r="N607" i="3" s="1"/>
  <c r="I607" i="3"/>
  <c r="H607" i="3"/>
  <c r="D607" i="3"/>
  <c r="E607" i="3" s="1"/>
  <c r="B607" i="3"/>
  <c r="A607" i="3"/>
  <c r="P606" i="3"/>
  <c r="O606" i="3" s="1"/>
  <c r="N606" i="3" s="1"/>
  <c r="I606" i="3"/>
  <c r="H606" i="3"/>
  <c r="D606" i="3"/>
  <c r="E606" i="3" s="1"/>
  <c r="B606" i="3"/>
  <c r="A606" i="3"/>
  <c r="P605" i="3"/>
  <c r="O605" i="3" s="1"/>
  <c r="N605" i="3" s="1"/>
  <c r="I605" i="3"/>
  <c r="H605" i="3"/>
  <c r="D605" i="3"/>
  <c r="E605" i="3" s="1"/>
  <c r="B605" i="3"/>
  <c r="A605" i="3"/>
  <c r="P604" i="3"/>
  <c r="O604" i="3" s="1"/>
  <c r="N604" i="3" s="1"/>
  <c r="I604" i="3"/>
  <c r="H604" i="3"/>
  <c r="D604" i="3"/>
  <c r="E604" i="3" s="1"/>
  <c r="B604" i="3"/>
  <c r="A604" i="3"/>
  <c r="P603" i="3"/>
  <c r="O603" i="3" s="1"/>
  <c r="N603" i="3" s="1"/>
  <c r="I603" i="3"/>
  <c r="J603" i="3" s="1"/>
  <c r="Q603" i="3" s="1"/>
  <c r="H603" i="3"/>
  <c r="D603" i="3"/>
  <c r="E603" i="3" s="1"/>
  <c r="B603" i="3"/>
  <c r="A603" i="3"/>
  <c r="P602" i="3"/>
  <c r="O602" i="3" s="1"/>
  <c r="N602" i="3" s="1"/>
  <c r="I602" i="3"/>
  <c r="H602" i="3"/>
  <c r="D602" i="3"/>
  <c r="E602" i="3" s="1"/>
  <c r="B602" i="3"/>
  <c r="A602" i="3"/>
  <c r="P601" i="3"/>
  <c r="O601" i="3" s="1"/>
  <c r="N601" i="3" s="1"/>
  <c r="I601" i="3"/>
  <c r="H601" i="3"/>
  <c r="D601" i="3"/>
  <c r="E601" i="3" s="1"/>
  <c r="B601" i="3"/>
  <c r="A601" i="3"/>
  <c r="P600" i="3"/>
  <c r="O600" i="3" s="1"/>
  <c r="N600" i="3" s="1"/>
  <c r="I600" i="3"/>
  <c r="H600" i="3"/>
  <c r="D600" i="3"/>
  <c r="E600" i="3" s="1"/>
  <c r="B600" i="3"/>
  <c r="A600" i="3"/>
  <c r="P599" i="3"/>
  <c r="O599" i="3" s="1"/>
  <c r="N599" i="3" s="1"/>
  <c r="I599" i="3"/>
  <c r="H599" i="3"/>
  <c r="D599" i="3"/>
  <c r="E599" i="3" s="1"/>
  <c r="B599" i="3"/>
  <c r="A599" i="3"/>
  <c r="P598" i="3"/>
  <c r="O598" i="3" s="1"/>
  <c r="N598" i="3" s="1"/>
  <c r="I598" i="3"/>
  <c r="H598" i="3"/>
  <c r="D598" i="3"/>
  <c r="E598" i="3" s="1"/>
  <c r="B598" i="3"/>
  <c r="A598" i="3"/>
  <c r="P597" i="3"/>
  <c r="O597" i="3" s="1"/>
  <c r="N597" i="3" s="1"/>
  <c r="I597" i="3"/>
  <c r="H597" i="3"/>
  <c r="D597" i="3"/>
  <c r="E597" i="3" s="1"/>
  <c r="B597" i="3"/>
  <c r="A597" i="3"/>
  <c r="P596" i="3"/>
  <c r="O596" i="3" s="1"/>
  <c r="N596" i="3" s="1"/>
  <c r="I596" i="3"/>
  <c r="H596" i="3"/>
  <c r="D596" i="3"/>
  <c r="E596" i="3" s="1"/>
  <c r="B596" i="3"/>
  <c r="A596" i="3"/>
  <c r="P595" i="3"/>
  <c r="O595" i="3" s="1"/>
  <c r="N595" i="3" s="1"/>
  <c r="I595" i="3"/>
  <c r="H595" i="3"/>
  <c r="D595" i="3"/>
  <c r="E595" i="3" s="1"/>
  <c r="B595" i="3"/>
  <c r="A595" i="3"/>
  <c r="P594" i="3"/>
  <c r="O594" i="3" s="1"/>
  <c r="N594" i="3" s="1"/>
  <c r="I594" i="3"/>
  <c r="H594" i="3"/>
  <c r="D594" i="3"/>
  <c r="E594" i="3" s="1"/>
  <c r="B594" i="3"/>
  <c r="A594" i="3"/>
  <c r="P593" i="3"/>
  <c r="O593" i="3" s="1"/>
  <c r="N593" i="3" s="1"/>
  <c r="I593" i="3"/>
  <c r="H593" i="3"/>
  <c r="D593" i="3"/>
  <c r="E593" i="3" s="1"/>
  <c r="B593" i="3"/>
  <c r="A593" i="3"/>
  <c r="P592" i="3"/>
  <c r="O592" i="3" s="1"/>
  <c r="N592" i="3" s="1"/>
  <c r="I592" i="3"/>
  <c r="H592" i="3"/>
  <c r="D592" i="3"/>
  <c r="E592" i="3" s="1"/>
  <c r="B592" i="3"/>
  <c r="A592" i="3"/>
  <c r="P591" i="3"/>
  <c r="O591" i="3" s="1"/>
  <c r="N591" i="3" s="1"/>
  <c r="I591" i="3"/>
  <c r="H591" i="3"/>
  <c r="D591" i="3"/>
  <c r="E591" i="3" s="1"/>
  <c r="B591" i="3"/>
  <c r="A591" i="3"/>
  <c r="P590" i="3"/>
  <c r="O590" i="3" s="1"/>
  <c r="N590" i="3" s="1"/>
  <c r="I590" i="3"/>
  <c r="H590" i="3"/>
  <c r="D590" i="3"/>
  <c r="E590" i="3" s="1"/>
  <c r="B590" i="3"/>
  <c r="A590" i="3"/>
  <c r="P589" i="3"/>
  <c r="O589" i="3" s="1"/>
  <c r="N589" i="3" s="1"/>
  <c r="I589" i="3"/>
  <c r="H589" i="3"/>
  <c r="D589" i="3"/>
  <c r="E589" i="3" s="1"/>
  <c r="B589" i="3"/>
  <c r="A589" i="3"/>
  <c r="P588" i="3"/>
  <c r="O588" i="3" s="1"/>
  <c r="N588" i="3" s="1"/>
  <c r="I588" i="3"/>
  <c r="H588" i="3"/>
  <c r="D588" i="3"/>
  <c r="E588" i="3" s="1"/>
  <c r="B588" i="3"/>
  <c r="A588" i="3"/>
  <c r="P587" i="3"/>
  <c r="O587" i="3" s="1"/>
  <c r="N587" i="3" s="1"/>
  <c r="I587" i="3"/>
  <c r="H587" i="3"/>
  <c r="D587" i="3"/>
  <c r="E587" i="3" s="1"/>
  <c r="B587" i="3"/>
  <c r="A587" i="3"/>
  <c r="P586" i="3"/>
  <c r="O586" i="3" s="1"/>
  <c r="N586" i="3" s="1"/>
  <c r="I586" i="3"/>
  <c r="H586" i="3"/>
  <c r="D586" i="3"/>
  <c r="E586" i="3" s="1"/>
  <c r="B586" i="3"/>
  <c r="A586" i="3"/>
  <c r="P585" i="3"/>
  <c r="O585" i="3" s="1"/>
  <c r="N585" i="3" s="1"/>
  <c r="I585" i="3"/>
  <c r="H585" i="3"/>
  <c r="D585" i="3"/>
  <c r="E585" i="3" s="1"/>
  <c r="B585" i="3"/>
  <c r="A585" i="3"/>
  <c r="P584" i="3"/>
  <c r="O584" i="3" s="1"/>
  <c r="N584" i="3" s="1"/>
  <c r="I584" i="3"/>
  <c r="H584" i="3"/>
  <c r="D584" i="3"/>
  <c r="E584" i="3" s="1"/>
  <c r="B584" i="3"/>
  <c r="A584" i="3"/>
  <c r="P583" i="3"/>
  <c r="O583" i="3" s="1"/>
  <c r="N583" i="3" s="1"/>
  <c r="I583" i="3"/>
  <c r="H583" i="3"/>
  <c r="D583" i="3"/>
  <c r="E583" i="3" s="1"/>
  <c r="B583" i="3"/>
  <c r="A583" i="3"/>
  <c r="P582" i="3"/>
  <c r="O582" i="3" s="1"/>
  <c r="N582" i="3" s="1"/>
  <c r="I582" i="3"/>
  <c r="H582" i="3"/>
  <c r="D582" i="3"/>
  <c r="E582" i="3" s="1"/>
  <c r="B582" i="3"/>
  <c r="A582" i="3"/>
  <c r="P581" i="3"/>
  <c r="O581" i="3" s="1"/>
  <c r="N581" i="3" s="1"/>
  <c r="I581" i="3"/>
  <c r="H581" i="3"/>
  <c r="D581" i="3"/>
  <c r="E581" i="3" s="1"/>
  <c r="B581" i="3"/>
  <c r="A581" i="3"/>
  <c r="P580" i="3"/>
  <c r="O580" i="3" s="1"/>
  <c r="N580" i="3" s="1"/>
  <c r="I580" i="3"/>
  <c r="H580" i="3"/>
  <c r="D580" i="3"/>
  <c r="E580" i="3" s="1"/>
  <c r="B580" i="3"/>
  <c r="A580" i="3"/>
  <c r="P579" i="3"/>
  <c r="O579" i="3" s="1"/>
  <c r="N579" i="3" s="1"/>
  <c r="I579" i="3"/>
  <c r="H579" i="3"/>
  <c r="D579" i="3"/>
  <c r="E579" i="3" s="1"/>
  <c r="B579" i="3"/>
  <c r="A579" i="3"/>
  <c r="P578" i="3"/>
  <c r="O578" i="3" s="1"/>
  <c r="N578" i="3" s="1"/>
  <c r="I578" i="3"/>
  <c r="H578" i="3"/>
  <c r="D578" i="3"/>
  <c r="E578" i="3" s="1"/>
  <c r="B578" i="3"/>
  <c r="A578" i="3"/>
  <c r="P577" i="3"/>
  <c r="O577" i="3" s="1"/>
  <c r="N577" i="3" s="1"/>
  <c r="I577" i="3"/>
  <c r="H577" i="3"/>
  <c r="D577" i="3"/>
  <c r="E577" i="3" s="1"/>
  <c r="B577" i="3"/>
  <c r="A577" i="3"/>
  <c r="P576" i="3"/>
  <c r="O576" i="3" s="1"/>
  <c r="N576" i="3" s="1"/>
  <c r="I576" i="3"/>
  <c r="H576" i="3"/>
  <c r="D576" i="3"/>
  <c r="E576" i="3" s="1"/>
  <c r="B576" i="3"/>
  <c r="A576" i="3"/>
  <c r="P575" i="3"/>
  <c r="O575" i="3" s="1"/>
  <c r="N575" i="3" s="1"/>
  <c r="I575" i="3"/>
  <c r="H575" i="3"/>
  <c r="D575" i="3"/>
  <c r="E575" i="3" s="1"/>
  <c r="B575" i="3"/>
  <c r="A575" i="3"/>
  <c r="P574" i="3"/>
  <c r="O574" i="3" s="1"/>
  <c r="N574" i="3" s="1"/>
  <c r="I574" i="3"/>
  <c r="H574" i="3"/>
  <c r="D574" i="3"/>
  <c r="E574" i="3" s="1"/>
  <c r="B574" i="3"/>
  <c r="A574" i="3"/>
  <c r="P573" i="3"/>
  <c r="O573" i="3" s="1"/>
  <c r="N573" i="3" s="1"/>
  <c r="I573" i="3"/>
  <c r="H573" i="3"/>
  <c r="D573" i="3"/>
  <c r="E573" i="3" s="1"/>
  <c r="B573" i="3"/>
  <c r="A573" i="3"/>
  <c r="P572" i="3"/>
  <c r="O572" i="3" s="1"/>
  <c r="N572" i="3" s="1"/>
  <c r="I572" i="3"/>
  <c r="H572" i="3"/>
  <c r="D572" i="3"/>
  <c r="E572" i="3" s="1"/>
  <c r="B572" i="3"/>
  <c r="A572" i="3"/>
  <c r="P571" i="3"/>
  <c r="O571" i="3" s="1"/>
  <c r="N571" i="3" s="1"/>
  <c r="I571" i="3"/>
  <c r="H571" i="3"/>
  <c r="D571" i="3"/>
  <c r="E571" i="3" s="1"/>
  <c r="B571" i="3"/>
  <c r="A571" i="3"/>
  <c r="P570" i="3"/>
  <c r="O570" i="3" s="1"/>
  <c r="N570" i="3" s="1"/>
  <c r="I570" i="3"/>
  <c r="H570" i="3"/>
  <c r="D570" i="3"/>
  <c r="E570" i="3" s="1"/>
  <c r="B570" i="3"/>
  <c r="A570" i="3"/>
  <c r="P569" i="3"/>
  <c r="O569" i="3" s="1"/>
  <c r="N569" i="3" s="1"/>
  <c r="I569" i="3"/>
  <c r="H569" i="3"/>
  <c r="D569" i="3"/>
  <c r="E569" i="3" s="1"/>
  <c r="B569" i="3"/>
  <c r="A569" i="3"/>
  <c r="P568" i="3"/>
  <c r="O568" i="3" s="1"/>
  <c r="N568" i="3" s="1"/>
  <c r="I568" i="3"/>
  <c r="H568" i="3"/>
  <c r="D568" i="3"/>
  <c r="E568" i="3" s="1"/>
  <c r="B568" i="3"/>
  <c r="A568" i="3"/>
  <c r="P567" i="3"/>
  <c r="O567" i="3" s="1"/>
  <c r="N567" i="3" s="1"/>
  <c r="I567" i="3"/>
  <c r="H567" i="3"/>
  <c r="D567" i="3"/>
  <c r="E567" i="3" s="1"/>
  <c r="B567" i="3"/>
  <c r="A567" i="3"/>
  <c r="P566" i="3"/>
  <c r="O566" i="3" s="1"/>
  <c r="N566" i="3" s="1"/>
  <c r="I566" i="3"/>
  <c r="H566" i="3"/>
  <c r="D566" i="3"/>
  <c r="E566" i="3" s="1"/>
  <c r="B566" i="3"/>
  <c r="A566" i="3"/>
  <c r="P565" i="3"/>
  <c r="O565" i="3" s="1"/>
  <c r="N565" i="3" s="1"/>
  <c r="I565" i="3"/>
  <c r="H565" i="3"/>
  <c r="D565" i="3"/>
  <c r="E565" i="3" s="1"/>
  <c r="B565" i="3"/>
  <c r="A565" i="3"/>
  <c r="P564" i="3"/>
  <c r="O564" i="3" s="1"/>
  <c r="N564" i="3" s="1"/>
  <c r="I564" i="3"/>
  <c r="H564" i="3"/>
  <c r="D564" i="3"/>
  <c r="E564" i="3" s="1"/>
  <c r="B564" i="3"/>
  <c r="A564" i="3"/>
  <c r="P563" i="3"/>
  <c r="O563" i="3" s="1"/>
  <c r="N563" i="3" s="1"/>
  <c r="I563" i="3"/>
  <c r="H563" i="3"/>
  <c r="D563" i="3"/>
  <c r="E563" i="3" s="1"/>
  <c r="B563" i="3"/>
  <c r="A563" i="3"/>
  <c r="P562" i="3"/>
  <c r="O562" i="3" s="1"/>
  <c r="N562" i="3" s="1"/>
  <c r="I562" i="3"/>
  <c r="H562" i="3"/>
  <c r="D562" i="3"/>
  <c r="E562" i="3" s="1"/>
  <c r="B562" i="3"/>
  <c r="A562" i="3"/>
  <c r="P561" i="3"/>
  <c r="O561" i="3" s="1"/>
  <c r="N561" i="3" s="1"/>
  <c r="I561" i="3"/>
  <c r="H561" i="3"/>
  <c r="D561" i="3"/>
  <c r="E561" i="3" s="1"/>
  <c r="B561" i="3"/>
  <c r="A561" i="3"/>
  <c r="P560" i="3"/>
  <c r="O560" i="3" s="1"/>
  <c r="N560" i="3" s="1"/>
  <c r="I560" i="3"/>
  <c r="H560" i="3"/>
  <c r="D560" i="3"/>
  <c r="E560" i="3" s="1"/>
  <c r="B560" i="3"/>
  <c r="A560" i="3"/>
  <c r="P559" i="3"/>
  <c r="O559" i="3" s="1"/>
  <c r="N559" i="3" s="1"/>
  <c r="I559" i="3"/>
  <c r="H559" i="3"/>
  <c r="D559" i="3"/>
  <c r="E559" i="3" s="1"/>
  <c r="B559" i="3"/>
  <c r="A559" i="3"/>
  <c r="P558" i="3"/>
  <c r="O558" i="3" s="1"/>
  <c r="N558" i="3" s="1"/>
  <c r="I558" i="3"/>
  <c r="H558" i="3"/>
  <c r="D558" i="3"/>
  <c r="E558" i="3" s="1"/>
  <c r="B558" i="3"/>
  <c r="A558" i="3"/>
  <c r="P557" i="3"/>
  <c r="O557" i="3" s="1"/>
  <c r="N557" i="3" s="1"/>
  <c r="I557" i="3"/>
  <c r="H557" i="3"/>
  <c r="D557" i="3"/>
  <c r="E557" i="3" s="1"/>
  <c r="B557" i="3"/>
  <c r="A557" i="3"/>
  <c r="P556" i="3"/>
  <c r="O556" i="3" s="1"/>
  <c r="N556" i="3" s="1"/>
  <c r="I556" i="3"/>
  <c r="H556" i="3"/>
  <c r="D556" i="3"/>
  <c r="E556" i="3" s="1"/>
  <c r="B556" i="3"/>
  <c r="A556" i="3"/>
  <c r="P555" i="3"/>
  <c r="O555" i="3" s="1"/>
  <c r="N555" i="3" s="1"/>
  <c r="I555" i="3"/>
  <c r="H555" i="3"/>
  <c r="D555" i="3"/>
  <c r="E555" i="3" s="1"/>
  <c r="B555" i="3"/>
  <c r="A555" i="3"/>
  <c r="P554" i="3"/>
  <c r="O554" i="3" s="1"/>
  <c r="N554" i="3" s="1"/>
  <c r="I554" i="3"/>
  <c r="H554" i="3"/>
  <c r="D554" i="3"/>
  <c r="E554" i="3" s="1"/>
  <c r="B554" i="3"/>
  <c r="A554" i="3"/>
  <c r="P553" i="3"/>
  <c r="O553" i="3" s="1"/>
  <c r="N553" i="3" s="1"/>
  <c r="I553" i="3"/>
  <c r="H553" i="3"/>
  <c r="D553" i="3"/>
  <c r="E553" i="3" s="1"/>
  <c r="B553" i="3"/>
  <c r="A553" i="3"/>
  <c r="P552" i="3"/>
  <c r="O552" i="3" s="1"/>
  <c r="N552" i="3" s="1"/>
  <c r="I552" i="3"/>
  <c r="H552" i="3"/>
  <c r="D552" i="3"/>
  <c r="E552" i="3" s="1"/>
  <c r="B552" i="3"/>
  <c r="A552" i="3"/>
  <c r="P551" i="3"/>
  <c r="O551" i="3" s="1"/>
  <c r="N551" i="3" s="1"/>
  <c r="I551" i="3"/>
  <c r="H551" i="3"/>
  <c r="D551" i="3"/>
  <c r="E551" i="3" s="1"/>
  <c r="B551" i="3"/>
  <c r="A551" i="3"/>
  <c r="P550" i="3"/>
  <c r="O550" i="3" s="1"/>
  <c r="N550" i="3" s="1"/>
  <c r="I550" i="3"/>
  <c r="H550" i="3"/>
  <c r="D550" i="3"/>
  <c r="E550" i="3" s="1"/>
  <c r="B550" i="3"/>
  <c r="A550" i="3"/>
  <c r="P549" i="3"/>
  <c r="O549" i="3" s="1"/>
  <c r="N549" i="3" s="1"/>
  <c r="I549" i="3"/>
  <c r="H549" i="3"/>
  <c r="D549" i="3"/>
  <c r="E549" i="3" s="1"/>
  <c r="B549" i="3"/>
  <c r="A549" i="3"/>
  <c r="P548" i="3"/>
  <c r="O548" i="3" s="1"/>
  <c r="N548" i="3" s="1"/>
  <c r="I548" i="3"/>
  <c r="H548" i="3"/>
  <c r="D548" i="3"/>
  <c r="E548" i="3" s="1"/>
  <c r="B548" i="3"/>
  <c r="A548" i="3"/>
  <c r="P547" i="3"/>
  <c r="O547" i="3" s="1"/>
  <c r="N547" i="3" s="1"/>
  <c r="I547" i="3"/>
  <c r="H547" i="3"/>
  <c r="D547" i="3"/>
  <c r="E547" i="3" s="1"/>
  <c r="B547" i="3"/>
  <c r="A547" i="3"/>
  <c r="P546" i="3"/>
  <c r="O546" i="3" s="1"/>
  <c r="N546" i="3" s="1"/>
  <c r="I546" i="3"/>
  <c r="H546" i="3"/>
  <c r="D546" i="3"/>
  <c r="E546" i="3" s="1"/>
  <c r="B546" i="3"/>
  <c r="A546" i="3"/>
  <c r="P545" i="3"/>
  <c r="O545" i="3" s="1"/>
  <c r="N545" i="3" s="1"/>
  <c r="I545" i="3"/>
  <c r="H545" i="3"/>
  <c r="D545" i="3"/>
  <c r="E545" i="3" s="1"/>
  <c r="B545" i="3"/>
  <c r="A545" i="3"/>
  <c r="P544" i="3"/>
  <c r="O544" i="3" s="1"/>
  <c r="N544" i="3" s="1"/>
  <c r="I544" i="3"/>
  <c r="H544" i="3"/>
  <c r="D544" i="3"/>
  <c r="E544" i="3" s="1"/>
  <c r="B544" i="3"/>
  <c r="A544" i="3"/>
  <c r="P543" i="3"/>
  <c r="O543" i="3" s="1"/>
  <c r="N543" i="3" s="1"/>
  <c r="I543" i="3"/>
  <c r="H543" i="3"/>
  <c r="D543" i="3"/>
  <c r="E543" i="3" s="1"/>
  <c r="B543" i="3"/>
  <c r="A543" i="3"/>
  <c r="P542" i="3"/>
  <c r="O542" i="3" s="1"/>
  <c r="N542" i="3" s="1"/>
  <c r="I542" i="3"/>
  <c r="H542" i="3"/>
  <c r="D542" i="3"/>
  <c r="E542" i="3" s="1"/>
  <c r="B542" i="3"/>
  <c r="A542" i="3"/>
  <c r="P541" i="3"/>
  <c r="O541" i="3" s="1"/>
  <c r="N541" i="3" s="1"/>
  <c r="I541" i="3"/>
  <c r="H541" i="3"/>
  <c r="D541" i="3"/>
  <c r="E541" i="3" s="1"/>
  <c r="B541" i="3"/>
  <c r="A541" i="3"/>
  <c r="P540" i="3"/>
  <c r="O540" i="3" s="1"/>
  <c r="N540" i="3" s="1"/>
  <c r="I540" i="3"/>
  <c r="H540" i="3"/>
  <c r="D540" i="3"/>
  <c r="E540" i="3" s="1"/>
  <c r="B540" i="3"/>
  <c r="A540" i="3"/>
  <c r="P539" i="3"/>
  <c r="O539" i="3" s="1"/>
  <c r="N539" i="3" s="1"/>
  <c r="I539" i="3"/>
  <c r="H539" i="3"/>
  <c r="D539" i="3"/>
  <c r="E539" i="3" s="1"/>
  <c r="B539" i="3"/>
  <c r="A539" i="3"/>
  <c r="P538" i="3"/>
  <c r="O538" i="3" s="1"/>
  <c r="N538" i="3" s="1"/>
  <c r="I538" i="3"/>
  <c r="H538" i="3"/>
  <c r="D538" i="3"/>
  <c r="E538" i="3" s="1"/>
  <c r="B538" i="3"/>
  <c r="A538" i="3"/>
  <c r="P537" i="3"/>
  <c r="O537" i="3" s="1"/>
  <c r="N537" i="3" s="1"/>
  <c r="I537" i="3"/>
  <c r="H537" i="3"/>
  <c r="D537" i="3"/>
  <c r="E537" i="3" s="1"/>
  <c r="B537" i="3"/>
  <c r="A537" i="3"/>
  <c r="P536" i="3"/>
  <c r="O536" i="3" s="1"/>
  <c r="N536" i="3" s="1"/>
  <c r="I536" i="3"/>
  <c r="H536" i="3"/>
  <c r="D536" i="3"/>
  <c r="E536" i="3" s="1"/>
  <c r="B536" i="3"/>
  <c r="A536" i="3"/>
  <c r="P535" i="3"/>
  <c r="O535" i="3" s="1"/>
  <c r="N535" i="3" s="1"/>
  <c r="I535" i="3"/>
  <c r="H535" i="3"/>
  <c r="D535" i="3"/>
  <c r="E535" i="3" s="1"/>
  <c r="B535" i="3"/>
  <c r="A535" i="3"/>
  <c r="P534" i="3"/>
  <c r="O534" i="3" s="1"/>
  <c r="N534" i="3" s="1"/>
  <c r="I534" i="3"/>
  <c r="H534" i="3"/>
  <c r="D534" i="3"/>
  <c r="E534" i="3" s="1"/>
  <c r="B534" i="3"/>
  <c r="A534" i="3"/>
  <c r="P533" i="3"/>
  <c r="O533" i="3" s="1"/>
  <c r="N533" i="3" s="1"/>
  <c r="I533" i="3"/>
  <c r="H533" i="3"/>
  <c r="D533" i="3"/>
  <c r="E533" i="3" s="1"/>
  <c r="B533" i="3"/>
  <c r="A533" i="3"/>
  <c r="P532" i="3"/>
  <c r="O532" i="3" s="1"/>
  <c r="N532" i="3" s="1"/>
  <c r="I532" i="3"/>
  <c r="H532" i="3"/>
  <c r="D532" i="3"/>
  <c r="E532" i="3" s="1"/>
  <c r="B532" i="3"/>
  <c r="A532" i="3"/>
  <c r="P531" i="3"/>
  <c r="O531" i="3" s="1"/>
  <c r="N531" i="3" s="1"/>
  <c r="I531" i="3"/>
  <c r="H531" i="3"/>
  <c r="D531" i="3"/>
  <c r="E531" i="3" s="1"/>
  <c r="B531" i="3"/>
  <c r="A531" i="3"/>
  <c r="P530" i="3"/>
  <c r="O530" i="3" s="1"/>
  <c r="N530" i="3" s="1"/>
  <c r="I530" i="3"/>
  <c r="H530" i="3"/>
  <c r="D530" i="3"/>
  <c r="E530" i="3" s="1"/>
  <c r="B530" i="3"/>
  <c r="A530" i="3"/>
  <c r="P529" i="3"/>
  <c r="O529" i="3" s="1"/>
  <c r="N529" i="3" s="1"/>
  <c r="I529" i="3"/>
  <c r="H529" i="3"/>
  <c r="D529" i="3"/>
  <c r="E529" i="3" s="1"/>
  <c r="B529" i="3"/>
  <c r="A529" i="3"/>
  <c r="P528" i="3"/>
  <c r="O528" i="3" s="1"/>
  <c r="N528" i="3" s="1"/>
  <c r="I528" i="3"/>
  <c r="H528" i="3"/>
  <c r="D528" i="3"/>
  <c r="E528" i="3" s="1"/>
  <c r="B528" i="3"/>
  <c r="A528" i="3"/>
  <c r="P527" i="3"/>
  <c r="O527" i="3" s="1"/>
  <c r="N527" i="3" s="1"/>
  <c r="I527" i="3"/>
  <c r="H527" i="3"/>
  <c r="D527" i="3"/>
  <c r="E527" i="3" s="1"/>
  <c r="B527" i="3"/>
  <c r="A527" i="3"/>
  <c r="P526" i="3"/>
  <c r="O526" i="3" s="1"/>
  <c r="N526" i="3" s="1"/>
  <c r="I526" i="3"/>
  <c r="H526" i="3"/>
  <c r="D526" i="3"/>
  <c r="E526" i="3" s="1"/>
  <c r="B526" i="3"/>
  <c r="A526" i="3"/>
  <c r="P525" i="3"/>
  <c r="O525" i="3" s="1"/>
  <c r="N525" i="3" s="1"/>
  <c r="I525" i="3"/>
  <c r="H525" i="3"/>
  <c r="D525" i="3"/>
  <c r="E525" i="3" s="1"/>
  <c r="B525" i="3"/>
  <c r="A525" i="3"/>
  <c r="P524" i="3"/>
  <c r="O524" i="3" s="1"/>
  <c r="N524" i="3" s="1"/>
  <c r="I524" i="3"/>
  <c r="H524" i="3"/>
  <c r="D524" i="3"/>
  <c r="E524" i="3" s="1"/>
  <c r="B524" i="3"/>
  <c r="A524" i="3"/>
  <c r="P523" i="3"/>
  <c r="O523" i="3" s="1"/>
  <c r="N523" i="3" s="1"/>
  <c r="I523" i="3"/>
  <c r="H523" i="3"/>
  <c r="D523" i="3"/>
  <c r="E523" i="3" s="1"/>
  <c r="B523" i="3"/>
  <c r="A523" i="3"/>
  <c r="P522" i="3"/>
  <c r="O522" i="3" s="1"/>
  <c r="N522" i="3" s="1"/>
  <c r="I522" i="3"/>
  <c r="H522" i="3"/>
  <c r="D522" i="3"/>
  <c r="E522" i="3" s="1"/>
  <c r="B522" i="3"/>
  <c r="A522" i="3"/>
  <c r="P521" i="3"/>
  <c r="O521" i="3" s="1"/>
  <c r="N521" i="3" s="1"/>
  <c r="I521" i="3"/>
  <c r="H521" i="3"/>
  <c r="D521" i="3"/>
  <c r="E521" i="3" s="1"/>
  <c r="B521" i="3"/>
  <c r="A521" i="3"/>
  <c r="P520" i="3"/>
  <c r="O520" i="3" s="1"/>
  <c r="N520" i="3" s="1"/>
  <c r="I520" i="3"/>
  <c r="H520" i="3"/>
  <c r="D520" i="3"/>
  <c r="E520" i="3" s="1"/>
  <c r="B520" i="3"/>
  <c r="A520" i="3"/>
  <c r="P519" i="3"/>
  <c r="O519" i="3" s="1"/>
  <c r="N519" i="3" s="1"/>
  <c r="I519" i="3"/>
  <c r="H519" i="3"/>
  <c r="D519" i="3"/>
  <c r="E519" i="3" s="1"/>
  <c r="B519" i="3"/>
  <c r="A519" i="3"/>
  <c r="P518" i="3"/>
  <c r="O518" i="3" s="1"/>
  <c r="N518" i="3" s="1"/>
  <c r="I518" i="3"/>
  <c r="H518" i="3"/>
  <c r="D518" i="3"/>
  <c r="E518" i="3" s="1"/>
  <c r="B518" i="3"/>
  <c r="A518" i="3"/>
  <c r="P517" i="3"/>
  <c r="O517" i="3" s="1"/>
  <c r="N517" i="3" s="1"/>
  <c r="I517" i="3"/>
  <c r="H517" i="3"/>
  <c r="D517" i="3"/>
  <c r="E517" i="3" s="1"/>
  <c r="B517" i="3"/>
  <c r="A517" i="3"/>
  <c r="P516" i="3"/>
  <c r="O516" i="3" s="1"/>
  <c r="N516" i="3" s="1"/>
  <c r="I516" i="3"/>
  <c r="H516" i="3"/>
  <c r="D516" i="3"/>
  <c r="E516" i="3" s="1"/>
  <c r="B516" i="3"/>
  <c r="A516" i="3"/>
  <c r="P515" i="3"/>
  <c r="O515" i="3" s="1"/>
  <c r="N515" i="3" s="1"/>
  <c r="I515" i="3"/>
  <c r="H515" i="3"/>
  <c r="D515" i="3"/>
  <c r="E515" i="3" s="1"/>
  <c r="B515" i="3"/>
  <c r="A515" i="3"/>
  <c r="P514" i="3"/>
  <c r="O514" i="3" s="1"/>
  <c r="N514" i="3" s="1"/>
  <c r="I514" i="3"/>
  <c r="H514" i="3"/>
  <c r="D514" i="3"/>
  <c r="E514" i="3" s="1"/>
  <c r="B514" i="3"/>
  <c r="A514" i="3"/>
  <c r="P513" i="3"/>
  <c r="O513" i="3" s="1"/>
  <c r="N513" i="3" s="1"/>
  <c r="I513" i="3"/>
  <c r="H513" i="3"/>
  <c r="D513" i="3"/>
  <c r="E513" i="3" s="1"/>
  <c r="B513" i="3"/>
  <c r="A513" i="3"/>
  <c r="P512" i="3"/>
  <c r="O512" i="3" s="1"/>
  <c r="N512" i="3" s="1"/>
  <c r="I512" i="3"/>
  <c r="H512" i="3"/>
  <c r="D512" i="3"/>
  <c r="E512" i="3" s="1"/>
  <c r="B512" i="3"/>
  <c r="A512" i="3"/>
  <c r="P511" i="3"/>
  <c r="O511" i="3" s="1"/>
  <c r="N511" i="3" s="1"/>
  <c r="I511" i="3"/>
  <c r="H511" i="3"/>
  <c r="D511" i="3"/>
  <c r="E511" i="3" s="1"/>
  <c r="B511" i="3"/>
  <c r="A511" i="3"/>
  <c r="P510" i="3"/>
  <c r="O510" i="3" s="1"/>
  <c r="N510" i="3" s="1"/>
  <c r="I510" i="3"/>
  <c r="H510" i="3"/>
  <c r="D510" i="3"/>
  <c r="E510" i="3" s="1"/>
  <c r="B510" i="3"/>
  <c r="A510" i="3"/>
  <c r="P509" i="3"/>
  <c r="O509" i="3" s="1"/>
  <c r="N509" i="3" s="1"/>
  <c r="I509" i="3"/>
  <c r="H509" i="3"/>
  <c r="D509" i="3"/>
  <c r="E509" i="3" s="1"/>
  <c r="B509" i="3"/>
  <c r="A509" i="3"/>
  <c r="P508" i="3"/>
  <c r="O508" i="3" s="1"/>
  <c r="N508" i="3" s="1"/>
  <c r="I508" i="3"/>
  <c r="H508" i="3"/>
  <c r="D508" i="3"/>
  <c r="E508" i="3" s="1"/>
  <c r="B508" i="3"/>
  <c r="A508" i="3"/>
  <c r="P507" i="3"/>
  <c r="O507" i="3" s="1"/>
  <c r="N507" i="3" s="1"/>
  <c r="I507" i="3"/>
  <c r="H507" i="3"/>
  <c r="D507" i="3"/>
  <c r="E507" i="3" s="1"/>
  <c r="B507" i="3"/>
  <c r="A507" i="3"/>
  <c r="P506" i="3"/>
  <c r="O506" i="3" s="1"/>
  <c r="N506" i="3" s="1"/>
  <c r="I506" i="3"/>
  <c r="H506" i="3"/>
  <c r="D506" i="3"/>
  <c r="E506" i="3" s="1"/>
  <c r="B506" i="3"/>
  <c r="A506" i="3"/>
  <c r="P505" i="3"/>
  <c r="O505" i="3" s="1"/>
  <c r="N505" i="3" s="1"/>
  <c r="I505" i="3"/>
  <c r="H505" i="3"/>
  <c r="D505" i="3"/>
  <c r="E505" i="3" s="1"/>
  <c r="B505" i="3"/>
  <c r="A505" i="3"/>
  <c r="P504" i="3"/>
  <c r="O504" i="3" s="1"/>
  <c r="N504" i="3" s="1"/>
  <c r="I504" i="3"/>
  <c r="H504" i="3"/>
  <c r="D504" i="3"/>
  <c r="E504" i="3" s="1"/>
  <c r="B504" i="3"/>
  <c r="A504" i="3"/>
  <c r="P503" i="3"/>
  <c r="O503" i="3" s="1"/>
  <c r="N503" i="3" s="1"/>
  <c r="I503" i="3"/>
  <c r="H503" i="3"/>
  <c r="D503" i="3"/>
  <c r="E503" i="3" s="1"/>
  <c r="B503" i="3"/>
  <c r="A503" i="3"/>
  <c r="P502" i="3"/>
  <c r="O502" i="3" s="1"/>
  <c r="N502" i="3" s="1"/>
  <c r="I502" i="3"/>
  <c r="H502" i="3"/>
  <c r="D502" i="3"/>
  <c r="E502" i="3" s="1"/>
  <c r="B502" i="3"/>
  <c r="A502" i="3"/>
  <c r="P501" i="3"/>
  <c r="O501" i="3" s="1"/>
  <c r="N501" i="3" s="1"/>
  <c r="I501" i="3"/>
  <c r="H501" i="3"/>
  <c r="D501" i="3"/>
  <c r="E501" i="3" s="1"/>
  <c r="B501" i="3"/>
  <c r="A501" i="3"/>
  <c r="P500" i="3"/>
  <c r="O500" i="3" s="1"/>
  <c r="N500" i="3" s="1"/>
  <c r="I500" i="3"/>
  <c r="H500" i="3"/>
  <c r="D500" i="3"/>
  <c r="E500" i="3" s="1"/>
  <c r="B500" i="3"/>
  <c r="A500" i="3"/>
  <c r="P499" i="3"/>
  <c r="O499" i="3" s="1"/>
  <c r="N499" i="3" s="1"/>
  <c r="I499" i="3"/>
  <c r="H499" i="3"/>
  <c r="D499" i="3"/>
  <c r="E499" i="3" s="1"/>
  <c r="B499" i="3"/>
  <c r="A499" i="3"/>
  <c r="P498" i="3"/>
  <c r="O498" i="3" s="1"/>
  <c r="N498" i="3" s="1"/>
  <c r="I498" i="3"/>
  <c r="H498" i="3"/>
  <c r="D498" i="3"/>
  <c r="E498" i="3" s="1"/>
  <c r="B498" i="3"/>
  <c r="A498" i="3"/>
  <c r="P497" i="3"/>
  <c r="O497" i="3" s="1"/>
  <c r="N497" i="3" s="1"/>
  <c r="I497" i="3"/>
  <c r="H497" i="3"/>
  <c r="D497" i="3"/>
  <c r="E497" i="3" s="1"/>
  <c r="B497" i="3"/>
  <c r="A497" i="3"/>
  <c r="P496" i="3"/>
  <c r="O496" i="3" s="1"/>
  <c r="N496" i="3" s="1"/>
  <c r="I496" i="3"/>
  <c r="H496" i="3"/>
  <c r="D496" i="3"/>
  <c r="E496" i="3" s="1"/>
  <c r="B496" i="3"/>
  <c r="A496" i="3"/>
  <c r="P495" i="3"/>
  <c r="O495" i="3" s="1"/>
  <c r="N495" i="3" s="1"/>
  <c r="I495" i="3"/>
  <c r="H495" i="3"/>
  <c r="D495" i="3"/>
  <c r="E495" i="3" s="1"/>
  <c r="B495" i="3"/>
  <c r="A495" i="3"/>
  <c r="P494" i="3"/>
  <c r="O494" i="3" s="1"/>
  <c r="N494" i="3" s="1"/>
  <c r="I494" i="3"/>
  <c r="H494" i="3"/>
  <c r="D494" i="3"/>
  <c r="E494" i="3" s="1"/>
  <c r="B494" i="3"/>
  <c r="A494" i="3"/>
  <c r="P493" i="3"/>
  <c r="O493" i="3" s="1"/>
  <c r="N493" i="3" s="1"/>
  <c r="I493" i="3"/>
  <c r="H493" i="3"/>
  <c r="D493" i="3"/>
  <c r="E493" i="3" s="1"/>
  <c r="B493" i="3"/>
  <c r="A493" i="3"/>
  <c r="P492" i="3"/>
  <c r="O492" i="3" s="1"/>
  <c r="N492" i="3" s="1"/>
  <c r="I492" i="3"/>
  <c r="H492" i="3"/>
  <c r="D492" i="3"/>
  <c r="E492" i="3" s="1"/>
  <c r="B492" i="3"/>
  <c r="A492" i="3"/>
  <c r="P491" i="3"/>
  <c r="O491" i="3" s="1"/>
  <c r="N491" i="3" s="1"/>
  <c r="I491" i="3"/>
  <c r="H491" i="3"/>
  <c r="D491" i="3"/>
  <c r="E491" i="3" s="1"/>
  <c r="B491" i="3"/>
  <c r="A491" i="3"/>
  <c r="P490" i="3"/>
  <c r="O490" i="3" s="1"/>
  <c r="N490" i="3" s="1"/>
  <c r="I490" i="3"/>
  <c r="H490" i="3"/>
  <c r="D490" i="3"/>
  <c r="E490" i="3" s="1"/>
  <c r="B490" i="3"/>
  <c r="A490" i="3"/>
  <c r="P489" i="3"/>
  <c r="O489" i="3" s="1"/>
  <c r="N489" i="3" s="1"/>
  <c r="I489" i="3"/>
  <c r="H489" i="3"/>
  <c r="D489" i="3"/>
  <c r="E489" i="3" s="1"/>
  <c r="B489" i="3"/>
  <c r="A489" i="3"/>
  <c r="P488" i="3"/>
  <c r="O488" i="3" s="1"/>
  <c r="N488" i="3" s="1"/>
  <c r="I488" i="3"/>
  <c r="H488" i="3"/>
  <c r="D488" i="3"/>
  <c r="E488" i="3" s="1"/>
  <c r="B488" i="3"/>
  <c r="A488" i="3"/>
  <c r="P487" i="3"/>
  <c r="O487" i="3" s="1"/>
  <c r="N487" i="3" s="1"/>
  <c r="I487" i="3"/>
  <c r="H487" i="3"/>
  <c r="D487" i="3"/>
  <c r="E487" i="3" s="1"/>
  <c r="B487" i="3"/>
  <c r="A487" i="3"/>
  <c r="P486" i="3"/>
  <c r="O486" i="3" s="1"/>
  <c r="N486" i="3" s="1"/>
  <c r="I486" i="3"/>
  <c r="H486" i="3"/>
  <c r="D486" i="3"/>
  <c r="E486" i="3" s="1"/>
  <c r="B486" i="3"/>
  <c r="A486" i="3"/>
  <c r="P485" i="3"/>
  <c r="O485" i="3" s="1"/>
  <c r="N485" i="3" s="1"/>
  <c r="I485" i="3"/>
  <c r="H485" i="3"/>
  <c r="D485" i="3"/>
  <c r="E485" i="3" s="1"/>
  <c r="B485" i="3"/>
  <c r="A485" i="3"/>
  <c r="P484" i="3"/>
  <c r="O484" i="3" s="1"/>
  <c r="N484" i="3" s="1"/>
  <c r="I484" i="3"/>
  <c r="H484" i="3"/>
  <c r="D484" i="3"/>
  <c r="E484" i="3" s="1"/>
  <c r="B484" i="3"/>
  <c r="A484" i="3"/>
  <c r="P483" i="3"/>
  <c r="O483" i="3" s="1"/>
  <c r="N483" i="3" s="1"/>
  <c r="I483" i="3"/>
  <c r="H483" i="3"/>
  <c r="D483" i="3"/>
  <c r="E483" i="3" s="1"/>
  <c r="B483" i="3"/>
  <c r="A483" i="3"/>
  <c r="P482" i="3"/>
  <c r="O482" i="3" s="1"/>
  <c r="N482" i="3" s="1"/>
  <c r="I482" i="3"/>
  <c r="H482" i="3"/>
  <c r="D482" i="3"/>
  <c r="E482" i="3" s="1"/>
  <c r="B482" i="3"/>
  <c r="A482" i="3"/>
  <c r="P481" i="3"/>
  <c r="O481" i="3" s="1"/>
  <c r="N481" i="3" s="1"/>
  <c r="I481" i="3"/>
  <c r="H481" i="3"/>
  <c r="D481" i="3"/>
  <c r="E481" i="3" s="1"/>
  <c r="B481" i="3"/>
  <c r="A481" i="3"/>
  <c r="P480" i="3"/>
  <c r="O480" i="3" s="1"/>
  <c r="N480" i="3" s="1"/>
  <c r="I480" i="3"/>
  <c r="H480" i="3"/>
  <c r="D480" i="3"/>
  <c r="E480" i="3" s="1"/>
  <c r="B480" i="3"/>
  <c r="A480" i="3"/>
  <c r="P479" i="3"/>
  <c r="O479" i="3" s="1"/>
  <c r="N479" i="3" s="1"/>
  <c r="I479" i="3"/>
  <c r="H479" i="3"/>
  <c r="D479" i="3"/>
  <c r="E479" i="3" s="1"/>
  <c r="B479" i="3"/>
  <c r="A479" i="3"/>
  <c r="P478" i="3"/>
  <c r="O478" i="3" s="1"/>
  <c r="N478" i="3" s="1"/>
  <c r="I478" i="3"/>
  <c r="H478" i="3"/>
  <c r="D478" i="3"/>
  <c r="E478" i="3" s="1"/>
  <c r="B478" i="3"/>
  <c r="A478" i="3"/>
  <c r="P477" i="3"/>
  <c r="O477" i="3" s="1"/>
  <c r="N477" i="3" s="1"/>
  <c r="I477" i="3"/>
  <c r="H477" i="3"/>
  <c r="D477" i="3"/>
  <c r="E477" i="3" s="1"/>
  <c r="B477" i="3"/>
  <c r="A477" i="3"/>
  <c r="P476" i="3"/>
  <c r="O476" i="3" s="1"/>
  <c r="N476" i="3" s="1"/>
  <c r="I476" i="3"/>
  <c r="H476" i="3"/>
  <c r="D476" i="3"/>
  <c r="E476" i="3" s="1"/>
  <c r="B476" i="3"/>
  <c r="A476" i="3"/>
  <c r="P475" i="3"/>
  <c r="O475" i="3" s="1"/>
  <c r="N475" i="3" s="1"/>
  <c r="I475" i="3"/>
  <c r="H475" i="3"/>
  <c r="D475" i="3"/>
  <c r="E475" i="3" s="1"/>
  <c r="B475" i="3"/>
  <c r="A475" i="3"/>
  <c r="P474" i="3"/>
  <c r="O474" i="3" s="1"/>
  <c r="N474" i="3" s="1"/>
  <c r="I474" i="3"/>
  <c r="H474" i="3"/>
  <c r="D474" i="3"/>
  <c r="E474" i="3" s="1"/>
  <c r="B474" i="3"/>
  <c r="A474" i="3"/>
  <c r="P473" i="3"/>
  <c r="O473" i="3" s="1"/>
  <c r="N473" i="3" s="1"/>
  <c r="I473" i="3"/>
  <c r="H473" i="3"/>
  <c r="D473" i="3"/>
  <c r="E473" i="3" s="1"/>
  <c r="B473" i="3"/>
  <c r="A473" i="3"/>
  <c r="P472" i="3"/>
  <c r="O472" i="3" s="1"/>
  <c r="N472" i="3" s="1"/>
  <c r="I472" i="3"/>
  <c r="H472" i="3"/>
  <c r="D472" i="3"/>
  <c r="E472" i="3" s="1"/>
  <c r="B472" i="3"/>
  <c r="A472" i="3"/>
  <c r="P471" i="3"/>
  <c r="O471" i="3" s="1"/>
  <c r="N471" i="3" s="1"/>
  <c r="I471" i="3"/>
  <c r="H471" i="3"/>
  <c r="D471" i="3"/>
  <c r="E471" i="3" s="1"/>
  <c r="B471" i="3"/>
  <c r="A471" i="3"/>
  <c r="P470" i="3"/>
  <c r="O470" i="3" s="1"/>
  <c r="N470" i="3" s="1"/>
  <c r="I470" i="3"/>
  <c r="H470" i="3"/>
  <c r="D470" i="3"/>
  <c r="E470" i="3" s="1"/>
  <c r="B470" i="3"/>
  <c r="A470" i="3"/>
  <c r="P469" i="3"/>
  <c r="O469" i="3" s="1"/>
  <c r="N469" i="3" s="1"/>
  <c r="I469" i="3"/>
  <c r="H469" i="3"/>
  <c r="D469" i="3"/>
  <c r="E469" i="3" s="1"/>
  <c r="B469" i="3"/>
  <c r="A469" i="3"/>
  <c r="P468" i="3"/>
  <c r="O468" i="3" s="1"/>
  <c r="N468" i="3" s="1"/>
  <c r="I468" i="3"/>
  <c r="H468" i="3"/>
  <c r="D468" i="3"/>
  <c r="E468" i="3" s="1"/>
  <c r="B468" i="3"/>
  <c r="A468" i="3"/>
  <c r="P467" i="3"/>
  <c r="O467" i="3" s="1"/>
  <c r="N467" i="3" s="1"/>
  <c r="I467" i="3"/>
  <c r="H467" i="3"/>
  <c r="D467" i="3"/>
  <c r="E467" i="3" s="1"/>
  <c r="B467" i="3"/>
  <c r="A467" i="3"/>
  <c r="P466" i="3"/>
  <c r="O466" i="3" s="1"/>
  <c r="N466" i="3" s="1"/>
  <c r="I466" i="3"/>
  <c r="H466" i="3"/>
  <c r="D466" i="3"/>
  <c r="E466" i="3" s="1"/>
  <c r="B466" i="3"/>
  <c r="A466" i="3"/>
  <c r="P465" i="3"/>
  <c r="O465" i="3" s="1"/>
  <c r="N465" i="3" s="1"/>
  <c r="I465" i="3"/>
  <c r="H465" i="3"/>
  <c r="D465" i="3"/>
  <c r="E465" i="3" s="1"/>
  <c r="B465" i="3"/>
  <c r="A465" i="3"/>
  <c r="P464" i="3"/>
  <c r="O464" i="3" s="1"/>
  <c r="N464" i="3" s="1"/>
  <c r="I464" i="3"/>
  <c r="H464" i="3"/>
  <c r="D464" i="3"/>
  <c r="E464" i="3" s="1"/>
  <c r="B464" i="3"/>
  <c r="A464" i="3"/>
  <c r="P463" i="3"/>
  <c r="O463" i="3" s="1"/>
  <c r="N463" i="3" s="1"/>
  <c r="I463" i="3"/>
  <c r="H463" i="3"/>
  <c r="D463" i="3"/>
  <c r="E463" i="3" s="1"/>
  <c r="B463" i="3"/>
  <c r="A463" i="3"/>
  <c r="P462" i="3"/>
  <c r="O462" i="3" s="1"/>
  <c r="N462" i="3" s="1"/>
  <c r="I462" i="3"/>
  <c r="H462" i="3"/>
  <c r="D462" i="3"/>
  <c r="E462" i="3" s="1"/>
  <c r="B462" i="3"/>
  <c r="A462" i="3"/>
  <c r="P461" i="3"/>
  <c r="O461" i="3" s="1"/>
  <c r="N461" i="3" s="1"/>
  <c r="I461" i="3"/>
  <c r="H461" i="3"/>
  <c r="D461" i="3"/>
  <c r="E461" i="3" s="1"/>
  <c r="B461" i="3"/>
  <c r="A461" i="3"/>
  <c r="P460" i="3"/>
  <c r="O460" i="3" s="1"/>
  <c r="N460" i="3" s="1"/>
  <c r="I460" i="3"/>
  <c r="H460" i="3"/>
  <c r="D460" i="3"/>
  <c r="E460" i="3" s="1"/>
  <c r="B460" i="3"/>
  <c r="A460" i="3"/>
  <c r="P459" i="3"/>
  <c r="O459" i="3" s="1"/>
  <c r="N459" i="3" s="1"/>
  <c r="I459" i="3"/>
  <c r="H459" i="3"/>
  <c r="D459" i="3"/>
  <c r="E459" i="3" s="1"/>
  <c r="B459" i="3"/>
  <c r="A459" i="3"/>
  <c r="P458" i="3"/>
  <c r="O458" i="3" s="1"/>
  <c r="N458" i="3" s="1"/>
  <c r="I458" i="3"/>
  <c r="H458" i="3"/>
  <c r="D458" i="3"/>
  <c r="E458" i="3" s="1"/>
  <c r="B458" i="3"/>
  <c r="A458" i="3"/>
  <c r="P457" i="3"/>
  <c r="O457" i="3" s="1"/>
  <c r="N457" i="3" s="1"/>
  <c r="I457" i="3"/>
  <c r="H457" i="3"/>
  <c r="D457" i="3"/>
  <c r="E457" i="3" s="1"/>
  <c r="B457" i="3"/>
  <c r="A457" i="3"/>
  <c r="P456" i="3"/>
  <c r="O456" i="3" s="1"/>
  <c r="N456" i="3" s="1"/>
  <c r="I456" i="3"/>
  <c r="H456" i="3"/>
  <c r="D456" i="3"/>
  <c r="E456" i="3" s="1"/>
  <c r="B456" i="3"/>
  <c r="A456" i="3"/>
  <c r="P455" i="3"/>
  <c r="O455" i="3" s="1"/>
  <c r="N455" i="3" s="1"/>
  <c r="I455" i="3"/>
  <c r="H455" i="3"/>
  <c r="D455" i="3"/>
  <c r="E455" i="3" s="1"/>
  <c r="B455" i="3"/>
  <c r="A455" i="3"/>
  <c r="P454" i="3"/>
  <c r="O454" i="3" s="1"/>
  <c r="N454" i="3" s="1"/>
  <c r="I454" i="3"/>
  <c r="H454" i="3"/>
  <c r="D454" i="3"/>
  <c r="E454" i="3" s="1"/>
  <c r="B454" i="3"/>
  <c r="A454" i="3"/>
  <c r="P453" i="3"/>
  <c r="O453" i="3" s="1"/>
  <c r="N453" i="3" s="1"/>
  <c r="I453" i="3"/>
  <c r="H453" i="3"/>
  <c r="D453" i="3"/>
  <c r="E453" i="3" s="1"/>
  <c r="B453" i="3"/>
  <c r="A453" i="3"/>
  <c r="P452" i="3"/>
  <c r="O452" i="3" s="1"/>
  <c r="N452" i="3" s="1"/>
  <c r="I452" i="3"/>
  <c r="H452" i="3"/>
  <c r="D452" i="3"/>
  <c r="E452" i="3" s="1"/>
  <c r="B452" i="3"/>
  <c r="A452" i="3"/>
  <c r="P451" i="3"/>
  <c r="O451" i="3" s="1"/>
  <c r="N451" i="3" s="1"/>
  <c r="I451" i="3"/>
  <c r="H451" i="3"/>
  <c r="D451" i="3"/>
  <c r="E451" i="3" s="1"/>
  <c r="B451" i="3"/>
  <c r="A451" i="3"/>
  <c r="P450" i="3"/>
  <c r="O450" i="3" s="1"/>
  <c r="N450" i="3" s="1"/>
  <c r="I450" i="3"/>
  <c r="H450" i="3"/>
  <c r="D450" i="3"/>
  <c r="E450" i="3" s="1"/>
  <c r="B450" i="3"/>
  <c r="A450" i="3"/>
  <c r="P449" i="3"/>
  <c r="O449" i="3" s="1"/>
  <c r="N449" i="3" s="1"/>
  <c r="I449" i="3"/>
  <c r="H449" i="3"/>
  <c r="D449" i="3"/>
  <c r="E449" i="3" s="1"/>
  <c r="B449" i="3"/>
  <c r="A449" i="3"/>
  <c r="P448" i="3"/>
  <c r="O448" i="3" s="1"/>
  <c r="N448" i="3" s="1"/>
  <c r="I448" i="3"/>
  <c r="H448" i="3"/>
  <c r="D448" i="3"/>
  <c r="E448" i="3" s="1"/>
  <c r="B448" i="3"/>
  <c r="A448" i="3"/>
  <c r="P447" i="3"/>
  <c r="O447" i="3" s="1"/>
  <c r="N447" i="3" s="1"/>
  <c r="I447" i="3"/>
  <c r="H447" i="3"/>
  <c r="D447" i="3"/>
  <c r="E447" i="3" s="1"/>
  <c r="B447" i="3"/>
  <c r="A447" i="3"/>
  <c r="P446" i="3"/>
  <c r="O446" i="3" s="1"/>
  <c r="N446" i="3" s="1"/>
  <c r="I446" i="3"/>
  <c r="H446" i="3"/>
  <c r="D446" i="3"/>
  <c r="E446" i="3" s="1"/>
  <c r="B446" i="3"/>
  <c r="A446" i="3"/>
  <c r="P445" i="3"/>
  <c r="O445" i="3" s="1"/>
  <c r="N445" i="3" s="1"/>
  <c r="I445" i="3"/>
  <c r="H445" i="3"/>
  <c r="D445" i="3"/>
  <c r="E445" i="3" s="1"/>
  <c r="B445" i="3"/>
  <c r="A445" i="3"/>
  <c r="P444" i="3"/>
  <c r="O444" i="3" s="1"/>
  <c r="N444" i="3" s="1"/>
  <c r="I444" i="3"/>
  <c r="H444" i="3"/>
  <c r="D444" i="3"/>
  <c r="E444" i="3" s="1"/>
  <c r="B444" i="3"/>
  <c r="A444" i="3"/>
  <c r="P443" i="3"/>
  <c r="O443" i="3" s="1"/>
  <c r="N443" i="3" s="1"/>
  <c r="I443" i="3"/>
  <c r="H443" i="3"/>
  <c r="D443" i="3"/>
  <c r="E443" i="3" s="1"/>
  <c r="B443" i="3"/>
  <c r="A443" i="3"/>
  <c r="P442" i="3"/>
  <c r="O442" i="3" s="1"/>
  <c r="N442" i="3" s="1"/>
  <c r="I442" i="3"/>
  <c r="H442" i="3"/>
  <c r="D442" i="3"/>
  <c r="E442" i="3" s="1"/>
  <c r="B442" i="3"/>
  <c r="A442" i="3"/>
  <c r="P441" i="3"/>
  <c r="O441" i="3" s="1"/>
  <c r="N441" i="3" s="1"/>
  <c r="I441" i="3"/>
  <c r="H441" i="3"/>
  <c r="D441" i="3"/>
  <c r="E441" i="3" s="1"/>
  <c r="B441" i="3"/>
  <c r="A441" i="3"/>
  <c r="P440" i="3"/>
  <c r="O440" i="3" s="1"/>
  <c r="N440" i="3" s="1"/>
  <c r="I440" i="3"/>
  <c r="H440" i="3"/>
  <c r="D440" i="3"/>
  <c r="E440" i="3" s="1"/>
  <c r="B440" i="3"/>
  <c r="A440" i="3"/>
  <c r="P439" i="3"/>
  <c r="O439" i="3" s="1"/>
  <c r="N439" i="3" s="1"/>
  <c r="I439" i="3"/>
  <c r="H439" i="3"/>
  <c r="D439" i="3"/>
  <c r="E439" i="3" s="1"/>
  <c r="B439" i="3"/>
  <c r="A439" i="3"/>
  <c r="P438" i="3"/>
  <c r="O438" i="3" s="1"/>
  <c r="N438" i="3" s="1"/>
  <c r="I438" i="3"/>
  <c r="H438" i="3"/>
  <c r="D438" i="3"/>
  <c r="E438" i="3" s="1"/>
  <c r="B438" i="3"/>
  <c r="A438" i="3"/>
  <c r="P437" i="3"/>
  <c r="O437" i="3" s="1"/>
  <c r="N437" i="3" s="1"/>
  <c r="I437" i="3"/>
  <c r="H437" i="3"/>
  <c r="D437" i="3"/>
  <c r="E437" i="3" s="1"/>
  <c r="B437" i="3"/>
  <c r="A437" i="3"/>
  <c r="P436" i="3"/>
  <c r="O436" i="3" s="1"/>
  <c r="N436" i="3" s="1"/>
  <c r="I436" i="3"/>
  <c r="H436" i="3"/>
  <c r="D436" i="3"/>
  <c r="E436" i="3" s="1"/>
  <c r="B436" i="3"/>
  <c r="A436" i="3"/>
  <c r="P435" i="3"/>
  <c r="O435" i="3" s="1"/>
  <c r="N435" i="3" s="1"/>
  <c r="I435" i="3"/>
  <c r="H435" i="3"/>
  <c r="D435" i="3"/>
  <c r="E435" i="3" s="1"/>
  <c r="B435" i="3"/>
  <c r="A435" i="3"/>
  <c r="P434" i="3"/>
  <c r="O434" i="3" s="1"/>
  <c r="N434" i="3" s="1"/>
  <c r="I434" i="3"/>
  <c r="H434" i="3"/>
  <c r="D434" i="3"/>
  <c r="E434" i="3" s="1"/>
  <c r="B434" i="3"/>
  <c r="A434" i="3"/>
  <c r="P433" i="3"/>
  <c r="O433" i="3" s="1"/>
  <c r="N433" i="3" s="1"/>
  <c r="I433" i="3"/>
  <c r="H433" i="3"/>
  <c r="D433" i="3"/>
  <c r="E433" i="3" s="1"/>
  <c r="B433" i="3"/>
  <c r="A433" i="3"/>
  <c r="P432" i="3"/>
  <c r="O432" i="3" s="1"/>
  <c r="N432" i="3" s="1"/>
  <c r="I432" i="3"/>
  <c r="H432" i="3"/>
  <c r="D432" i="3"/>
  <c r="E432" i="3" s="1"/>
  <c r="B432" i="3"/>
  <c r="A432" i="3"/>
  <c r="P431" i="3"/>
  <c r="O431" i="3" s="1"/>
  <c r="N431" i="3" s="1"/>
  <c r="I431" i="3"/>
  <c r="H431" i="3"/>
  <c r="D431" i="3"/>
  <c r="E431" i="3" s="1"/>
  <c r="B431" i="3"/>
  <c r="A431" i="3"/>
  <c r="P430" i="3"/>
  <c r="O430" i="3" s="1"/>
  <c r="N430" i="3" s="1"/>
  <c r="I430" i="3"/>
  <c r="H430" i="3"/>
  <c r="D430" i="3"/>
  <c r="E430" i="3" s="1"/>
  <c r="B430" i="3"/>
  <c r="A430" i="3"/>
  <c r="P429" i="3"/>
  <c r="O429" i="3" s="1"/>
  <c r="N429" i="3" s="1"/>
  <c r="I429" i="3"/>
  <c r="H429" i="3"/>
  <c r="D429" i="3"/>
  <c r="E429" i="3" s="1"/>
  <c r="B429" i="3"/>
  <c r="A429" i="3"/>
  <c r="P428" i="3"/>
  <c r="O428" i="3" s="1"/>
  <c r="N428" i="3" s="1"/>
  <c r="I428" i="3"/>
  <c r="H428" i="3"/>
  <c r="D428" i="3"/>
  <c r="E428" i="3" s="1"/>
  <c r="B428" i="3"/>
  <c r="A428" i="3"/>
  <c r="P427" i="3"/>
  <c r="O427" i="3" s="1"/>
  <c r="N427" i="3" s="1"/>
  <c r="I427" i="3"/>
  <c r="H427" i="3"/>
  <c r="D427" i="3"/>
  <c r="E427" i="3" s="1"/>
  <c r="B427" i="3"/>
  <c r="A427" i="3"/>
  <c r="P426" i="3"/>
  <c r="O426" i="3" s="1"/>
  <c r="N426" i="3" s="1"/>
  <c r="I426" i="3"/>
  <c r="H426" i="3"/>
  <c r="D426" i="3"/>
  <c r="E426" i="3" s="1"/>
  <c r="B426" i="3"/>
  <c r="A426" i="3"/>
  <c r="P425" i="3"/>
  <c r="O425" i="3" s="1"/>
  <c r="N425" i="3" s="1"/>
  <c r="I425" i="3"/>
  <c r="H425" i="3"/>
  <c r="D425" i="3"/>
  <c r="E425" i="3" s="1"/>
  <c r="B425" i="3"/>
  <c r="A425" i="3"/>
  <c r="P424" i="3"/>
  <c r="O424" i="3" s="1"/>
  <c r="N424" i="3" s="1"/>
  <c r="I424" i="3"/>
  <c r="H424" i="3"/>
  <c r="D424" i="3"/>
  <c r="E424" i="3" s="1"/>
  <c r="B424" i="3"/>
  <c r="A424" i="3"/>
  <c r="P423" i="3"/>
  <c r="O423" i="3" s="1"/>
  <c r="N423" i="3" s="1"/>
  <c r="I423" i="3"/>
  <c r="H423" i="3"/>
  <c r="D423" i="3"/>
  <c r="E423" i="3" s="1"/>
  <c r="B423" i="3"/>
  <c r="A423" i="3"/>
  <c r="P422" i="3"/>
  <c r="O422" i="3" s="1"/>
  <c r="N422" i="3" s="1"/>
  <c r="I422" i="3"/>
  <c r="H422" i="3"/>
  <c r="D422" i="3"/>
  <c r="E422" i="3" s="1"/>
  <c r="B422" i="3"/>
  <c r="A422" i="3"/>
  <c r="P421" i="3"/>
  <c r="O421" i="3" s="1"/>
  <c r="N421" i="3" s="1"/>
  <c r="I421" i="3"/>
  <c r="H421" i="3"/>
  <c r="D421" i="3"/>
  <c r="E421" i="3" s="1"/>
  <c r="B421" i="3"/>
  <c r="A421" i="3"/>
  <c r="P420" i="3"/>
  <c r="O420" i="3" s="1"/>
  <c r="N420" i="3" s="1"/>
  <c r="I420" i="3"/>
  <c r="H420" i="3"/>
  <c r="D420" i="3"/>
  <c r="E420" i="3" s="1"/>
  <c r="B420" i="3"/>
  <c r="A420" i="3"/>
  <c r="P419" i="3"/>
  <c r="O419" i="3" s="1"/>
  <c r="N419" i="3" s="1"/>
  <c r="I419" i="3"/>
  <c r="H419" i="3"/>
  <c r="D419" i="3"/>
  <c r="E419" i="3" s="1"/>
  <c r="B419" i="3"/>
  <c r="A419" i="3"/>
  <c r="P418" i="3"/>
  <c r="O418" i="3" s="1"/>
  <c r="N418" i="3" s="1"/>
  <c r="I418" i="3"/>
  <c r="H418" i="3"/>
  <c r="D418" i="3"/>
  <c r="E418" i="3" s="1"/>
  <c r="B418" i="3"/>
  <c r="A418" i="3"/>
  <c r="P417" i="3"/>
  <c r="O417" i="3" s="1"/>
  <c r="N417" i="3" s="1"/>
  <c r="I417" i="3"/>
  <c r="H417" i="3"/>
  <c r="D417" i="3"/>
  <c r="E417" i="3" s="1"/>
  <c r="B417" i="3"/>
  <c r="A417" i="3"/>
  <c r="P416" i="3"/>
  <c r="O416" i="3" s="1"/>
  <c r="N416" i="3" s="1"/>
  <c r="I416" i="3"/>
  <c r="H416" i="3"/>
  <c r="D416" i="3"/>
  <c r="E416" i="3" s="1"/>
  <c r="B416" i="3"/>
  <c r="A416" i="3"/>
  <c r="P415" i="3"/>
  <c r="O415" i="3" s="1"/>
  <c r="N415" i="3" s="1"/>
  <c r="I415" i="3"/>
  <c r="H415" i="3"/>
  <c r="D415" i="3"/>
  <c r="E415" i="3" s="1"/>
  <c r="B415" i="3"/>
  <c r="A415" i="3"/>
  <c r="P414" i="3"/>
  <c r="O414" i="3" s="1"/>
  <c r="N414" i="3" s="1"/>
  <c r="I414" i="3"/>
  <c r="H414" i="3"/>
  <c r="D414" i="3"/>
  <c r="E414" i="3" s="1"/>
  <c r="B414" i="3"/>
  <c r="A414" i="3"/>
  <c r="P413" i="3"/>
  <c r="O413" i="3" s="1"/>
  <c r="N413" i="3" s="1"/>
  <c r="I413" i="3"/>
  <c r="H413" i="3"/>
  <c r="D413" i="3"/>
  <c r="E413" i="3" s="1"/>
  <c r="B413" i="3"/>
  <c r="A413" i="3"/>
  <c r="P412" i="3"/>
  <c r="O412" i="3" s="1"/>
  <c r="N412" i="3" s="1"/>
  <c r="I412" i="3"/>
  <c r="H412" i="3"/>
  <c r="D412" i="3"/>
  <c r="E412" i="3" s="1"/>
  <c r="B412" i="3"/>
  <c r="A412" i="3"/>
  <c r="P411" i="3"/>
  <c r="O411" i="3" s="1"/>
  <c r="N411" i="3" s="1"/>
  <c r="I411" i="3"/>
  <c r="H411" i="3"/>
  <c r="D411" i="3"/>
  <c r="E411" i="3" s="1"/>
  <c r="B411" i="3"/>
  <c r="A411" i="3"/>
  <c r="P410" i="3"/>
  <c r="O410" i="3" s="1"/>
  <c r="N410" i="3" s="1"/>
  <c r="I410" i="3"/>
  <c r="H410" i="3"/>
  <c r="D410" i="3"/>
  <c r="E410" i="3" s="1"/>
  <c r="B410" i="3"/>
  <c r="A410" i="3"/>
  <c r="P409" i="3"/>
  <c r="O409" i="3" s="1"/>
  <c r="N409" i="3" s="1"/>
  <c r="I409" i="3"/>
  <c r="H409" i="3"/>
  <c r="D409" i="3"/>
  <c r="E409" i="3" s="1"/>
  <c r="B409" i="3"/>
  <c r="A409" i="3"/>
  <c r="P408" i="3"/>
  <c r="O408" i="3" s="1"/>
  <c r="N408" i="3" s="1"/>
  <c r="I408" i="3"/>
  <c r="H408" i="3"/>
  <c r="D408" i="3"/>
  <c r="E408" i="3" s="1"/>
  <c r="B408" i="3"/>
  <c r="A408" i="3"/>
  <c r="P407" i="3"/>
  <c r="O407" i="3" s="1"/>
  <c r="N407" i="3" s="1"/>
  <c r="I407" i="3"/>
  <c r="H407" i="3"/>
  <c r="D407" i="3"/>
  <c r="E407" i="3" s="1"/>
  <c r="B407" i="3"/>
  <c r="A407" i="3"/>
  <c r="P406" i="3"/>
  <c r="O406" i="3" s="1"/>
  <c r="N406" i="3" s="1"/>
  <c r="I406" i="3"/>
  <c r="H406" i="3"/>
  <c r="D406" i="3"/>
  <c r="E406" i="3" s="1"/>
  <c r="B406" i="3"/>
  <c r="A406" i="3"/>
  <c r="P405" i="3"/>
  <c r="O405" i="3" s="1"/>
  <c r="N405" i="3" s="1"/>
  <c r="I405" i="3"/>
  <c r="H405" i="3"/>
  <c r="D405" i="3"/>
  <c r="E405" i="3" s="1"/>
  <c r="B405" i="3"/>
  <c r="A405" i="3"/>
  <c r="P404" i="3"/>
  <c r="O404" i="3" s="1"/>
  <c r="N404" i="3" s="1"/>
  <c r="I404" i="3"/>
  <c r="H404" i="3"/>
  <c r="D404" i="3"/>
  <c r="E404" i="3" s="1"/>
  <c r="B404" i="3"/>
  <c r="A404" i="3"/>
  <c r="P403" i="3"/>
  <c r="O403" i="3" s="1"/>
  <c r="N403" i="3" s="1"/>
  <c r="I403" i="3"/>
  <c r="H403" i="3"/>
  <c r="D403" i="3"/>
  <c r="E403" i="3" s="1"/>
  <c r="B403" i="3"/>
  <c r="A403" i="3"/>
  <c r="P402" i="3"/>
  <c r="O402" i="3" s="1"/>
  <c r="N402" i="3" s="1"/>
  <c r="I402" i="3"/>
  <c r="H402" i="3"/>
  <c r="D402" i="3"/>
  <c r="E402" i="3" s="1"/>
  <c r="B402" i="3"/>
  <c r="A402" i="3"/>
  <c r="P401" i="3"/>
  <c r="O401" i="3" s="1"/>
  <c r="N401" i="3" s="1"/>
  <c r="I401" i="3"/>
  <c r="H401" i="3"/>
  <c r="D401" i="3"/>
  <c r="E401" i="3" s="1"/>
  <c r="B401" i="3"/>
  <c r="A401" i="3"/>
  <c r="P400" i="3"/>
  <c r="O400" i="3" s="1"/>
  <c r="N400" i="3" s="1"/>
  <c r="I400" i="3"/>
  <c r="H400" i="3"/>
  <c r="D400" i="3"/>
  <c r="E400" i="3" s="1"/>
  <c r="B400" i="3"/>
  <c r="A400" i="3"/>
  <c r="P399" i="3"/>
  <c r="O399" i="3" s="1"/>
  <c r="N399" i="3" s="1"/>
  <c r="I399" i="3"/>
  <c r="H399" i="3"/>
  <c r="D399" i="3"/>
  <c r="E399" i="3" s="1"/>
  <c r="B399" i="3"/>
  <c r="A399" i="3"/>
  <c r="P398" i="3"/>
  <c r="O398" i="3" s="1"/>
  <c r="N398" i="3" s="1"/>
  <c r="I398" i="3"/>
  <c r="H398" i="3"/>
  <c r="D398" i="3"/>
  <c r="E398" i="3" s="1"/>
  <c r="B398" i="3"/>
  <c r="A398" i="3"/>
  <c r="P397" i="3"/>
  <c r="O397" i="3" s="1"/>
  <c r="N397" i="3" s="1"/>
  <c r="I397" i="3"/>
  <c r="H397" i="3"/>
  <c r="D397" i="3"/>
  <c r="E397" i="3" s="1"/>
  <c r="B397" i="3"/>
  <c r="A397" i="3"/>
  <c r="P396" i="3"/>
  <c r="O396" i="3" s="1"/>
  <c r="N396" i="3" s="1"/>
  <c r="I396" i="3"/>
  <c r="H396" i="3"/>
  <c r="D396" i="3"/>
  <c r="E396" i="3" s="1"/>
  <c r="B396" i="3"/>
  <c r="A396" i="3"/>
  <c r="P395" i="3"/>
  <c r="O395" i="3" s="1"/>
  <c r="N395" i="3" s="1"/>
  <c r="I395" i="3"/>
  <c r="H395" i="3"/>
  <c r="D395" i="3"/>
  <c r="E395" i="3" s="1"/>
  <c r="B395" i="3"/>
  <c r="A395" i="3"/>
  <c r="P394" i="3"/>
  <c r="O394" i="3" s="1"/>
  <c r="N394" i="3" s="1"/>
  <c r="I394" i="3"/>
  <c r="H394" i="3"/>
  <c r="D394" i="3"/>
  <c r="E394" i="3" s="1"/>
  <c r="B394" i="3"/>
  <c r="A394" i="3"/>
  <c r="P393" i="3"/>
  <c r="O393" i="3" s="1"/>
  <c r="N393" i="3" s="1"/>
  <c r="I393" i="3"/>
  <c r="H393" i="3"/>
  <c r="D393" i="3"/>
  <c r="E393" i="3" s="1"/>
  <c r="B393" i="3"/>
  <c r="A393" i="3"/>
  <c r="P392" i="3"/>
  <c r="O392" i="3" s="1"/>
  <c r="N392" i="3" s="1"/>
  <c r="I392" i="3"/>
  <c r="H392" i="3"/>
  <c r="D392" i="3"/>
  <c r="E392" i="3" s="1"/>
  <c r="B392" i="3"/>
  <c r="A392" i="3"/>
  <c r="P391" i="3"/>
  <c r="O391" i="3" s="1"/>
  <c r="N391" i="3" s="1"/>
  <c r="I391" i="3"/>
  <c r="H391" i="3"/>
  <c r="D391" i="3"/>
  <c r="E391" i="3" s="1"/>
  <c r="B391" i="3"/>
  <c r="A391" i="3"/>
  <c r="P390" i="3"/>
  <c r="O390" i="3" s="1"/>
  <c r="N390" i="3" s="1"/>
  <c r="I390" i="3"/>
  <c r="H390" i="3"/>
  <c r="D390" i="3"/>
  <c r="E390" i="3" s="1"/>
  <c r="B390" i="3"/>
  <c r="A390" i="3"/>
  <c r="P389" i="3"/>
  <c r="O389" i="3" s="1"/>
  <c r="N389" i="3" s="1"/>
  <c r="I389" i="3"/>
  <c r="H389" i="3"/>
  <c r="D389" i="3"/>
  <c r="E389" i="3" s="1"/>
  <c r="B389" i="3"/>
  <c r="A389" i="3"/>
  <c r="P388" i="3"/>
  <c r="O388" i="3" s="1"/>
  <c r="N388" i="3" s="1"/>
  <c r="I388" i="3"/>
  <c r="H388" i="3"/>
  <c r="D388" i="3"/>
  <c r="E388" i="3" s="1"/>
  <c r="B388" i="3"/>
  <c r="A388" i="3"/>
  <c r="P387" i="3"/>
  <c r="O387" i="3" s="1"/>
  <c r="N387" i="3" s="1"/>
  <c r="I387" i="3"/>
  <c r="H387" i="3"/>
  <c r="D387" i="3"/>
  <c r="E387" i="3" s="1"/>
  <c r="B387" i="3"/>
  <c r="A387" i="3"/>
  <c r="P386" i="3"/>
  <c r="O386" i="3" s="1"/>
  <c r="N386" i="3" s="1"/>
  <c r="I386" i="3"/>
  <c r="H386" i="3"/>
  <c r="D386" i="3"/>
  <c r="E386" i="3" s="1"/>
  <c r="B386" i="3"/>
  <c r="A386" i="3"/>
  <c r="P385" i="3"/>
  <c r="O385" i="3" s="1"/>
  <c r="N385" i="3" s="1"/>
  <c r="I385" i="3"/>
  <c r="H385" i="3"/>
  <c r="D385" i="3"/>
  <c r="E385" i="3" s="1"/>
  <c r="B385" i="3"/>
  <c r="A385" i="3"/>
  <c r="P384" i="3"/>
  <c r="O384" i="3" s="1"/>
  <c r="N384" i="3" s="1"/>
  <c r="I384" i="3"/>
  <c r="H384" i="3"/>
  <c r="D384" i="3"/>
  <c r="E384" i="3" s="1"/>
  <c r="B384" i="3"/>
  <c r="A384" i="3"/>
  <c r="P383" i="3"/>
  <c r="O383" i="3" s="1"/>
  <c r="N383" i="3" s="1"/>
  <c r="I383" i="3"/>
  <c r="H383" i="3"/>
  <c r="D383" i="3"/>
  <c r="E383" i="3" s="1"/>
  <c r="B383" i="3"/>
  <c r="A383" i="3"/>
  <c r="P382" i="3"/>
  <c r="O382" i="3" s="1"/>
  <c r="N382" i="3" s="1"/>
  <c r="I382" i="3"/>
  <c r="H382" i="3"/>
  <c r="D382" i="3"/>
  <c r="E382" i="3" s="1"/>
  <c r="B382" i="3"/>
  <c r="A382" i="3"/>
  <c r="P381" i="3"/>
  <c r="O381" i="3" s="1"/>
  <c r="N381" i="3" s="1"/>
  <c r="I381" i="3"/>
  <c r="H381" i="3"/>
  <c r="D381" i="3"/>
  <c r="E381" i="3" s="1"/>
  <c r="B381" i="3"/>
  <c r="A381" i="3"/>
  <c r="P380" i="3"/>
  <c r="O380" i="3" s="1"/>
  <c r="N380" i="3" s="1"/>
  <c r="I380" i="3"/>
  <c r="H380" i="3"/>
  <c r="D380" i="3"/>
  <c r="E380" i="3" s="1"/>
  <c r="B380" i="3"/>
  <c r="A380" i="3"/>
  <c r="P379" i="3"/>
  <c r="O379" i="3" s="1"/>
  <c r="N379" i="3" s="1"/>
  <c r="I379" i="3"/>
  <c r="H379" i="3"/>
  <c r="D379" i="3"/>
  <c r="E379" i="3" s="1"/>
  <c r="B379" i="3"/>
  <c r="A379" i="3"/>
  <c r="P378" i="3"/>
  <c r="O378" i="3" s="1"/>
  <c r="N378" i="3" s="1"/>
  <c r="I378" i="3"/>
  <c r="H378" i="3"/>
  <c r="D378" i="3"/>
  <c r="E378" i="3" s="1"/>
  <c r="B378" i="3"/>
  <c r="A378" i="3"/>
  <c r="P377" i="3"/>
  <c r="O377" i="3" s="1"/>
  <c r="N377" i="3" s="1"/>
  <c r="I377" i="3"/>
  <c r="H377" i="3"/>
  <c r="D377" i="3"/>
  <c r="E377" i="3" s="1"/>
  <c r="B377" i="3"/>
  <c r="A377" i="3"/>
  <c r="P376" i="3"/>
  <c r="O376" i="3" s="1"/>
  <c r="N376" i="3" s="1"/>
  <c r="I376" i="3"/>
  <c r="H376" i="3"/>
  <c r="D376" i="3"/>
  <c r="E376" i="3" s="1"/>
  <c r="B376" i="3"/>
  <c r="A376" i="3"/>
  <c r="P375" i="3"/>
  <c r="O375" i="3" s="1"/>
  <c r="N375" i="3" s="1"/>
  <c r="I375" i="3"/>
  <c r="H375" i="3"/>
  <c r="D375" i="3"/>
  <c r="E375" i="3" s="1"/>
  <c r="B375" i="3"/>
  <c r="A375" i="3"/>
  <c r="P374" i="3"/>
  <c r="O374" i="3" s="1"/>
  <c r="N374" i="3" s="1"/>
  <c r="I374" i="3"/>
  <c r="H374" i="3"/>
  <c r="D374" i="3"/>
  <c r="E374" i="3" s="1"/>
  <c r="B374" i="3"/>
  <c r="A374" i="3"/>
  <c r="P373" i="3"/>
  <c r="O373" i="3" s="1"/>
  <c r="N373" i="3" s="1"/>
  <c r="I373" i="3"/>
  <c r="H373" i="3"/>
  <c r="D373" i="3"/>
  <c r="E373" i="3" s="1"/>
  <c r="B373" i="3"/>
  <c r="A373" i="3"/>
  <c r="P372" i="3"/>
  <c r="O372" i="3" s="1"/>
  <c r="N372" i="3" s="1"/>
  <c r="I372" i="3"/>
  <c r="H372" i="3"/>
  <c r="D372" i="3"/>
  <c r="E372" i="3" s="1"/>
  <c r="B372" i="3"/>
  <c r="A372" i="3"/>
  <c r="P371" i="3"/>
  <c r="O371" i="3" s="1"/>
  <c r="N371" i="3" s="1"/>
  <c r="I371" i="3"/>
  <c r="H371" i="3"/>
  <c r="D371" i="3"/>
  <c r="E371" i="3" s="1"/>
  <c r="B371" i="3"/>
  <c r="A371" i="3"/>
  <c r="P370" i="3"/>
  <c r="O370" i="3" s="1"/>
  <c r="N370" i="3" s="1"/>
  <c r="I370" i="3"/>
  <c r="H370" i="3"/>
  <c r="D370" i="3"/>
  <c r="E370" i="3" s="1"/>
  <c r="B370" i="3"/>
  <c r="A370" i="3"/>
  <c r="P369" i="3"/>
  <c r="O369" i="3" s="1"/>
  <c r="N369" i="3" s="1"/>
  <c r="I369" i="3"/>
  <c r="H369" i="3"/>
  <c r="D369" i="3"/>
  <c r="E369" i="3" s="1"/>
  <c r="B369" i="3"/>
  <c r="A369" i="3"/>
  <c r="P368" i="3"/>
  <c r="O368" i="3" s="1"/>
  <c r="N368" i="3" s="1"/>
  <c r="I368" i="3"/>
  <c r="H368" i="3"/>
  <c r="D368" i="3"/>
  <c r="E368" i="3" s="1"/>
  <c r="B368" i="3"/>
  <c r="A368" i="3"/>
  <c r="P367" i="3"/>
  <c r="O367" i="3" s="1"/>
  <c r="N367" i="3" s="1"/>
  <c r="I367" i="3"/>
  <c r="H367" i="3"/>
  <c r="D367" i="3"/>
  <c r="E367" i="3" s="1"/>
  <c r="B367" i="3"/>
  <c r="A367" i="3"/>
  <c r="P366" i="3"/>
  <c r="O366" i="3" s="1"/>
  <c r="N366" i="3" s="1"/>
  <c r="I366" i="3"/>
  <c r="H366" i="3"/>
  <c r="D366" i="3"/>
  <c r="E366" i="3" s="1"/>
  <c r="B366" i="3"/>
  <c r="A366" i="3"/>
  <c r="P365" i="3"/>
  <c r="O365" i="3" s="1"/>
  <c r="N365" i="3" s="1"/>
  <c r="I365" i="3"/>
  <c r="H365" i="3"/>
  <c r="D365" i="3"/>
  <c r="E365" i="3" s="1"/>
  <c r="B365" i="3"/>
  <c r="A365" i="3"/>
  <c r="P364" i="3"/>
  <c r="O364" i="3" s="1"/>
  <c r="N364" i="3" s="1"/>
  <c r="I364" i="3"/>
  <c r="H364" i="3"/>
  <c r="D364" i="3"/>
  <c r="E364" i="3" s="1"/>
  <c r="B364" i="3"/>
  <c r="A364" i="3"/>
  <c r="P363" i="3"/>
  <c r="O363" i="3" s="1"/>
  <c r="N363" i="3" s="1"/>
  <c r="I363" i="3"/>
  <c r="H363" i="3"/>
  <c r="D363" i="3"/>
  <c r="E363" i="3" s="1"/>
  <c r="B363" i="3"/>
  <c r="A363" i="3"/>
  <c r="P362" i="3"/>
  <c r="O362" i="3" s="1"/>
  <c r="N362" i="3" s="1"/>
  <c r="I362" i="3"/>
  <c r="H362" i="3"/>
  <c r="D362" i="3"/>
  <c r="E362" i="3" s="1"/>
  <c r="B362" i="3"/>
  <c r="A362" i="3"/>
  <c r="P361" i="3"/>
  <c r="O361" i="3" s="1"/>
  <c r="N361" i="3" s="1"/>
  <c r="I361" i="3"/>
  <c r="H361" i="3"/>
  <c r="D361" i="3"/>
  <c r="E361" i="3" s="1"/>
  <c r="B361" i="3"/>
  <c r="A361" i="3"/>
  <c r="P360" i="3"/>
  <c r="O360" i="3" s="1"/>
  <c r="N360" i="3" s="1"/>
  <c r="I360" i="3"/>
  <c r="H360" i="3"/>
  <c r="D360" i="3"/>
  <c r="E360" i="3" s="1"/>
  <c r="B360" i="3"/>
  <c r="A360" i="3"/>
  <c r="P359" i="3"/>
  <c r="O359" i="3" s="1"/>
  <c r="N359" i="3" s="1"/>
  <c r="I359" i="3"/>
  <c r="H359" i="3"/>
  <c r="D359" i="3"/>
  <c r="E359" i="3" s="1"/>
  <c r="B359" i="3"/>
  <c r="A359" i="3"/>
  <c r="P358" i="3"/>
  <c r="O358" i="3" s="1"/>
  <c r="N358" i="3" s="1"/>
  <c r="I358" i="3"/>
  <c r="H358" i="3"/>
  <c r="D358" i="3"/>
  <c r="E358" i="3" s="1"/>
  <c r="B358" i="3"/>
  <c r="A358" i="3"/>
  <c r="P357" i="3"/>
  <c r="O357" i="3" s="1"/>
  <c r="N357" i="3" s="1"/>
  <c r="I357" i="3"/>
  <c r="H357" i="3"/>
  <c r="D357" i="3"/>
  <c r="E357" i="3" s="1"/>
  <c r="B357" i="3"/>
  <c r="A357" i="3"/>
  <c r="P356" i="3"/>
  <c r="O356" i="3" s="1"/>
  <c r="N356" i="3" s="1"/>
  <c r="I356" i="3"/>
  <c r="H356" i="3"/>
  <c r="D356" i="3"/>
  <c r="E356" i="3" s="1"/>
  <c r="B356" i="3"/>
  <c r="A356" i="3"/>
  <c r="P355" i="3"/>
  <c r="O355" i="3" s="1"/>
  <c r="N355" i="3" s="1"/>
  <c r="I355" i="3"/>
  <c r="H355" i="3"/>
  <c r="D355" i="3"/>
  <c r="E355" i="3" s="1"/>
  <c r="B355" i="3"/>
  <c r="A355" i="3"/>
  <c r="P354" i="3"/>
  <c r="O354" i="3" s="1"/>
  <c r="N354" i="3" s="1"/>
  <c r="I354" i="3"/>
  <c r="H354" i="3"/>
  <c r="D354" i="3"/>
  <c r="E354" i="3" s="1"/>
  <c r="B354" i="3"/>
  <c r="A354" i="3"/>
  <c r="P353" i="3"/>
  <c r="O353" i="3" s="1"/>
  <c r="N353" i="3" s="1"/>
  <c r="I353" i="3"/>
  <c r="H353" i="3"/>
  <c r="D353" i="3"/>
  <c r="E353" i="3" s="1"/>
  <c r="B353" i="3"/>
  <c r="A353" i="3"/>
  <c r="P352" i="3"/>
  <c r="O352" i="3" s="1"/>
  <c r="N352" i="3" s="1"/>
  <c r="I352" i="3"/>
  <c r="H352" i="3"/>
  <c r="D352" i="3"/>
  <c r="E352" i="3" s="1"/>
  <c r="B352" i="3"/>
  <c r="A352" i="3"/>
  <c r="P351" i="3"/>
  <c r="O351" i="3" s="1"/>
  <c r="N351" i="3" s="1"/>
  <c r="I351" i="3"/>
  <c r="H351" i="3"/>
  <c r="D351" i="3"/>
  <c r="E351" i="3" s="1"/>
  <c r="B351" i="3"/>
  <c r="A351" i="3"/>
  <c r="P350" i="3"/>
  <c r="O350" i="3" s="1"/>
  <c r="N350" i="3" s="1"/>
  <c r="I350" i="3"/>
  <c r="H350" i="3"/>
  <c r="D350" i="3"/>
  <c r="E350" i="3" s="1"/>
  <c r="B350" i="3"/>
  <c r="A350" i="3"/>
  <c r="P349" i="3"/>
  <c r="O349" i="3" s="1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 s="1"/>
  <c r="B346" i="3"/>
  <c r="A346" i="3"/>
  <c r="P345" i="3"/>
  <c r="O345" i="3" s="1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 s="1"/>
  <c r="B342" i="3"/>
  <c r="A342" i="3"/>
  <c r="P341" i="3"/>
  <c r="O341" i="3" s="1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 s="1"/>
  <c r="B338" i="3"/>
  <c r="A338" i="3"/>
  <c r="P337" i="3"/>
  <c r="O337" i="3" s="1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D334" i="3"/>
  <c r="E334" i="3" s="1"/>
  <c r="B334" i="3"/>
  <c r="A334" i="3"/>
  <c r="P333" i="3"/>
  <c r="O333" i="3" s="1"/>
  <c r="N333" i="3" s="1"/>
  <c r="I333" i="3"/>
  <c r="H333" i="3"/>
  <c r="D333" i="3"/>
  <c r="E333" i="3" s="1"/>
  <c r="B333" i="3"/>
  <c r="A333" i="3"/>
  <c r="P332" i="3"/>
  <c r="O332" i="3" s="1"/>
  <c r="N332" i="3" s="1"/>
  <c r="I332" i="3"/>
  <c r="H332" i="3"/>
  <c r="D332" i="3"/>
  <c r="E332" i="3" s="1"/>
  <c r="B332" i="3"/>
  <c r="A332" i="3"/>
  <c r="P331" i="3"/>
  <c r="O331" i="3" s="1"/>
  <c r="N331" i="3" s="1"/>
  <c r="I331" i="3"/>
  <c r="H331" i="3"/>
  <c r="D331" i="3"/>
  <c r="E331" i="3" s="1"/>
  <c r="B331" i="3"/>
  <c r="A331" i="3"/>
  <c r="P330" i="3"/>
  <c r="O330" i="3" s="1"/>
  <c r="N330" i="3" s="1"/>
  <c r="I330" i="3"/>
  <c r="H330" i="3"/>
  <c r="D330" i="3"/>
  <c r="E330" i="3" s="1"/>
  <c r="B330" i="3"/>
  <c r="A330" i="3"/>
  <c r="P329" i="3"/>
  <c r="O329" i="3" s="1"/>
  <c r="N329" i="3" s="1"/>
  <c r="I329" i="3"/>
  <c r="H329" i="3"/>
  <c r="D329" i="3"/>
  <c r="E329" i="3" s="1"/>
  <c r="B329" i="3"/>
  <c r="A329" i="3"/>
  <c r="P328" i="3"/>
  <c r="O328" i="3" s="1"/>
  <c r="N328" i="3" s="1"/>
  <c r="I328" i="3"/>
  <c r="H328" i="3"/>
  <c r="D328" i="3"/>
  <c r="E328" i="3" s="1"/>
  <c r="B328" i="3"/>
  <c r="A328" i="3"/>
  <c r="P327" i="3"/>
  <c r="O327" i="3" s="1"/>
  <c r="N327" i="3" s="1"/>
  <c r="I327" i="3"/>
  <c r="H327" i="3"/>
  <c r="D327" i="3"/>
  <c r="E327" i="3" s="1"/>
  <c r="B327" i="3"/>
  <c r="A327" i="3"/>
  <c r="P326" i="3"/>
  <c r="O326" i="3" s="1"/>
  <c r="N326" i="3" s="1"/>
  <c r="I326" i="3"/>
  <c r="H326" i="3"/>
  <c r="D326" i="3"/>
  <c r="E326" i="3" s="1"/>
  <c r="B326" i="3"/>
  <c r="A326" i="3"/>
  <c r="P325" i="3"/>
  <c r="O325" i="3" s="1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 s="1"/>
  <c r="B324" i="3"/>
  <c r="A324" i="3"/>
  <c r="P323" i="3"/>
  <c r="O323" i="3" s="1"/>
  <c r="N323" i="3" s="1"/>
  <c r="I323" i="3"/>
  <c r="H323" i="3"/>
  <c r="D323" i="3"/>
  <c r="E323" i="3" s="1"/>
  <c r="B323" i="3"/>
  <c r="A323" i="3"/>
  <c r="P322" i="3"/>
  <c r="O322" i="3" s="1"/>
  <c r="N322" i="3" s="1"/>
  <c r="I322" i="3"/>
  <c r="H322" i="3"/>
  <c r="D322" i="3"/>
  <c r="E322" i="3" s="1"/>
  <c r="B322" i="3"/>
  <c r="A322" i="3"/>
  <c r="P321" i="3"/>
  <c r="O321" i="3" s="1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 s="1"/>
  <c r="B320" i="3"/>
  <c r="A320" i="3"/>
  <c r="P319" i="3"/>
  <c r="O319" i="3" s="1"/>
  <c r="N319" i="3" s="1"/>
  <c r="I319" i="3"/>
  <c r="H319" i="3"/>
  <c r="D319" i="3"/>
  <c r="E319" i="3" s="1"/>
  <c r="B319" i="3"/>
  <c r="A319" i="3"/>
  <c r="P318" i="3"/>
  <c r="O318" i="3" s="1"/>
  <c r="N318" i="3" s="1"/>
  <c r="I318" i="3"/>
  <c r="H318" i="3"/>
  <c r="D318" i="3"/>
  <c r="E318" i="3" s="1"/>
  <c r="B318" i="3"/>
  <c r="A318" i="3"/>
  <c r="P317" i="3"/>
  <c r="O317" i="3" s="1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D316" i="3"/>
  <c r="E316" i="3" s="1"/>
  <c r="B316" i="3"/>
  <c r="A316" i="3"/>
  <c r="P315" i="3"/>
  <c r="O315" i="3" s="1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D314" i="3"/>
  <c r="E314" i="3" s="1"/>
  <c r="B314" i="3"/>
  <c r="A314" i="3"/>
  <c r="P313" i="3"/>
  <c r="O313" i="3" s="1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 s="1"/>
  <c r="B312" i="3"/>
  <c r="A312" i="3"/>
  <c r="P311" i="3"/>
  <c r="O311" i="3" s="1"/>
  <c r="N311" i="3" s="1"/>
  <c r="I311" i="3"/>
  <c r="H311" i="3"/>
  <c r="D311" i="3"/>
  <c r="E311" i="3" s="1"/>
  <c r="B311" i="3"/>
  <c r="A311" i="3"/>
  <c r="P310" i="3"/>
  <c r="O310" i="3" s="1"/>
  <c r="N310" i="3" s="1"/>
  <c r="I310" i="3"/>
  <c r="H310" i="3"/>
  <c r="D310" i="3"/>
  <c r="E310" i="3" s="1"/>
  <c r="B310" i="3"/>
  <c r="A310" i="3"/>
  <c r="P309" i="3"/>
  <c r="O309" i="3" s="1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 s="1"/>
  <c r="B308" i="3"/>
  <c r="A308" i="3"/>
  <c r="P307" i="3"/>
  <c r="O307" i="3" s="1"/>
  <c r="N307" i="3" s="1"/>
  <c r="I307" i="3"/>
  <c r="H307" i="3"/>
  <c r="D307" i="3"/>
  <c r="E307" i="3" s="1"/>
  <c r="B307" i="3"/>
  <c r="A307" i="3"/>
  <c r="P306" i="3"/>
  <c r="O306" i="3" s="1"/>
  <c r="N306" i="3" s="1"/>
  <c r="I306" i="3"/>
  <c r="H306" i="3"/>
  <c r="D306" i="3"/>
  <c r="E306" i="3" s="1"/>
  <c r="B306" i="3"/>
  <c r="A306" i="3"/>
  <c r="P305" i="3"/>
  <c r="O305" i="3" s="1"/>
  <c r="N305" i="3" s="1"/>
  <c r="I305" i="3"/>
  <c r="H305" i="3"/>
  <c r="D305" i="3"/>
  <c r="E305" i="3" s="1"/>
  <c r="B305" i="3"/>
  <c r="A305" i="3"/>
  <c r="P304" i="3"/>
  <c r="O304" i="3" s="1"/>
  <c r="N304" i="3" s="1"/>
  <c r="I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 s="1"/>
  <c r="B303" i="3"/>
  <c r="A303" i="3"/>
  <c r="P302" i="3"/>
  <c r="O302" i="3" s="1"/>
  <c r="N302" i="3" s="1"/>
  <c r="I302" i="3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 s="1"/>
  <c r="B301" i="3"/>
  <c r="A301" i="3"/>
  <c r="P300" i="3"/>
  <c r="O300" i="3" s="1"/>
  <c r="N300" i="3" s="1"/>
  <c r="I300" i="3"/>
  <c r="H300" i="3"/>
  <c r="D300" i="3"/>
  <c r="E300" i="3" s="1"/>
  <c r="B300" i="3"/>
  <c r="A300" i="3"/>
  <c r="P299" i="3"/>
  <c r="O299" i="3" s="1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 s="1"/>
  <c r="B298" i="3"/>
  <c r="A298" i="3"/>
  <c r="P297" i="3"/>
  <c r="O297" i="3" s="1"/>
  <c r="N297" i="3" s="1"/>
  <c r="I297" i="3"/>
  <c r="H297" i="3"/>
  <c r="D297" i="3"/>
  <c r="E297" i="3" s="1"/>
  <c r="B297" i="3"/>
  <c r="A297" i="3"/>
  <c r="P296" i="3"/>
  <c r="O296" i="3" s="1"/>
  <c r="N296" i="3" s="1"/>
  <c r="I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 s="1"/>
  <c r="B295" i="3"/>
  <c r="A295" i="3"/>
  <c r="P294" i="3"/>
  <c r="O294" i="3" s="1"/>
  <c r="N294" i="3" s="1"/>
  <c r="I294" i="3"/>
  <c r="H294" i="3"/>
  <c r="D294" i="3"/>
  <c r="E294" i="3" s="1"/>
  <c r="B294" i="3"/>
  <c r="A294" i="3"/>
  <c r="P293" i="3"/>
  <c r="O293" i="3" s="1"/>
  <c r="N293" i="3" s="1"/>
  <c r="I293" i="3"/>
  <c r="H293" i="3"/>
  <c r="D293" i="3"/>
  <c r="E293" i="3" s="1"/>
  <c r="B293" i="3"/>
  <c r="A293" i="3"/>
  <c r="P292" i="3"/>
  <c r="O292" i="3" s="1"/>
  <c r="N292" i="3" s="1"/>
  <c r="I292" i="3"/>
  <c r="H292" i="3"/>
  <c r="D292" i="3"/>
  <c r="E292" i="3" s="1"/>
  <c r="B292" i="3"/>
  <c r="A292" i="3"/>
  <c r="P291" i="3"/>
  <c r="O291" i="3" s="1"/>
  <c r="N291" i="3" s="1"/>
  <c r="I291" i="3"/>
  <c r="H291" i="3"/>
  <c r="D291" i="3"/>
  <c r="E291" i="3" s="1"/>
  <c r="B291" i="3"/>
  <c r="A291" i="3"/>
  <c r="P290" i="3"/>
  <c r="O290" i="3" s="1"/>
  <c r="N290" i="3" s="1"/>
  <c r="I290" i="3"/>
  <c r="H290" i="3"/>
  <c r="D290" i="3"/>
  <c r="E290" i="3" s="1"/>
  <c r="B290" i="3"/>
  <c r="A290" i="3"/>
  <c r="P289" i="3"/>
  <c r="O289" i="3" s="1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 s="1"/>
  <c r="B288" i="3"/>
  <c r="A288" i="3"/>
  <c r="P287" i="3"/>
  <c r="O287" i="3" s="1"/>
  <c r="N287" i="3" s="1"/>
  <c r="I287" i="3"/>
  <c r="H287" i="3"/>
  <c r="D287" i="3"/>
  <c r="E287" i="3" s="1"/>
  <c r="B287" i="3"/>
  <c r="A287" i="3"/>
  <c r="P286" i="3"/>
  <c r="O286" i="3" s="1"/>
  <c r="N286" i="3" s="1"/>
  <c r="I286" i="3"/>
  <c r="H286" i="3"/>
  <c r="D286" i="3"/>
  <c r="E286" i="3" s="1"/>
  <c r="B286" i="3"/>
  <c r="A286" i="3"/>
  <c r="P285" i="3"/>
  <c r="O285" i="3" s="1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 s="1"/>
  <c r="B284" i="3"/>
  <c r="A284" i="3"/>
  <c r="P283" i="3"/>
  <c r="O283" i="3" s="1"/>
  <c r="N283" i="3" s="1"/>
  <c r="I283" i="3"/>
  <c r="H283" i="3"/>
  <c r="D283" i="3"/>
  <c r="E283" i="3" s="1"/>
  <c r="B283" i="3"/>
  <c r="A283" i="3"/>
  <c r="P282" i="3"/>
  <c r="O282" i="3" s="1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 s="1"/>
  <c r="B281" i="3"/>
  <c r="A281" i="3"/>
  <c r="P280" i="3"/>
  <c r="O280" i="3" s="1"/>
  <c r="N280" i="3" s="1"/>
  <c r="I280" i="3"/>
  <c r="H280" i="3"/>
  <c r="D280" i="3"/>
  <c r="E280" i="3" s="1"/>
  <c r="B280" i="3"/>
  <c r="A280" i="3"/>
  <c r="P279" i="3"/>
  <c r="O279" i="3" s="1"/>
  <c r="N279" i="3" s="1"/>
  <c r="I279" i="3"/>
  <c r="H279" i="3"/>
  <c r="D279" i="3"/>
  <c r="E279" i="3" s="1"/>
  <c r="B279" i="3"/>
  <c r="A279" i="3"/>
  <c r="P278" i="3"/>
  <c r="O278" i="3" s="1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 s="1"/>
  <c r="B277" i="3"/>
  <c r="A277" i="3"/>
  <c r="P276" i="3"/>
  <c r="O276" i="3" s="1"/>
  <c r="N276" i="3" s="1"/>
  <c r="I276" i="3"/>
  <c r="H276" i="3"/>
  <c r="D276" i="3"/>
  <c r="E276" i="3" s="1"/>
  <c r="B276" i="3"/>
  <c r="A276" i="3"/>
  <c r="P275" i="3"/>
  <c r="O275" i="3" s="1"/>
  <c r="N275" i="3" s="1"/>
  <c r="I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 s="1"/>
  <c r="B274" i="3"/>
  <c r="A274" i="3"/>
  <c r="P273" i="3"/>
  <c r="O273" i="3" s="1"/>
  <c r="N273" i="3" s="1"/>
  <c r="I273" i="3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 s="1"/>
  <c r="B272" i="3"/>
  <c r="A272" i="3"/>
  <c r="P271" i="3"/>
  <c r="O271" i="3" s="1"/>
  <c r="N271" i="3" s="1"/>
  <c r="I271" i="3"/>
  <c r="H271" i="3"/>
  <c r="D271" i="3"/>
  <c r="E271" i="3" s="1"/>
  <c r="B271" i="3"/>
  <c r="A271" i="3"/>
  <c r="P270" i="3"/>
  <c r="O270" i="3" s="1"/>
  <c r="N270" i="3" s="1"/>
  <c r="I270" i="3"/>
  <c r="H270" i="3"/>
  <c r="D270" i="3"/>
  <c r="E270" i="3" s="1"/>
  <c r="B270" i="3"/>
  <c r="A270" i="3"/>
  <c r="P269" i="3"/>
  <c r="O269" i="3" s="1"/>
  <c r="N269" i="3" s="1"/>
  <c r="I269" i="3"/>
  <c r="H269" i="3"/>
  <c r="D269" i="3"/>
  <c r="E269" i="3" s="1"/>
  <c r="B269" i="3"/>
  <c r="A269" i="3"/>
  <c r="P268" i="3"/>
  <c r="O268" i="3" s="1"/>
  <c r="N268" i="3" s="1"/>
  <c r="I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 s="1"/>
  <c r="B267" i="3"/>
  <c r="A267" i="3"/>
  <c r="P266" i="3"/>
  <c r="O266" i="3" s="1"/>
  <c r="N266" i="3" s="1"/>
  <c r="I266" i="3"/>
  <c r="H266" i="3"/>
  <c r="D266" i="3"/>
  <c r="E266" i="3" s="1"/>
  <c r="B266" i="3"/>
  <c r="A266" i="3"/>
  <c r="P265" i="3"/>
  <c r="O265" i="3" s="1"/>
  <c r="N265" i="3" s="1"/>
  <c r="I265" i="3"/>
  <c r="J265" i="3" s="1"/>
  <c r="H265" i="3"/>
  <c r="D265" i="3"/>
  <c r="E265" i="3" s="1"/>
  <c r="B265" i="3"/>
  <c r="A265" i="3"/>
  <c r="P264" i="3"/>
  <c r="O264" i="3" s="1"/>
  <c r="N264" i="3" s="1"/>
  <c r="I264" i="3"/>
  <c r="J264" i="3" s="1"/>
  <c r="L264" i="3" s="1"/>
  <c r="H264" i="3"/>
  <c r="D264" i="3"/>
  <c r="E264" i="3" s="1"/>
  <c r="B264" i="3"/>
  <c r="A264" i="3"/>
  <c r="P263" i="3"/>
  <c r="O263" i="3" s="1"/>
  <c r="N263" i="3" s="1"/>
  <c r="I263" i="3"/>
  <c r="J263" i="3" s="1"/>
  <c r="L263" i="3" s="1"/>
  <c r="H263" i="3"/>
  <c r="D263" i="3"/>
  <c r="E263" i="3" s="1"/>
  <c r="B263" i="3"/>
  <c r="A263" i="3"/>
  <c r="P262" i="3"/>
  <c r="O262" i="3" s="1"/>
  <c r="N262" i="3" s="1"/>
  <c r="I262" i="3"/>
  <c r="J262" i="3" s="1"/>
  <c r="Q262" i="3" s="1"/>
  <c r="H262" i="3"/>
  <c r="D262" i="3"/>
  <c r="E262" i="3" s="1"/>
  <c r="B262" i="3"/>
  <c r="A262" i="3"/>
  <c r="P261" i="3"/>
  <c r="O261" i="3" s="1"/>
  <c r="N261" i="3" s="1"/>
  <c r="I261" i="3"/>
  <c r="J261" i="3" s="1"/>
  <c r="Q261" i="3" s="1"/>
  <c r="H261" i="3"/>
  <c r="D261" i="3"/>
  <c r="E261" i="3" s="1"/>
  <c r="B261" i="3"/>
  <c r="A261" i="3"/>
  <c r="P260" i="3"/>
  <c r="O260" i="3" s="1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 s="1"/>
  <c r="Q259" i="3" s="1"/>
  <c r="H259" i="3"/>
  <c r="D259" i="3"/>
  <c r="E259" i="3" s="1"/>
  <c r="B259" i="3"/>
  <c r="A259" i="3"/>
  <c r="P258" i="3"/>
  <c r="O258" i="3" s="1"/>
  <c r="N258" i="3" s="1"/>
  <c r="I258" i="3"/>
  <c r="J258" i="3" s="1"/>
  <c r="Q258" i="3" s="1"/>
  <c r="H258" i="3"/>
  <c r="D258" i="3"/>
  <c r="E258" i="3" s="1"/>
  <c r="B258" i="3"/>
  <c r="A258" i="3"/>
  <c r="P257" i="3"/>
  <c r="O257" i="3" s="1"/>
  <c r="N257" i="3" s="1"/>
  <c r="I257" i="3"/>
  <c r="J257" i="3" s="1"/>
  <c r="Q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Q255" i="3" s="1"/>
  <c r="H255" i="3"/>
  <c r="D255" i="3"/>
  <c r="E255" i="3" s="1"/>
  <c r="B255" i="3"/>
  <c r="A255" i="3"/>
  <c r="P254" i="3"/>
  <c r="O254" i="3" s="1"/>
  <c r="N254" i="3" s="1"/>
  <c r="I254" i="3"/>
  <c r="J254" i="3" s="1"/>
  <c r="Q254" i="3" s="1"/>
  <c r="H254" i="3"/>
  <c r="D254" i="3"/>
  <c r="E254" i="3" s="1"/>
  <c r="B254" i="3"/>
  <c r="A254" i="3"/>
  <c r="P253" i="3"/>
  <c r="O253" i="3" s="1"/>
  <c r="N253" i="3" s="1"/>
  <c r="I253" i="3"/>
  <c r="J253" i="3" s="1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Q252" i="3" s="1"/>
  <c r="H252" i="3"/>
  <c r="D252" i="3"/>
  <c r="E252" i="3" s="1"/>
  <c r="B252" i="3"/>
  <c r="A252" i="3"/>
  <c r="P251" i="3"/>
  <c r="O251" i="3" s="1"/>
  <c r="N251" i="3" s="1"/>
  <c r="I251" i="3"/>
  <c r="J251" i="3" s="1"/>
  <c r="Q251" i="3" s="1"/>
  <c r="H251" i="3"/>
  <c r="D251" i="3"/>
  <c r="E251" i="3" s="1"/>
  <c r="B251" i="3"/>
  <c r="A251" i="3"/>
  <c r="P250" i="3"/>
  <c r="O250" i="3" s="1"/>
  <c r="N250" i="3" s="1"/>
  <c r="I250" i="3"/>
  <c r="J250" i="3" s="1"/>
  <c r="Q250" i="3" s="1"/>
  <c r="H250" i="3"/>
  <c r="D250" i="3"/>
  <c r="E250" i="3" s="1"/>
  <c r="B250" i="3"/>
  <c r="A250" i="3"/>
  <c r="P249" i="3"/>
  <c r="O249" i="3" s="1"/>
  <c r="N249" i="3" s="1"/>
  <c r="I249" i="3"/>
  <c r="J249" i="3" s="1"/>
  <c r="Q249" i="3" s="1"/>
  <c r="H249" i="3"/>
  <c r="D249" i="3"/>
  <c r="E249" i="3" s="1"/>
  <c r="B249" i="3"/>
  <c r="A249" i="3"/>
  <c r="P248" i="3"/>
  <c r="O248" i="3" s="1"/>
  <c r="N248" i="3" s="1"/>
  <c r="I248" i="3"/>
  <c r="J248" i="3" s="1"/>
  <c r="Q248" i="3" s="1"/>
  <c r="H248" i="3"/>
  <c r="D248" i="3"/>
  <c r="E248" i="3" s="1"/>
  <c r="B248" i="3"/>
  <c r="A248" i="3"/>
  <c r="P247" i="3"/>
  <c r="O247" i="3" s="1"/>
  <c r="N247" i="3" s="1"/>
  <c r="I247" i="3"/>
  <c r="J247" i="3" s="1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Q246" i="3" s="1"/>
  <c r="H246" i="3"/>
  <c r="D246" i="3"/>
  <c r="E246" i="3" s="1"/>
  <c r="B246" i="3"/>
  <c r="A246" i="3"/>
  <c r="P245" i="3"/>
  <c r="O245" i="3" s="1"/>
  <c r="N245" i="3" s="1"/>
  <c r="I245" i="3"/>
  <c r="J245" i="3" s="1"/>
  <c r="Q245" i="3" s="1"/>
  <c r="H245" i="3"/>
  <c r="D245" i="3"/>
  <c r="E245" i="3" s="1"/>
  <c r="B245" i="3"/>
  <c r="A245" i="3"/>
  <c r="P244" i="3"/>
  <c r="O244" i="3" s="1"/>
  <c r="N244" i="3" s="1"/>
  <c r="I244" i="3"/>
  <c r="J244" i="3" s="1"/>
  <c r="Q244" i="3" s="1"/>
  <c r="H244" i="3"/>
  <c r="D244" i="3"/>
  <c r="E244" i="3" s="1"/>
  <c r="B244" i="3"/>
  <c r="A244" i="3"/>
  <c r="P243" i="3"/>
  <c r="O243" i="3" s="1"/>
  <c r="N243" i="3" s="1"/>
  <c r="I243" i="3"/>
  <c r="J243" i="3" s="1"/>
  <c r="Q243" i="3" s="1"/>
  <c r="H243" i="3"/>
  <c r="D243" i="3"/>
  <c r="E243" i="3" s="1"/>
  <c r="B243" i="3"/>
  <c r="A243" i="3"/>
  <c r="P242" i="3"/>
  <c r="O242" i="3" s="1"/>
  <c r="N242" i="3" s="1"/>
  <c r="I242" i="3"/>
  <c r="J242" i="3" s="1"/>
  <c r="Q242" i="3" s="1"/>
  <c r="H242" i="3"/>
  <c r="D242" i="3"/>
  <c r="E242" i="3" s="1"/>
  <c r="B242" i="3"/>
  <c r="A242" i="3"/>
  <c r="P241" i="3"/>
  <c r="O241" i="3" s="1"/>
  <c r="N241" i="3" s="1"/>
  <c r="I241" i="3"/>
  <c r="J241" i="3" s="1"/>
  <c r="Q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D240" i="3"/>
  <c r="E240" i="3" s="1"/>
  <c r="B240" i="3"/>
  <c r="A240" i="3"/>
  <c r="P239" i="3"/>
  <c r="O239" i="3" s="1"/>
  <c r="N239" i="3" s="1"/>
  <c r="I239" i="3"/>
  <c r="J239" i="3" s="1"/>
  <c r="Q239" i="3" s="1"/>
  <c r="H239" i="3"/>
  <c r="D239" i="3"/>
  <c r="E239" i="3" s="1"/>
  <c r="B239" i="3"/>
  <c r="A239" i="3"/>
  <c r="P238" i="3"/>
  <c r="O238" i="3" s="1"/>
  <c r="N238" i="3" s="1"/>
  <c r="I238" i="3"/>
  <c r="J238" i="3" s="1"/>
  <c r="Q238" i="3" s="1"/>
  <c r="H238" i="3"/>
  <c r="D238" i="3"/>
  <c r="E238" i="3" s="1"/>
  <c r="B238" i="3"/>
  <c r="A238" i="3"/>
  <c r="P237" i="3"/>
  <c r="O237" i="3" s="1"/>
  <c r="N237" i="3" s="1"/>
  <c r="I237" i="3"/>
  <c r="J237" i="3" s="1"/>
  <c r="Q237" i="3" s="1"/>
  <c r="H237" i="3"/>
  <c r="D237" i="3"/>
  <c r="E237" i="3" s="1"/>
  <c r="B237" i="3"/>
  <c r="A237" i="3"/>
  <c r="P236" i="3"/>
  <c r="O236" i="3" s="1"/>
  <c r="N236" i="3" s="1"/>
  <c r="I236" i="3"/>
  <c r="J236" i="3" s="1"/>
  <c r="Q236" i="3" s="1"/>
  <c r="H236" i="3"/>
  <c r="D236" i="3"/>
  <c r="E236" i="3" s="1"/>
  <c r="B236" i="3"/>
  <c r="A236" i="3"/>
  <c r="P235" i="3"/>
  <c r="O235" i="3" s="1"/>
  <c r="N235" i="3" s="1"/>
  <c r="I235" i="3"/>
  <c r="J235" i="3" s="1"/>
  <c r="Q235" i="3" s="1"/>
  <c r="H235" i="3"/>
  <c r="D235" i="3"/>
  <c r="E235" i="3" s="1"/>
  <c r="B235" i="3"/>
  <c r="A235" i="3"/>
  <c r="P234" i="3"/>
  <c r="O234" i="3" s="1"/>
  <c r="N234" i="3" s="1"/>
  <c r="I234" i="3"/>
  <c r="J234" i="3" s="1"/>
  <c r="Q234" i="3" s="1"/>
  <c r="H234" i="3"/>
  <c r="D234" i="3"/>
  <c r="E234" i="3" s="1"/>
  <c r="B234" i="3"/>
  <c r="A234" i="3"/>
  <c r="P233" i="3"/>
  <c r="O233" i="3" s="1"/>
  <c r="N233" i="3" s="1"/>
  <c r="I233" i="3"/>
  <c r="J233" i="3" s="1"/>
  <c r="Q233" i="3" s="1"/>
  <c r="H233" i="3"/>
  <c r="D233" i="3"/>
  <c r="E233" i="3" s="1"/>
  <c r="B233" i="3"/>
  <c r="A233" i="3"/>
  <c r="P232" i="3"/>
  <c r="O232" i="3" s="1"/>
  <c r="N232" i="3" s="1"/>
  <c r="I232" i="3"/>
  <c r="J232" i="3" s="1"/>
  <c r="Q232" i="3" s="1"/>
  <c r="H232" i="3"/>
  <c r="D232" i="3"/>
  <c r="E232" i="3" s="1"/>
  <c r="B232" i="3"/>
  <c r="A232" i="3"/>
  <c r="P231" i="3"/>
  <c r="O231" i="3" s="1"/>
  <c r="N231" i="3" s="1"/>
  <c r="I231" i="3"/>
  <c r="J231" i="3" s="1"/>
  <c r="Q231" i="3" s="1"/>
  <c r="H231" i="3"/>
  <c r="D231" i="3"/>
  <c r="E231" i="3" s="1"/>
  <c r="B231" i="3"/>
  <c r="A231" i="3"/>
  <c r="P230" i="3"/>
  <c r="O230" i="3" s="1"/>
  <c r="N230" i="3" s="1"/>
  <c r="I230" i="3"/>
  <c r="J230" i="3" s="1"/>
  <c r="Q230" i="3" s="1"/>
  <c r="H230" i="3"/>
  <c r="D230" i="3"/>
  <c r="E230" i="3" s="1"/>
  <c r="B230" i="3"/>
  <c r="A230" i="3"/>
  <c r="P229" i="3"/>
  <c r="O229" i="3" s="1"/>
  <c r="N229" i="3" s="1"/>
  <c r="I229" i="3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H225" i="3"/>
  <c r="D225" i="3"/>
  <c r="E225" i="3" s="1"/>
  <c r="B225" i="3"/>
  <c r="A225" i="3"/>
  <c r="P224" i="3"/>
  <c r="O224" i="3" s="1"/>
  <c r="N224" i="3" s="1"/>
  <c r="I224" i="3"/>
  <c r="H224" i="3"/>
  <c r="D224" i="3"/>
  <c r="E224" i="3" s="1"/>
  <c r="B224" i="3"/>
  <c r="A224" i="3"/>
  <c r="P223" i="3"/>
  <c r="O223" i="3" s="1"/>
  <c r="N223" i="3" s="1"/>
  <c r="I223" i="3"/>
  <c r="H223" i="3"/>
  <c r="D223" i="3"/>
  <c r="E223" i="3" s="1"/>
  <c r="B223" i="3"/>
  <c r="A223" i="3"/>
  <c r="P222" i="3"/>
  <c r="O222" i="3" s="1"/>
  <c r="N222" i="3" s="1"/>
  <c r="I222" i="3"/>
  <c r="J222" i="3" s="1"/>
  <c r="Q222" i="3" s="1"/>
  <c r="H222" i="3"/>
  <c r="D222" i="3"/>
  <c r="E222" i="3" s="1"/>
  <c r="B222" i="3"/>
  <c r="A222" i="3"/>
  <c r="P221" i="3"/>
  <c r="O221" i="3" s="1"/>
  <c r="N221" i="3" s="1"/>
  <c r="I221" i="3"/>
  <c r="H221" i="3"/>
  <c r="D221" i="3"/>
  <c r="E221" i="3" s="1"/>
  <c r="B221" i="3"/>
  <c r="A221" i="3"/>
  <c r="P220" i="3"/>
  <c r="O220" i="3" s="1"/>
  <c r="N220" i="3" s="1"/>
  <c r="I220" i="3"/>
  <c r="H220" i="3"/>
  <c r="D220" i="3"/>
  <c r="E220" i="3" s="1"/>
  <c r="B220" i="3"/>
  <c r="A220" i="3"/>
  <c r="P219" i="3"/>
  <c r="O219" i="3" s="1"/>
  <c r="N219" i="3" s="1"/>
  <c r="I219" i="3"/>
  <c r="H219" i="3"/>
  <c r="D219" i="3"/>
  <c r="E219" i="3" s="1"/>
  <c r="B219" i="3"/>
  <c r="A219" i="3"/>
  <c r="P218" i="3"/>
  <c r="O218" i="3" s="1"/>
  <c r="N218" i="3" s="1"/>
  <c r="I218" i="3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H216" i="3"/>
  <c r="D216" i="3"/>
  <c r="E216" i="3" s="1"/>
  <c r="B216" i="3"/>
  <c r="A216" i="3"/>
  <c r="P215" i="3"/>
  <c r="O215" i="3" s="1"/>
  <c r="N215" i="3" s="1"/>
  <c r="I215" i="3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 s="1"/>
  <c r="B214" i="3"/>
  <c r="A214" i="3"/>
  <c r="P213" i="3"/>
  <c r="O213" i="3" s="1"/>
  <c r="N213" i="3" s="1"/>
  <c r="I213" i="3"/>
  <c r="H213" i="3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H211" i="3"/>
  <c r="D211" i="3"/>
  <c r="E211" i="3" s="1"/>
  <c r="B211" i="3"/>
  <c r="A211" i="3"/>
  <c r="P210" i="3"/>
  <c r="O210" i="3" s="1"/>
  <c r="N210" i="3" s="1"/>
  <c r="I210" i="3"/>
  <c r="H210" i="3"/>
  <c r="D210" i="3"/>
  <c r="E210" i="3" s="1"/>
  <c r="B210" i="3"/>
  <c r="A210" i="3"/>
  <c r="P209" i="3"/>
  <c r="O209" i="3" s="1"/>
  <c r="N209" i="3" s="1"/>
  <c r="I209" i="3"/>
  <c r="H209" i="3"/>
  <c r="D209" i="3"/>
  <c r="E209" i="3" s="1"/>
  <c r="B209" i="3"/>
  <c r="A209" i="3"/>
  <c r="P208" i="3"/>
  <c r="O208" i="3" s="1"/>
  <c r="N208" i="3" s="1"/>
  <c r="I208" i="3"/>
  <c r="H208" i="3"/>
  <c r="D208" i="3"/>
  <c r="E208" i="3" s="1"/>
  <c r="B208" i="3"/>
  <c r="A208" i="3"/>
  <c r="P207" i="3"/>
  <c r="O207" i="3" s="1"/>
  <c r="N207" i="3" s="1"/>
  <c r="I207" i="3"/>
  <c r="J207" i="3" s="1"/>
  <c r="H207" i="3"/>
  <c r="D207" i="3"/>
  <c r="E207" i="3" s="1"/>
  <c r="B207" i="3"/>
  <c r="A207" i="3"/>
  <c r="P206" i="3"/>
  <c r="O206" i="3" s="1"/>
  <c r="N206" i="3" s="1"/>
  <c r="I206" i="3"/>
  <c r="J206" i="3" s="1"/>
  <c r="Q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H203" i="3"/>
  <c r="D203" i="3"/>
  <c r="E203" i="3" s="1"/>
  <c r="B203" i="3"/>
  <c r="A203" i="3"/>
  <c r="P202" i="3"/>
  <c r="O202" i="3" s="1"/>
  <c r="N202" i="3" s="1"/>
  <c r="I202" i="3"/>
  <c r="J202" i="3" s="1"/>
  <c r="Q202" i="3" s="1"/>
  <c r="H202" i="3"/>
  <c r="D202" i="3"/>
  <c r="E202" i="3" s="1"/>
  <c r="B202" i="3"/>
  <c r="A202" i="3"/>
  <c r="P201" i="3"/>
  <c r="O201" i="3" s="1"/>
  <c r="N201" i="3" s="1"/>
  <c r="I201" i="3"/>
  <c r="J201" i="3" s="1"/>
  <c r="Q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H199" i="3"/>
  <c r="D199" i="3"/>
  <c r="E199" i="3" s="1"/>
  <c r="B199" i="3"/>
  <c r="A199" i="3"/>
  <c r="P198" i="3"/>
  <c r="O198" i="3" s="1"/>
  <c r="N198" i="3" s="1"/>
  <c r="I198" i="3"/>
  <c r="J198" i="3" s="1"/>
  <c r="Q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Q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Q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H192" i="3"/>
  <c r="D192" i="3"/>
  <c r="E192" i="3" s="1"/>
  <c r="B192" i="3"/>
  <c r="A192" i="3"/>
  <c r="P191" i="3"/>
  <c r="O191" i="3" s="1"/>
  <c r="N191" i="3" s="1"/>
  <c r="I191" i="3"/>
  <c r="H191" i="3"/>
  <c r="D191" i="3"/>
  <c r="E191" i="3" s="1"/>
  <c r="B191" i="3"/>
  <c r="A191" i="3"/>
  <c r="P190" i="3"/>
  <c r="O190" i="3" s="1"/>
  <c r="N190" i="3" s="1"/>
  <c r="I190" i="3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H188" i="3"/>
  <c r="D188" i="3"/>
  <c r="E188" i="3" s="1"/>
  <c r="B188" i="3"/>
  <c r="A188" i="3"/>
  <c r="P187" i="3"/>
  <c r="O187" i="3" s="1"/>
  <c r="N187" i="3" s="1"/>
  <c r="I187" i="3"/>
  <c r="H187" i="3"/>
  <c r="D187" i="3"/>
  <c r="E187" i="3" s="1"/>
  <c r="B187" i="3"/>
  <c r="A187" i="3"/>
  <c r="P186" i="3"/>
  <c r="O186" i="3" s="1"/>
  <c r="N186" i="3" s="1"/>
  <c r="I186" i="3"/>
  <c r="H186" i="3"/>
  <c r="D186" i="3"/>
  <c r="E186" i="3" s="1"/>
  <c r="B186" i="3"/>
  <c r="A186" i="3"/>
  <c r="P185" i="3"/>
  <c r="O185" i="3" s="1"/>
  <c r="N185" i="3" s="1"/>
  <c r="I185" i="3"/>
  <c r="H185" i="3"/>
  <c r="D185" i="3"/>
  <c r="E185" i="3" s="1"/>
  <c r="B185" i="3"/>
  <c r="A185" i="3"/>
  <c r="P184" i="3"/>
  <c r="O184" i="3" s="1"/>
  <c r="N184" i="3" s="1"/>
  <c r="I184" i="3"/>
  <c r="H184" i="3"/>
  <c r="D184" i="3"/>
  <c r="E184" i="3" s="1"/>
  <c r="B184" i="3"/>
  <c r="A184" i="3"/>
  <c r="P183" i="3"/>
  <c r="O183" i="3" s="1"/>
  <c r="N183" i="3" s="1"/>
  <c r="I183" i="3"/>
  <c r="H183" i="3"/>
  <c r="D183" i="3"/>
  <c r="E183" i="3" s="1"/>
  <c r="B183" i="3"/>
  <c r="A183" i="3"/>
  <c r="P182" i="3"/>
  <c r="O182" i="3" s="1"/>
  <c r="N182" i="3" s="1"/>
  <c r="I182" i="3"/>
  <c r="H182" i="3"/>
  <c r="D182" i="3"/>
  <c r="E182" i="3" s="1"/>
  <c r="B182" i="3"/>
  <c r="A182" i="3"/>
  <c r="P181" i="3"/>
  <c r="O181" i="3" s="1"/>
  <c r="N181" i="3" s="1"/>
  <c r="I181" i="3"/>
  <c r="H181" i="3"/>
  <c r="D181" i="3"/>
  <c r="E181" i="3" s="1"/>
  <c r="B181" i="3"/>
  <c r="A181" i="3"/>
  <c r="P180" i="3"/>
  <c r="O180" i="3" s="1"/>
  <c r="N180" i="3" s="1"/>
  <c r="I180" i="3"/>
  <c r="H180" i="3"/>
  <c r="D180" i="3"/>
  <c r="E180" i="3" s="1"/>
  <c r="B180" i="3"/>
  <c r="A180" i="3"/>
  <c r="P179" i="3"/>
  <c r="O179" i="3" s="1"/>
  <c r="N179" i="3" s="1"/>
  <c r="I179" i="3"/>
  <c r="H179" i="3"/>
  <c r="D179" i="3"/>
  <c r="E179" i="3" s="1"/>
  <c r="B179" i="3"/>
  <c r="A179" i="3"/>
  <c r="P178" i="3"/>
  <c r="O178" i="3" s="1"/>
  <c r="N178" i="3" s="1"/>
  <c r="I178" i="3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H175" i="3"/>
  <c r="D175" i="3"/>
  <c r="E175" i="3" s="1"/>
  <c r="B175" i="3"/>
  <c r="A175" i="3"/>
  <c r="P174" i="3"/>
  <c r="O174" i="3" s="1"/>
  <c r="N174" i="3" s="1"/>
  <c r="I174" i="3"/>
  <c r="H174" i="3"/>
  <c r="D174" i="3"/>
  <c r="E174" i="3" s="1"/>
  <c r="B174" i="3"/>
  <c r="A174" i="3"/>
  <c r="P173" i="3"/>
  <c r="O173" i="3" s="1"/>
  <c r="N173" i="3" s="1"/>
  <c r="I173" i="3"/>
  <c r="H173" i="3"/>
  <c r="D173" i="3"/>
  <c r="E173" i="3" s="1"/>
  <c r="B173" i="3"/>
  <c r="A173" i="3"/>
  <c r="P172" i="3"/>
  <c r="O172" i="3" s="1"/>
  <c r="N172" i="3" s="1"/>
  <c r="I172" i="3"/>
  <c r="J172" i="3" s="1"/>
  <c r="Q172" i="3" s="1"/>
  <c r="H172" i="3"/>
  <c r="D172" i="3"/>
  <c r="E172" i="3" s="1"/>
  <c r="B172" i="3"/>
  <c r="A172" i="3"/>
  <c r="P171" i="3"/>
  <c r="O171" i="3" s="1"/>
  <c r="N171" i="3" s="1"/>
  <c r="I171" i="3"/>
  <c r="J171" i="3" s="1"/>
  <c r="Q171" i="3" s="1"/>
  <c r="H171" i="3"/>
  <c r="D171" i="3"/>
  <c r="E171" i="3" s="1"/>
  <c r="B171" i="3"/>
  <c r="A171" i="3"/>
  <c r="P170" i="3"/>
  <c r="O170" i="3" s="1"/>
  <c r="N170" i="3" s="1"/>
  <c r="I170" i="3"/>
  <c r="J170" i="3" s="1"/>
  <c r="Q170" i="3" s="1"/>
  <c r="H170" i="3"/>
  <c r="D170" i="3"/>
  <c r="E170" i="3" s="1"/>
  <c r="B170" i="3"/>
  <c r="A170" i="3"/>
  <c r="P169" i="3"/>
  <c r="O169" i="3" s="1"/>
  <c r="N169" i="3" s="1"/>
  <c r="I169" i="3"/>
  <c r="J169" i="3" s="1"/>
  <c r="Q169" i="3" s="1"/>
  <c r="H169" i="3"/>
  <c r="D169" i="3"/>
  <c r="E169" i="3" s="1"/>
  <c r="B169" i="3"/>
  <c r="A169" i="3"/>
  <c r="P168" i="3"/>
  <c r="O168" i="3" s="1"/>
  <c r="N168" i="3" s="1"/>
  <c r="I168" i="3"/>
  <c r="J168" i="3" s="1"/>
  <c r="Q168" i="3" s="1"/>
  <c r="H168" i="3"/>
  <c r="D168" i="3"/>
  <c r="E168" i="3" s="1"/>
  <c r="B168" i="3"/>
  <c r="A168" i="3"/>
  <c r="P167" i="3"/>
  <c r="O167" i="3" s="1"/>
  <c r="N167" i="3" s="1"/>
  <c r="I167" i="3"/>
  <c r="J167" i="3" s="1"/>
  <c r="Q167" i="3" s="1"/>
  <c r="H167" i="3"/>
  <c r="D167" i="3"/>
  <c r="E167" i="3" s="1"/>
  <c r="B167" i="3"/>
  <c r="A167" i="3"/>
  <c r="P166" i="3"/>
  <c r="O166" i="3" s="1"/>
  <c r="N166" i="3" s="1"/>
  <c r="I166" i="3"/>
  <c r="J166" i="3" s="1"/>
  <c r="Q166" i="3" s="1"/>
  <c r="H166" i="3"/>
  <c r="D166" i="3"/>
  <c r="E166" i="3" s="1"/>
  <c r="B166" i="3"/>
  <c r="A166" i="3"/>
  <c r="P165" i="3"/>
  <c r="O165" i="3" s="1"/>
  <c r="N165" i="3" s="1"/>
  <c r="I165" i="3"/>
  <c r="J165" i="3" s="1"/>
  <c r="Q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Q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H159" i="3"/>
  <c r="D159" i="3"/>
  <c r="E159" i="3" s="1"/>
  <c r="B159" i="3"/>
  <c r="A159" i="3"/>
  <c r="P158" i="3"/>
  <c r="O158" i="3" s="1"/>
  <c r="N158" i="3" s="1"/>
  <c r="I158" i="3"/>
  <c r="H158" i="3"/>
  <c r="D158" i="3"/>
  <c r="E158" i="3" s="1"/>
  <c r="B158" i="3"/>
  <c r="A158" i="3"/>
  <c r="P157" i="3"/>
  <c r="O157" i="3" s="1"/>
  <c r="N157" i="3" s="1"/>
  <c r="I157" i="3"/>
  <c r="H157" i="3"/>
  <c r="D157" i="3"/>
  <c r="E157" i="3" s="1"/>
  <c r="B157" i="3"/>
  <c r="A157" i="3"/>
  <c r="P156" i="3"/>
  <c r="O156" i="3" s="1"/>
  <c r="N156" i="3" s="1"/>
  <c r="I156" i="3"/>
  <c r="H156" i="3"/>
  <c r="D156" i="3"/>
  <c r="E156" i="3" s="1"/>
  <c r="B156" i="3"/>
  <c r="A156" i="3"/>
  <c r="P155" i="3"/>
  <c r="O155" i="3" s="1"/>
  <c r="N155" i="3" s="1"/>
  <c r="I155" i="3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H151" i="3"/>
  <c r="D151" i="3"/>
  <c r="E151" i="3" s="1"/>
  <c r="B151" i="3"/>
  <c r="A151" i="3"/>
  <c r="P150" i="3"/>
  <c r="O150" i="3" s="1"/>
  <c r="N150" i="3" s="1"/>
  <c r="I150" i="3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H148" i="3"/>
  <c r="D148" i="3"/>
  <c r="E148" i="3" s="1"/>
  <c r="B148" i="3"/>
  <c r="A148" i="3"/>
  <c r="P147" i="3"/>
  <c r="O147" i="3" s="1"/>
  <c r="N147" i="3" s="1"/>
  <c r="I147" i="3"/>
  <c r="H147" i="3"/>
  <c r="D147" i="3"/>
  <c r="E147" i="3" s="1"/>
  <c r="B147" i="3"/>
  <c r="A147" i="3"/>
  <c r="P146" i="3"/>
  <c r="O146" i="3" s="1"/>
  <c r="N146" i="3" s="1"/>
  <c r="I146" i="3"/>
  <c r="H146" i="3"/>
  <c r="D146" i="3"/>
  <c r="E146" i="3" s="1"/>
  <c r="B146" i="3"/>
  <c r="A146" i="3"/>
  <c r="P145" i="3"/>
  <c r="O145" i="3" s="1"/>
  <c r="N145" i="3" s="1"/>
  <c r="I145" i="3"/>
  <c r="H145" i="3"/>
  <c r="D145" i="3"/>
  <c r="E145" i="3" s="1"/>
  <c r="B145" i="3"/>
  <c r="A145" i="3"/>
  <c r="P144" i="3"/>
  <c r="O144" i="3" s="1"/>
  <c r="N144" i="3" s="1"/>
  <c r="I144" i="3"/>
  <c r="H144" i="3"/>
  <c r="D144" i="3"/>
  <c r="E144" i="3" s="1"/>
  <c r="B144" i="3"/>
  <c r="A144" i="3"/>
  <c r="P143" i="3"/>
  <c r="O143" i="3" s="1"/>
  <c r="N143" i="3" s="1"/>
  <c r="I143" i="3"/>
  <c r="H143" i="3"/>
  <c r="D143" i="3"/>
  <c r="E143" i="3" s="1"/>
  <c r="B143" i="3"/>
  <c r="A143" i="3"/>
  <c r="P142" i="3"/>
  <c r="O142" i="3" s="1"/>
  <c r="N142" i="3" s="1"/>
  <c r="I142" i="3"/>
  <c r="H142" i="3"/>
  <c r="D142" i="3"/>
  <c r="E142" i="3" s="1"/>
  <c r="B142" i="3"/>
  <c r="A142" i="3"/>
  <c r="P141" i="3"/>
  <c r="O141" i="3" s="1"/>
  <c r="N141" i="3" s="1"/>
  <c r="I141" i="3"/>
  <c r="H141" i="3"/>
  <c r="D141" i="3"/>
  <c r="E141" i="3" s="1"/>
  <c r="B141" i="3"/>
  <c r="A141" i="3"/>
  <c r="P140" i="3"/>
  <c r="O140" i="3" s="1"/>
  <c r="N140" i="3" s="1"/>
  <c r="I140" i="3"/>
  <c r="H140" i="3"/>
  <c r="D140" i="3"/>
  <c r="E140" i="3" s="1"/>
  <c r="B140" i="3"/>
  <c r="A140" i="3"/>
  <c r="P139" i="3"/>
  <c r="O139" i="3" s="1"/>
  <c r="N139" i="3" s="1"/>
  <c r="I139" i="3"/>
  <c r="H139" i="3"/>
  <c r="D139" i="3"/>
  <c r="E139" i="3" s="1"/>
  <c r="B139" i="3"/>
  <c r="A139" i="3"/>
  <c r="P138" i="3"/>
  <c r="O138" i="3" s="1"/>
  <c r="N138" i="3" s="1"/>
  <c r="I138" i="3"/>
  <c r="H138" i="3"/>
  <c r="D138" i="3"/>
  <c r="E138" i="3" s="1"/>
  <c r="B138" i="3"/>
  <c r="A138" i="3"/>
  <c r="P137" i="3"/>
  <c r="O137" i="3" s="1"/>
  <c r="N137" i="3" s="1"/>
  <c r="I137" i="3"/>
  <c r="H137" i="3"/>
  <c r="D137" i="3"/>
  <c r="E137" i="3" s="1"/>
  <c r="B137" i="3"/>
  <c r="A137" i="3"/>
  <c r="P136" i="3"/>
  <c r="O136" i="3" s="1"/>
  <c r="N136" i="3" s="1"/>
  <c r="I136" i="3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J134" i="3" s="1"/>
  <c r="H134" i="3"/>
  <c r="D134" i="3"/>
  <c r="E134" i="3" s="1"/>
  <c r="B134" i="3"/>
  <c r="A134" i="3"/>
  <c r="P133" i="3"/>
  <c r="O133" i="3" s="1"/>
  <c r="N133" i="3" s="1"/>
  <c r="I133" i="3"/>
  <c r="J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H119" i="3"/>
  <c r="D119" i="3"/>
  <c r="E119" i="3" s="1"/>
  <c r="B119" i="3"/>
  <c r="A119" i="3"/>
  <c r="P118" i="3"/>
  <c r="O118" i="3" s="1"/>
  <c r="N118" i="3" s="1"/>
  <c r="I118" i="3"/>
  <c r="H118" i="3"/>
  <c r="D118" i="3"/>
  <c r="E118" i="3" s="1"/>
  <c r="B118" i="3"/>
  <c r="A118" i="3"/>
  <c r="P117" i="3"/>
  <c r="O117" i="3" s="1"/>
  <c r="N117" i="3" s="1"/>
  <c r="I117" i="3"/>
  <c r="J117" i="3" s="1"/>
  <c r="L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H115" i="3"/>
  <c r="D115" i="3"/>
  <c r="E115" i="3" s="1"/>
  <c r="B115" i="3"/>
  <c r="A115" i="3"/>
  <c r="P114" i="3"/>
  <c r="O114" i="3" s="1"/>
  <c r="N114" i="3" s="1"/>
  <c r="I114" i="3"/>
  <c r="H114" i="3"/>
  <c r="D114" i="3"/>
  <c r="E114" i="3" s="1"/>
  <c r="B114" i="3"/>
  <c r="A114" i="3"/>
  <c r="P113" i="3"/>
  <c r="O113" i="3" s="1"/>
  <c r="N113" i="3" s="1"/>
  <c r="I113" i="3"/>
  <c r="J113" i="3" s="1"/>
  <c r="L113" i="3" s="1"/>
  <c r="H113" i="3"/>
  <c r="D113" i="3"/>
  <c r="E113" i="3" s="1"/>
  <c r="B113" i="3"/>
  <c r="A113" i="3"/>
  <c r="P112" i="3"/>
  <c r="O112" i="3" s="1"/>
  <c r="N112" i="3" s="1"/>
  <c r="I112" i="3"/>
  <c r="J112" i="3" s="1"/>
  <c r="H112" i="3"/>
  <c r="D112" i="3"/>
  <c r="E112" i="3" s="1"/>
  <c r="B112" i="3"/>
  <c r="A112" i="3"/>
  <c r="P111" i="3"/>
  <c r="O111" i="3" s="1"/>
  <c r="N111" i="3" s="1"/>
  <c r="I111" i="3"/>
  <c r="H111" i="3"/>
  <c r="D111" i="3"/>
  <c r="E111" i="3" s="1"/>
  <c r="B111" i="3"/>
  <c r="A111" i="3"/>
  <c r="P110" i="3"/>
  <c r="O110" i="3" s="1"/>
  <c r="N110" i="3" s="1"/>
  <c r="I110" i="3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H108" i="3"/>
  <c r="D108" i="3"/>
  <c r="E108" i="3" s="1"/>
  <c r="B108" i="3"/>
  <c r="A108" i="3"/>
  <c r="P107" i="3"/>
  <c r="O107" i="3" s="1"/>
  <c r="N107" i="3" s="1"/>
  <c r="I107" i="3"/>
  <c r="H107" i="3"/>
  <c r="D107" i="3"/>
  <c r="E107" i="3" s="1"/>
  <c r="B107" i="3"/>
  <c r="A107" i="3"/>
  <c r="P106" i="3"/>
  <c r="O106" i="3" s="1"/>
  <c r="N106" i="3" s="1"/>
  <c r="I106" i="3"/>
  <c r="J106" i="3" s="1"/>
  <c r="Q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H104" i="3"/>
  <c r="D104" i="3"/>
  <c r="E104" i="3" s="1"/>
  <c r="B104" i="3"/>
  <c r="A104" i="3"/>
  <c r="P103" i="3"/>
  <c r="O103" i="3" s="1"/>
  <c r="N103" i="3" s="1"/>
  <c r="I103" i="3"/>
  <c r="J103" i="3" s="1"/>
  <c r="H103" i="3"/>
  <c r="D103" i="3"/>
  <c r="E103" i="3" s="1"/>
  <c r="B103" i="3"/>
  <c r="A103" i="3"/>
  <c r="P102" i="3"/>
  <c r="O102" i="3" s="1"/>
  <c r="N102" i="3" s="1"/>
  <c r="I102" i="3"/>
  <c r="J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H93" i="3"/>
  <c r="D93" i="3"/>
  <c r="E93" i="3" s="1"/>
  <c r="B93" i="3"/>
  <c r="A93" i="3"/>
  <c r="P92" i="3"/>
  <c r="O92" i="3" s="1"/>
  <c r="N92" i="3" s="1"/>
  <c r="I92" i="3"/>
  <c r="J92" i="3" s="1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H90" i="3"/>
  <c r="D90" i="3"/>
  <c r="E90" i="3" s="1"/>
  <c r="B90" i="3"/>
  <c r="A90" i="3"/>
  <c r="P89" i="3"/>
  <c r="O89" i="3" s="1"/>
  <c r="N89" i="3" s="1"/>
  <c r="I89" i="3"/>
  <c r="H89" i="3"/>
  <c r="D89" i="3"/>
  <c r="E89" i="3" s="1"/>
  <c r="B89" i="3"/>
  <c r="A89" i="3"/>
  <c r="P88" i="3"/>
  <c r="O88" i="3" s="1"/>
  <c r="N88" i="3" s="1"/>
  <c r="I88" i="3"/>
  <c r="H88" i="3"/>
  <c r="D88" i="3"/>
  <c r="E88" i="3" s="1"/>
  <c r="B88" i="3"/>
  <c r="A88" i="3"/>
  <c r="P87" i="3"/>
  <c r="O87" i="3" s="1"/>
  <c r="N87" i="3" s="1"/>
  <c r="I87" i="3"/>
  <c r="H87" i="3"/>
  <c r="D87" i="3"/>
  <c r="E87" i="3" s="1"/>
  <c r="B87" i="3"/>
  <c r="A87" i="3"/>
  <c r="P86" i="3"/>
  <c r="O86" i="3" s="1"/>
  <c r="N86" i="3" s="1"/>
  <c r="I86" i="3"/>
  <c r="H86" i="3"/>
  <c r="D86" i="3"/>
  <c r="E86" i="3" s="1"/>
  <c r="B86" i="3"/>
  <c r="A86" i="3"/>
  <c r="P85" i="3"/>
  <c r="O85" i="3" s="1"/>
  <c r="N85" i="3" s="1"/>
  <c r="I85" i="3"/>
  <c r="H85" i="3"/>
  <c r="D85" i="3"/>
  <c r="E85" i="3" s="1"/>
  <c r="B85" i="3"/>
  <c r="A85" i="3"/>
  <c r="P84" i="3"/>
  <c r="O84" i="3" s="1"/>
  <c r="N84" i="3" s="1"/>
  <c r="I84" i="3"/>
  <c r="H84" i="3"/>
  <c r="D84" i="3"/>
  <c r="E84" i="3" s="1"/>
  <c r="B84" i="3"/>
  <c r="A84" i="3"/>
  <c r="P83" i="3"/>
  <c r="O83" i="3" s="1"/>
  <c r="N83" i="3" s="1"/>
  <c r="I83" i="3"/>
  <c r="H83" i="3"/>
  <c r="D83" i="3"/>
  <c r="E83" i="3" s="1"/>
  <c r="B83" i="3"/>
  <c r="A83" i="3"/>
  <c r="P82" i="3"/>
  <c r="O82" i="3" s="1"/>
  <c r="N82" i="3" s="1"/>
  <c r="I82" i="3"/>
  <c r="H82" i="3"/>
  <c r="D82" i="3"/>
  <c r="E82" i="3" s="1"/>
  <c r="B82" i="3"/>
  <c r="A82" i="3"/>
  <c r="P81" i="3"/>
  <c r="O81" i="3" s="1"/>
  <c r="N81" i="3" s="1"/>
  <c r="I81" i="3"/>
  <c r="H81" i="3"/>
  <c r="D81" i="3"/>
  <c r="E81" i="3" s="1"/>
  <c r="B81" i="3"/>
  <c r="A81" i="3"/>
  <c r="P80" i="3"/>
  <c r="O80" i="3" s="1"/>
  <c r="N80" i="3" s="1"/>
  <c r="I80" i="3"/>
  <c r="H80" i="3"/>
  <c r="D80" i="3"/>
  <c r="E80" i="3" s="1"/>
  <c r="B80" i="3"/>
  <c r="A80" i="3"/>
  <c r="P79" i="3"/>
  <c r="O79" i="3" s="1"/>
  <c r="N79" i="3" s="1"/>
  <c r="I79" i="3"/>
  <c r="H79" i="3"/>
  <c r="D79" i="3"/>
  <c r="E79" i="3" s="1"/>
  <c r="B79" i="3"/>
  <c r="A79" i="3"/>
  <c r="P78" i="3"/>
  <c r="O78" i="3" s="1"/>
  <c r="N78" i="3" s="1"/>
  <c r="I78" i="3"/>
  <c r="H78" i="3"/>
  <c r="D78" i="3"/>
  <c r="E78" i="3" s="1"/>
  <c r="B78" i="3"/>
  <c r="A78" i="3"/>
  <c r="P77" i="3"/>
  <c r="O77" i="3" s="1"/>
  <c r="N77" i="3" s="1"/>
  <c r="I77" i="3"/>
  <c r="H77" i="3"/>
  <c r="D77" i="3"/>
  <c r="E77" i="3" s="1"/>
  <c r="B77" i="3"/>
  <c r="A77" i="3"/>
  <c r="P76" i="3"/>
  <c r="O76" i="3" s="1"/>
  <c r="N76" i="3" s="1"/>
  <c r="I76" i="3"/>
  <c r="H76" i="3"/>
  <c r="D76" i="3"/>
  <c r="E76" i="3" s="1"/>
  <c r="B76" i="3"/>
  <c r="A76" i="3"/>
  <c r="P75" i="3"/>
  <c r="O75" i="3" s="1"/>
  <c r="N75" i="3" s="1"/>
  <c r="I75" i="3"/>
  <c r="H75" i="3"/>
  <c r="D75" i="3"/>
  <c r="E75" i="3" s="1"/>
  <c r="B75" i="3"/>
  <c r="A75" i="3"/>
  <c r="P74" i="3"/>
  <c r="O74" i="3" s="1"/>
  <c r="N74" i="3" s="1"/>
  <c r="I74" i="3"/>
  <c r="H74" i="3"/>
  <c r="D74" i="3"/>
  <c r="E74" i="3" s="1"/>
  <c r="B74" i="3"/>
  <c r="A74" i="3"/>
  <c r="P73" i="3"/>
  <c r="O73" i="3" s="1"/>
  <c r="N73" i="3" s="1"/>
  <c r="I73" i="3"/>
  <c r="J73" i="3" s="1"/>
  <c r="Q73" i="3" s="1"/>
  <c r="H73" i="3"/>
  <c r="D73" i="3"/>
  <c r="E73" i="3" s="1"/>
  <c r="B73" i="3"/>
  <c r="A73" i="3"/>
  <c r="P72" i="3"/>
  <c r="O72" i="3" s="1"/>
  <c r="N72" i="3" s="1"/>
  <c r="I72" i="3"/>
  <c r="H72" i="3"/>
  <c r="D72" i="3"/>
  <c r="E72" i="3" s="1"/>
  <c r="B72" i="3"/>
  <c r="A72" i="3"/>
  <c r="P71" i="3"/>
  <c r="O71" i="3" s="1"/>
  <c r="N71" i="3" s="1"/>
  <c r="I71" i="3"/>
  <c r="J71" i="3" s="1"/>
  <c r="Q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Q69" i="3" s="1"/>
  <c r="H69" i="3"/>
  <c r="D69" i="3"/>
  <c r="E69" i="3" s="1"/>
  <c r="B69" i="3"/>
  <c r="A69" i="3"/>
  <c r="P68" i="3"/>
  <c r="O68" i="3" s="1"/>
  <c r="N68" i="3" s="1"/>
  <c r="I68" i="3"/>
  <c r="J68" i="3" s="1"/>
  <c r="H68" i="3"/>
  <c r="D68" i="3"/>
  <c r="E68" i="3" s="1"/>
  <c r="B68" i="3"/>
  <c r="A68" i="3"/>
  <c r="P67" i="3"/>
  <c r="O67" i="3" s="1"/>
  <c r="N67" i="3" s="1"/>
  <c r="I67" i="3"/>
  <c r="J67" i="3" s="1"/>
  <c r="Q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Q65" i="3" s="1"/>
  <c r="H65" i="3"/>
  <c r="D65" i="3"/>
  <c r="E65" i="3" s="1"/>
  <c r="B65" i="3"/>
  <c r="A65" i="3"/>
  <c r="P64" i="3"/>
  <c r="O64" i="3" s="1"/>
  <c r="N64" i="3" s="1"/>
  <c r="I64" i="3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Q61" i="3" s="1"/>
  <c r="H61" i="3"/>
  <c r="D61" i="3"/>
  <c r="E61" i="3" s="1"/>
  <c r="B61" i="3"/>
  <c r="A61" i="3"/>
  <c r="P60" i="3"/>
  <c r="O60" i="3" s="1"/>
  <c r="N60" i="3" s="1"/>
  <c r="I60" i="3"/>
  <c r="J60" i="3" s="1"/>
  <c r="H60" i="3"/>
  <c r="D60" i="3"/>
  <c r="E60" i="3" s="1"/>
  <c r="B60" i="3"/>
  <c r="A60" i="3"/>
  <c r="P59" i="3"/>
  <c r="O59" i="3" s="1"/>
  <c r="N59" i="3" s="1"/>
  <c r="I59" i="3"/>
  <c r="J59" i="3" s="1"/>
  <c r="Q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Q57" i="3" s="1"/>
  <c r="H57" i="3"/>
  <c r="D57" i="3"/>
  <c r="E57" i="3" s="1"/>
  <c r="B57" i="3"/>
  <c r="A57" i="3"/>
  <c r="P56" i="3"/>
  <c r="O56" i="3" s="1"/>
  <c r="N56" i="3" s="1"/>
  <c r="I56" i="3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Q49" i="3" s="1"/>
  <c r="H49" i="3"/>
  <c r="D49" i="3"/>
  <c r="E49" i="3" s="1"/>
  <c r="B49" i="3"/>
  <c r="A49" i="3"/>
  <c r="P48" i="3"/>
  <c r="O48" i="3" s="1"/>
  <c r="N48" i="3" s="1"/>
  <c r="I48" i="3"/>
  <c r="J48" i="3" s="1"/>
  <c r="Q48" i="3" s="1"/>
  <c r="H48" i="3"/>
  <c r="D48" i="3"/>
  <c r="E48" i="3" s="1"/>
  <c r="B48" i="3"/>
  <c r="A48" i="3"/>
  <c r="P47" i="3"/>
  <c r="O47" i="3" s="1"/>
  <c r="N47" i="3" s="1"/>
  <c r="I47" i="3"/>
  <c r="J47" i="3" s="1"/>
  <c r="Q47" i="3" s="1"/>
  <c r="H47" i="3"/>
  <c r="D47" i="3"/>
  <c r="E47" i="3" s="1"/>
  <c r="B47" i="3"/>
  <c r="A47" i="3"/>
  <c r="P46" i="3"/>
  <c r="O46" i="3" s="1"/>
  <c r="N46" i="3" s="1"/>
  <c r="I46" i="3"/>
  <c r="J46" i="3" s="1"/>
  <c r="Q46" i="3" s="1"/>
  <c r="H46" i="3"/>
  <c r="D46" i="3"/>
  <c r="E46" i="3" s="1"/>
  <c r="B46" i="3"/>
  <c r="A46" i="3"/>
  <c r="P45" i="3"/>
  <c r="O45" i="3" s="1"/>
  <c r="N45" i="3" s="1"/>
  <c r="I45" i="3"/>
  <c r="J45" i="3" s="1"/>
  <c r="Q45" i="3" s="1"/>
  <c r="H45" i="3"/>
  <c r="D45" i="3"/>
  <c r="E45" i="3" s="1"/>
  <c r="B45" i="3"/>
  <c r="A45" i="3"/>
  <c r="P44" i="3"/>
  <c r="O44" i="3" s="1"/>
  <c r="N44" i="3" s="1"/>
  <c r="I44" i="3"/>
  <c r="J44" i="3" s="1"/>
  <c r="Q44" i="3" s="1"/>
  <c r="H44" i="3"/>
  <c r="D44" i="3"/>
  <c r="E44" i="3" s="1"/>
  <c r="B44" i="3"/>
  <c r="A44" i="3"/>
  <c r="P43" i="3"/>
  <c r="O43" i="3" s="1"/>
  <c r="N43" i="3" s="1"/>
  <c r="I43" i="3"/>
  <c r="J43" i="3" s="1"/>
  <c r="Q43" i="3" s="1"/>
  <c r="H43" i="3"/>
  <c r="D43" i="3"/>
  <c r="E43" i="3" s="1"/>
  <c r="B43" i="3"/>
  <c r="A43" i="3"/>
  <c r="P42" i="3"/>
  <c r="O42" i="3" s="1"/>
  <c r="N42" i="3" s="1"/>
  <c r="I42" i="3"/>
  <c r="J42" i="3" s="1"/>
  <c r="Q42" i="3" s="1"/>
  <c r="H42" i="3"/>
  <c r="D42" i="3"/>
  <c r="E42" i="3" s="1"/>
  <c r="B42" i="3"/>
  <c r="A42" i="3"/>
  <c r="P41" i="3"/>
  <c r="O41" i="3" s="1"/>
  <c r="N41" i="3" s="1"/>
  <c r="I41" i="3"/>
  <c r="J41" i="3" s="1"/>
  <c r="Q41" i="3" s="1"/>
  <c r="H41" i="3"/>
  <c r="D41" i="3"/>
  <c r="E41" i="3" s="1"/>
  <c r="B41" i="3"/>
  <c r="A41" i="3"/>
  <c r="P40" i="3"/>
  <c r="O40" i="3" s="1"/>
  <c r="N40" i="3" s="1"/>
  <c r="I40" i="3"/>
  <c r="J40" i="3" s="1"/>
  <c r="Q40" i="3" s="1"/>
  <c r="H40" i="3"/>
  <c r="D40" i="3"/>
  <c r="E40" i="3" s="1"/>
  <c r="B40" i="3"/>
  <c r="A40" i="3"/>
  <c r="P39" i="3"/>
  <c r="O39" i="3" s="1"/>
  <c r="N39" i="3" s="1"/>
  <c r="I39" i="3"/>
  <c r="J39" i="3" s="1"/>
  <c r="Q39" i="3" s="1"/>
  <c r="H39" i="3"/>
  <c r="D39" i="3"/>
  <c r="E39" i="3" s="1"/>
  <c r="B39" i="3"/>
  <c r="A39" i="3"/>
  <c r="P38" i="3"/>
  <c r="O38" i="3" s="1"/>
  <c r="N38" i="3" s="1"/>
  <c r="I38" i="3"/>
  <c r="J38" i="3" s="1"/>
  <c r="Q38" i="3" s="1"/>
  <c r="H38" i="3"/>
  <c r="D38" i="3"/>
  <c r="E38" i="3" s="1"/>
  <c r="B38" i="3"/>
  <c r="A38" i="3"/>
  <c r="P37" i="3"/>
  <c r="O37" i="3" s="1"/>
  <c r="N37" i="3" s="1"/>
  <c r="I37" i="3"/>
  <c r="J37" i="3" s="1"/>
  <c r="Q37" i="3" s="1"/>
  <c r="H37" i="3"/>
  <c r="D37" i="3"/>
  <c r="E37" i="3" s="1"/>
  <c r="B37" i="3"/>
  <c r="A37" i="3"/>
  <c r="P36" i="3"/>
  <c r="O36" i="3" s="1"/>
  <c r="N36" i="3" s="1"/>
  <c r="I36" i="3"/>
  <c r="J36" i="3" s="1"/>
  <c r="Q36" i="3" s="1"/>
  <c r="H36" i="3"/>
  <c r="D36" i="3"/>
  <c r="E36" i="3" s="1"/>
  <c r="B36" i="3"/>
  <c r="A36" i="3"/>
  <c r="P35" i="3"/>
  <c r="O35" i="3" s="1"/>
  <c r="N35" i="3" s="1"/>
  <c r="I35" i="3"/>
  <c r="J35" i="3" s="1"/>
  <c r="Q35" i="3" s="1"/>
  <c r="H35" i="3"/>
  <c r="D35" i="3"/>
  <c r="E35" i="3" s="1"/>
  <c r="B35" i="3"/>
  <c r="A35" i="3"/>
  <c r="P34" i="3"/>
  <c r="O34" i="3" s="1"/>
  <c r="N34" i="3" s="1"/>
  <c r="I34" i="3"/>
  <c r="J34" i="3" s="1"/>
  <c r="Q34" i="3" s="1"/>
  <c r="H34" i="3"/>
  <c r="D34" i="3"/>
  <c r="E34" i="3" s="1"/>
  <c r="B34" i="3"/>
  <c r="A34" i="3"/>
  <c r="P33" i="3"/>
  <c r="O33" i="3" s="1"/>
  <c r="N33" i="3" s="1"/>
  <c r="I33" i="3"/>
  <c r="J33" i="3" s="1"/>
  <c r="Q33" i="3" s="1"/>
  <c r="H33" i="3"/>
  <c r="D33" i="3"/>
  <c r="E33" i="3" s="1"/>
  <c r="B33" i="3"/>
  <c r="A33" i="3"/>
  <c r="P32" i="3"/>
  <c r="O32" i="3" s="1"/>
  <c r="N32" i="3" s="1"/>
  <c r="I32" i="3"/>
  <c r="J32" i="3" s="1"/>
  <c r="Q32" i="3" s="1"/>
  <c r="H32" i="3"/>
  <c r="D32" i="3"/>
  <c r="E32" i="3" s="1"/>
  <c r="B32" i="3"/>
  <c r="A32" i="3"/>
  <c r="P31" i="3"/>
  <c r="O31" i="3" s="1"/>
  <c r="N31" i="3" s="1"/>
  <c r="I31" i="3"/>
  <c r="J31" i="3" s="1"/>
  <c r="Q31" i="3" s="1"/>
  <c r="H31" i="3"/>
  <c r="D31" i="3"/>
  <c r="E31" i="3" s="1"/>
  <c r="B31" i="3"/>
  <c r="A31" i="3"/>
  <c r="P30" i="3"/>
  <c r="O30" i="3" s="1"/>
  <c r="N30" i="3" s="1"/>
  <c r="I30" i="3"/>
  <c r="J30" i="3" s="1"/>
  <c r="Q30" i="3" s="1"/>
  <c r="H30" i="3"/>
  <c r="D30" i="3"/>
  <c r="E30" i="3" s="1"/>
  <c r="B30" i="3"/>
  <c r="A30" i="3"/>
  <c r="P29" i="3"/>
  <c r="O29" i="3" s="1"/>
  <c r="N29" i="3" s="1"/>
  <c r="I29" i="3"/>
  <c r="J29" i="3" s="1"/>
  <c r="Q29" i="3" s="1"/>
  <c r="H29" i="3"/>
  <c r="D29" i="3"/>
  <c r="E29" i="3" s="1"/>
  <c r="B29" i="3"/>
  <c r="A29" i="3"/>
  <c r="P28" i="3"/>
  <c r="O28" i="3" s="1"/>
  <c r="N28" i="3" s="1"/>
  <c r="I28" i="3"/>
  <c r="J28" i="3" s="1"/>
  <c r="Q28" i="3" s="1"/>
  <c r="H28" i="3"/>
  <c r="D28" i="3"/>
  <c r="E28" i="3" s="1"/>
  <c r="B28" i="3"/>
  <c r="A28" i="3"/>
  <c r="P27" i="3"/>
  <c r="O27" i="3" s="1"/>
  <c r="N27" i="3" s="1"/>
  <c r="I27" i="3"/>
  <c r="J27" i="3" s="1"/>
  <c r="Q27" i="3" s="1"/>
  <c r="H27" i="3"/>
  <c r="D27" i="3"/>
  <c r="E27" i="3" s="1"/>
  <c r="B27" i="3"/>
  <c r="A27" i="3"/>
  <c r="P26" i="3"/>
  <c r="O26" i="3" s="1"/>
  <c r="N26" i="3" s="1"/>
  <c r="I26" i="3"/>
  <c r="J26" i="3" s="1"/>
  <c r="Q26" i="3" s="1"/>
  <c r="H26" i="3"/>
  <c r="D26" i="3"/>
  <c r="E26" i="3" s="1"/>
  <c r="B26" i="3"/>
  <c r="A26" i="3"/>
  <c r="P25" i="3"/>
  <c r="O25" i="3" s="1"/>
  <c r="N25" i="3" s="1"/>
  <c r="I25" i="3"/>
  <c r="J25" i="3" s="1"/>
  <c r="Q25" i="3" s="1"/>
  <c r="H25" i="3"/>
  <c r="D25" i="3"/>
  <c r="E25" i="3" s="1"/>
  <c r="B25" i="3"/>
  <c r="A25" i="3"/>
  <c r="P24" i="3"/>
  <c r="O24" i="3" s="1"/>
  <c r="N24" i="3" s="1"/>
  <c r="I24" i="3"/>
  <c r="J24" i="3" s="1"/>
  <c r="Q24" i="3" s="1"/>
  <c r="H24" i="3"/>
  <c r="D24" i="3"/>
  <c r="E24" i="3" s="1"/>
  <c r="B24" i="3"/>
  <c r="A24" i="3"/>
  <c r="P23" i="3"/>
  <c r="O23" i="3" s="1"/>
  <c r="N23" i="3" s="1"/>
  <c r="I23" i="3"/>
  <c r="J23" i="3" s="1"/>
  <c r="Q23" i="3" s="1"/>
  <c r="H23" i="3"/>
  <c r="D23" i="3"/>
  <c r="E23" i="3" s="1"/>
  <c r="B23" i="3"/>
  <c r="A23" i="3"/>
  <c r="P22" i="3"/>
  <c r="O22" i="3" s="1"/>
  <c r="N22" i="3" s="1"/>
  <c r="I22" i="3"/>
  <c r="J22" i="3" s="1"/>
  <c r="Q22" i="3" s="1"/>
  <c r="H22" i="3"/>
  <c r="D22" i="3"/>
  <c r="E22" i="3" s="1"/>
  <c r="B22" i="3"/>
  <c r="A22" i="3"/>
  <c r="P21" i="3"/>
  <c r="O21" i="3" s="1"/>
  <c r="N21" i="3" s="1"/>
  <c r="I21" i="3"/>
  <c r="J21" i="3" s="1"/>
  <c r="Q21" i="3" s="1"/>
  <c r="H21" i="3"/>
  <c r="D21" i="3"/>
  <c r="E21" i="3" s="1"/>
  <c r="B21" i="3"/>
  <c r="A21" i="3"/>
  <c r="P20" i="3"/>
  <c r="O20" i="3" s="1"/>
  <c r="N20" i="3" s="1"/>
  <c r="I20" i="3"/>
  <c r="J20" i="3" s="1"/>
  <c r="Q20" i="3" s="1"/>
  <c r="H20" i="3"/>
  <c r="D20" i="3"/>
  <c r="E20" i="3" s="1"/>
  <c r="B20" i="3"/>
  <c r="A20" i="3"/>
  <c r="P19" i="3"/>
  <c r="O19" i="3" s="1"/>
  <c r="N19" i="3" s="1"/>
  <c r="I19" i="3"/>
  <c r="J19" i="3" s="1"/>
  <c r="Q19" i="3" s="1"/>
  <c r="H19" i="3"/>
  <c r="D19" i="3"/>
  <c r="E19" i="3" s="1"/>
  <c r="B19" i="3"/>
  <c r="A19" i="3"/>
  <c r="P18" i="3"/>
  <c r="O18" i="3" s="1"/>
  <c r="N18" i="3" s="1"/>
  <c r="I18" i="3"/>
  <c r="J18" i="3" s="1"/>
  <c r="Q18" i="3" s="1"/>
  <c r="H18" i="3"/>
  <c r="D18" i="3"/>
  <c r="E18" i="3" s="1"/>
  <c r="B18" i="3"/>
  <c r="A18" i="3"/>
  <c r="P17" i="3"/>
  <c r="O17" i="3" s="1"/>
  <c r="N17" i="3" s="1"/>
  <c r="I17" i="3"/>
  <c r="J17" i="3" s="1"/>
  <c r="Q17" i="3" s="1"/>
  <c r="H17" i="3"/>
  <c r="D17" i="3"/>
  <c r="E17" i="3" s="1"/>
  <c r="B17" i="3"/>
  <c r="A17" i="3"/>
  <c r="P16" i="3"/>
  <c r="O16" i="3" s="1"/>
  <c r="N16" i="3" s="1"/>
  <c r="I16" i="3"/>
  <c r="J16" i="3" s="1"/>
  <c r="Q16" i="3" s="1"/>
  <c r="H16" i="3"/>
  <c r="D16" i="3"/>
  <c r="E16" i="3" s="1"/>
  <c r="B16" i="3"/>
  <c r="A16" i="3"/>
  <c r="P15" i="3"/>
  <c r="O15" i="3" s="1"/>
  <c r="N15" i="3" s="1"/>
  <c r="I15" i="3"/>
  <c r="J15" i="3" s="1"/>
  <c r="Q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Q13" i="3" s="1"/>
  <c r="H13" i="3"/>
  <c r="D13" i="3"/>
  <c r="E13" i="3" s="1"/>
  <c r="B13" i="3"/>
  <c r="A13" i="3"/>
  <c r="P12" i="3"/>
  <c r="O12" i="3" s="1"/>
  <c r="N12" i="3" s="1"/>
  <c r="I12" i="3"/>
  <c r="J12" i="3" s="1"/>
  <c r="Q12" i="3" s="1"/>
  <c r="H12" i="3"/>
  <c r="D12" i="3"/>
  <c r="E12" i="3" s="1"/>
  <c r="B12" i="3"/>
  <c r="A12" i="3"/>
  <c r="P11" i="3"/>
  <c r="O11" i="3" s="1"/>
  <c r="N11" i="3" s="1"/>
  <c r="I11" i="3"/>
  <c r="J11" i="3" s="1"/>
  <c r="Q11" i="3" s="1"/>
  <c r="H11" i="3"/>
  <c r="D11" i="3"/>
  <c r="E11" i="3" s="1"/>
  <c r="B11" i="3"/>
  <c r="A11" i="3"/>
  <c r="P10" i="3"/>
  <c r="O10" i="3" s="1"/>
  <c r="N10" i="3" s="1"/>
  <c r="I10" i="3"/>
  <c r="J10" i="3" s="1"/>
  <c r="Q10" i="3" s="1"/>
  <c r="H10" i="3"/>
  <c r="D10" i="3"/>
  <c r="E10" i="3" s="1"/>
  <c r="B10" i="3"/>
  <c r="A10" i="3"/>
  <c r="P9" i="3"/>
  <c r="O9" i="3" s="1"/>
  <c r="N9" i="3" s="1"/>
  <c r="I9" i="3"/>
  <c r="J9" i="3" s="1"/>
  <c r="Q9" i="3" s="1"/>
  <c r="H9" i="3"/>
  <c r="D9" i="3"/>
  <c r="E9" i="3" s="1"/>
  <c r="B9" i="3"/>
  <c r="A9" i="3"/>
  <c r="P8" i="3"/>
  <c r="O8" i="3" s="1"/>
  <c r="N8" i="3" s="1"/>
  <c r="I8" i="3"/>
  <c r="J8" i="3" s="1"/>
  <c r="Q8" i="3" s="1"/>
  <c r="H8" i="3"/>
  <c r="D8" i="3"/>
  <c r="E8" i="3" s="1"/>
  <c r="B8" i="3"/>
  <c r="A8" i="3"/>
  <c r="P7" i="3"/>
  <c r="O7" i="3" s="1"/>
  <c r="N7" i="3" s="1"/>
  <c r="I7" i="3"/>
  <c r="J7" i="3" s="1"/>
  <c r="Q7" i="3" s="1"/>
  <c r="H7" i="3"/>
  <c r="D7" i="3"/>
  <c r="E7" i="3" s="1"/>
  <c r="B7" i="3"/>
  <c r="A7" i="3"/>
  <c r="R6" i="3"/>
  <c r="P6" i="3"/>
  <c r="O6" i="3" s="1"/>
  <c r="N6" i="3" s="1"/>
  <c r="I6" i="3"/>
  <c r="J6" i="3" s="1"/>
  <c r="Q6" i="3" s="1"/>
  <c r="H6" i="3"/>
  <c r="D6" i="3"/>
  <c r="E6" i="3" s="1"/>
  <c r="B6" i="3"/>
  <c r="A6" i="3"/>
  <c r="K1998" i="3" l="1"/>
  <c r="J1998" i="3"/>
  <c r="K1999" i="3"/>
  <c r="J1999" i="3"/>
  <c r="K2000" i="3"/>
  <c r="J2000" i="3"/>
  <c r="K2001" i="3"/>
  <c r="J2001" i="3"/>
  <c r="K2002" i="3"/>
  <c r="J2002" i="3"/>
  <c r="K2003" i="3"/>
  <c r="J2003" i="3"/>
  <c r="K2004" i="3"/>
  <c r="J2004" i="3"/>
  <c r="K2005" i="3"/>
  <c r="J2005" i="3"/>
  <c r="L1033" i="4"/>
  <c r="L1187" i="4"/>
  <c r="L1192" i="4"/>
  <c r="L1270" i="4"/>
  <c r="L1330" i="4"/>
  <c r="L1787" i="4"/>
  <c r="L1799" i="4"/>
  <c r="I53" i="9"/>
  <c r="I177" i="9"/>
  <c r="I246" i="9"/>
  <c r="I314" i="9"/>
  <c r="I665" i="9"/>
  <c r="I829" i="9"/>
  <c r="I842" i="9"/>
  <c r="I848" i="9"/>
  <c r="I857" i="9"/>
  <c r="I861" i="9"/>
  <c r="I874" i="9"/>
  <c r="I896" i="9"/>
  <c r="I987" i="9"/>
  <c r="I1013" i="9"/>
  <c r="I1025" i="9"/>
  <c r="I1122" i="9"/>
  <c r="I1179" i="9"/>
  <c r="I1184" i="9"/>
  <c r="I1198" i="9"/>
  <c r="I1199" i="9"/>
  <c r="I1203" i="9"/>
  <c r="I1217" i="9"/>
  <c r="I1218" i="9"/>
  <c r="I1219" i="9"/>
  <c r="I1226" i="9"/>
  <c r="I1251" i="9"/>
  <c r="I1273" i="9"/>
  <c r="I1281" i="9"/>
  <c r="I1369" i="9"/>
  <c r="I1410" i="9"/>
  <c r="I1436" i="9"/>
  <c r="I1832" i="9"/>
  <c r="I1848" i="9"/>
  <c r="I1870" i="9"/>
  <c r="I1959" i="9"/>
  <c r="I1975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3305" i="9"/>
  <c r="I3306" i="9"/>
  <c r="I3307" i="9"/>
  <c r="I3308" i="9"/>
  <c r="I3309" i="9"/>
  <c r="I3310" i="9"/>
  <c r="I3311" i="9"/>
  <c r="I3312" i="9"/>
  <c r="I3313" i="9"/>
  <c r="I3314" i="9"/>
  <c r="I3315" i="9"/>
  <c r="I3316" i="9"/>
  <c r="I3317" i="9"/>
  <c r="I3318" i="9"/>
  <c r="I3319" i="9"/>
  <c r="I3320" i="9"/>
  <c r="I3321" i="9"/>
  <c r="I3322" i="9"/>
  <c r="I3323" i="9"/>
  <c r="I3324" i="9"/>
  <c r="I3325" i="9"/>
  <c r="I3326" i="9"/>
  <c r="I3327" i="9"/>
  <c r="I3328" i="9"/>
  <c r="I3329" i="9"/>
  <c r="I3330" i="9"/>
  <c r="I3331" i="9"/>
  <c r="I3332" i="9"/>
  <c r="I3333" i="9"/>
  <c r="I3334" i="9"/>
  <c r="I3335" i="9"/>
  <c r="I3336" i="9"/>
  <c r="I3337" i="9"/>
  <c r="I3338" i="9"/>
  <c r="I3339" i="9"/>
  <c r="I3340" i="9"/>
  <c r="I3341" i="9"/>
  <c r="I3342" i="9"/>
  <c r="I3343" i="9"/>
  <c r="I3344" i="9"/>
  <c r="I3345" i="9"/>
  <c r="I3346" i="9"/>
  <c r="I3347" i="9"/>
  <c r="I3348" i="9"/>
  <c r="I3349" i="9"/>
  <c r="I3350" i="9"/>
  <c r="I3351" i="9"/>
  <c r="I3352" i="9"/>
  <c r="I3353" i="9"/>
  <c r="I3354" i="9"/>
  <c r="I3355" i="9"/>
  <c r="I3356" i="9"/>
  <c r="I3357" i="9"/>
  <c r="I3358" i="9"/>
  <c r="I3359" i="9"/>
  <c r="I3360" i="9"/>
  <c r="I3361" i="9"/>
  <c r="I3362" i="9"/>
  <c r="I3363" i="9"/>
  <c r="I3364" i="9"/>
  <c r="I3365" i="9"/>
  <c r="I3366" i="9"/>
  <c r="I3367" i="9"/>
  <c r="I3368" i="9"/>
  <c r="I3369" i="9"/>
  <c r="I3370" i="9"/>
  <c r="I3371" i="9"/>
  <c r="I3372" i="9"/>
  <c r="I3373" i="9"/>
  <c r="I3374" i="9"/>
  <c r="I3375" i="9"/>
  <c r="I3376" i="9"/>
  <c r="I3377" i="9"/>
  <c r="I3378" i="9"/>
  <c r="I3379" i="9"/>
  <c r="I3380" i="9"/>
  <c r="I3381" i="9"/>
  <c r="I3382" i="9"/>
  <c r="I3383" i="9"/>
  <c r="I3384" i="9"/>
  <c r="I3385" i="9"/>
  <c r="I3386" i="9"/>
  <c r="I3387" i="9"/>
  <c r="I3388" i="9"/>
  <c r="I3389" i="9"/>
  <c r="I3390" i="9"/>
  <c r="I3391" i="9"/>
  <c r="I3392" i="9"/>
  <c r="I3393" i="9"/>
  <c r="I3394" i="9"/>
  <c r="I3395" i="9"/>
  <c r="I3396" i="9"/>
  <c r="I3397" i="9"/>
  <c r="I3398" i="9"/>
  <c r="I3399" i="9"/>
  <c r="I3400" i="9"/>
  <c r="I3401" i="9"/>
  <c r="I3402" i="9"/>
  <c r="I3403" i="9"/>
  <c r="I3404" i="9"/>
  <c r="I3405" i="9"/>
  <c r="I3406" i="9"/>
  <c r="I3407" i="9"/>
  <c r="I3408" i="9"/>
  <c r="I3409" i="9"/>
  <c r="I3410" i="9"/>
  <c r="I3411" i="9"/>
  <c r="I3412" i="9"/>
  <c r="I3413" i="9"/>
  <c r="I3414" i="9"/>
  <c r="I3415" i="9"/>
  <c r="I3416" i="9"/>
  <c r="I3417" i="9"/>
  <c r="I3418" i="9"/>
  <c r="I3419" i="9"/>
  <c r="I3420" i="9"/>
  <c r="I3421" i="9"/>
  <c r="I3422" i="9"/>
  <c r="I3423" i="9"/>
  <c r="I3424" i="9"/>
  <c r="I3425" i="9"/>
  <c r="I3426" i="9"/>
  <c r="I3427" i="9"/>
  <c r="I3428" i="9"/>
  <c r="I3429" i="9"/>
  <c r="I3430" i="9"/>
  <c r="I3431" i="9"/>
  <c r="I3432" i="9"/>
  <c r="I3433" i="9"/>
  <c r="I3434" i="9"/>
  <c r="I3435" i="9"/>
  <c r="I3436" i="9"/>
  <c r="I3437" i="9"/>
  <c r="I3438" i="9"/>
  <c r="I3439" i="9"/>
  <c r="I3440" i="9"/>
  <c r="I3441" i="9"/>
  <c r="I3442" i="9"/>
  <c r="I3443" i="9"/>
  <c r="I3444" i="9"/>
  <c r="I3445" i="9"/>
  <c r="I3446" i="9"/>
  <c r="I3447" i="9"/>
  <c r="I3448" i="9"/>
  <c r="I3449" i="9"/>
  <c r="I3450" i="9"/>
  <c r="I3451" i="9"/>
  <c r="I3452" i="9"/>
  <c r="I3453" i="9"/>
  <c r="I3454" i="9"/>
  <c r="I3455" i="9"/>
  <c r="I3456" i="9"/>
  <c r="I3457" i="9"/>
  <c r="I3458" i="9"/>
  <c r="I3459" i="9"/>
  <c r="I3460" i="9"/>
  <c r="I3461" i="9"/>
  <c r="I3462" i="9"/>
  <c r="I3463" i="9"/>
  <c r="I3464" i="9"/>
  <c r="I3465" i="9"/>
  <c r="I3466" i="9"/>
  <c r="I3467" i="9"/>
  <c r="I3468" i="9"/>
  <c r="I3469" i="9"/>
  <c r="I3470" i="9"/>
  <c r="I3471" i="9"/>
  <c r="I3472" i="9"/>
  <c r="I3473" i="9"/>
  <c r="I3474" i="9"/>
  <c r="I3475" i="9"/>
  <c r="I3476" i="9"/>
  <c r="I3477" i="9"/>
  <c r="I3478" i="9"/>
  <c r="I3479" i="9"/>
  <c r="I3480" i="9"/>
  <c r="I3481" i="9"/>
  <c r="I3482" i="9"/>
  <c r="I3483" i="9"/>
  <c r="I3484" i="9"/>
  <c r="I3485" i="9"/>
  <c r="I3486" i="9"/>
  <c r="I3487" i="9"/>
  <c r="I3488" i="9"/>
  <c r="I3489" i="9"/>
  <c r="I3490" i="9"/>
  <c r="I3491" i="9"/>
  <c r="I3492" i="9"/>
  <c r="I3493" i="9"/>
  <c r="I3494" i="9"/>
  <c r="I3495" i="9"/>
  <c r="I3496" i="9"/>
  <c r="I3497" i="9"/>
  <c r="I3498" i="9"/>
  <c r="I3499" i="9"/>
  <c r="I3500" i="9"/>
  <c r="I3501" i="9"/>
  <c r="I3502" i="9"/>
  <c r="I3503" i="9"/>
  <c r="I3504" i="9"/>
  <c r="I3505" i="9"/>
  <c r="I3506" i="9"/>
  <c r="I3507" i="9"/>
  <c r="I3508" i="9"/>
  <c r="I3509" i="9"/>
  <c r="I3510" i="9"/>
  <c r="I3511" i="9"/>
  <c r="I3512" i="9"/>
  <c r="I3513" i="9"/>
  <c r="I3514" i="9"/>
  <c r="I3515" i="9"/>
  <c r="I3516" i="9"/>
  <c r="I3517" i="9"/>
  <c r="I3518" i="9"/>
  <c r="I3519" i="9"/>
  <c r="I3520" i="9"/>
  <c r="I3521" i="9"/>
  <c r="I3522" i="9"/>
  <c r="I3523" i="9"/>
  <c r="I3524" i="9"/>
  <c r="I3525" i="9"/>
  <c r="I3526" i="9"/>
  <c r="I3527" i="9"/>
  <c r="I3528" i="9"/>
  <c r="I3529" i="9"/>
  <c r="I3530" i="9"/>
  <c r="I3531" i="9"/>
  <c r="I3532" i="9"/>
  <c r="I3533" i="9"/>
  <c r="I3534" i="9"/>
  <c r="I3535" i="9"/>
  <c r="I3536" i="9"/>
  <c r="I3537" i="9"/>
  <c r="I3538" i="9"/>
  <c r="I3539" i="9"/>
  <c r="I3540" i="9"/>
  <c r="I3541" i="9"/>
  <c r="I3542" i="9"/>
  <c r="I3543" i="9"/>
  <c r="I3544" i="9"/>
  <c r="I3545" i="9"/>
  <c r="I3546" i="9"/>
  <c r="I3547" i="9"/>
  <c r="I3548" i="9"/>
  <c r="I3549" i="9"/>
  <c r="I3550" i="9"/>
  <c r="I3551" i="9"/>
  <c r="I3552" i="9"/>
  <c r="I3553" i="9"/>
  <c r="I3554" i="9"/>
  <c r="I3555" i="9"/>
  <c r="I3556" i="9"/>
  <c r="I3557" i="9"/>
  <c r="I3558" i="9"/>
  <c r="I3559" i="9"/>
  <c r="I3560" i="9"/>
  <c r="I3561" i="9"/>
  <c r="I3562" i="9"/>
  <c r="I3563" i="9"/>
  <c r="I3564" i="9"/>
  <c r="I3565" i="9"/>
  <c r="I3566" i="9"/>
  <c r="I3567" i="9"/>
  <c r="I3568" i="9"/>
  <c r="I3569" i="9"/>
  <c r="I3570" i="9"/>
  <c r="I3571" i="9"/>
  <c r="I3572" i="9"/>
  <c r="I3573" i="9"/>
  <c r="I3574" i="9"/>
  <c r="I3575" i="9"/>
  <c r="I3576" i="9"/>
  <c r="I3577" i="9"/>
  <c r="I3578" i="9"/>
  <c r="I3579" i="9"/>
  <c r="I3580" i="9"/>
  <c r="I3581" i="9"/>
  <c r="I3582" i="9"/>
  <c r="I3583" i="9"/>
  <c r="I3584" i="9"/>
  <c r="I3585" i="9"/>
  <c r="I3586" i="9"/>
  <c r="I3587" i="9"/>
  <c r="I3588" i="9"/>
  <c r="I3589" i="9"/>
  <c r="I3590" i="9"/>
  <c r="I3591" i="9"/>
  <c r="I3592" i="9"/>
  <c r="I3593" i="9"/>
  <c r="I3594" i="9"/>
  <c r="I3595" i="9"/>
  <c r="I3596" i="9"/>
  <c r="I3597" i="9"/>
  <c r="I3598" i="9"/>
  <c r="I3599" i="9"/>
  <c r="I3600" i="9"/>
  <c r="I3601" i="9"/>
  <c r="I3602" i="9"/>
  <c r="I3603" i="9"/>
  <c r="I3604" i="9"/>
  <c r="I3605" i="9"/>
  <c r="I3606" i="9"/>
  <c r="I3607" i="9"/>
  <c r="I3608" i="9"/>
  <c r="I3609" i="9"/>
  <c r="I3610" i="9"/>
  <c r="I3611" i="9"/>
  <c r="I3612" i="9"/>
  <c r="I3613" i="9"/>
  <c r="I3614" i="9"/>
  <c r="I3615" i="9"/>
  <c r="I3616" i="9"/>
  <c r="I3617" i="9"/>
  <c r="I3618" i="9"/>
  <c r="I3619" i="9"/>
  <c r="I3620" i="9"/>
  <c r="I3621" i="9"/>
  <c r="I3622" i="9"/>
  <c r="I3623" i="9"/>
  <c r="I3624" i="9"/>
  <c r="I3625" i="9"/>
  <c r="I3626" i="9"/>
  <c r="I3627" i="9"/>
  <c r="I3628" i="9"/>
  <c r="I3629" i="9"/>
  <c r="I3630" i="9"/>
  <c r="I3631" i="9"/>
  <c r="I3632" i="9"/>
  <c r="I3633" i="9"/>
  <c r="I3634" i="9"/>
  <c r="I3635" i="9"/>
  <c r="I3636" i="9"/>
  <c r="I3637" i="9"/>
  <c r="I3638" i="9"/>
  <c r="I3639" i="9"/>
  <c r="I3640" i="9"/>
  <c r="I3641" i="9"/>
  <c r="I3642" i="9"/>
  <c r="I3643" i="9"/>
  <c r="I3644" i="9"/>
  <c r="I3645" i="9"/>
  <c r="I3646" i="9"/>
  <c r="I3647" i="9"/>
  <c r="I3648" i="9"/>
  <c r="I3649" i="9"/>
  <c r="I3650" i="9"/>
  <c r="I3651" i="9"/>
  <c r="I3652" i="9"/>
  <c r="I3653" i="9"/>
  <c r="I3654" i="9"/>
  <c r="I3655" i="9"/>
  <c r="I3656" i="9"/>
  <c r="I3657" i="9"/>
  <c r="I3658" i="9"/>
  <c r="I3659" i="9"/>
  <c r="I3660" i="9"/>
  <c r="I3661" i="9"/>
  <c r="I3662" i="9"/>
  <c r="I3663" i="9"/>
  <c r="I3664" i="9"/>
  <c r="I3665" i="9"/>
  <c r="I3666" i="9"/>
  <c r="I3667" i="9"/>
  <c r="I3668" i="9"/>
  <c r="I3669" i="9"/>
  <c r="I3670" i="9"/>
  <c r="I3671" i="9"/>
  <c r="I3672" i="9"/>
  <c r="I3673" i="9"/>
  <c r="I3674" i="9"/>
  <c r="I3675" i="9"/>
  <c r="I3676" i="9"/>
  <c r="I3677" i="9"/>
  <c r="I3678" i="9"/>
  <c r="I3679" i="9"/>
  <c r="I3680" i="9"/>
  <c r="I3681" i="9"/>
  <c r="I3682" i="9"/>
  <c r="I3683" i="9"/>
  <c r="I3684" i="9"/>
  <c r="I3685" i="9"/>
  <c r="I3686" i="9"/>
  <c r="I3687" i="9"/>
  <c r="I3688" i="9"/>
  <c r="I3689" i="9"/>
  <c r="I3690" i="9"/>
  <c r="I3691" i="9"/>
  <c r="I3692" i="9"/>
  <c r="I3693" i="9"/>
  <c r="I3694" i="9"/>
  <c r="I3695" i="9"/>
  <c r="I3696" i="9"/>
  <c r="I3697" i="9"/>
  <c r="I3698" i="9"/>
  <c r="I3699" i="9"/>
  <c r="I3700" i="9"/>
  <c r="I3701" i="9"/>
  <c r="I3702" i="9"/>
  <c r="I3703" i="9"/>
  <c r="I3704" i="9"/>
  <c r="I3705" i="9"/>
  <c r="I3706" i="9"/>
  <c r="I3707" i="9"/>
  <c r="I3708" i="9"/>
  <c r="I3709" i="9"/>
  <c r="I3710" i="9"/>
  <c r="I3711" i="9"/>
  <c r="I3712" i="9"/>
  <c r="I3713" i="9"/>
  <c r="I3714" i="9"/>
  <c r="I3715" i="9"/>
  <c r="I3716" i="9"/>
  <c r="I3717" i="9"/>
  <c r="I3718" i="9"/>
  <c r="I3719" i="9"/>
  <c r="I3720" i="9"/>
  <c r="I3721" i="9"/>
  <c r="I3722" i="9"/>
  <c r="I3723" i="9"/>
  <c r="I3724" i="9"/>
  <c r="I3725" i="9"/>
  <c r="I3726" i="9"/>
  <c r="I3727" i="9"/>
  <c r="I3728" i="9"/>
  <c r="I3729" i="9"/>
  <c r="I3730" i="9"/>
  <c r="I3731" i="9"/>
  <c r="I3732" i="9"/>
  <c r="I3733" i="9"/>
  <c r="I3734" i="9"/>
  <c r="I3735" i="9"/>
  <c r="I3736" i="9"/>
  <c r="I3737" i="9"/>
  <c r="I3738" i="9"/>
  <c r="I3739" i="9"/>
  <c r="I3740" i="9"/>
  <c r="I3741" i="9"/>
  <c r="I3742" i="9"/>
  <c r="I3743" i="9"/>
  <c r="I3744" i="9"/>
  <c r="I3745" i="9"/>
  <c r="I3746" i="9"/>
  <c r="I3747" i="9"/>
  <c r="I3748" i="9"/>
  <c r="I3749" i="9"/>
  <c r="I3750" i="9"/>
  <c r="I3751" i="9"/>
  <c r="I3752" i="9"/>
  <c r="I3753" i="9"/>
  <c r="I3754" i="9"/>
  <c r="I3755" i="9"/>
  <c r="I3756" i="9"/>
  <c r="I3757" i="9"/>
  <c r="I3758" i="9"/>
  <c r="I3759" i="9"/>
  <c r="I3760" i="9"/>
  <c r="I3761" i="9"/>
  <c r="I3762" i="9"/>
  <c r="I3763" i="9"/>
  <c r="I3764" i="9"/>
  <c r="I3765" i="9"/>
  <c r="I3766" i="9"/>
  <c r="I3767" i="9"/>
  <c r="I3768" i="9"/>
  <c r="I3769" i="9"/>
  <c r="I3770" i="9"/>
  <c r="I3771" i="9"/>
  <c r="I3772" i="9"/>
  <c r="I3773" i="9"/>
  <c r="I3774" i="9"/>
  <c r="I3775" i="9"/>
  <c r="I3776" i="9"/>
  <c r="I3777" i="9"/>
  <c r="I3778" i="9"/>
  <c r="I3779" i="9"/>
  <c r="I3780" i="9"/>
  <c r="I3781" i="9"/>
  <c r="I3782" i="9"/>
  <c r="I3783" i="9"/>
  <c r="I3784" i="9"/>
  <c r="I3785" i="9"/>
  <c r="I3786" i="9"/>
  <c r="I3787" i="9"/>
  <c r="I3788" i="9"/>
  <c r="I3789" i="9"/>
  <c r="I3790" i="9"/>
  <c r="I3791" i="9"/>
  <c r="I3792" i="9"/>
  <c r="I3793" i="9"/>
  <c r="I3794" i="9"/>
  <c r="I3795" i="9"/>
  <c r="I3796" i="9"/>
  <c r="I3797" i="9"/>
  <c r="I3798" i="9"/>
  <c r="I3799" i="9"/>
  <c r="I3800" i="9"/>
  <c r="I3801" i="9"/>
  <c r="I3802" i="9"/>
  <c r="I3803" i="9"/>
  <c r="I3804" i="9"/>
  <c r="I3805" i="9"/>
  <c r="I3806" i="9"/>
  <c r="I3807" i="9"/>
  <c r="I3808" i="9"/>
  <c r="I3809" i="9"/>
  <c r="I3810" i="9"/>
  <c r="I3811" i="9"/>
  <c r="I3812" i="9"/>
  <c r="I3813" i="9"/>
  <c r="I3814" i="9"/>
  <c r="I3815" i="9"/>
  <c r="I3816" i="9"/>
  <c r="I3817" i="9"/>
  <c r="I3818" i="9"/>
  <c r="I3819" i="9"/>
  <c r="I3820" i="9"/>
  <c r="I3821" i="9"/>
  <c r="I3822" i="9"/>
  <c r="I3823" i="9"/>
  <c r="I3824" i="9"/>
  <c r="I3825" i="9"/>
  <c r="I3826" i="9"/>
  <c r="I3827" i="9"/>
  <c r="I3828" i="9"/>
  <c r="I3829" i="9"/>
  <c r="I3830" i="9"/>
  <c r="I3831" i="9"/>
  <c r="I3832" i="9"/>
  <c r="I3833" i="9"/>
  <c r="I3834" i="9"/>
  <c r="I3835" i="9"/>
  <c r="I3836" i="9"/>
  <c r="I3837" i="9"/>
  <c r="I3838" i="9"/>
  <c r="I3839" i="9"/>
  <c r="I3840" i="9"/>
  <c r="I3841" i="9"/>
  <c r="I3842" i="9"/>
  <c r="I3843" i="9"/>
  <c r="I3844" i="9"/>
  <c r="I3845" i="9"/>
  <c r="I3846" i="9"/>
  <c r="I3847" i="9"/>
  <c r="I3848" i="9"/>
  <c r="I3849" i="9"/>
  <c r="I3850" i="9"/>
  <c r="I3851" i="9"/>
  <c r="I3852" i="9"/>
  <c r="I3853" i="9"/>
  <c r="I3854" i="9"/>
  <c r="I3855" i="9"/>
  <c r="I3856" i="9"/>
  <c r="I3857" i="9"/>
  <c r="I3858" i="9"/>
  <c r="I3859" i="9"/>
  <c r="I3860" i="9"/>
  <c r="I3861" i="9"/>
  <c r="I3862" i="9"/>
  <c r="I3863" i="9"/>
  <c r="I3864" i="9"/>
  <c r="I3865" i="9"/>
  <c r="I3866" i="9"/>
  <c r="I3867" i="9"/>
  <c r="I3868" i="9"/>
  <c r="I3869" i="9"/>
  <c r="I3870" i="9"/>
  <c r="I3871" i="9"/>
  <c r="I3872" i="9"/>
  <c r="I3873" i="9"/>
  <c r="I3874" i="9"/>
  <c r="I3875" i="9"/>
  <c r="I3876" i="9"/>
  <c r="I3877" i="9"/>
  <c r="I3878" i="9"/>
  <c r="I3879" i="9"/>
  <c r="I3880" i="9"/>
  <c r="I3881" i="9"/>
  <c r="I3882" i="9"/>
  <c r="I3883" i="9"/>
  <c r="I3884" i="9"/>
  <c r="I3885" i="9"/>
  <c r="I3886" i="9"/>
  <c r="I3887" i="9"/>
  <c r="I3888" i="9"/>
  <c r="I3889" i="9"/>
  <c r="I3890" i="9"/>
  <c r="I3891" i="9"/>
  <c r="I3892" i="9"/>
  <c r="I3893" i="9"/>
  <c r="I3894" i="9"/>
  <c r="I3895" i="9"/>
  <c r="I3896" i="9"/>
  <c r="I3897" i="9"/>
  <c r="I3898" i="9"/>
  <c r="I3899" i="9"/>
  <c r="I3900" i="9"/>
  <c r="I3901" i="9"/>
  <c r="I3902" i="9"/>
  <c r="I3903" i="9"/>
  <c r="I3904" i="9"/>
  <c r="I3905" i="9"/>
  <c r="I3906" i="9"/>
  <c r="I3907" i="9"/>
  <c r="I3908" i="9"/>
  <c r="I3909" i="9"/>
  <c r="I3910" i="9"/>
  <c r="I3911" i="9"/>
  <c r="I3912" i="9"/>
  <c r="I3913" i="9"/>
  <c r="I3914" i="9"/>
  <c r="I3915" i="9"/>
  <c r="I3916" i="9"/>
  <c r="I3917" i="9"/>
  <c r="I3918" i="9"/>
  <c r="I3919" i="9"/>
  <c r="I3920" i="9"/>
  <c r="I3921" i="9"/>
  <c r="I3922" i="9"/>
  <c r="I3923" i="9"/>
  <c r="I3924" i="9"/>
  <c r="I3925" i="9"/>
  <c r="I3926" i="9"/>
  <c r="I3927" i="9"/>
  <c r="I3928" i="9"/>
  <c r="I3929" i="9"/>
  <c r="I3930" i="9"/>
  <c r="I3931" i="9"/>
  <c r="I3932" i="9"/>
  <c r="I3933" i="9"/>
  <c r="I3934" i="9"/>
  <c r="I3935" i="9"/>
  <c r="I3936" i="9"/>
  <c r="I3937" i="9"/>
  <c r="I3938" i="9"/>
  <c r="I3939" i="9"/>
  <c r="I3940" i="9"/>
  <c r="I3941" i="9"/>
  <c r="I3942" i="9"/>
  <c r="I3943" i="9"/>
  <c r="I3944" i="9"/>
  <c r="I3945" i="9"/>
  <c r="I3946" i="9"/>
  <c r="I3947" i="9"/>
  <c r="I3948" i="9"/>
  <c r="I3949" i="9"/>
  <c r="I3950" i="9"/>
  <c r="I3951" i="9"/>
  <c r="I3952" i="9"/>
  <c r="I3953" i="9"/>
  <c r="I3954" i="9"/>
  <c r="I3955" i="9"/>
  <c r="I3956" i="9"/>
  <c r="I3957" i="9"/>
  <c r="I3958" i="9"/>
  <c r="I3959" i="9"/>
  <c r="I3960" i="9"/>
  <c r="I3961" i="9"/>
  <c r="I3962" i="9"/>
  <c r="I3963" i="9"/>
  <c r="I3964" i="9"/>
  <c r="I3965" i="9"/>
  <c r="I3966" i="9"/>
  <c r="I3967" i="9"/>
  <c r="I3968" i="9"/>
  <c r="I3969" i="9"/>
  <c r="I3970" i="9"/>
  <c r="I3971" i="9"/>
  <c r="I3972" i="9"/>
  <c r="I3973" i="9"/>
  <c r="I3974" i="9"/>
  <c r="I3975" i="9"/>
  <c r="I3976" i="9"/>
  <c r="I3977" i="9"/>
  <c r="I3978" i="9"/>
  <c r="I3979" i="9"/>
  <c r="I3980" i="9"/>
  <c r="I3981" i="9"/>
  <c r="I3982" i="9"/>
  <c r="I3983" i="9"/>
  <c r="I3984" i="9"/>
  <c r="I3985" i="9"/>
  <c r="I3986" i="9"/>
  <c r="I3987" i="9"/>
  <c r="I3988" i="9"/>
  <c r="I3989" i="9"/>
  <c r="I3990" i="9"/>
  <c r="I3991" i="9"/>
  <c r="I3992" i="9"/>
  <c r="I3993" i="9"/>
  <c r="I3994" i="9"/>
  <c r="I3995" i="9"/>
  <c r="I3996" i="9"/>
  <c r="I3997" i="9"/>
  <c r="I3998" i="9"/>
  <c r="I3999" i="9"/>
  <c r="I4000" i="9"/>
  <c r="I4001" i="9"/>
  <c r="I4002" i="9"/>
  <c r="I4003" i="9"/>
  <c r="I4004" i="9"/>
  <c r="I4005" i="9"/>
  <c r="I4006" i="9"/>
  <c r="I4007" i="9"/>
  <c r="I4008" i="9"/>
  <c r="I4009" i="9"/>
  <c r="I4010" i="9"/>
  <c r="I4011" i="9"/>
  <c r="I4012" i="9"/>
  <c r="I4013" i="9"/>
  <c r="I4014" i="9"/>
  <c r="I4015" i="9"/>
  <c r="I4016" i="9"/>
  <c r="I4017" i="9"/>
  <c r="I4018" i="9"/>
  <c r="I4019" i="9"/>
  <c r="I4020" i="9"/>
  <c r="I4021" i="9"/>
  <c r="I4022" i="9"/>
  <c r="I4023" i="9"/>
  <c r="I4024" i="9"/>
  <c r="I4025" i="9"/>
  <c r="I4026" i="9"/>
  <c r="I4027" i="9"/>
  <c r="I4028" i="9"/>
  <c r="I4029" i="9"/>
  <c r="I4030" i="9"/>
  <c r="I4031" i="9"/>
  <c r="I4032" i="9"/>
  <c r="I4033" i="9"/>
  <c r="I4034" i="9"/>
  <c r="I4035" i="9"/>
  <c r="I4036" i="9"/>
  <c r="I4037" i="9"/>
  <c r="I4038" i="9"/>
  <c r="I4039" i="9"/>
  <c r="I4040" i="9"/>
  <c r="I4041" i="9"/>
  <c r="I4042" i="9"/>
  <c r="I4043" i="9"/>
  <c r="I4044" i="9"/>
  <c r="I4045" i="9"/>
  <c r="I4046" i="9"/>
  <c r="I4047" i="9"/>
  <c r="I4048" i="9"/>
  <c r="I4049" i="9"/>
  <c r="I4050" i="9"/>
  <c r="I4051" i="9"/>
  <c r="I4052" i="9"/>
  <c r="I4053" i="9"/>
  <c r="I4054" i="9"/>
  <c r="I4055" i="9"/>
  <c r="I4056" i="9"/>
  <c r="I4057" i="9"/>
  <c r="I4058" i="9"/>
  <c r="I4059" i="9"/>
  <c r="I4060" i="9"/>
  <c r="I4061" i="9"/>
  <c r="I4062" i="9"/>
  <c r="I4063" i="9"/>
  <c r="I4064" i="9"/>
  <c r="I4065" i="9"/>
  <c r="I4066" i="9"/>
  <c r="I4067" i="9"/>
  <c r="I4068" i="9"/>
  <c r="I4069" i="9"/>
  <c r="I4070" i="9"/>
  <c r="I4071" i="9"/>
  <c r="I4072" i="9"/>
  <c r="I4073" i="9"/>
  <c r="I4074" i="9"/>
  <c r="I4075" i="9"/>
  <c r="I4076" i="9"/>
  <c r="I4077" i="9"/>
  <c r="I4078" i="9"/>
  <c r="I4079" i="9"/>
  <c r="I4080" i="9"/>
  <c r="I4081" i="9"/>
  <c r="I4082" i="9"/>
  <c r="I4083" i="9"/>
  <c r="I4084" i="9"/>
  <c r="I4085" i="9"/>
  <c r="I4086" i="9"/>
  <c r="I4087" i="9"/>
  <c r="I4088" i="9"/>
  <c r="I4089" i="9"/>
  <c r="I4090" i="9"/>
  <c r="I4091" i="9"/>
  <c r="I4092" i="9"/>
  <c r="I4093" i="9"/>
  <c r="I4094" i="9"/>
  <c r="I4095" i="9"/>
  <c r="I4096" i="9"/>
  <c r="I4097" i="9"/>
  <c r="I4098" i="9"/>
  <c r="I4099" i="9"/>
  <c r="I4100" i="9"/>
  <c r="I4101" i="9"/>
  <c r="I4102" i="9"/>
  <c r="I4103" i="9"/>
  <c r="I4104" i="9"/>
  <c r="I4105" i="9"/>
  <c r="I4106" i="9"/>
  <c r="I4107" i="9"/>
  <c r="I4108" i="9"/>
  <c r="I4109" i="9"/>
  <c r="I4110" i="9"/>
  <c r="I4111" i="9"/>
  <c r="I4112" i="9"/>
  <c r="I4113" i="9"/>
  <c r="I4114" i="9"/>
  <c r="I4115" i="9"/>
  <c r="I4116" i="9"/>
  <c r="I4117" i="9"/>
  <c r="I4118" i="9"/>
  <c r="I4119" i="9"/>
  <c r="I4120" i="9"/>
  <c r="I4121" i="9"/>
  <c r="I4122" i="9"/>
  <c r="I4123" i="9"/>
  <c r="I4124" i="9"/>
  <c r="I4125" i="9"/>
  <c r="I4126" i="9"/>
  <c r="I4127" i="9"/>
  <c r="I4128" i="9"/>
  <c r="I4129" i="9"/>
  <c r="I4130" i="9"/>
  <c r="I4131" i="9"/>
  <c r="I4132" i="9"/>
  <c r="I4133" i="9"/>
  <c r="I4134" i="9"/>
  <c r="I4135" i="9"/>
  <c r="I4136" i="9"/>
  <c r="I4137" i="9"/>
  <c r="I4138" i="9"/>
  <c r="I4139" i="9"/>
  <c r="I4140" i="9"/>
  <c r="I4141" i="9"/>
  <c r="I4142" i="9"/>
  <c r="I4143" i="9"/>
  <c r="I4144" i="9"/>
  <c r="I4145" i="9"/>
  <c r="I4146" i="9"/>
  <c r="I4147" i="9"/>
  <c r="I4148" i="9"/>
  <c r="I4149" i="9"/>
  <c r="I4150" i="9"/>
  <c r="I4151" i="9"/>
  <c r="I4152" i="9"/>
  <c r="I4153" i="9"/>
  <c r="I4154" i="9"/>
  <c r="I4155" i="9"/>
  <c r="I4156" i="9"/>
  <c r="I4157" i="9"/>
  <c r="I4158" i="9"/>
  <c r="I4159" i="9"/>
  <c r="I4160" i="9"/>
  <c r="I4161" i="9"/>
  <c r="I4162" i="9"/>
  <c r="I4163" i="9"/>
  <c r="I4164" i="9"/>
  <c r="I4165" i="9"/>
  <c r="I4166" i="9"/>
  <c r="I4167" i="9"/>
  <c r="I4168" i="9"/>
  <c r="I4169" i="9"/>
  <c r="I4170" i="9"/>
  <c r="I4171" i="9"/>
  <c r="I4172" i="9"/>
  <c r="I4173" i="9"/>
  <c r="I4174" i="9"/>
  <c r="I4175" i="9"/>
  <c r="I4176" i="9"/>
  <c r="I4177" i="9"/>
  <c r="I4178" i="9"/>
  <c r="I4179" i="9"/>
  <c r="I4180" i="9"/>
  <c r="I4181" i="9"/>
  <c r="I4182" i="9"/>
  <c r="I4183" i="9"/>
  <c r="I4184" i="9"/>
  <c r="I4185" i="9"/>
  <c r="I4186" i="9"/>
  <c r="I4187" i="9"/>
  <c r="I4188" i="9"/>
  <c r="I4189" i="9"/>
  <c r="I4190" i="9"/>
  <c r="I4191" i="9"/>
  <c r="I4192" i="9"/>
  <c r="I4193" i="9"/>
  <c r="I4194" i="9"/>
  <c r="I4195" i="9"/>
  <c r="I4196" i="9"/>
  <c r="I4197" i="9"/>
  <c r="I4198" i="9"/>
  <c r="I4199" i="9"/>
  <c r="I4200" i="9"/>
  <c r="I4201" i="9"/>
  <c r="I4202" i="9"/>
  <c r="I4203" i="9"/>
  <c r="I4204" i="9"/>
  <c r="I4205" i="9"/>
  <c r="I4206" i="9"/>
  <c r="I4207" i="9"/>
  <c r="I4208" i="9"/>
  <c r="I4209" i="9"/>
  <c r="I4210" i="9"/>
  <c r="I4211" i="9"/>
  <c r="I4212" i="9"/>
  <c r="I4213" i="9"/>
  <c r="I4214" i="9"/>
  <c r="I4215" i="9"/>
  <c r="I4216" i="9"/>
  <c r="I4217" i="9"/>
  <c r="I4218" i="9"/>
  <c r="I4219" i="9"/>
  <c r="I4220" i="9"/>
  <c r="I4221" i="9"/>
  <c r="I4222" i="9"/>
  <c r="I4223" i="9"/>
  <c r="I4224" i="9"/>
  <c r="I4225" i="9"/>
  <c r="I4226" i="9"/>
  <c r="I4227" i="9"/>
  <c r="I4228" i="9"/>
  <c r="I4229" i="9"/>
  <c r="I4230" i="9"/>
  <c r="I4231" i="9"/>
  <c r="I4232" i="9"/>
  <c r="I4233" i="9"/>
  <c r="I4234" i="9"/>
  <c r="I4235" i="9"/>
  <c r="I4236" i="9"/>
  <c r="I4237" i="9"/>
  <c r="I4238" i="9"/>
  <c r="I4239" i="9"/>
  <c r="I4240" i="9"/>
  <c r="I4241" i="9"/>
  <c r="I4242" i="9"/>
  <c r="I4243" i="9"/>
  <c r="I4244" i="9"/>
  <c r="I4245" i="9"/>
  <c r="I4246" i="9"/>
  <c r="I4247" i="9"/>
  <c r="I4248" i="9"/>
  <c r="I4249" i="9"/>
  <c r="I4250" i="9"/>
  <c r="I4251" i="9"/>
  <c r="I4252" i="9"/>
  <c r="I4253" i="9"/>
  <c r="I4254" i="9"/>
  <c r="I4255" i="9"/>
  <c r="I4256" i="9"/>
  <c r="I4257" i="9"/>
  <c r="I4258" i="9"/>
  <c r="I4259" i="9"/>
  <c r="I4260" i="9"/>
  <c r="I4261" i="9"/>
  <c r="I4262" i="9"/>
  <c r="I4263" i="9"/>
  <c r="I4264" i="9"/>
  <c r="I4265" i="9"/>
  <c r="I4266" i="9"/>
  <c r="I4267" i="9"/>
  <c r="I4268" i="9"/>
  <c r="I4269" i="9"/>
  <c r="I4270" i="9"/>
  <c r="I4271" i="9"/>
  <c r="I4272" i="9"/>
  <c r="I4273" i="9"/>
  <c r="I4274" i="9"/>
  <c r="I4275" i="9"/>
  <c r="I4276" i="9"/>
  <c r="I4277" i="9"/>
  <c r="I4278" i="9"/>
  <c r="I4279" i="9"/>
  <c r="I4280" i="9"/>
  <c r="I4281" i="9"/>
  <c r="I4282" i="9"/>
  <c r="I4283" i="9"/>
  <c r="I4284" i="9"/>
  <c r="I4285" i="9"/>
  <c r="I4286" i="9"/>
  <c r="I4287" i="9"/>
  <c r="I4288" i="9"/>
  <c r="I4289" i="9"/>
  <c r="I4290" i="9"/>
  <c r="I4291" i="9"/>
  <c r="I4292" i="9"/>
  <c r="I4293" i="9"/>
  <c r="I4294" i="9"/>
  <c r="I4295" i="9"/>
  <c r="I4296" i="9"/>
  <c r="I4297" i="9"/>
  <c r="I4298" i="9"/>
  <c r="I4299" i="9"/>
  <c r="I4300" i="9"/>
  <c r="I4301" i="9"/>
  <c r="I4302" i="9"/>
  <c r="I4303" i="9"/>
  <c r="I4304" i="9"/>
  <c r="I4305" i="9"/>
  <c r="I4306" i="9"/>
  <c r="I4307" i="9"/>
  <c r="I4308" i="9"/>
  <c r="I4309" i="9"/>
  <c r="I4310" i="9"/>
  <c r="I4311" i="9"/>
  <c r="I4312" i="9"/>
  <c r="I4313" i="9"/>
  <c r="I4314" i="9"/>
  <c r="I4315" i="9"/>
  <c r="I4316" i="9"/>
  <c r="I4317" i="9"/>
  <c r="I4318" i="9"/>
  <c r="I4319" i="9"/>
  <c r="I4320" i="9"/>
  <c r="I4321" i="9"/>
  <c r="I4322" i="9"/>
  <c r="I4323" i="9"/>
  <c r="I4324" i="9"/>
  <c r="I4325" i="9"/>
  <c r="I4326" i="9"/>
  <c r="I4327" i="9"/>
  <c r="I4328" i="9"/>
  <c r="I4329" i="9"/>
  <c r="I4330" i="9"/>
  <c r="I4331" i="9"/>
  <c r="I4332" i="9"/>
  <c r="I4333" i="9"/>
  <c r="I4334" i="9"/>
  <c r="I4335" i="9"/>
  <c r="I4336" i="9"/>
  <c r="I4337" i="9"/>
  <c r="I4338" i="9"/>
  <c r="I4339" i="9"/>
  <c r="I4340" i="9"/>
  <c r="I4341" i="9"/>
  <c r="I4342" i="9"/>
  <c r="I4343" i="9"/>
  <c r="I4344" i="9"/>
  <c r="I4345" i="9"/>
  <c r="I4346" i="9"/>
  <c r="I4347" i="9"/>
  <c r="I4348" i="9"/>
  <c r="I4349" i="9"/>
  <c r="I4350" i="9"/>
  <c r="I4351" i="9"/>
  <c r="I4352" i="9"/>
  <c r="I4353" i="9"/>
  <c r="I4354" i="9"/>
  <c r="I4355" i="9"/>
  <c r="I4356" i="9"/>
  <c r="I4357" i="9"/>
  <c r="I4358" i="9"/>
  <c r="I4359" i="9"/>
  <c r="I4360" i="9"/>
  <c r="I4361" i="9"/>
  <c r="I4362" i="9"/>
  <c r="I4363" i="9"/>
  <c r="I4364" i="9"/>
  <c r="I4365" i="9"/>
  <c r="I4366" i="9"/>
  <c r="I4367" i="9"/>
  <c r="I4368" i="9"/>
  <c r="I4369" i="9"/>
  <c r="I4370" i="9"/>
  <c r="I4371" i="9"/>
  <c r="I4372" i="9"/>
  <c r="I4373" i="9"/>
  <c r="I4374" i="9"/>
  <c r="I4375" i="9"/>
  <c r="I4376" i="9"/>
  <c r="I4377" i="9"/>
  <c r="I4378" i="9"/>
  <c r="I4379" i="9"/>
  <c r="I4380" i="9"/>
  <c r="I4381" i="9"/>
  <c r="I4382" i="9"/>
  <c r="I4383" i="9"/>
  <c r="I4384" i="9"/>
  <c r="I4385" i="9"/>
  <c r="I4386" i="9"/>
  <c r="I4387" i="9"/>
  <c r="I4388" i="9"/>
  <c r="I4389" i="9"/>
  <c r="I4390" i="9"/>
  <c r="I4391" i="9"/>
  <c r="I4392" i="9"/>
  <c r="I4393" i="9"/>
  <c r="I4394" i="9"/>
  <c r="I4395" i="9"/>
  <c r="I4396" i="9"/>
  <c r="I4397" i="9"/>
  <c r="I4398" i="9"/>
  <c r="I4399" i="9"/>
  <c r="I4400" i="9"/>
  <c r="I4401" i="9"/>
  <c r="I4402" i="9"/>
  <c r="I4403" i="9"/>
  <c r="I4404" i="9"/>
  <c r="I4405" i="9"/>
  <c r="I4406" i="9"/>
  <c r="I4407" i="9"/>
  <c r="I4408" i="9"/>
  <c r="I4409" i="9"/>
  <c r="I4410" i="9"/>
  <c r="I4411" i="9"/>
  <c r="I4412" i="9"/>
  <c r="I4413" i="9"/>
  <c r="I4414" i="9"/>
  <c r="I4415" i="9"/>
  <c r="I4416" i="9"/>
  <c r="I4417" i="9"/>
  <c r="I4418" i="9"/>
  <c r="I4419" i="9"/>
  <c r="I4420" i="9"/>
  <c r="I4421" i="9"/>
  <c r="I4422" i="9"/>
  <c r="I4423" i="9"/>
  <c r="I4424" i="9"/>
  <c r="I4425" i="9"/>
  <c r="I4426" i="9"/>
  <c r="I4427" i="9"/>
  <c r="I4428" i="9"/>
  <c r="I4429" i="9"/>
  <c r="I4430" i="9"/>
  <c r="I4431" i="9"/>
  <c r="I4432" i="9"/>
  <c r="I4433" i="9"/>
  <c r="I4434" i="9"/>
  <c r="I4435" i="9"/>
  <c r="I4436" i="9"/>
  <c r="I4437" i="9"/>
  <c r="I4438" i="9"/>
  <c r="I4439" i="9"/>
  <c r="I4440" i="9"/>
  <c r="I4441" i="9"/>
  <c r="I4442" i="9"/>
  <c r="I4443" i="9"/>
  <c r="I4444" i="9"/>
  <c r="I4445" i="9"/>
  <c r="I4446" i="9"/>
  <c r="I4447" i="9"/>
  <c r="I4448" i="9"/>
  <c r="I4449" i="9"/>
  <c r="I4450" i="9"/>
  <c r="I4451" i="9"/>
  <c r="I4452" i="9"/>
  <c r="I4453" i="9"/>
  <c r="I4454" i="9"/>
  <c r="I4455" i="9"/>
  <c r="I4456" i="9"/>
  <c r="I4457" i="9"/>
  <c r="I4458" i="9"/>
  <c r="I4459" i="9"/>
  <c r="I4460" i="9"/>
  <c r="I4461" i="9"/>
  <c r="I4462" i="9"/>
  <c r="I4463" i="9"/>
  <c r="I4464" i="9"/>
  <c r="I4465" i="9"/>
  <c r="I4466" i="9"/>
  <c r="I4467" i="9"/>
  <c r="I4468" i="9"/>
  <c r="I4469" i="9"/>
  <c r="I4470" i="9"/>
  <c r="I4471" i="9"/>
  <c r="I4472" i="9"/>
  <c r="I4473" i="9"/>
  <c r="I4474" i="9"/>
  <c r="I4475" i="9"/>
  <c r="I4476" i="9"/>
  <c r="I4477" i="9"/>
  <c r="I4478" i="9"/>
  <c r="I4479" i="9"/>
  <c r="I4480" i="9"/>
  <c r="I4481" i="9"/>
  <c r="I4482" i="9"/>
  <c r="I4483" i="9"/>
  <c r="I4484" i="9"/>
  <c r="I4485" i="9"/>
  <c r="I4486" i="9"/>
  <c r="I4487" i="9"/>
  <c r="I4488" i="9"/>
  <c r="I4489" i="9"/>
  <c r="I4490" i="9"/>
  <c r="I4491" i="9"/>
  <c r="I4492" i="9"/>
  <c r="I4493" i="9"/>
  <c r="I4494" i="9"/>
  <c r="I4495" i="9"/>
  <c r="I4496" i="9"/>
  <c r="I4497" i="9"/>
  <c r="I4498" i="9"/>
  <c r="I4499" i="9"/>
  <c r="I4500" i="9"/>
  <c r="I4501" i="9"/>
  <c r="I4502" i="9"/>
  <c r="I4503" i="9"/>
  <c r="I4504" i="9"/>
  <c r="I4505" i="9"/>
  <c r="I4506" i="9"/>
  <c r="I4507" i="9"/>
  <c r="I4508" i="9"/>
  <c r="I4509" i="9"/>
  <c r="I4510" i="9"/>
  <c r="I4511" i="9"/>
  <c r="I4512" i="9"/>
  <c r="I4513" i="9"/>
  <c r="I4514" i="9"/>
  <c r="I4515" i="9"/>
  <c r="I4516" i="9"/>
  <c r="I4517" i="9"/>
  <c r="I4518" i="9"/>
  <c r="I4519" i="9"/>
  <c r="I4520" i="9"/>
  <c r="I4521" i="9"/>
  <c r="I4522" i="9"/>
  <c r="I4523" i="9"/>
  <c r="I4524" i="9"/>
  <c r="I4525" i="9"/>
  <c r="I4526" i="9"/>
  <c r="I4527" i="9"/>
  <c r="I4528" i="9"/>
  <c r="I4529" i="9"/>
  <c r="I4530" i="9"/>
  <c r="I4531" i="9"/>
  <c r="I4532" i="9"/>
  <c r="I4533" i="9"/>
  <c r="I4534" i="9"/>
  <c r="I4535" i="9"/>
  <c r="I4536" i="9"/>
  <c r="I4537" i="9"/>
  <c r="I4538" i="9"/>
  <c r="I4539" i="9"/>
  <c r="I4540" i="9"/>
  <c r="I4541" i="9"/>
  <c r="I4542" i="9"/>
  <c r="I4543" i="9"/>
  <c r="I4544" i="9"/>
  <c r="I4545" i="9"/>
  <c r="I4546" i="9"/>
  <c r="I4547" i="9"/>
  <c r="I4548" i="9"/>
  <c r="I4549" i="9"/>
  <c r="I4550" i="9"/>
  <c r="I4551" i="9"/>
  <c r="I4552" i="9"/>
  <c r="I4553" i="9"/>
  <c r="I4554" i="9"/>
  <c r="I4555" i="9"/>
  <c r="I4556" i="9"/>
  <c r="I4557" i="9"/>
  <c r="I4558" i="9"/>
  <c r="I4559" i="9"/>
  <c r="I4560" i="9"/>
  <c r="I4561" i="9"/>
  <c r="I4562" i="9"/>
  <c r="I4563" i="9"/>
  <c r="I4564" i="9"/>
  <c r="I4565" i="9"/>
  <c r="I4566" i="9"/>
  <c r="I4567" i="9"/>
  <c r="I4568" i="9"/>
  <c r="I4569" i="9"/>
  <c r="I4570" i="9"/>
  <c r="I4571" i="9"/>
  <c r="I4572" i="9"/>
  <c r="I4573" i="9"/>
  <c r="I4574" i="9"/>
  <c r="I4575" i="9"/>
  <c r="I4576" i="9"/>
  <c r="I4577" i="9"/>
  <c r="I4578" i="9"/>
  <c r="I4579" i="9"/>
  <c r="I4580" i="9"/>
  <c r="I4581" i="9"/>
  <c r="I4582" i="9"/>
  <c r="I4583" i="9"/>
  <c r="I4584" i="9"/>
  <c r="I4585" i="9"/>
  <c r="I4586" i="9"/>
  <c r="I4587" i="9"/>
  <c r="I4588" i="9"/>
  <c r="I4589" i="9"/>
  <c r="I4590" i="9"/>
  <c r="I4591" i="9"/>
  <c r="I4592" i="9"/>
  <c r="I4593" i="9"/>
  <c r="I4594" i="9"/>
  <c r="I4595" i="9"/>
  <c r="I4596" i="9"/>
  <c r="I4597" i="9"/>
  <c r="I4598" i="9"/>
  <c r="I4599" i="9"/>
  <c r="I4600" i="9"/>
  <c r="I4601" i="9"/>
  <c r="I4602" i="9"/>
  <c r="I4603" i="9"/>
  <c r="I4604" i="9"/>
  <c r="I4605" i="9"/>
  <c r="I4606" i="9"/>
  <c r="I4607" i="9"/>
  <c r="I4608" i="9"/>
  <c r="I4609" i="9"/>
  <c r="I4610" i="9"/>
  <c r="I4611" i="9"/>
  <c r="I4612" i="9"/>
  <c r="I4613" i="9"/>
  <c r="I4614" i="9"/>
  <c r="I4615" i="9"/>
  <c r="I4616" i="9"/>
  <c r="I4617" i="9"/>
  <c r="I4618" i="9"/>
  <c r="I4619" i="9"/>
  <c r="I4620" i="9"/>
  <c r="I4621" i="9"/>
  <c r="I4622" i="9"/>
  <c r="I4623" i="9"/>
  <c r="I4624" i="9"/>
  <c r="I4625" i="9"/>
  <c r="I4626" i="9"/>
  <c r="I4627" i="9"/>
  <c r="I4628" i="9"/>
  <c r="I4629" i="9"/>
  <c r="I4630" i="9"/>
  <c r="I4631" i="9"/>
  <c r="I4632" i="9"/>
  <c r="I4633" i="9"/>
  <c r="I4634" i="9"/>
  <c r="I4635" i="9"/>
  <c r="I4636" i="9"/>
  <c r="I4637" i="9"/>
  <c r="I4638" i="9"/>
  <c r="I4639" i="9"/>
  <c r="I4640" i="9"/>
  <c r="I4641" i="9"/>
  <c r="I4642" i="9"/>
  <c r="I4643" i="9"/>
  <c r="I4644" i="9"/>
  <c r="I4645" i="9"/>
  <c r="I4646" i="9"/>
  <c r="I4647" i="9"/>
  <c r="I4648" i="9"/>
  <c r="I4649" i="9"/>
  <c r="I4650" i="9"/>
  <c r="I4651" i="9"/>
  <c r="I4652" i="9"/>
  <c r="I4653" i="9"/>
  <c r="I4654" i="9"/>
  <c r="I4655" i="9"/>
  <c r="I4656" i="9"/>
  <c r="I4657" i="9"/>
  <c r="I4658" i="9"/>
  <c r="I4659" i="9"/>
  <c r="I4660" i="9"/>
  <c r="I4661" i="9"/>
  <c r="I4662" i="9"/>
  <c r="I4663" i="9"/>
  <c r="I4664" i="9"/>
  <c r="I4665" i="9"/>
  <c r="I4666" i="9"/>
  <c r="I4667" i="9"/>
  <c r="I4668" i="9"/>
  <c r="I4669" i="9"/>
  <c r="I4670" i="9"/>
  <c r="I4671" i="9"/>
  <c r="I4672" i="9"/>
  <c r="I4673" i="9"/>
  <c r="I4674" i="9"/>
  <c r="I4675" i="9"/>
  <c r="I4676" i="9"/>
  <c r="I4677" i="9"/>
  <c r="I4678" i="9"/>
  <c r="I4679" i="9"/>
  <c r="I4680" i="9"/>
  <c r="I4681" i="9"/>
  <c r="I4682" i="9"/>
  <c r="I4683" i="9"/>
  <c r="I4684" i="9"/>
  <c r="I4685" i="9"/>
  <c r="I4686" i="9"/>
  <c r="I4687" i="9"/>
  <c r="I4688" i="9"/>
  <c r="I4689" i="9"/>
  <c r="I4690" i="9"/>
  <c r="I4691" i="9"/>
  <c r="I4692" i="9"/>
  <c r="I4693" i="9"/>
  <c r="I4694" i="9"/>
  <c r="I4695" i="9"/>
  <c r="I4696" i="9"/>
  <c r="I4697" i="9"/>
  <c r="I4698" i="9"/>
  <c r="I4699" i="9"/>
  <c r="I4700" i="9"/>
  <c r="I4701" i="9"/>
  <c r="I4702" i="9"/>
  <c r="I4703" i="9"/>
  <c r="I4704" i="9"/>
  <c r="I4705" i="9"/>
  <c r="I4706" i="9"/>
  <c r="I4707" i="9"/>
  <c r="I4708" i="9"/>
  <c r="I4709" i="9"/>
  <c r="I4710" i="9"/>
  <c r="I4711" i="9"/>
  <c r="I4712" i="9"/>
  <c r="I4713" i="9"/>
  <c r="I4714" i="9"/>
  <c r="I4715" i="9"/>
  <c r="I4716" i="9"/>
  <c r="I4717" i="9"/>
  <c r="I4718" i="9"/>
  <c r="I4719" i="9"/>
  <c r="I4720" i="9"/>
  <c r="I4721" i="9"/>
  <c r="I4722" i="9"/>
  <c r="I4723" i="9"/>
  <c r="I4724" i="9"/>
  <c r="I4725" i="9"/>
  <c r="I4726" i="9"/>
  <c r="I4727" i="9"/>
  <c r="I4728" i="9"/>
  <c r="I4729" i="9"/>
  <c r="I4730" i="9"/>
  <c r="I4731" i="9"/>
  <c r="I4732" i="9"/>
  <c r="I4733" i="9"/>
  <c r="I4734" i="9"/>
  <c r="I4735" i="9"/>
  <c r="I4736" i="9"/>
  <c r="I4737" i="9"/>
  <c r="I4738" i="9"/>
  <c r="I4739" i="9"/>
  <c r="I4740" i="9"/>
  <c r="I4741" i="9"/>
  <c r="I4742" i="9"/>
  <c r="I4743" i="9"/>
  <c r="I4744" i="9"/>
  <c r="I4745" i="9"/>
  <c r="I4746" i="9"/>
  <c r="I4747" i="9"/>
  <c r="I4748" i="9"/>
  <c r="I4749" i="9"/>
  <c r="I4750" i="9"/>
  <c r="I4751" i="9"/>
  <c r="I4752" i="9"/>
  <c r="I4753" i="9"/>
  <c r="I4754" i="9"/>
  <c r="I4755" i="9"/>
  <c r="I4756" i="9"/>
  <c r="I4757" i="9"/>
  <c r="I4758" i="9"/>
  <c r="I4759" i="9"/>
  <c r="I4760" i="9"/>
  <c r="I4761" i="9"/>
  <c r="I4762" i="9"/>
  <c r="I4763" i="9"/>
  <c r="I4764" i="9"/>
  <c r="I4765" i="9"/>
  <c r="I4766" i="9"/>
  <c r="I4767" i="9"/>
  <c r="I4768" i="9"/>
  <c r="I4769" i="9"/>
  <c r="I4770" i="9"/>
  <c r="I4771" i="9"/>
  <c r="I4772" i="9"/>
  <c r="I4773" i="9"/>
  <c r="I4774" i="9"/>
  <c r="I4775" i="9"/>
  <c r="I4776" i="9"/>
  <c r="I4777" i="9"/>
  <c r="I4778" i="9"/>
  <c r="I4779" i="9"/>
  <c r="I4780" i="9"/>
  <c r="I4781" i="9"/>
  <c r="I4782" i="9"/>
  <c r="I4783" i="9"/>
  <c r="I4784" i="9"/>
  <c r="I4785" i="9"/>
  <c r="I4786" i="9"/>
  <c r="I4787" i="9"/>
  <c r="I4788" i="9"/>
  <c r="I4789" i="9"/>
  <c r="I4790" i="9"/>
  <c r="I4791" i="9"/>
  <c r="I4792" i="9"/>
  <c r="I4793" i="9"/>
  <c r="I4794" i="9"/>
  <c r="I4795" i="9"/>
  <c r="I4796" i="9"/>
  <c r="I4797" i="9"/>
  <c r="I4798" i="9"/>
  <c r="I4799" i="9"/>
  <c r="I4800" i="9"/>
  <c r="I4801" i="9"/>
  <c r="I4802" i="9"/>
  <c r="I4803" i="9"/>
  <c r="I4804" i="9"/>
  <c r="I4805" i="9"/>
  <c r="I4806" i="9"/>
  <c r="I4807" i="9"/>
  <c r="I4808" i="9"/>
  <c r="I4809" i="9"/>
  <c r="I4810" i="9"/>
  <c r="I4811" i="9"/>
  <c r="I4812" i="9"/>
  <c r="I4813" i="9"/>
  <c r="I4814" i="9"/>
  <c r="I4815" i="9"/>
  <c r="I4816" i="9"/>
  <c r="I4817" i="9"/>
  <c r="I4818" i="9"/>
  <c r="I4819" i="9"/>
  <c r="I4820" i="9"/>
  <c r="I4821" i="9"/>
  <c r="I4822" i="9"/>
  <c r="I4823" i="9"/>
  <c r="I4824" i="9"/>
  <c r="I4825" i="9"/>
  <c r="I4826" i="9"/>
  <c r="I4827" i="9"/>
  <c r="I4828" i="9"/>
  <c r="I4829" i="9"/>
  <c r="I4830" i="9"/>
  <c r="I4831" i="9"/>
  <c r="I4832" i="9"/>
  <c r="I4833" i="9"/>
  <c r="I4834" i="9"/>
  <c r="I4835" i="9"/>
  <c r="I4836" i="9"/>
  <c r="I4837" i="9"/>
  <c r="I4838" i="9"/>
  <c r="I4839" i="9"/>
  <c r="I4840" i="9"/>
  <c r="I4841" i="9"/>
  <c r="I4842" i="9"/>
  <c r="I4843" i="9"/>
  <c r="I4844" i="9"/>
  <c r="I4845" i="9"/>
  <c r="I4846" i="9"/>
  <c r="I4847" i="9"/>
  <c r="I4848" i="9"/>
  <c r="I4849" i="9"/>
  <c r="I4850" i="9"/>
  <c r="I4851" i="9"/>
  <c r="I4852" i="9"/>
  <c r="I4853" i="9"/>
  <c r="I4854" i="9"/>
  <c r="I4855" i="9"/>
  <c r="I4856" i="9"/>
  <c r="I4857" i="9"/>
  <c r="I4858" i="9"/>
  <c r="I4859" i="9"/>
  <c r="I4860" i="9"/>
  <c r="I4861" i="9"/>
  <c r="I4862" i="9"/>
  <c r="I4863" i="9"/>
  <c r="I4864" i="9"/>
  <c r="I4865" i="9"/>
  <c r="I4866" i="9"/>
  <c r="I4867" i="9"/>
  <c r="I4868" i="9"/>
  <c r="I4869" i="9"/>
  <c r="I4870" i="9"/>
  <c r="I4871" i="9"/>
  <c r="I4872" i="9"/>
  <c r="I4873" i="9"/>
  <c r="I4874" i="9"/>
  <c r="I4875" i="9"/>
  <c r="I4876" i="9"/>
  <c r="I4877" i="9"/>
  <c r="I4878" i="9"/>
  <c r="I4879" i="9"/>
  <c r="I4880" i="9"/>
  <c r="I4881" i="9"/>
  <c r="I4882" i="9"/>
  <c r="I4883" i="9"/>
  <c r="I4884" i="9"/>
  <c r="I4885" i="9"/>
  <c r="I4886" i="9"/>
  <c r="I4887" i="9"/>
  <c r="I4888" i="9"/>
  <c r="I4889" i="9"/>
  <c r="I4890" i="9"/>
  <c r="I4891" i="9"/>
  <c r="I4892" i="9"/>
  <c r="I4893" i="9"/>
  <c r="I4894" i="9"/>
  <c r="I4895" i="9"/>
  <c r="I4896" i="9"/>
  <c r="I4897" i="9"/>
  <c r="I4898" i="9"/>
  <c r="I4899" i="9"/>
  <c r="I4900" i="9"/>
  <c r="I4901" i="9"/>
  <c r="I4902" i="9"/>
  <c r="I4903" i="9"/>
  <c r="I4904" i="9"/>
  <c r="I4905" i="9"/>
  <c r="I4906" i="9"/>
  <c r="I4907" i="9"/>
  <c r="I4908" i="9"/>
  <c r="I4909" i="9"/>
  <c r="I4910" i="9"/>
  <c r="I4911" i="9"/>
  <c r="I4912" i="9"/>
  <c r="I4913" i="9"/>
  <c r="I4914" i="9"/>
  <c r="I4915" i="9"/>
  <c r="I4916" i="9"/>
  <c r="I4917" i="9"/>
  <c r="I4918" i="9"/>
  <c r="I4919" i="9"/>
  <c r="I4920" i="9"/>
  <c r="I4921" i="9"/>
  <c r="I4922" i="9"/>
  <c r="I4923" i="9"/>
  <c r="I4924" i="9"/>
  <c r="I4925" i="9"/>
  <c r="I4926" i="9"/>
  <c r="I4927" i="9"/>
  <c r="I4928" i="9"/>
  <c r="I4929" i="9"/>
  <c r="I4930" i="9"/>
  <c r="I4931" i="9"/>
  <c r="I4932" i="9"/>
  <c r="I4933" i="9"/>
  <c r="I4934" i="9"/>
  <c r="I4935" i="9"/>
  <c r="I4936" i="9"/>
  <c r="I4937" i="9"/>
  <c r="I4938" i="9"/>
  <c r="I4939" i="9"/>
  <c r="I4940" i="9"/>
  <c r="I4941" i="9"/>
  <c r="I4942" i="9"/>
  <c r="I4943" i="9"/>
  <c r="I4944" i="9"/>
  <c r="I4945" i="9"/>
  <c r="I4946" i="9"/>
  <c r="I4947" i="9"/>
  <c r="I4948" i="9"/>
  <c r="I4949" i="9"/>
  <c r="I4950" i="9"/>
  <c r="I4951" i="9"/>
  <c r="I4952" i="9"/>
  <c r="I4953" i="9"/>
  <c r="I4954" i="9"/>
  <c r="I4955" i="9"/>
  <c r="I4956" i="9"/>
  <c r="I4957" i="9"/>
  <c r="I4958" i="9"/>
  <c r="I4959" i="9"/>
  <c r="I4960" i="9"/>
  <c r="I4961" i="9"/>
  <c r="I4962" i="9"/>
  <c r="I4963" i="9"/>
  <c r="I4964" i="9"/>
  <c r="I4965" i="9"/>
  <c r="I4966" i="9"/>
  <c r="I4967" i="9"/>
  <c r="I4968" i="9"/>
  <c r="I4969" i="9"/>
  <c r="I4970" i="9"/>
  <c r="I4971" i="9"/>
  <c r="I4972" i="9"/>
  <c r="I4973" i="9"/>
  <c r="I4974" i="9"/>
  <c r="I4975" i="9"/>
  <c r="I4976" i="9"/>
  <c r="I4977" i="9"/>
  <c r="I4978" i="9"/>
  <c r="I4979" i="9"/>
  <c r="I4980" i="9"/>
  <c r="I4981" i="9"/>
  <c r="I4982" i="9"/>
  <c r="I4983" i="9"/>
  <c r="I4984" i="9"/>
  <c r="I4985" i="9"/>
  <c r="I4986" i="9"/>
  <c r="I4987" i="9"/>
  <c r="I4988" i="9"/>
  <c r="I4989" i="9"/>
  <c r="I4990" i="9"/>
  <c r="I4991" i="9"/>
  <c r="I4992" i="9"/>
  <c r="I4993" i="9"/>
  <c r="I4994" i="9"/>
  <c r="I4995" i="9"/>
  <c r="I4996" i="9"/>
  <c r="I4997" i="9"/>
  <c r="I4998" i="9"/>
  <c r="I4999" i="9"/>
  <c r="I5000" i="9"/>
  <c r="I5001" i="9"/>
  <c r="I5002" i="9"/>
  <c r="I5003" i="9"/>
  <c r="I5004" i="9"/>
  <c r="I5005" i="9"/>
  <c r="I5006" i="9"/>
  <c r="I5007" i="9"/>
  <c r="I5008" i="9"/>
  <c r="I5009" i="9"/>
  <c r="I385" i="9"/>
  <c r="I181" i="9"/>
  <c r="I193" i="9"/>
  <c r="I197" i="9"/>
  <c r="I121" i="9"/>
  <c r="I129" i="9"/>
  <c r="I120" i="9"/>
  <c r="I85" i="9"/>
  <c r="I4" i="9"/>
  <c r="I557" i="9"/>
  <c r="L25" i="4"/>
  <c r="L29" i="4"/>
  <c r="L20" i="4"/>
  <c r="L28" i="4"/>
  <c r="L320" i="4"/>
  <c r="L1120" i="4"/>
  <c r="L1515" i="4"/>
  <c r="I58" i="9"/>
  <c r="I62" i="9"/>
  <c r="I115" i="9"/>
  <c r="I119" i="9"/>
  <c r="I336" i="9"/>
  <c r="I358" i="9"/>
  <c r="I362" i="9"/>
  <c r="I375" i="9"/>
  <c r="I423" i="9"/>
  <c r="I427" i="9"/>
  <c r="I430" i="9"/>
  <c r="I431" i="9"/>
  <c r="I434" i="9"/>
  <c r="I466" i="9"/>
  <c r="I546" i="9"/>
  <c r="I619" i="9"/>
  <c r="I663" i="9"/>
  <c r="I667" i="9"/>
  <c r="I799" i="9"/>
  <c r="I807" i="9"/>
  <c r="I815" i="9"/>
  <c r="I828" i="9"/>
  <c r="I1009" i="9"/>
  <c r="I1327" i="9"/>
  <c r="I1450" i="9"/>
  <c r="I1458" i="9"/>
  <c r="I1483" i="9"/>
  <c r="I1617" i="9"/>
  <c r="I1621" i="9"/>
  <c r="I1625" i="9"/>
  <c r="I1693" i="9"/>
  <c r="I1816" i="9"/>
  <c r="I122" i="9"/>
  <c r="I900" i="9"/>
  <c r="I975" i="9"/>
  <c r="I992" i="9"/>
  <c r="I1000" i="9"/>
  <c r="I1018" i="9"/>
  <c r="I1074" i="9"/>
  <c r="I1087" i="9"/>
  <c r="I1314" i="9"/>
  <c r="I1318" i="9"/>
  <c r="I1321" i="9"/>
  <c r="I1449" i="9"/>
  <c r="I1482" i="9"/>
  <c r="I1549" i="9"/>
  <c r="I1561" i="9"/>
  <c r="I1585" i="9"/>
  <c r="I1589" i="9"/>
  <c r="I1593" i="9"/>
  <c r="I1613" i="9"/>
  <c r="I1772" i="9"/>
  <c r="I1781" i="9"/>
  <c r="I1822" i="9"/>
  <c r="I1857" i="9"/>
  <c r="I1883" i="9"/>
  <c r="I1890" i="9"/>
  <c r="I1898" i="9"/>
  <c r="L18" i="4"/>
  <c r="L200" i="4"/>
  <c r="L1691" i="4"/>
  <c r="I416" i="9"/>
  <c r="I424" i="9"/>
  <c r="I669" i="9"/>
  <c r="I713" i="9"/>
  <c r="I717" i="9"/>
  <c r="I765" i="9"/>
  <c r="I847" i="9"/>
  <c r="I855" i="9"/>
  <c r="I860" i="9"/>
  <c r="I873" i="9"/>
  <c r="I889" i="9"/>
  <c r="I1394" i="9"/>
  <c r="I1433" i="9"/>
  <c r="I1441" i="9"/>
  <c r="I1580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239" i="4"/>
  <c r="I22" i="9"/>
  <c r="I83" i="9"/>
  <c r="I245" i="9"/>
  <c r="I384" i="9"/>
  <c r="I1854" i="9"/>
  <c r="L1074" i="4"/>
  <c r="L1154" i="4"/>
  <c r="I21" i="9"/>
  <c r="I111" i="9"/>
  <c r="I155" i="9"/>
  <c r="I218" i="9"/>
  <c r="I459" i="9"/>
  <c r="I463" i="9"/>
  <c r="I471" i="9"/>
  <c r="I640" i="9"/>
  <c r="I644" i="9"/>
  <c r="I670" i="9"/>
  <c r="I962" i="9"/>
  <c r="I968" i="9"/>
  <c r="I972" i="9"/>
  <c r="I1042" i="9"/>
  <c r="I1058" i="9"/>
  <c r="I1065" i="9"/>
  <c r="I1069" i="9"/>
  <c r="I1170" i="9"/>
  <c r="I1283" i="9"/>
  <c r="I1295" i="9"/>
  <c r="I1322" i="9"/>
  <c r="I1326" i="9"/>
  <c r="L130" i="4"/>
  <c r="L170" i="4"/>
  <c r="L342" i="4"/>
  <c r="L996" i="4"/>
  <c r="L1076" i="4"/>
  <c r="L1228" i="4"/>
  <c r="L1236" i="4"/>
  <c r="S1236" i="4" s="1"/>
  <c r="L1254" i="4"/>
  <c r="L1389" i="4"/>
  <c r="L1477" i="4"/>
  <c r="L1812" i="4"/>
  <c r="I40" i="9"/>
  <c r="I52" i="9"/>
  <c r="I57" i="9"/>
  <c r="I105" i="9"/>
  <c r="I149" i="9"/>
  <c r="I150" i="9"/>
  <c r="I251" i="9"/>
  <c r="I338" i="9"/>
  <c r="I386" i="9"/>
  <c r="I394" i="9"/>
  <c r="I458" i="9"/>
  <c r="I498" i="9"/>
  <c r="I514" i="9"/>
  <c r="I522" i="9"/>
  <c r="I758" i="9"/>
  <c r="I1460" i="9"/>
  <c r="I1477" i="9"/>
  <c r="I1537" i="9"/>
  <c r="I1541" i="9"/>
  <c r="I1545" i="9"/>
  <c r="I1760" i="9"/>
  <c r="I1863" i="9"/>
  <c r="I229" i="9"/>
  <c r="I230" i="9"/>
  <c r="I233" i="9"/>
  <c r="I234" i="9"/>
  <c r="I261" i="9"/>
  <c r="I284" i="9"/>
  <c r="I288" i="9"/>
  <c r="I300" i="9"/>
  <c r="I301" i="9"/>
  <c r="I304" i="9"/>
  <c r="I305" i="9"/>
  <c r="I309" i="9"/>
  <c r="I328" i="9"/>
  <c r="I351" i="9"/>
  <c r="I352" i="9"/>
  <c r="I456" i="9"/>
  <c r="I492" i="9"/>
  <c r="I574" i="9"/>
  <c r="I593" i="9"/>
  <c r="I598" i="9"/>
  <c r="I649" i="9"/>
  <c r="I653" i="9"/>
  <c r="I676" i="9"/>
  <c r="I683" i="9"/>
  <c r="I704" i="9"/>
  <c r="I708" i="9"/>
  <c r="I727" i="9"/>
  <c r="I731" i="9"/>
  <c r="I732" i="9"/>
  <c r="I735" i="9"/>
  <c r="I736" i="9"/>
  <c r="I755" i="9"/>
  <c r="I760" i="9"/>
  <c r="I780" i="9"/>
  <c r="I786" i="9"/>
  <c r="I809" i="9"/>
  <c r="I810" i="9"/>
  <c r="I825" i="9"/>
  <c r="I839" i="9"/>
  <c r="I929" i="9"/>
  <c r="I949" i="9"/>
  <c r="I961" i="9"/>
  <c r="I1033" i="9"/>
  <c r="I1037" i="9"/>
  <c r="I1053" i="9"/>
  <c r="I1133" i="9"/>
  <c r="I1137" i="9"/>
  <c r="I1153" i="9"/>
  <c r="I1169" i="9"/>
  <c r="I1257" i="9"/>
  <c r="I1274" i="9"/>
  <c r="I1311" i="9"/>
  <c r="I1312" i="9"/>
  <c r="I1412" i="9"/>
  <c r="I1420" i="9"/>
  <c r="I1699" i="9"/>
  <c r="I1833" i="9"/>
  <c r="I1849" i="9"/>
  <c r="I1934" i="9"/>
  <c r="I1935" i="9"/>
  <c r="I1938" i="9"/>
  <c r="I1939" i="9"/>
  <c r="I1943" i="9"/>
  <c r="I1944" i="9"/>
  <c r="I775" i="9"/>
  <c r="I783" i="9"/>
  <c r="I788" i="9"/>
  <c r="I943" i="9"/>
  <c r="I1070" i="9"/>
  <c r="I1310" i="9"/>
  <c r="I1393" i="9"/>
  <c r="I1457" i="9"/>
  <c r="I1470" i="9"/>
  <c r="I1648" i="9"/>
  <c r="I1652" i="9"/>
  <c r="I1825" i="9"/>
  <c r="I1841" i="9"/>
  <c r="I1847" i="9"/>
  <c r="I1963" i="9"/>
  <c r="L984" i="4"/>
  <c r="K1271" i="4"/>
  <c r="P1271" i="4" s="1"/>
  <c r="L1271" i="4"/>
  <c r="L1079" i="4"/>
  <c r="L1275" i="4"/>
  <c r="K1275" i="4"/>
  <c r="P1275" i="4" s="1"/>
  <c r="L1314" i="4"/>
  <c r="K1527" i="4"/>
  <c r="P1527" i="4" s="1"/>
  <c r="L1527" i="4"/>
  <c r="L778" i="4"/>
  <c r="L1040" i="4"/>
  <c r="L1298" i="4"/>
  <c r="L140" i="4"/>
  <c r="L186" i="4"/>
  <c r="L240" i="4"/>
  <c r="L264" i="4"/>
  <c r="L272" i="4"/>
  <c r="L350" i="4"/>
  <c r="L749" i="4"/>
  <c r="L857" i="4"/>
  <c r="K1131" i="4"/>
  <c r="P1131" i="4" s="1"/>
  <c r="L1131" i="4"/>
  <c r="L1224" i="4"/>
  <c r="L1259" i="4"/>
  <c r="S1259" i="4" s="1"/>
  <c r="L1290" i="4"/>
  <c r="L1291" i="4"/>
  <c r="L1304" i="4"/>
  <c r="L1719" i="4"/>
  <c r="L1824" i="4"/>
  <c r="I18" i="9"/>
  <c r="I97" i="9"/>
  <c r="I133" i="9"/>
  <c r="I282" i="9"/>
  <c r="I833" i="9"/>
  <c r="I922" i="9"/>
  <c r="I928" i="9"/>
  <c r="I1050" i="9"/>
  <c r="L1660" i="4"/>
  <c r="I67" i="9"/>
  <c r="I116" i="9"/>
  <c r="I165" i="9"/>
  <c r="I269" i="9"/>
  <c r="I273" i="9"/>
  <c r="I277" i="9"/>
  <c r="I331" i="9"/>
  <c r="I335" i="9"/>
  <c r="I343" i="9"/>
  <c r="I376" i="9"/>
  <c r="I439" i="9"/>
  <c r="I448" i="9"/>
  <c r="I457" i="9"/>
  <c r="I486" i="9"/>
  <c r="I497" i="9"/>
  <c r="I538" i="9"/>
  <c r="I543" i="9"/>
  <c r="I612" i="9"/>
  <c r="I750" i="9"/>
  <c r="I756" i="9"/>
  <c r="I757" i="9"/>
  <c r="I769" i="9"/>
  <c r="I832" i="9"/>
  <c r="I876" i="9"/>
  <c r="I917" i="9"/>
  <c r="I921" i="9"/>
  <c r="I953" i="9"/>
  <c r="L1070" i="4"/>
  <c r="L1124" i="4"/>
  <c r="S1124" i="4" s="1"/>
  <c r="L1150" i="4"/>
  <c r="L1204" i="4"/>
  <c r="S1204" i="4" s="1"/>
  <c r="L1250" i="4"/>
  <c r="L1287" i="4"/>
  <c r="L1429" i="4"/>
  <c r="L1538" i="4"/>
  <c r="L1703" i="4"/>
  <c r="I5" i="9"/>
  <c r="I23" i="9"/>
  <c r="I71" i="9"/>
  <c r="I198" i="9"/>
  <c r="I203" i="9"/>
  <c r="I225" i="9"/>
  <c r="I235" i="9"/>
  <c r="I313" i="9"/>
  <c r="I330" i="9"/>
  <c r="I410" i="9"/>
  <c r="I418" i="9"/>
  <c r="I426" i="9"/>
  <c r="I899" i="9"/>
  <c r="I911" i="9"/>
  <c r="I916" i="9"/>
  <c r="I944" i="9"/>
  <c r="I289" i="9"/>
  <c r="I299" i="9"/>
  <c r="I329" i="9"/>
  <c r="I361" i="9"/>
  <c r="I417" i="9"/>
  <c r="I477" i="9"/>
  <c r="I536" i="9"/>
  <c r="I537" i="9"/>
  <c r="I541" i="9"/>
  <c r="I542" i="9"/>
  <c r="I608" i="9"/>
  <c r="I613" i="9"/>
  <c r="I618" i="9"/>
  <c r="I622" i="9"/>
  <c r="I677" i="9"/>
  <c r="I682" i="9"/>
  <c r="I686" i="9"/>
  <c r="I749" i="9"/>
  <c r="I812" i="9"/>
  <c r="I893" i="9"/>
  <c r="I925" i="9"/>
  <c r="I954" i="9"/>
  <c r="I960" i="9"/>
  <c r="I976" i="9"/>
  <c r="I1005" i="9"/>
  <c r="I1067" i="9"/>
  <c r="I1081" i="9"/>
  <c r="I1085" i="9"/>
  <c r="I1090" i="9"/>
  <c r="I1097" i="9"/>
  <c r="I1101" i="9"/>
  <c r="I1105" i="9"/>
  <c r="I1111" i="9"/>
  <c r="I1115" i="9"/>
  <c r="I1125" i="9"/>
  <c r="I1168" i="9"/>
  <c r="I1178" i="9"/>
  <c r="I1347" i="9"/>
  <c r="I1351" i="9"/>
  <c r="I1396" i="9"/>
  <c r="I1494" i="9"/>
  <c r="I1498" i="9"/>
  <c r="I1764" i="9"/>
  <c r="I1776" i="9"/>
  <c r="I1784" i="9"/>
  <c r="I1790" i="9"/>
  <c r="I1806" i="9"/>
  <c r="I1954" i="9"/>
  <c r="I1958" i="9"/>
  <c r="I1970" i="9"/>
  <c r="I1978" i="9"/>
  <c r="I1983" i="9"/>
  <c r="I39" i="9"/>
  <c r="I51" i="9"/>
  <c r="I55" i="9"/>
  <c r="I56" i="9"/>
  <c r="I68" i="9"/>
  <c r="I73" i="9"/>
  <c r="I89" i="9"/>
  <c r="I104" i="9"/>
  <c r="I134" i="9"/>
  <c r="I139" i="9"/>
  <c r="I205" i="9"/>
  <c r="I209" i="9"/>
  <c r="I236" i="9"/>
  <c r="I240" i="9"/>
  <c r="I249" i="9"/>
  <c r="I293" i="9"/>
  <c r="I294" i="9"/>
  <c r="I298" i="9"/>
  <c r="I310" i="9"/>
  <c r="I315" i="9"/>
  <c r="I355" i="9"/>
  <c r="I387" i="9"/>
  <c r="I390" i="9"/>
  <c r="I398" i="9"/>
  <c r="I407" i="9"/>
  <c r="I408" i="9"/>
  <c r="I464" i="9"/>
  <c r="I526" i="9"/>
  <c r="I558" i="9"/>
  <c r="I587" i="9"/>
  <c r="I602" i="9"/>
  <c r="I607" i="9"/>
  <c r="I615" i="9"/>
  <c r="I621" i="9"/>
  <c r="I624" i="9"/>
  <c r="I628" i="9"/>
  <c r="I641" i="9"/>
  <c r="I657" i="9"/>
  <c r="I661" i="9"/>
  <c r="I666" i="9"/>
  <c r="I679" i="9"/>
  <c r="I685" i="9"/>
  <c r="I688" i="9"/>
  <c r="I692" i="9"/>
  <c r="I705" i="9"/>
  <c r="I721" i="9"/>
  <c r="I725" i="9"/>
  <c r="I740" i="9"/>
  <c r="I747" i="9"/>
  <c r="I819" i="9"/>
  <c r="I823" i="9"/>
  <c r="I830" i="9"/>
  <c r="I849" i="9"/>
  <c r="I879" i="9"/>
  <c r="I892" i="9"/>
  <c r="I914" i="9"/>
  <c r="I930" i="9"/>
  <c r="I935" i="9"/>
  <c r="I936" i="9"/>
  <c r="I940" i="9"/>
  <c r="I952" i="9"/>
  <c r="I957" i="9"/>
  <c r="I988" i="9"/>
  <c r="I996" i="9"/>
  <c r="I1004" i="9"/>
  <c r="I1019" i="9"/>
  <c r="I1027" i="9"/>
  <c r="I1039" i="9"/>
  <c r="I1045" i="9"/>
  <c r="I1055" i="9"/>
  <c r="I1071" i="9"/>
  <c r="I1077" i="9"/>
  <c r="I1092" i="9"/>
  <c r="I1109" i="9"/>
  <c r="I1110" i="9"/>
  <c r="I1114" i="9"/>
  <c r="I1129" i="9"/>
  <c r="I1154" i="9"/>
  <c r="I1162" i="9"/>
  <c r="I1165" i="9"/>
  <c r="I1177" i="9"/>
  <c r="I1209" i="9"/>
  <c r="I1235" i="9"/>
  <c r="I1286" i="9"/>
  <c r="I1315" i="9"/>
  <c r="I1346" i="9"/>
  <c r="I1485" i="9"/>
  <c r="I1493" i="9"/>
  <c r="I1568" i="9"/>
  <c r="I1572" i="9"/>
  <c r="I1584" i="9"/>
  <c r="I1588" i="9"/>
  <c r="I1592" i="9"/>
  <c r="I1596" i="9"/>
  <c r="I1612" i="9"/>
  <c r="I1680" i="9"/>
  <c r="I1684" i="9"/>
  <c r="I1688" i="9"/>
  <c r="I1708" i="9"/>
  <c r="I1712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183" i="9"/>
  <c r="I1242" i="9"/>
  <c r="I1250" i="9"/>
  <c r="I1878" i="9"/>
  <c r="I1889" i="9"/>
  <c r="I1259" i="9"/>
  <c r="I1319" i="9"/>
  <c r="I1330" i="9"/>
  <c r="I1334" i="9"/>
  <c r="I1338" i="9"/>
  <c r="I1350" i="9"/>
  <c r="I1370" i="9"/>
  <c r="I1424" i="9"/>
  <c r="I1425" i="9"/>
  <c r="I1452" i="9"/>
  <c r="I1471" i="9"/>
  <c r="I1478" i="9"/>
  <c r="I1497" i="9"/>
  <c r="I1504" i="9"/>
  <c r="I1508" i="9"/>
  <c r="I1520" i="9"/>
  <c r="I1521" i="9"/>
  <c r="I1524" i="9"/>
  <c r="I1525" i="9"/>
  <c r="I1532" i="9"/>
  <c r="I1533" i="9"/>
  <c r="I1633" i="9"/>
  <c r="I1641" i="9"/>
  <c r="I1665" i="9"/>
  <c r="I1676" i="9"/>
  <c r="I1683" i="9"/>
  <c r="I1726" i="9"/>
  <c r="I1730" i="9"/>
  <c r="I1734" i="9"/>
  <c r="I1738" i="9"/>
  <c r="I1742" i="9"/>
  <c r="I1746" i="9"/>
  <c r="I1750" i="9"/>
  <c r="I1754" i="9"/>
  <c r="I1758" i="9"/>
  <c r="I1765" i="9"/>
  <c r="I1805" i="9"/>
  <c r="I1902" i="9"/>
  <c r="I1918" i="9"/>
  <c r="I1946" i="9"/>
  <c r="I1950" i="9"/>
  <c r="I1966" i="9"/>
  <c r="I1342" i="9"/>
  <c r="I1368" i="9"/>
  <c r="I1372" i="9"/>
  <c r="I1468" i="9"/>
  <c r="I1473" i="9"/>
  <c r="I1516" i="9"/>
  <c r="I1528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74" i="9"/>
  <c r="I1792" i="9"/>
  <c r="I1796" i="9"/>
  <c r="I1804" i="9"/>
  <c r="I1807" i="9"/>
  <c r="I1834" i="9"/>
  <c r="I1850" i="9"/>
  <c r="I1855" i="9"/>
  <c r="I1874" i="9"/>
  <c r="I1899" i="9"/>
  <c r="I1911" i="9"/>
  <c r="I1915" i="9"/>
  <c r="I1927" i="9"/>
  <c r="I1931" i="9"/>
  <c r="I1960" i="9"/>
  <c r="L79" i="4"/>
  <c r="L1013" i="4"/>
  <c r="L1049" i="4"/>
  <c r="K1070" i="4"/>
  <c r="P1070" i="4" s="1"/>
  <c r="L1162" i="4"/>
  <c r="L1175" i="4"/>
  <c r="L1219" i="4"/>
  <c r="K1228" i="4"/>
  <c r="P1228" i="4" s="1"/>
  <c r="L1232" i="4"/>
  <c r="L1377" i="4"/>
  <c r="L1404" i="4"/>
  <c r="L1405" i="4"/>
  <c r="L1419" i="4"/>
  <c r="L1421" i="4"/>
  <c r="L1507" i="4"/>
  <c r="L1531" i="4"/>
  <c r="L1766" i="4"/>
  <c r="L1919" i="4"/>
  <c r="L1975" i="4"/>
  <c r="S1975" i="4" s="1"/>
  <c r="I14" i="9"/>
  <c r="I15" i="9"/>
  <c r="I17" i="9"/>
  <c r="I19" i="9"/>
  <c r="I31" i="9"/>
  <c r="I32" i="9"/>
  <c r="I63" i="9"/>
  <c r="I72" i="9"/>
  <c r="I84" i="9"/>
  <c r="I101" i="9"/>
  <c r="I145" i="9"/>
  <c r="I166" i="9"/>
  <c r="I171" i="9"/>
  <c r="I213" i="9"/>
  <c r="I237" i="9"/>
  <c r="I241" i="9"/>
  <c r="I250" i="9"/>
  <c r="I262" i="9"/>
  <c r="I267" i="9"/>
  <c r="L210" i="4"/>
  <c r="L216" i="4"/>
  <c r="L234" i="4"/>
  <c r="L242" i="4"/>
  <c r="L983" i="4"/>
  <c r="L1005" i="4"/>
  <c r="L1035" i="4"/>
  <c r="L1083" i="4"/>
  <c r="L1138" i="4"/>
  <c r="L1143" i="4"/>
  <c r="L1145" i="4"/>
  <c r="L1146" i="4"/>
  <c r="L1159" i="4"/>
  <c r="L1161" i="4"/>
  <c r="L1171" i="4"/>
  <c r="K1175" i="4"/>
  <c r="P1175" i="4" s="1"/>
  <c r="K1192" i="4"/>
  <c r="P1192" i="4" s="1"/>
  <c r="L1196" i="4"/>
  <c r="L1207" i="4"/>
  <c r="L1212" i="4"/>
  <c r="S1212" i="4" s="1"/>
  <c r="L1240" i="4"/>
  <c r="S1240" i="4" s="1"/>
  <c r="L1243" i="4"/>
  <c r="L1246" i="4"/>
  <c r="K1270" i="4"/>
  <c r="P1270" i="4" s="1"/>
  <c r="L1308" i="4"/>
  <c r="L1322" i="4"/>
  <c r="L1392" i="4"/>
  <c r="L1393" i="4"/>
  <c r="L1445" i="4"/>
  <c r="L1499" i="4"/>
  <c r="L1903" i="4"/>
  <c r="I27" i="9"/>
  <c r="I42" i="9"/>
  <c r="I46" i="9"/>
  <c r="I49" i="9"/>
  <c r="I123" i="9"/>
  <c r="I161" i="9"/>
  <c r="I182" i="9"/>
  <c r="I187" i="9"/>
  <c r="I297" i="9"/>
  <c r="I633" i="9"/>
  <c r="I697" i="9"/>
  <c r="L13" i="4"/>
  <c r="L74" i="4"/>
  <c r="L75" i="4"/>
  <c r="L138" i="4"/>
  <c r="L142" i="4"/>
  <c r="L146" i="4"/>
  <c r="L152" i="4"/>
  <c r="L202" i="4"/>
  <c r="L248" i="4"/>
  <c r="L282" i="4"/>
  <c r="L318" i="4"/>
  <c r="L352" i="4"/>
  <c r="L392" i="4"/>
  <c r="L406" i="4"/>
  <c r="L967" i="4"/>
  <c r="L976" i="4"/>
  <c r="L1148" i="4"/>
  <c r="S1148" i="4" s="1"/>
  <c r="L1164" i="4"/>
  <c r="S1164" i="4" s="1"/>
  <c r="L1390" i="4"/>
  <c r="L1489" i="4"/>
  <c r="L1533" i="4"/>
  <c r="L1675" i="4"/>
  <c r="K1817" i="4"/>
  <c r="P1817" i="4" s="1"/>
  <c r="L1817" i="4"/>
  <c r="I90" i="9"/>
  <c r="I94" i="9"/>
  <c r="I106" i="9"/>
  <c r="I110" i="9"/>
  <c r="I220" i="9"/>
  <c r="I224" i="9"/>
  <c r="I323" i="9"/>
  <c r="I344" i="9"/>
  <c r="I353" i="9"/>
  <c r="I354" i="9"/>
  <c r="I395" i="9"/>
  <c r="I399" i="9"/>
  <c r="I425" i="9"/>
  <c r="I451" i="9"/>
  <c r="I472" i="9"/>
  <c r="I500" i="9"/>
  <c r="I504" i="9"/>
  <c r="I517" i="9"/>
  <c r="I535" i="9"/>
  <c r="I575" i="9"/>
  <c r="I625" i="9"/>
  <c r="I629" i="9"/>
  <c r="I634" i="9"/>
  <c r="I645" i="9"/>
  <c r="I650" i="9"/>
  <c r="I689" i="9"/>
  <c r="I693" i="9"/>
  <c r="I698" i="9"/>
  <c r="I709" i="9"/>
  <c r="I714" i="9"/>
  <c r="I748" i="9"/>
  <c r="I753" i="9"/>
  <c r="I778" i="9"/>
  <c r="I784" i="9"/>
  <c r="I785" i="9"/>
  <c r="I793" i="9"/>
  <c r="I816" i="9"/>
  <c r="I817" i="9"/>
  <c r="I826" i="9"/>
  <c r="I841" i="9"/>
  <c r="I894" i="9"/>
  <c r="I897" i="9"/>
  <c r="I948" i="9"/>
  <c r="I981" i="9"/>
  <c r="I986" i="9"/>
  <c r="I995" i="9"/>
  <c r="I1003" i="9"/>
  <c r="I1006" i="9"/>
  <c r="I1010" i="9"/>
  <c r="I1021" i="9"/>
  <c r="L1791" i="4"/>
  <c r="L1894" i="4"/>
  <c r="I8" i="9"/>
  <c r="I10" i="9"/>
  <c r="I11" i="9"/>
  <c r="I26" i="9"/>
  <c r="I28" i="9"/>
  <c r="I34" i="9"/>
  <c r="I41" i="9"/>
  <c r="I74" i="9"/>
  <c r="I78" i="9"/>
  <c r="I79" i="9"/>
  <c r="I88" i="9"/>
  <c r="I99" i="9"/>
  <c r="I100" i="9"/>
  <c r="I130" i="9"/>
  <c r="I131" i="9"/>
  <c r="I137" i="9"/>
  <c r="I138" i="9"/>
  <c r="I146" i="9"/>
  <c r="I147" i="9"/>
  <c r="I153" i="9"/>
  <c r="I154" i="9"/>
  <c r="I162" i="9"/>
  <c r="I163" i="9"/>
  <c r="I169" i="9"/>
  <c r="I170" i="9"/>
  <c r="I178" i="9"/>
  <c r="I179" i="9"/>
  <c r="I185" i="9"/>
  <c r="I186" i="9"/>
  <c r="I194" i="9"/>
  <c r="I195" i="9"/>
  <c r="I201" i="9"/>
  <c r="I202" i="9"/>
  <c r="I214" i="9"/>
  <c r="I219" i="9"/>
  <c r="I252" i="9"/>
  <c r="I253" i="9"/>
  <c r="I256" i="9"/>
  <c r="I257" i="9"/>
  <c r="I265" i="9"/>
  <c r="I266" i="9"/>
  <c r="I278" i="9"/>
  <c r="I283" i="9"/>
  <c r="I316" i="9"/>
  <c r="I317" i="9"/>
  <c r="I320" i="9"/>
  <c r="I321" i="9"/>
  <c r="I326" i="9"/>
  <c r="I327" i="9"/>
  <c r="I332" i="9"/>
  <c r="I363" i="9"/>
  <c r="I366" i="9"/>
  <c r="I367" i="9"/>
  <c r="I368" i="9"/>
  <c r="I392" i="9"/>
  <c r="I393" i="9"/>
  <c r="I402" i="9"/>
  <c r="I415" i="9"/>
  <c r="I419" i="9"/>
  <c r="I440" i="9"/>
  <c r="I442" i="9"/>
  <c r="I449" i="9"/>
  <c r="I450" i="9"/>
  <c r="I454" i="9"/>
  <c r="I455" i="9"/>
  <c r="I483" i="9"/>
  <c r="I499" i="9"/>
  <c r="I502" i="9"/>
  <c r="I503" i="9"/>
  <c r="I506" i="9"/>
  <c r="I525" i="9"/>
  <c r="I530" i="9"/>
  <c r="I545" i="9"/>
  <c r="I552" i="9"/>
  <c r="I573" i="9"/>
  <c r="I577" i="9"/>
  <c r="I588" i="9"/>
  <c r="I592" i="9"/>
  <c r="I601" i="9"/>
  <c r="I609" i="9"/>
  <c r="I631" i="9"/>
  <c r="I637" i="9"/>
  <c r="I638" i="9"/>
  <c r="I647" i="9"/>
  <c r="I654" i="9"/>
  <c r="I673" i="9"/>
  <c r="I695" i="9"/>
  <c r="I701" i="9"/>
  <c r="I702" i="9"/>
  <c r="I711" i="9"/>
  <c r="I718" i="9"/>
  <c r="I743" i="9"/>
  <c r="I744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140" i="9"/>
  <c r="I156" i="9"/>
  <c r="I172" i="9"/>
  <c r="I188" i="9"/>
  <c r="I204" i="9"/>
  <c r="I208" i="9"/>
  <c r="I217" i="9"/>
  <c r="I268" i="9"/>
  <c r="I272" i="9"/>
  <c r="I281" i="9"/>
  <c r="I334" i="9"/>
  <c r="I360" i="9"/>
  <c r="I370" i="9"/>
  <c r="I383" i="9"/>
  <c r="I422" i="9"/>
  <c r="I462" i="9"/>
  <c r="I480" i="9"/>
  <c r="I496" i="9"/>
  <c r="I501" i="9"/>
  <c r="I505" i="9"/>
  <c r="I527" i="9"/>
  <c r="I586" i="9"/>
  <c r="I617" i="9"/>
  <c r="I635" i="9"/>
  <c r="I651" i="9"/>
  <c r="I656" i="9"/>
  <c r="I660" i="9"/>
  <c r="I681" i="9"/>
  <c r="I699" i="9"/>
  <c r="I715" i="9"/>
  <c r="I720" i="9"/>
  <c r="I724" i="9"/>
  <c r="I739" i="9"/>
  <c r="I763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72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1974" i="9"/>
  <c r="I776" i="9"/>
  <c r="I781" i="9"/>
  <c r="I789" i="9"/>
  <c r="I794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949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914" i="9"/>
  <c r="I1930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06" i="9"/>
  <c r="I1921" i="9"/>
  <c r="I1922" i="9"/>
  <c r="I1941" i="9"/>
  <c r="I1942" i="9"/>
  <c r="I1947" i="9"/>
  <c r="I1948" i="9"/>
  <c r="I1961" i="9"/>
  <c r="I1962" i="9"/>
  <c r="I1964" i="9"/>
  <c r="I1982" i="9"/>
  <c r="I1775" i="9"/>
  <c r="I1791" i="9"/>
  <c r="I1815" i="9"/>
  <c r="I1882" i="9"/>
  <c r="I1901" i="9"/>
  <c r="I1910" i="9"/>
  <c r="I1917" i="9"/>
  <c r="I1926" i="9"/>
  <c r="I1945" i="9"/>
  <c r="I1953" i="9"/>
  <c r="I1969" i="9"/>
  <c r="I1976" i="9"/>
  <c r="S4" i="9"/>
  <c r="L26" i="4"/>
  <c r="L70" i="4"/>
  <c r="L71" i="4"/>
  <c r="H130" i="4"/>
  <c r="C130" i="4" s="1"/>
  <c r="H140" i="4"/>
  <c r="C140" i="4" s="1"/>
  <c r="H152" i="4"/>
  <c r="C152" i="4" s="1"/>
  <c r="L176" i="4"/>
  <c r="L184" i="4"/>
  <c r="H210" i="4"/>
  <c r="C210" i="4" s="1"/>
  <c r="H240" i="4"/>
  <c r="C240" i="4" s="1"/>
  <c r="L256" i="4"/>
  <c r="H272" i="4"/>
  <c r="C272" i="4" s="1"/>
  <c r="L288" i="4"/>
  <c r="L298" i="4"/>
  <c r="L312" i="4"/>
  <c r="H320" i="4"/>
  <c r="C320" i="4" s="1"/>
  <c r="L328" i="4"/>
  <c r="L334" i="4"/>
  <c r="H350" i="4"/>
  <c r="C350" i="4" s="1"/>
  <c r="L358" i="4"/>
  <c r="L366" i="4"/>
  <c r="H368" i="4"/>
  <c r="C368" i="4" s="1"/>
  <c r="L382" i="4"/>
  <c r="H392" i="4"/>
  <c r="C392" i="4" s="1"/>
  <c r="L400" i="4"/>
  <c r="L424" i="4"/>
  <c r="L814" i="4"/>
  <c r="L1004" i="4"/>
  <c r="L1008" i="4"/>
  <c r="L1010" i="4"/>
  <c r="L1115" i="4"/>
  <c r="H1115" i="4"/>
  <c r="C1115" i="4" s="1"/>
  <c r="S1239" i="4"/>
  <c r="L1251" i="4"/>
  <c r="S1251" i="4" s="1"/>
  <c r="L1282" i="4"/>
  <c r="L1376" i="4"/>
  <c r="L865" i="4"/>
  <c r="K865" i="4"/>
  <c r="P865" i="4" s="1"/>
  <c r="L985" i="4"/>
  <c r="K985" i="4"/>
  <c r="P985" i="4" s="1"/>
  <c r="L1090" i="4"/>
  <c r="K1090" i="4"/>
  <c r="P1090" i="4" s="1"/>
  <c r="K1127" i="4"/>
  <c r="P1127" i="4" s="1"/>
  <c r="L1127" i="4"/>
  <c r="K1286" i="4"/>
  <c r="P1286" i="4" s="1"/>
  <c r="L1286" i="4"/>
  <c r="L43" i="4"/>
  <c r="L47" i="4"/>
  <c r="L111" i="4"/>
  <c r="L115" i="4"/>
  <c r="L416" i="4"/>
  <c r="L430" i="4"/>
  <c r="L757" i="4"/>
  <c r="L790" i="4"/>
  <c r="L1000" i="4"/>
  <c r="K1005" i="4"/>
  <c r="P1005" i="4" s="1"/>
  <c r="L1015" i="4"/>
  <c r="L1042" i="4"/>
  <c r="L1086" i="4"/>
  <c r="K1107" i="4"/>
  <c r="P1107" i="4" s="1"/>
  <c r="L1107" i="4"/>
  <c r="L1134" i="4"/>
  <c r="L1151" i="4"/>
  <c r="L1153" i="4"/>
  <c r="L1180" i="4"/>
  <c r="S1180" i="4" s="1"/>
  <c r="L1200" i="4"/>
  <c r="L1244" i="4"/>
  <c r="S1244" i="4" s="1"/>
  <c r="K1250" i="4"/>
  <c r="P1250" i="4" s="1"/>
  <c r="L1266" i="4"/>
  <c r="L1315" i="4"/>
  <c r="H1315" i="4"/>
  <c r="C1315" i="4" s="1"/>
  <c r="K1344" i="4"/>
  <c r="P1344" i="4" s="1"/>
  <c r="L1344" i="4"/>
  <c r="L1360" i="4"/>
  <c r="K1374" i="4"/>
  <c r="P1374" i="4" s="1"/>
  <c r="L1374" i="4"/>
  <c r="H1438" i="4"/>
  <c r="C1438" i="4" s="1"/>
  <c r="L1438" i="4"/>
  <c r="S1438" i="4" s="1"/>
  <c r="L27" i="4"/>
  <c r="L33" i="4"/>
  <c r="L72" i="4"/>
  <c r="L103" i="4"/>
  <c r="L160" i="4"/>
  <c r="L168" i="4"/>
  <c r="L178" i="4"/>
  <c r="L218" i="4"/>
  <c r="L232" i="4"/>
  <c r="H256" i="4"/>
  <c r="C256" i="4" s="1"/>
  <c r="L266" i="4"/>
  <c r="H288" i="4"/>
  <c r="C288" i="4" s="1"/>
  <c r="L304" i="4"/>
  <c r="L326" i="4"/>
  <c r="H334" i="4"/>
  <c r="C334" i="4" s="1"/>
  <c r="L344" i="4"/>
  <c r="L360" i="4"/>
  <c r="L374" i="4"/>
  <c r="L384" i="4"/>
  <c r="L398" i="4"/>
  <c r="L414" i="4"/>
  <c r="H424" i="4"/>
  <c r="C424" i="4" s="1"/>
  <c r="L432" i="4"/>
  <c r="L834" i="4"/>
  <c r="L1020" i="4"/>
  <c r="L1024" i="4"/>
  <c r="K1031" i="4"/>
  <c r="P1031" i="4" s="1"/>
  <c r="L1031" i="4"/>
  <c r="L1048" i="4"/>
  <c r="K1067" i="4"/>
  <c r="P1067" i="4" s="1"/>
  <c r="L1067" i="4"/>
  <c r="L1088" i="4"/>
  <c r="S1088" i="4" s="1"/>
  <c r="L1104" i="4"/>
  <c r="S1104" i="4" s="1"/>
  <c r="L1106" i="4"/>
  <c r="K1106" i="4"/>
  <c r="P1106" i="4" s="1"/>
  <c r="L1112" i="4"/>
  <c r="S1112" i="4" s="1"/>
  <c r="L1128" i="4"/>
  <c r="S1128" i="4" s="1"/>
  <c r="K1208" i="4"/>
  <c r="P1208" i="4" s="1"/>
  <c r="L1208" i="4"/>
  <c r="K1248" i="4"/>
  <c r="P1248" i="4" s="1"/>
  <c r="L1248" i="4"/>
  <c r="L972" i="4"/>
  <c r="L1012" i="4"/>
  <c r="L1044" i="4"/>
  <c r="L1063" i="4"/>
  <c r="L1122" i="4"/>
  <c r="L1136" i="4"/>
  <c r="S1136" i="4" s="1"/>
  <c r="L1140" i="4"/>
  <c r="L1156" i="4"/>
  <c r="S1156" i="4" s="1"/>
  <c r="L1158" i="4"/>
  <c r="L1167" i="4"/>
  <c r="L1169" i="4"/>
  <c r="L1184" i="4"/>
  <c r="L1188" i="4"/>
  <c r="S1188" i="4" s="1"/>
  <c r="L1216" i="4"/>
  <c r="L1220" i="4"/>
  <c r="S1220" i="4" s="1"/>
  <c r="L1247" i="4"/>
  <c r="S1247" i="4" s="1"/>
  <c r="L1255" i="4"/>
  <c r="S1255" i="4" s="1"/>
  <c r="L1295" i="4"/>
  <c r="L1302" i="4"/>
  <c r="L1306" i="4"/>
  <c r="L1307" i="4"/>
  <c r="L1310" i="4"/>
  <c r="K1440" i="4"/>
  <c r="P1440" i="4" s="1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K1511" i="4"/>
  <c r="P1511" i="4" s="1"/>
  <c r="L1511" i="4"/>
  <c r="L1539" i="4"/>
  <c r="L1166" i="4"/>
  <c r="L1191" i="4"/>
  <c r="L1203" i="4"/>
  <c r="L1223" i="4"/>
  <c r="L1235" i="4"/>
  <c r="L1238" i="4"/>
  <c r="L1242" i="4"/>
  <c r="S1243" i="4"/>
  <c r="L1258" i="4"/>
  <c r="L1263" i="4"/>
  <c r="L1274" i="4"/>
  <c r="L1279" i="4"/>
  <c r="S1279" i="4" s="1"/>
  <c r="L1372" i="4"/>
  <c r="L1373" i="4"/>
  <c r="H1450" i="4"/>
  <c r="C1450" i="4" s="1"/>
  <c r="L1450" i="4"/>
  <c r="S1450" i="4" s="1"/>
  <c r="L1523" i="4"/>
  <c r="L1557" i="4"/>
  <c r="K1557" i="4"/>
  <c r="P1557" i="4" s="1"/>
  <c r="L1485" i="4"/>
  <c r="K1485" i="4"/>
  <c r="P1485" i="4" s="1"/>
  <c r="K1503" i="4"/>
  <c r="P1503" i="4" s="1"/>
  <c r="L1503" i="4"/>
  <c r="L1573" i="4"/>
  <c r="H1716" i="4"/>
  <c r="C1716" i="4" s="1"/>
  <c r="L1716" i="4"/>
  <c r="L1759" i="4"/>
  <c r="L1760" i="4"/>
  <c r="K1772" i="4"/>
  <c r="P1772" i="4" s="1"/>
  <c r="L1772" i="4"/>
  <c r="H1780" i="4"/>
  <c r="C1780" i="4" s="1"/>
  <c r="L1805" i="4"/>
  <c r="S1805" i="4" s="1"/>
  <c r="L1910" i="4"/>
  <c r="I30" i="9"/>
  <c r="I33" i="9"/>
  <c r="I45" i="9"/>
  <c r="I59" i="9"/>
  <c r="I75" i="9"/>
  <c r="I93" i="9"/>
  <c r="I112" i="9"/>
  <c r="I113" i="9"/>
  <c r="I221" i="9"/>
  <c r="I285" i="9"/>
  <c r="I378" i="9"/>
  <c r="I391" i="9"/>
  <c r="I432" i="9"/>
  <c r="I485" i="9"/>
  <c r="I489" i="9"/>
  <c r="K1519" i="4"/>
  <c r="P1519" i="4" s="1"/>
  <c r="L1519" i="4"/>
  <c r="K1537" i="4"/>
  <c r="P1537" i="4" s="1"/>
  <c r="L1537" i="4"/>
  <c r="L1687" i="4"/>
  <c r="L1725" i="4"/>
  <c r="K1943" i="4"/>
  <c r="P1943" i="4" s="1"/>
  <c r="L1943" i="4"/>
  <c r="I12" i="9"/>
  <c r="I24" i="9"/>
  <c r="I38" i="9"/>
  <c r="I128" i="9"/>
  <c r="I144" i="9"/>
  <c r="I160" i="9"/>
  <c r="I176" i="9"/>
  <c r="I192" i="9"/>
  <c r="I346" i="9"/>
  <c r="I359" i="9"/>
  <c r="I400" i="9"/>
  <c r="I474" i="9"/>
  <c r="H1702" i="4"/>
  <c r="C1702" i="4" s="1"/>
  <c r="L1702" i="4"/>
  <c r="L1668" i="4"/>
  <c r="L1720" i="4"/>
  <c r="L1809" i="4"/>
  <c r="S1809" i="4" s="1"/>
  <c r="I6" i="9"/>
  <c r="I37" i="9"/>
  <c r="I48" i="9"/>
  <c r="O3" i="9"/>
  <c r="I64" i="9"/>
  <c r="I65" i="9"/>
  <c r="I80" i="9"/>
  <c r="I81" i="9"/>
  <c r="I96" i="9"/>
  <c r="I125" i="9"/>
  <c r="I141" i="9"/>
  <c r="I157" i="9"/>
  <c r="I173" i="9"/>
  <c r="I189" i="9"/>
  <c r="I210" i="9"/>
  <c r="I211" i="9"/>
  <c r="I226" i="9"/>
  <c r="I227" i="9"/>
  <c r="I242" i="9"/>
  <c r="I243" i="9"/>
  <c r="I258" i="9"/>
  <c r="I259" i="9"/>
  <c r="I274" i="9"/>
  <c r="I275" i="9"/>
  <c r="I290" i="9"/>
  <c r="I291" i="9"/>
  <c r="I306" i="9"/>
  <c r="I307" i="9"/>
  <c r="I322" i="9"/>
  <c r="I345" i="9"/>
  <c r="I347" i="9"/>
  <c r="I348" i="9"/>
  <c r="I377" i="9"/>
  <c r="I379" i="9"/>
  <c r="I380" i="9"/>
  <c r="I409" i="9"/>
  <c r="I411" i="9"/>
  <c r="I412" i="9"/>
  <c r="I441" i="9"/>
  <c r="I443" i="9"/>
  <c r="I444" i="9"/>
  <c r="I473" i="9"/>
  <c r="I475" i="9"/>
  <c r="I476" i="9"/>
  <c r="I493" i="9"/>
  <c r="I509" i="9"/>
  <c r="I521" i="9"/>
  <c r="I534" i="9"/>
  <c r="I540" i="9"/>
  <c r="I553" i="9"/>
  <c r="I554" i="9"/>
  <c r="I571" i="9"/>
  <c r="I616" i="9"/>
  <c r="I636" i="9"/>
  <c r="I648" i="9"/>
  <c r="I668" i="9"/>
  <c r="I680" i="9"/>
  <c r="I700" i="9"/>
  <c r="I712" i="9"/>
  <c r="I737" i="9"/>
  <c r="I741" i="9"/>
  <c r="I742" i="9"/>
  <c r="I745" i="9"/>
  <c r="I804" i="9"/>
  <c r="I868" i="9"/>
  <c r="L1481" i="4"/>
  <c r="L1561" i="4"/>
  <c r="L1684" i="4"/>
  <c r="L1688" i="4"/>
  <c r="L1700" i="4"/>
  <c r="L1707" i="4"/>
  <c r="L1765" i="4"/>
  <c r="L1792" i="4"/>
  <c r="L1795" i="4"/>
  <c r="L1924" i="4"/>
  <c r="L1926" i="4"/>
  <c r="I7" i="9"/>
  <c r="I29" i="9"/>
  <c r="I36" i="9"/>
  <c r="I43" i="9"/>
  <c r="I44" i="9"/>
  <c r="I54" i="9"/>
  <c r="I60" i="9"/>
  <c r="I70" i="9"/>
  <c r="I76" i="9"/>
  <c r="I86" i="9"/>
  <c r="I91" i="9"/>
  <c r="I92" i="9"/>
  <c r="I102" i="9"/>
  <c r="I107" i="9"/>
  <c r="I108" i="9"/>
  <c r="I118" i="9"/>
  <c r="I126" i="9"/>
  <c r="I136" i="9"/>
  <c r="I142" i="9"/>
  <c r="I152" i="9"/>
  <c r="I158" i="9"/>
  <c r="I168" i="9"/>
  <c r="I174" i="9"/>
  <c r="I184" i="9"/>
  <c r="I190" i="9"/>
  <c r="I200" i="9"/>
  <c r="I206" i="9"/>
  <c r="I216" i="9"/>
  <c r="I222" i="9"/>
  <c r="I232" i="9"/>
  <c r="I238" i="9"/>
  <c r="I248" i="9"/>
  <c r="I254" i="9"/>
  <c r="I264" i="9"/>
  <c r="I270" i="9"/>
  <c r="I280" i="9"/>
  <c r="I286" i="9"/>
  <c r="I296" i="9"/>
  <c r="I302" i="9"/>
  <c r="I312" i="9"/>
  <c r="I318" i="9"/>
  <c r="I337" i="9"/>
  <c r="I339" i="9"/>
  <c r="I350" i="9"/>
  <c r="I369" i="9"/>
  <c r="I371" i="9"/>
  <c r="I382" i="9"/>
  <c r="I401" i="9"/>
  <c r="I403" i="9"/>
  <c r="I414" i="9"/>
  <c r="I433" i="9"/>
  <c r="I435" i="9"/>
  <c r="I446" i="9"/>
  <c r="I465" i="9"/>
  <c r="I467" i="9"/>
  <c r="I487" i="9"/>
  <c r="I490" i="9"/>
  <c r="I513" i="9"/>
  <c r="I518" i="9"/>
  <c r="I547" i="9"/>
  <c r="I550" i="9"/>
  <c r="I559" i="9"/>
  <c r="I562" i="9"/>
  <c r="I568" i="9"/>
  <c r="I569" i="9"/>
  <c r="I570" i="9"/>
  <c r="I576" i="9"/>
  <c r="I606" i="9"/>
  <c r="I733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L1801" i="4"/>
  <c r="S1801" i="4" s="1"/>
  <c r="I16" i="9"/>
  <c r="I20" i="9"/>
  <c r="I50" i="9"/>
  <c r="I66" i="9"/>
  <c r="I82" i="9"/>
  <c r="I98" i="9"/>
  <c r="I114" i="9"/>
  <c r="I132" i="9"/>
  <c r="I148" i="9"/>
  <c r="I164" i="9"/>
  <c r="I180" i="9"/>
  <c r="I196" i="9"/>
  <c r="I212" i="9"/>
  <c r="I228" i="9"/>
  <c r="I244" i="9"/>
  <c r="I260" i="9"/>
  <c r="I276" i="9"/>
  <c r="I292" i="9"/>
  <c r="I308" i="9"/>
  <c r="I342" i="9"/>
  <c r="I374" i="9"/>
  <c r="I406" i="9"/>
  <c r="I438" i="9"/>
  <c r="I470" i="9"/>
  <c r="I482" i="9"/>
  <c r="I510" i="9"/>
  <c r="I556" i="9"/>
  <c r="I620" i="9"/>
  <c r="I632" i="9"/>
  <c r="I652" i="9"/>
  <c r="I664" i="9"/>
  <c r="I684" i="9"/>
  <c r="I696" i="9"/>
  <c r="I716" i="9"/>
  <c r="I728" i="9"/>
  <c r="I754" i="9"/>
  <c r="I759" i="9"/>
  <c r="I764" i="9"/>
  <c r="I818" i="9"/>
  <c r="I821" i="9"/>
  <c r="I882" i="9"/>
  <c r="I885" i="9"/>
  <c r="I581" i="9"/>
  <c r="I582" i="9"/>
  <c r="I590" i="9"/>
  <c r="I591" i="9"/>
  <c r="I599" i="9"/>
  <c r="I600" i="9"/>
  <c r="I611" i="9"/>
  <c r="I623" i="9"/>
  <c r="I627" i="9"/>
  <c r="I639" i="9"/>
  <c r="I643" i="9"/>
  <c r="I655" i="9"/>
  <c r="I659" i="9"/>
  <c r="I671" i="9"/>
  <c r="I675" i="9"/>
  <c r="I687" i="9"/>
  <c r="I691" i="9"/>
  <c r="I703" i="9"/>
  <c r="I707" i="9"/>
  <c r="I719" i="9"/>
  <c r="I723" i="9"/>
  <c r="I729" i="9"/>
  <c r="I730" i="9"/>
  <c r="I734" i="9"/>
  <c r="I746" i="9"/>
  <c r="I751" i="9"/>
  <c r="I762" i="9"/>
  <c r="I767" i="9"/>
  <c r="I78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4" i="9"/>
  <c r="I779" i="9"/>
  <c r="I790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979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25" i="9"/>
  <c r="I1929" i="9"/>
  <c r="I1933" i="9"/>
  <c r="I1937" i="9"/>
  <c r="I1951" i="9"/>
  <c r="I1955" i="9"/>
  <c r="I1973" i="9"/>
  <c r="I1981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2" i="9"/>
  <c r="I1916" i="9"/>
  <c r="I1919" i="9"/>
  <c r="I1923" i="9"/>
  <c r="I1928" i="9"/>
  <c r="I1932" i="9"/>
  <c r="I1957" i="9"/>
  <c r="I1967" i="9"/>
  <c r="I1971" i="9"/>
  <c r="S6" i="9"/>
  <c r="L23" i="4"/>
  <c r="L101" i="4"/>
  <c r="K857" i="4"/>
  <c r="P857" i="4" s="1"/>
  <c r="S1076" i="4"/>
  <c r="K1086" i="4"/>
  <c r="P1086" i="4" s="1"/>
  <c r="K1087" i="4"/>
  <c r="P1087" i="4" s="1"/>
  <c r="L1087" i="4"/>
  <c r="L1095" i="4"/>
  <c r="L1098" i="4"/>
  <c r="K1098" i="4"/>
  <c r="P1098" i="4" s="1"/>
  <c r="L1102" i="4"/>
  <c r="K1122" i="4"/>
  <c r="P1122" i="4" s="1"/>
  <c r="L1123" i="4"/>
  <c r="S1140" i="4"/>
  <c r="L1172" i="4"/>
  <c r="K1172" i="4"/>
  <c r="P1172" i="4" s="1"/>
  <c r="L1176" i="4"/>
  <c r="K1176" i="4"/>
  <c r="P1176" i="4" s="1"/>
  <c r="K1185" i="4"/>
  <c r="P1185" i="4" s="1"/>
  <c r="L1185" i="4"/>
  <c r="K1191" i="4"/>
  <c r="P1191" i="4" s="1"/>
  <c r="S1196" i="4"/>
  <c r="K1201" i="4"/>
  <c r="P1201" i="4" s="1"/>
  <c r="L1201" i="4"/>
  <c r="K1207" i="4"/>
  <c r="P1207" i="4" s="1"/>
  <c r="K1217" i="4"/>
  <c r="P1217" i="4" s="1"/>
  <c r="L1217" i="4"/>
  <c r="K1223" i="4"/>
  <c r="P1223" i="4" s="1"/>
  <c r="S1228" i="4"/>
  <c r="K1233" i="4"/>
  <c r="P1233" i="4" s="1"/>
  <c r="L1233" i="4"/>
  <c r="K1258" i="4"/>
  <c r="P1258" i="4" s="1"/>
  <c r="L1262" i="4"/>
  <c r="K1262" i="4"/>
  <c r="P1262" i="4" s="1"/>
  <c r="L1283" i="4"/>
  <c r="K1283" i="4"/>
  <c r="P1283" i="4" s="1"/>
  <c r="K1290" i="4"/>
  <c r="P1290" i="4" s="1"/>
  <c r="K1295" i="4"/>
  <c r="P1295" i="4" s="1"/>
  <c r="L1299" i="4"/>
  <c r="K1299" i="4"/>
  <c r="P1299" i="4" s="1"/>
  <c r="L1303" i="4"/>
  <c r="K1303" i="4"/>
  <c r="P1303" i="4" s="1"/>
  <c r="L1342" i="4"/>
  <c r="K1342" i="4"/>
  <c r="P1342" i="4" s="1"/>
  <c r="L1343" i="4"/>
  <c r="K1343" i="4"/>
  <c r="P1343" i="4" s="1"/>
  <c r="H1456" i="4"/>
  <c r="C1456" i="4" s="1"/>
  <c r="L1456" i="4"/>
  <c r="S1456" i="4" s="1"/>
  <c r="L1009" i="4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L1229" i="4"/>
  <c r="L1359" i="4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 s="1"/>
  <c r="L1672" i="4"/>
  <c r="K1672" i="4"/>
  <c r="P1672" i="4" s="1"/>
  <c r="H1793" i="4"/>
  <c r="C1793" i="4" s="1"/>
  <c r="L1793" i="4"/>
  <c r="L1796" i="4"/>
  <c r="K1796" i="4"/>
  <c r="P1796" i="4" s="1"/>
  <c r="L8" i="4"/>
  <c r="L10" i="4"/>
  <c r="L11" i="4"/>
  <c r="L44" i="4"/>
  <c r="L77" i="4"/>
  <c r="L849" i="4"/>
  <c r="K1013" i="4"/>
  <c r="P1013" i="4" s="1"/>
  <c r="K1015" i="4"/>
  <c r="P1015" i="4" s="1"/>
  <c r="L1017" i="4"/>
  <c r="K1017" i="4"/>
  <c r="P1017" i="4" s="1"/>
  <c r="K1033" i="4"/>
  <c r="P1033" i="4" s="1"/>
  <c r="K1035" i="4"/>
  <c r="P1035" i="4" s="1"/>
  <c r="L1037" i="4"/>
  <c r="K1037" i="4"/>
  <c r="P1037" i="4" s="1"/>
  <c r="K1044" i="4"/>
  <c r="P1044" i="4" s="1"/>
  <c r="L17" i="4"/>
  <c r="L31" i="4"/>
  <c r="L35" i="4"/>
  <c r="L36" i="4"/>
  <c r="L37" i="4"/>
  <c r="L38" i="4"/>
  <c r="L39" i="4"/>
  <c r="L40" i="4"/>
  <c r="L41" i="4"/>
  <c r="L45" i="4"/>
  <c r="L50" i="4"/>
  <c r="L83" i="4"/>
  <c r="L99" i="4"/>
  <c r="L107" i="4"/>
  <c r="L127" i="4"/>
  <c r="L798" i="4"/>
  <c r="K831" i="4"/>
  <c r="P831" i="4" s="1"/>
  <c r="L831" i="4"/>
  <c r="K849" i="4"/>
  <c r="P849" i="4" s="1"/>
  <c r="L873" i="4"/>
  <c r="L968" i="4"/>
  <c r="L993" i="4"/>
  <c r="K1040" i="4"/>
  <c r="P1040" i="4" s="1"/>
  <c r="L1046" i="4"/>
  <c r="K1046" i="4"/>
  <c r="P1046" i="4" s="1"/>
  <c r="L1052" i="4"/>
  <c r="L1054" i="4"/>
  <c r="S1054" i="4" s="1"/>
  <c r="K1074" i="4"/>
  <c r="P1074" i="4" s="1"/>
  <c r="L1075" i="4"/>
  <c r="S1075" i="4" s="1"/>
  <c r="L1080" i="4"/>
  <c r="S1080" i="4" s="1"/>
  <c r="L1092" i="4"/>
  <c r="S1092" i="4" s="1"/>
  <c r="L1099" i="4"/>
  <c r="K1102" i="4"/>
  <c r="P1102" i="4" s="1"/>
  <c r="K1103" i="4"/>
  <c r="P1103" i="4" s="1"/>
  <c r="L1103" i="4"/>
  <c r="L1111" i="4"/>
  <c r="L1114" i="4"/>
  <c r="K1114" i="4"/>
  <c r="P1114" i="4" s="1"/>
  <c r="L1118" i="4"/>
  <c r="S1120" i="4"/>
  <c r="K1138" i="4"/>
  <c r="P1138" i="4" s="1"/>
  <c r="L1139" i="4"/>
  <c r="H1149" i="4"/>
  <c r="C1149" i="4" s="1"/>
  <c r="L1149" i="4"/>
  <c r="H1157" i="4"/>
  <c r="C1157" i="4" s="1"/>
  <c r="L1157" i="4"/>
  <c r="H1165" i="4"/>
  <c r="C1165" i="4" s="1"/>
  <c r="L1165" i="4"/>
  <c r="L1179" i="4"/>
  <c r="K1179" i="4"/>
  <c r="P1179" i="4" s="1"/>
  <c r="K1184" i="4"/>
  <c r="P1184" i="4" s="1"/>
  <c r="H1188" i="4"/>
  <c r="C1188" i="4" s="1"/>
  <c r="K1200" i="4"/>
  <c r="P1200" i="4" s="1"/>
  <c r="H1204" i="4"/>
  <c r="C1204" i="4" s="1"/>
  <c r="K1216" i="4"/>
  <c r="P1216" i="4" s="1"/>
  <c r="H1220" i="4"/>
  <c r="C1220" i="4" s="1"/>
  <c r="K1232" i="4"/>
  <c r="P1232" i="4" s="1"/>
  <c r="H1236" i="4"/>
  <c r="C1236" i="4" s="1"/>
  <c r="K1238" i="4"/>
  <c r="P1238" i="4" s="1"/>
  <c r="K1246" i="4"/>
  <c r="P1246" i="4" s="1"/>
  <c r="H1255" i="4"/>
  <c r="C1255" i="4" s="1"/>
  <c r="K1263" i="4"/>
  <c r="P1263" i="4" s="1"/>
  <c r="S1275" i="4"/>
  <c r="H1282" i="4"/>
  <c r="C1282" i="4" s="1"/>
  <c r="H1287" i="4"/>
  <c r="C1287" i="4" s="1"/>
  <c r="K1307" i="4"/>
  <c r="P1307" i="4" s="1"/>
  <c r="L1311" i="4"/>
  <c r="K1311" i="4"/>
  <c r="P1311" i="4" s="1"/>
  <c r="H1324" i="4"/>
  <c r="C1324" i="4" s="1"/>
  <c r="L1324" i="4"/>
  <c r="L1326" i="4"/>
  <c r="K1326" i="4"/>
  <c r="P1326" i="4" s="1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71" i="4"/>
  <c r="L1082" i="4"/>
  <c r="K1082" i="4"/>
  <c r="P1082" i="4" s="1"/>
  <c r="K1135" i="4"/>
  <c r="P1135" i="4" s="1"/>
  <c r="L1135" i="4"/>
  <c r="L1346" i="4"/>
  <c r="K1346" i="4"/>
  <c r="P1346" i="4" s="1"/>
  <c r="L1347" i="4"/>
  <c r="K1347" i="4"/>
  <c r="P1347" i="4" s="1"/>
  <c r="L1358" i="4"/>
  <c r="K1358" i="4"/>
  <c r="P1358" i="4" s="1"/>
  <c r="K1468" i="4"/>
  <c r="P1468" i="4" s="1"/>
  <c r="L1468" i="4"/>
  <c r="L1718" i="4"/>
  <c r="K1718" i="4"/>
  <c r="P1718" i="4" s="1"/>
  <c r="H1768" i="4"/>
  <c r="C1768" i="4" s="1"/>
  <c r="L1768" i="4"/>
  <c r="L6" i="4"/>
  <c r="L32" i="4"/>
  <c r="L52" i="4"/>
  <c r="L109" i="4"/>
  <c r="L123" i="4"/>
  <c r="L693" i="4"/>
  <c r="L709" i="4"/>
  <c r="L725" i="4"/>
  <c r="L787" i="4"/>
  <c r="L15" i="4"/>
  <c r="L24" i="4"/>
  <c r="L30" i="4"/>
  <c r="L34" i="4"/>
  <c r="L42" i="4"/>
  <c r="L46" i="4"/>
  <c r="L48" i="4"/>
  <c r="L69" i="4"/>
  <c r="L73" i="4"/>
  <c r="L81" i="4"/>
  <c r="L97" i="4"/>
  <c r="L105" i="4"/>
  <c r="L119" i="4"/>
  <c r="L132" i="4"/>
  <c r="L134" i="4"/>
  <c r="H138" i="4"/>
  <c r="C138" i="4" s="1"/>
  <c r="H146" i="4"/>
  <c r="C146" i="4" s="1"/>
  <c r="L154" i="4"/>
  <c r="H160" i="4"/>
  <c r="C160" i="4" s="1"/>
  <c r="H176" i="4"/>
  <c r="C176" i="4" s="1"/>
  <c r="H184" i="4"/>
  <c r="C184" i="4" s="1"/>
  <c r="L192" i="4"/>
  <c r="L208" i="4"/>
  <c r="H216" i="4"/>
  <c r="C216" i="4" s="1"/>
  <c r="L224" i="4"/>
  <c r="H234" i="4"/>
  <c r="C234" i="4" s="1"/>
  <c r="H242" i="4"/>
  <c r="C242" i="4" s="1"/>
  <c r="L250" i="4"/>
  <c r="L274" i="4"/>
  <c r="L280" i="4"/>
  <c r="L296" i="4"/>
  <c r="L310" i="4"/>
  <c r="H328" i="4"/>
  <c r="C328" i="4" s="1"/>
  <c r="L336" i="4"/>
  <c r="H342" i="4"/>
  <c r="C342" i="4" s="1"/>
  <c r="H352" i="4"/>
  <c r="C352" i="4" s="1"/>
  <c r="H358" i="4"/>
  <c r="C358" i="4" s="1"/>
  <c r="H366" i="4"/>
  <c r="C366" i="4" s="1"/>
  <c r="L376" i="4"/>
  <c r="H382" i="4"/>
  <c r="C382" i="4" s="1"/>
  <c r="L390" i="4"/>
  <c r="H400" i="4"/>
  <c r="C400" i="4" s="1"/>
  <c r="L408" i="4"/>
  <c r="H414" i="4"/>
  <c r="C414" i="4" s="1"/>
  <c r="L422" i="4"/>
  <c r="H432" i="4"/>
  <c r="C432" i="4" s="1"/>
  <c r="K701" i="4"/>
  <c r="P701" i="4" s="1"/>
  <c r="L701" i="4"/>
  <c r="K717" i="4"/>
  <c r="P717" i="4" s="1"/>
  <c r="L717" i="4"/>
  <c r="L733" i="4"/>
  <c r="L741" i="4"/>
  <c r="L763" i="4"/>
  <c r="L806" i="4"/>
  <c r="L810" i="4"/>
  <c r="K975" i="4"/>
  <c r="P975" i="4" s="1"/>
  <c r="L975" i="4"/>
  <c r="L988" i="4"/>
  <c r="L991" i="4"/>
  <c r="K993" i="4"/>
  <c r="P993" i="4" s="1"/>
  <c r="L999" i="4"/>
  <c r="L1001" i="4"/>
  <c r="K1001" i="4"/>
  <c r="P1001" i="4" s="1"/>
  <c r="L1007" i="4"/>
  <c r="L1016" i="4"/>
  <c r="L1036" i="4"/>
  <c r="L1038" i="4"/>
  <c r="L1066" i="4"/>
  <c r="K1066" i="4"/>
  <c r="P1066" i="4" s="1"/>
  <c r="L1091" i="4"/>
  <c r="L1096" i="4"/>
  <c r="S1096" i="4" s="1"/>
  <c r="L1108" i="4"/>
  <c r="S1108" i="4" s="1"/>
  <c r="K1119" i="4"/>
  <c r="P1119" i="4" s="1"/>
  <c r="L1119" i="4"/>
  <c r="L1130" i="4"/>
  <c r="K1130" i="4"/>
  <c r="P1130" i="4" s="1"/>
  <c r="K1147" i="4"/>
  <c r="P1147" i="4" s="1"/>
  <c r="L1147" i="4"/>
  <c r="K1155" i="4"/>
  <c r="P1155" i="4" s="1"/>
  <c r="L1155" i="4"/>
  <c r="K1163" i="4"/>
  <c r="P1163" i="4" s="1"/>
  <c r="L1163" i="4"/>
  <c r="L1267" i="4"/>
  <c r="K1267" i="4"/>
  <c r="P1267" i="4" s="1"/>
  <c r="L1278" i="4"/>
  <c r="K1278" i="4"/>
  <c r="P1278" i="4" s="1"/>
  <c r="K1292" i="4"/>
  <c r="P1292" i="4" s="1"/>
  <c r="L1292" i="4"/>
  <c r="L1316" i="4"/>
  <c r="H1316" i="4"/>
  <c r="C1316" i="4" s="1"/>
  <c r="L1319" i="4"/>
  <c r="H1319" i="4"/>
  <c r="C1319" i="4" s="1"/>
  <c r="L1323" i="4"/>
  <c r="K1416" i="4"/>
  <c r="P1416" i="4" s="1"/>
  <c r="L1416" i="4"/>
  <c r="K1430" i="4"/>
  <c r="P1430" i="4" s="1"/>
  <c r="L1430" i="4"/>
  <c r="K1448" i="4"/>
  <c r="P1448" i="4" s="1"/>
  <c r="L1448" i="4"/>
  <c r="L1461" i="4"/>
  <c r="K1461" i="4"/>
  <c r="P1461" i="4" s="1"/>
  <c r="H1472" i="4"/>
  <c r="C1472" i="4" s="1"/>
  <c r="L1472" i="4"/>
  <c r="S1472" i="4" s="1"/>
  <c r="L1513" i="4"/>
  <c r="K1513" i="4"/>
  <c r="P1513" i="4" s="1"/>
  <c r="L1529" i="4"/>
  <c r="K1529" i="4"/>
  <c r="P1529" i="4" s="1"/>
  <c r="L1565" i="4"/>
  <c r="L1704" i="4"/>
  <c r="K1704" i="4"/>
  <c r="P1704" i="4" s="1"/>
  <c r="K1728" i="4"/>
  <c r="P1728" i="4" s="1"/>
  <c r="L1728" i="4"/>
  <c r="K1742" i="4"/>
  <c r="P1742" i="4" s="1"/>
  <c r="L1742" i="4"/>
  <c r="K1746" i="4"/>
  <c r="P1746" i="4" s="1"/>
  <c r="L1746" i="4"/>
  <c r="L1820" i="4"/>
  <c r="K1820" i="4"/>
  <c r="P1820" i="4" s="1"/>
  <c r="L853" i="4"/>
  <c r="L861" i="4"/>
  <c r="L869" i="4"/>
  <c r="L977" i="4"/>
  <c r="L980" i="4"/>
  <c r="L992" i="4"/>
  <c r="L1003" i="4"/>
  <c r="L1006" i="4"/>
  <c r="L1011" i="4"/>
  <c r="L1014" i="4"/>
  <c r="L1025" i="4"/>
  <c r="L1028" i="4"/>
  <c r="L1034" i="4"/>
  <c r="L1039" i="4"/>
  <c r="L1078" i="4"/>
  <c r="L1084" i="4"/>
  <c r="S1084" i="4" s="1"/>
  <c r="L1094" i="4"/>
  <c r="L1100" i="4"/>
  <c r="S1100" i="4" s="1"/>
  <c r="L1110" i="4"/>
  <c r="L1116" i="4"/>
  <c r="S1116" i="4" s="1"/>
  <c r="L1126" i="4"/>
  <c r="L1132" i="4"/>
  <c r="S1132" i="4" s="1"/>
  <c r="L1142" i="4"/>
  <c r="L1173" i="4"/>
  <c r="L1183" i="4"/>
  <c r="L1195" i="4"/>
  <c r="L1199" i="4"/>
  <c r="L1211" i="4"/>
  <c r="L1215" i="4"/>
  <c r="L1227" i="4"/>
  <c r="L1231" i="4"/>
  <c r="L1294" i="4"/>
  <c r="L1300" i="4"/>
  <c r="K1320" i="4"/>
  <c r="P1320" i="4" s="1"/>
  <c r="L1320" i="4"/>
  <c r="L1348" i="4"/>
  <c r="S1348" i="4" s="1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L1525" i="4"/>
  <c r="K1525" i="4"/>
  <c r="P1525" i="4" s="1"/>
  <c r="L1541" i="4"/>
  <c r="H1541" i="4"/>
  <c r="C1541" i="4" s="1"/>
  <c r="L1553" i="4"/>
  <c r="L1569" i="4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 s="1"/>
  <c r="L1788" i="4"/>
  <c r="K1788" i="4"/>
  <c r="P1788" i="4" s="1"/>
  <c r="L1800" i="4"/>
  <c r="S1800" i="4" s="1"/>
  <c r="L1804" i="4"/>
  <c r="L1808" i="4"/>
  <c r="S1808" i="4" s="1"/>
  <c r="L1811" i="4"/>
  <c r="K1811" i="4"/>
  <c r="P1811" i="4" s="1"/>
  <c r="L1816" i="4"/>
  <c r="L1144" i="4"/>
  <c r="S1144" i="4" s="1"/>
  <c r="L1152" i="4"/>
  <c r="S1152" i="4" s="1"/>
  <c r="L1160" i="4"/>
  <c r="S1160" i="4" s="1"/>
  <c r="L1168" i="4"/>
  <c r="S1168" i="4" s="1"/>
  <c r="L1189" i="4"/>
  <c r="L1205" i="4"/>
  <c r="L1221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 s="1"/>
  <c r="L1442" i="4"/>
  <c r="L1505" i="4"/>
  <c r="K1505" i="4"/>
  <c r="P1505" i="4" s="1"/>
  <c r="L1521" i="4"/>
  <c r="K1521" i="4"/>
  <c r="P1521" i="4" s="1"/>
  <c r="L1536" i="4"/>
  <c r="K1536" i="4"/>
  <c r="P1536" i="4" s="1"/>
  <c r="L1545" i="4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H1752" i="4"/>
  <c r="C1752" i="4" s="1"/>
  <c r="L1752" i="4"/>
  <c r="K1756" i="4"/>
  <c r="P1756" i="4" s="1"/>
  <c r="L1756" i="4"/>
  <c r="L1784" i="4"/>
  <c r="K1784" i="4"/>
  <c r="P1784" i="4" s="1"/>
  <c r="K1813" i="4"/>
  <c r="P1813" i="4" s="1"/>
  <c r="L1813" i="4"/>
  <c r="H1825" i="4"/>
  <c r="C1825" i="4" s="1"/>
  <c r="L1825" i="4"/>
  <c r="K1967" i="4"/>
  <c r="P1967" i="4" s="1"/>
  <c r="L1967" i="4"/>
  <c r="O7" i="9"/>
  <c r="R8" i="9"/>
  <c r="S9" i="9"/>
  <c r="O11" i="9"/>
  <c r="R12" i="9"/>
  <c r="S13" i="9"/>
  <c r="O15" i="9"/>
  <c r="S16" i="9"/>
  <c r="O20" i="9"/>
  <c r="N24" i="9"/>
  <c r="O35" i="9"/>
  <c r="O38" i="9"/>
  <c r="N42" i="9"/>
  <c r="W59" i="9"/>
  <c r="V64" i="9"/>
  <c r="S69" i="9"/>
  <c r="R70" i="9"/>
  <c r="W75" i="9"/>
  <c r="V80" i="9"/>
  <c r="O87" i="9"/>
  <c r="N90" i="9"/>
  <c r="O103" i="9"/>
  <c r="N106" i="9"/>
  <c r="W115" i="9"/>
  <c r="L1334" i="4"/>
  <c r="L1339" i="4"/>
  <c r="L1340" i="4"/>
  <c r="S1340" i="4" s="1"/>
  <c r="L1351" i="4"/>
  <c r="L1354" i="4"/>
  <c r="L1380" i="4"/>
  <c r="L1381" i="4"/>
  <c r="L1384" i="4"/>
  <c r="L1385" i="4"/>
  <c r="L1453" i="4"/>
  <c r="L1459" i="4"/>
  <c r="L1475" i="4"/>
  <c r="L1497" i="4"/>
  <c r="L1532" i="4"/>
  <c r="H1533" i="4"/>
  <c r="C1533" i="4" s="1"/>
  <c r="L1680" i="4"/>
  <c r="L1683" i="4"/>
  <c r="L1695" i="4"/>
  <c r="L1708" i="4"/>
  <c r="L1712" i="4"/>
  <c r="L1743" i="4"/>
  <c r="L1747" i="4"/>
  <c r="L1763" i="4"/>
  <c r="L1769" i="4"/>
  <c r="L1771" i="4"/>
  <c r="L1777" i="4"/>
  <c r="L1779" i="4"/>
  <c r="L1785" i="4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W121" i="9"/>
  <c r="W119" i="9"/>
  <c r="W118" i="9"/>
  <c r="R117" i="9"/>
  <c r="S116" i="9"/>
  <c r="V115" i="9"/>
  <c r="W114" i="9"/>
  <c r="R113" i="9"/>
  <c r="S112" i="9"/>
  <c r="V111" i="9"/>
  <c r="N107" i="9"/>
  <c r="O104" i="9"/>
  <c r="N103" i="9"/>
  <c r="O100" i="9"/>
  <c r="N99" i="9"/>
  <c r="O96" i="9"/>
  <c r="N95" i="9"/>
  <c r="O92" i="9"/>
  <c r="N91" i="9"/>
  <c r="O88" i="9"/>
  <c r="N87" i="9"/>
  <c r="O84" i="9"/>
  <c r="S80" i="9"/>
  <c r="V79" i="9"/>
  <c r="W78" i="9"/>
  <c r="R77" i="9"/>
  <c r="S76" i="9"/>
  <c r="V75" i="9"/>
  <c r="W74" i="9"/>
  <c r="R73" i="9"/>
  <c r="S72" i="9"/>
  <c r="V71" i="9"/>
  <c r="W70" i="9"/>
  <c r="R69" i="9"/>
  <c r="S68" i="9"/>
  <c r="V67" i="9"/>
  <c r="W66" i="9"/>
  <c r="R65" i="9"/>
  <c r="S64" i="9"/>
  <c r="V63" i="9"/>
  <c r="W62" i="9"/>
  <c r="R61" i="9"/>
  <c r="S60" i="9"/>
  <c r="V59" i="9"/>
  <c r="W58" i="9"/>
  <c r="R57" i="9"/>
  <c r="O52" i="9"/>
  <c r="N51" i="9"/>
  <c r="O48" i="9"/>
  <c r="N47" i="9"/>
  <c r="O44" i="9"/>
  <c r="N43" i="9"/>
  <c r="O40" i="9"/>
  <c r="N39" i="9"/>
  <c r="O36" i="9"/>
  <c r="N35" i="9"/>
  <c r="O32" i="9"/>
  <c r="N31" i="9"/>
  <c r="O26" i="9"/>
  <c r="N25" i="9"/>
  <c r="O22" i="9"/>
  <c r="N21" i="9"/>
  <c r="S119" i="9"/>
  <c r="V118" i="9"/>
  <c r="W117" i="9"/>
  <c r="R116" i="9"/>
  <c r="S115" i="9"/>
  <c r="V114" i="9"/>
  <c r="W113" i="9"/>
  <c r="R112" i="9"/>
  <c r="S111" i="9"/>
  <c r="O105" i="9"/>
  <c r="N104" i="9"/>
  <c r="O101" i="9"/>
  <c r="N100" i="9"/>
  <c r="O97" i="9"/>
  <c r="N96" i="9"/>
  <c r="O93" i="9"/>
  <c r="N92" i="9"/>
  <c r="O89" i="9"/>
  <c r="N88" i="9"/>
  <c r="O85" i="9"/>
  <c r="N84" i="9"/>
  <c r="R80" i="9"/>
  <c r="S79" i="9"/>
  <c r="V78" i="9"/>
  <c r="W77" i="9"/>
  <c r="R76" i="9"/>
  <c r="S75" i="9"/>
  <c r="V74" i="9"/>
  <c r="W73" i="9"/>
  <c r="R72" i="9"/>
  <c r="S71" i="9"/>
  <c r="V70" i="9"/>
  <c r="W69" i="9"/>
  <c r="R68" i="9"/>
  <c r="S67" i="9"/>
  <c r="V66" i="9"/>
  <c r="W65" i="9"/>
  <c r="R64" i="9"/>
  <c r="S63" i="9"/>
  <c r="V62" i="9"/>
  <c r="W61" i="9"/>
  <c r="R60" i="9"/>
  <c r="S59" i="9"/>
  <c r="V58" i="9"/>
  <c r="W57" i="9"/>
  <c r="O53" i="9"/>
  <c r="N52" i="9"/>
  <c r="O49" i="9"/>
  <c r="N48" i="9"/>
  <c r="O45" i="9"/>
  <c r="N44" i="9"/>
  <c r="O41" i="9"/>
  <c r="N40" i="9"/>
  <c r="O37" i="9"/>
  <c r="N36" i="9"/>
  <c r="O33" i="9"/>
  <c r="N32" i="9"/>
  <c r="N26" i="9"/>
  <c r="O23" i="9"/>
  <c r="N22" i="9"/>
  <c r="R19" i="9"/>
  <c r="O18" i="9"/>
  <c r="N17" i="9"/>
  <c r="N16" i="9"/>
  <c r="N15" i="9"/>
  <c r="N12" i="9"/>
  <c r="N11" i="9"/>
  <c r="N8" i="9"/>
  <c r="N7" i="9"/>
  <c r="N6" i="9"/>
  <c r="O5" i="9"/>
  <c r="R4" i="9"/>
  <c r="R3" i="9"/>
  <c r="W122" i="9"/>
  <c r="R120" i="9"/>
  <c r="R119" i="9"/>
  <c r="S118" i="9"/>
  <c r="V117" i="9"/>
  <c r="W116" i="9"/>
  <c r="R115" i="9"/>
  <c r="S114" i="9"/>
  <c r="V113" i="9"/>
  <c r="W112" i="9"/>
  <c r="R111" i="9"/>
  <c r="O106" i="9"/>
  <c r="N105" i="9"/>
  <c r="O102" i="9"/>
  <c r="N101" i="9"/>
  <c r="O98" i="9"/>
  <c r="N97" i="9"/>
  <c r="O94" i="9"/>
  <c r="N93" i="9"/>
  <c r="O90" i="9"/>
  <c r="N89" i="9"/>
  <c r="O86" i="9"/>
  <c r="N85" i="9"/>
  <c r="W80" i="9"/>
  <c r="R79" i="9"/>
  <c r="S78" i="9"/>
  <c r="V77" i="9"/>
  <c r="W76" i="9"/>
  <c r="R75" i="9"/>
  <c r="S74" i="9"/>
  <c r="V73" i="9"/>
  <c r="W72" i="9"/>
  <c r="R71" i="9"/>
  <c r="S70" i="9"/>
  <c r="V69" i="9"/>
  <c r="W68" i="9"/>
  <c r="R67" i="9"/>
  <c r="S66" i="9"/>
  <c r="V65" i="9"/>
  <c r="W64" i="9"/>
  <c r="R63" i="9"/>
  <c r="S62" i="9"/>
  <c r="V61" i="9"/>
  <c r="W60" i="9"/>
  <c r="R59" i="9"/>
  <c r="S58" i="9"/>
  <c r="V57" i="9"/>
  <c r="N53" i="9"/>
  <c r="O50" i="9"/>
  <c r="N49" i="9"/>
  <c r="O46" i="9"/>
  <c r="N45" i="9"/>
  <c r="O42" i="9"/>
  <c r="N5" i="9"/>
  <c r="O6" i="9"/>
  <c r="R7" i="9"/>
  <c r="S8" i="9"/>
  <c r="I9" i="9"/>
  <c r="N10" i="9"/>
  <c r="R11" i="9"/>
  <c r="S12" i="9"/>
  <c r="I13" i="9"/>
  <c r="N14" i="9"/>
  <c r="R15" i="9"/>
  <c r="N19" i="9"/>
  <c r="O21" i="9"/>
  <c r="O24" i="9"/>
  <c r="I25" i="9"/>
  <c r="N30" i="9"/>
  <c r="N33" i="9"/>
  <c r="O39" i="9"/>
  <c r="O43" i="9"/>
  <c r="N46" i="9"/>
  <c r="I47" i="9"/>
  <c r="V60" i="9"/>
  <c r="I61" i="9"/>
  <c r="S65" i="9"/>
  <c r="R66" i="9"/>
  <c r="W71" i="9"/>
  <c r="V76" i="9"/>
  <c r="I77" i="9"/>
  <c r="O91" i="9"/>
  <c r="N94" i="9"/>
  <c r="I95" i="9"/>
  <c r="O107" i="9"/>
  <c r="I109" i="9"/>
  <c r="W111" i="9"/>
  <c r="V116" i="9"/>
  <c r="I117" i="9"/>
  <c r="I127" i="9"/>
  <c r="I143" i="9"/>
  <c r="I159" i="9"/>
  <c r="I175" i="9"/>
  <c r="I191" i="9"/>
  <c r="I207" i="9"/>
  <c r="I223" i="9"/>
  <c r="I239" i="9"/>
  <c r="I255" i="9"/>
  <c r="I271" i="9"/>
  <c r="I287" i="9"/>
  <c r="I303" i="9"/>
  <c r="I319" i="9"/>
  <c r="I340" i="9"/>
  <c r="I372" i="9"/>
  <c r="I404" i="9"/>
  <c r="I436" i="9"/>
  <c r="I468" i="9"/>
  <c r="N4" i="9"/>
  <c r="R5" i="9"/>
  <c r="N9" i="9"/>
  <c r="O10" i="9"/>
  <c r="N13" i="9"/>
  <c r="O14" i="9"/>
  <c r="O17" i="9"/>
  <c r="O19" i="9"/>
  <c r="O25" i="9"/>
  <c r="O30" i="9"/>
  <c r="N34" i="9"/>
  <c r="N37" i="9"/>
  <c r="O47" i="9"/>
  <c r="N50" i="9"/>
  <c r="S61" i="9"/>
  <c r="R62" i="9"/>
  <c r="W67" i="9"/>
  <c r="V72" i="9"/>
  <c r="S77" i="9"/>
  <c r="R78" i="9"/>
  <c r="O95" i="9"/>
  <c r="N98" i="9"/>
  <c r="V112" i="9"/>
  <c r="S117" i="9"/>
  <c r="R118" i="9"/>
  <c r="I364" i="9"/>
  <c r="I396" i="9"/>
  <c r="I428" i="9"/>
  <c r="I460" i="9"/>
  <c r="L1318" i="4"/>
  <c r="L1335" i="4"/>
  <c r="L1338" i="4"/>
  <c r="L1350" i="4"/>
  <c r="L1355" i="4"/>
  <c r="L1356" i="4"/>
  <c r="S1356" i="4" s="1"/>
  <c r="L1368" i="4"/>
  <c r="L1369" i="4"/>
  <c r="L1396" i="4"/>
  <c r="L1397" i="4"/>
  <c r="L1400" i="4"/>
  <c r="L1401" i="4"/>
  <c r="L1437" i="4"/>
  <c r="K1477" i="4"/>
  <c r="P1477" i="4" s="1"/>
  <c r="L1479" i="4"/>
  <c r="L1487" i="4"/>
  <c r="L1493" i="4"/>
  <c r="L1495" i="4"/>
  <c r="L1534" i="4"/>
  <c r="L1535" i="4"/>
  <c r="L1540" i="4"/>
  <c r="L1544" i="4"/>
  <c r="L1548" i="4"/>
  <c r="L1552" i="4"/>
  <c r="L1556" i="4"/>
  <c r="L1560" i="4"/>
  <c r="L1564" i="4"/>
  <c r="L1568" i="4"/>
  <c r="K1660" i="4"/>
  <c r="P1660" i="4" s="1"/>
  <c r="K1668" i="4"/>
  <c r="P1668" i="4" s="1"/>
  <c r="L1679" i="4"/>
  <c r="K1688" i="4"/>
  <c r="P1688" i="4" s="1"/>
  <c r="L1692" i="4"/>
  <c r="L1694" i="4"/>
  <c r="L1696" i="4"/>
  <c r="L1699" i="4"/>
  <c r="L1711" i="4"/>
  <c r="L1714" i="4"/>
  <c r="L1744" i="4"/>
  <c r="L1748" i="4"/>
  <c r="K1759" i="4"/>
  <c r="P1759" i="4" s="1"/>
  <c r="L1764" i="4"/>
  <c r="L1773" i="4"/>
  <c r="L1775" i="4"/>
  <c r="L1781" i="4"/>
  <c r="L1783" i="4"/>
  <c r="K1787" i="4"/>
  <c r="P1787" i="4" s="1"/>
  <c r="L1789" i="4"/>
  <c r="K1795" i="4"/>
  <c r="P1795" i="4" s="1"/>
  <c r="L1803" i="4"/>
  <c r="L1807" i="4"/>
  <c r="S1807" i="4" s="1"/>
  <c r="L1818" i="4"/>
  <c r="L1821" i="4"/>
  <c r="L1902" i="4"/>
  <c r="L1911" i="4"/>
  <c r="L1932" i="4"/>
  <c r="L1934" i="4"/>
  <c r="N3" i="9"/>
  <c r="O4" i="9"/>
  <c r="S5" i="9"/>
  <c r="O8" i="9"/>
  <c r="O9" i="9"/>
  <c r="O12" i="9"/>
  <c r="O13" i="9"/>
  <c r="O16" i="9"/>
  <c r="N18" i="9"/>
  <c r="N20" i="9"/>
  <c r="N23" i="9"/>
  <c r="O31" i="9"/>
  <c r="O34" i="9"/>
  <c r="I35" i="9"/>
  <c r="N38" i="9"/>
  <c r="N41" i="9"/>
  <c r="O51" i="9"/>
  <c r="S57" i="9"/>
  <c r="R58" i="9"/>
  <c r="W63" i="9"/>
  <c r="V68" i="9"/>
  <c r="I69" i="9"/>
  <c r="S73" i="9"/>
  <c r="R74" i="9"/>
  <c r="W79" i="9"/>
  <c r="N86" i="9"/>
  <c r="I87" i="9"/>
  <c r="O99" i="9"/>
  <c r="N102" i="9"/>
  <c r="I103" i="9"/>
  <c r="S113" i="9"/>
  <c r="R114" i="9"/>
  <c r="I135" i="9"/>
  <c r="I151" i="9"/>
  <c r="I167" i="9"/>
  <c r="I183" i="9"/>
  <c r="I199" i="9"/>
  <c r="I215" i="9"/>
  <c r="I231" i="9"/>
  <c r="I247" i="9"/>
  <c r="I263" i="9"/>
  <c r="I279" i="9"/>
  <c r="I295" i="9"/>
  <c r="I311" i="9"/>
  <c r="I324" i="9"/>
  <c r="I356" i="9"/>
  <c r="I388" i="9"/>
  <c r="I420" i="9"/>
  <c r="I452" i="9"/>
  <c r="I481" i="9"/>
  <c r="I491" i="9"/>
  <c r="I494" i="9"/>
  <c r="I567" i="9"/>
  <c r="I605" i="9"/>
  <c r="I610" i="9"/>
  <c r="I626" i="9"/>
  <c r="I642" i="9"/>
  <c r="I658" i="9"/>
  <c r="I674" i="9"/>
  <c r="I690" i="9"/>
  <c r="I706" i="9"/>
  <c r="I722" i="9"/>
  <c r="I738" i="9"/>
  <c r="I325" i="9"/>
  <c r="I333" i="9"/>
  <c r="I341" i="9"/>
  <c r="I349" i="9"/>
  <c r="I357" i="9"/>
  <c r="I365" i="9"/>
  <c r="I373" i="9"/>
  <c r="I381" i="9"/>
  <c r="I389" i="9"/>
  <c r="I397" i="9"/>
  <c r="I405" i="9"/>
  <c r="I413" i="9"/>
  <c r="I421" i="9"/>
  <c r="I429" i="9"/>
  <c r="I437" i="9"/>
  <c r="I445" i="9"/>
  <c r="I453" i="9"/>
  <c r="I461" i="9"/>
  <c r="I469" i="9"/>
  <c r="I478" i="9"/>
  <c r="I511" i="9"/>
  <c r="I512" i="9"/>
  <c r="I519" i="9"/>
  <c r="I520" i="9"/>
  <c r="I528" i="9"/>
  <c r="I529" i="9"/>
  <c r="I565" i="9"/>
  <c r="I566" i="9"/>
  <c r="I583" i="9"/>
  <c r="I584" i="9"/>
  <c r="I597" i="9"/>
  <c r="I614" i="9"/>
  <c r="I630" i="9"/>
  <c r="I646" i="9"/>
  <c r="I662" i="9"/>
  <c r="I678" i="9"/>
  <c r="I694" i="9"/>
  <c r="I710" i="9"/>
  <c r="I726" i="9"/>
  <c r="I488" i="9"/>
  <c r="I555" i="9"/>
  <c r="I578" i="9"/>
  <c r="I594" i="9"/>
  <c r="I479" i="9"/>
  <c r="I484" i="9"/>
  <c r="I495" i="9"/>
  <c r="I507" i="9"/>
  <c r="I508" i="9"/>
  <c r="I515" i="9"/>
  <c r="I516" i="9"/>
  <c r="I523" i="9"/>
  <c r="I524" i="9"/>
  <c r="I532" i="9"/>
  <c r="I533" i="9"/>
  <c r="I539" i="9"/>
  <c r="I548" i="9"/>
  <c r="I549" i="9"/>
  <c r="I551" i="9"/>
  <c r="I560" i="9"/>
  <c r="I561" i="9"/>
  <c r="I563" i="9"/>
  <c r="I579" i="9"/>
  <c r="I580" i="9"/>
  <c r="I589" i="9"/>
  <c r="I595" i="9"/>
  <c r="I596" i="9"/>
  <c r="S123" i="9"/>
  <c r="I603" i="9"/>
  <c r="I604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544" i="9"/>
  <c r="I572" i="9"/>
  <c r="I58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04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08" i="9"/>
  <c r="I1924" i="9"/>
  <c r="I1940" i="9"/>
  <c r="I1956" i="9"/>
  <c r="I1972" i="9"/>
  <c r="AF29" i="3" a="1"/>
  <c r="AF29" i="3" s="1"/>
  <c r="P10" i="5" s="1"/>
  <c r="AF75" i="3" a="1"/>
  <c r="AF75" i="3" s="1"/>
  <c r="P19" i="5" s="1"/>
  <c r="AF47" i="3" a="1"/>
  <c r="AF47" i="3" s="1"/>
  <c r="P15" i="5" s="1"/>
  <c r="AF17" i="3" a="1"/>
  <c r="AF17" i="3" s="1"/>
  <c r="P8" i="5" s="1"/>
  <c r="AF23" i="3" a="1"/>
  <c r="AF23" i="3" s="1"/>
  <c r="P9" i="5" s="1"/>
  <c r="AF95" i="3" a="1"/>
  <c r="AF95" i="3" s="1"/>
  <c r="P12" i="5" s="1"/>
  <c r="AF68" i="3" a="1"/>
  <c r="AF68" i="3" s="1"/>
  <c r="P18" i="5" s="1"/>
  <c r="AF41" i="3" a="1"/>
  <c r="AF41" i="3" s="1"/>
  <c r="P14" i="5" s="1"/>
  <c r="AF10" i="3" a="1"/>
  <c r="AF10" i="3" s="1"/>
  <c r="P7" i="5" s="1"/>
  <c r="AF54" i="3" a="1"/>
  <c r="AF54" i="3" s="1"/>
  <c r="P16" i="5" s="1"/>
  <c r="AF89" i="3" a="1"/>
  <c r="AF89" i="3" s="1"/>
  <c r="P11" i="5" s="1"/>
  <c r="AF61" i="3" a="1"/>
  <c r="AF61" i="3" s="1"/>
  <c r="P17" i="5" s="1"/>
  <c r="AF35" i="3" a="1"/>
  <c r="AF35" i="3" s="1"/>
  <c r="P13" i="5" s="1"/>
  <c r="AF4" i="3" a="1"/>
  <c r="AF4" i="3" s="1"/>
  <c r="P6" i="5" s="1"/>
  <c r="AF83" i="3" a="1"/>
  <c r="AF83" i="3" s="1"/>
  <c r="P20" i="5" s="1"/>
  <c r="K1020" i="3"/>
  <c r="M1020" i="3" s="1"/>
  <c r="K1825" i="3"/>
  <c r="M1825" i="3" s="1"/>
  <c r="K1986" i="3"/>
  <c r="M1986" i="3" s="1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40" i="3"/>
  <c r="M40" i="3" s="1"/>
  <c r="K44" i="3"/>
  <c r="M44" i="3" s="1"/>
  <c r="K48" i="3"/>
  <c r="M48" i="3" s="1"/>
  <c r="K52" i="3"/>
  <c r="M52" i="3" s="1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272" i="3"/>
  <c r="M272" i="3" s="1"/>
  <c r="K42" i="3"/>
  <c r="M42" i="3" s="1"/>
  <c r="K46" i="3"/>
  <c r="M46" i="3" s="1"/>
  <c r="K50" i="3"/>
  <c r="M50" i="3" s="1"/>
  <c r="K54" i="3"/>
  <c r="M54" i="3" s="1"/>
  <c r="K194" i="3"/>
  <c r="T194" i="3" s="1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M1688" i="3" s="1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 s="1"/>
  <c r="K1105" i="3"/>
  <c r="M1105" i="3" s="1"/>
  <c r="K1106" i="3"/>
  <c r="M1106" i="3" s="1"/>
  <c r="K1129" i="3"/>
  <c r="M1129" i="3" s="1"/>
  <c r="K1161" i="3"/>
  <c r="M1161" i="3" s="1"/>
  <c r="K1277" i="3"/>
  <c r="M1277" i="3" s="1"/>
  <c r="K1285" i="3"/>
  <c r="M1285" i="3" s="1"/>
  <c r="K1323" i="3"/>
  <c r="M1323" i="3" s="1"/>
  <c r="K292" i="3"/>
  <c r="M292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118" i="3"/>
  <c r="M118" i="3" s="1"/>
  <c r="K154" i="3"/>
  <c r="M154" i="3" s="1"/>
  <c r="K158" i="3"/>
  <c r="M158" i="3" s="1"/>
  <c r="K264" i="3"/>
  <c r="M264" i="3" s="1"/>
  <c r="K575" i="3"/>
  <c r="M575" i="3" s="1"/>
  <c r="K576" i="3"/>
  <c r="M576" i="3" s="1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 s="1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 s="1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 s="1"/>
  <c r="K1192" i="3"/>
  <c r="M1192" i="3" s="1"/>
  <c r="K1269" i="3"/>
  <c r="M1269" i="3" s="1"/>
  <c r="J1285" i="3"/>
  <c r="K1440" i="3"/>
  <c r="M1440" i="3" s="1"/>
  <c r="K1457" i="3"/>
  <c r="M1457" i="3" s="1"/>
  <c r="J1780" i="3"/>
  <c r="Q1780" i="3" s="1"/>
  <c r="K1780" i="3"/>
  <c r="M1780" i="3" s="1"/>
  <c r="J1820" i="3"/>
  <c r="Q1820" i="3" s="1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 s="1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 s="1"/>
  <c r="K1758" i="3"/>
  <c r="M1758" i="3" s="1"/>
  <c r="K1847" i="3"/>
  <c r="M1847" i="3" s="1"/>
  <c r="K1874" i="3"/>
  <c r="M1874" i="3" s="1"/>
  <c r="J1150" i="3"/>
  <c r="L1150" i="3" s="1"/>
  <c r="K1150" i="3"/>
  <c r="M1150" i="3" s="1"/>
  <c r="K1207" i="3"/>
  <c r="M1207" i="3" s="1"/>
  <c r="J1207" i="3"/>
  <c r="Q1207" i="3" s="1"/>
  <c r="K1237" i="3"/>
  <c r="M1237" i="3" s="1"/>
  <c r="J1237" i="3"/>
  <c r="Q1237" i="3" s="1"/>
  <c r="K1460" i="3"/>
  <c r="M1460" i="3" s="1"/>
  <c r="J1460" i="3"/>
  <c r="Q1460" i="3" s="1"/>
  <c r="K1468" i="3"/>
  <c r="M1468" i="3" s="1"/>
  <c r="J1468" i="3"/>
  <c r="L1468" i="3" s="1"/>
  <c r="K1476" i="3"/>
  <c r="M1476" i="3" s="1"/>
  <c r="J1476" i="3"/>
  <c r="L1476" i="3" s="1"/>
  <c r="K1484" i="3"/>
  <c r="M1484" i="3" s="1"/>
  <c r="J1484" i="3"/>
  <c r="Q1484" i="3" s="1"/>
  <c r="J1678" i="3"/>
  <c r="Q1678" i="3" s="1"/>
  <c r="K1678" i="3"/>
  <c r="M1678" i="3" s="1"/>
  <c r="J1700" i="3"/>
  <c r="L1700" i="3" s="1"/>
  <c r="K1700" i="3"/>
  <c r="M1700" i="3" s="1"/>
  <c r="Q1744" i="3"/>
  <c r="L1744" i="3"/>
  <c r="Q1981" i="3"/>
  <c r="L1981" i="3"/>
  <c r="K276" i="3"/>
  <c r="M276" i="3" s="1"/>
  <c r="K288" i="3"/>
  <c r="M288" i="3" s="1"/>
  <c r="K290" i="3"/>
  <c r="M290" i="3" s="1"/>
  <c r="K611" i="3"/>
  <c r="M611" i="3" s="1"/>
  <c r="K268" i="3"/>
  <c r="M268" i="3" s="1"/>
  <c r="K296" i="3"/>
  <c r="M296" i="3" s="1"/>
  <c r="K300" i="3"/>
  <c r="M300" i="3" s="1"/>
  <c r="K567" i="3"/>
  <c r="M567" i="3" s="1"/>
  <c r="K568" i="3"/>
  <c r="M568" i="3" s="1"/>
  <c r="K585" i="3"/>
  <c r="M585" i="3" s="1"/>
  <c r="K589" i="3"/>
  <c r="M589" i="3" s="1"/>
  <c r="K593" i="3"/>
  <c r="M593" i="3" s="1"/>
  <c r="K907" i="3"/>
  <c r="M907" i="3" s="1"/>
  <c r="K908" i="3"/>
  <c r="K917" i="3"/>
  <c r="M917" i="3" s="1"/>
  <c r="K921" i="3"/>
  <c r="J926" i="3"/>
  <c r="J930" i="3"/>
  <c r="L932" i="3"/>
  <c r="K940" i="3"/>
  <c r="M940" i="3" s="1"/>
  <c r="K961" i="3"/>
  <c r="M961" i="3" s="1"/>
  <c r="K967" i="3"/>
  <c r="M967" i="3" s="1"/>
  <c r="K974" i="3"/>
  <c r="M974" i="3" s="1"/>
  <c r="K979" i="3"/>
  <c r="M979" i="3" s="1"/>
  <c r="K990" i="3"/>
  <c r="L1001" i="3"/>
  <c r="L1003" i="3"/>
  <c r="K1007" i="3"/>
  <c r="M1007" i="3" s="1"/>
  <c r="K1013" i="3"/>
  <c r="M1013" i="3" s="1"/>
  <c r="J1023" i="3"/>
  <c r="J1065" i="3"/>
  <c r="L1065" i="3" s="1"/>
  <c r="K1069" i="3"/>
  <c r="M1069" i="3" s="1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 s="1"/>
  <c r="K1225" i="3"/>
  <c r="M1225" i="3" s="1"/>
  <c r="K1240" i="3"/>
  <c r="M1240" i="3" s="1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 s="1"/>
  <c r="K1333" i="3"/>
  <c r="M1333" i="3" s="1"/>
  <c r="K1342" i="3"/>
  <c r="M1342" i="3" s="1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 s="1"/>
  <c r="K1646" i="3"/>
  <c r="M1646" i="3" s="1"/>
  <c r="L1942" i="3"/>
  <c r="Q1942" i="3"/>
  <c r="K607" i="3"/>
  <c r="M607" i="3" s="1"/>
  <c r="K93" i="3"/>
  <c r="M93" i="3" s="1"/>
  <c r="K284" i="3"/>
  <c r="M284" i="3" s="1"/>
  <c r="K901" i="3"/>
  <c r="M901" i="3" s="1"/>
  <c r="K945" i="3"/>
  <c r="K950" i="3"/>
  <c r="M950" i="3" s="1"/>
  <c r="K953" i="3"/>
  <c r="K977" i="3"/>
  <c r="M977" i="3" s="1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 s="1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 s="1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 s="1"/>
  <c r="K1458" i="3"/>
  <c r="M1458" i="3" s="1"/>
  <c r="K1462" i="3"/>
  <c r="M1462" i="3" s="1"/>
  <c r="J1462" i="3"/>
  <c r="K1470" i="3"/>
  <c r="M1470" i="3" s="1"/>
  <c r="J1470" i="3"/>
  <c r="Q1470" i="3" s="1"/>
  <c r="K1478" i="3"/>
  <c r="M1478" i="3" s="1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 s="1"/>
  <c r="K1222" i="3"/>
  <c r="M1222" i="3" s="1"/>
  <c r="K1280" i="3"/>
  <c r="M1280" i="3" s="1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 s="1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K224" i="3"/>
  <c r="M224" i="3" s="1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K115" i="3"/>
  <c r="M115" i="3" s="1"/>
  <c r="K41" i="3"/>
  <c r="M41" i="3" s="1"/>
  <c r="K45" i="3"/>
  <c r="M45" i="3" s="1"/>
  <c r="K49" i="3"/>
  <c r="T49" i="3" s="1"/>
  <c r="K53" i="3"/>
  <c r="M53" i="3" s="1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 s="1"/>
  <c r="K1045" i="3"/>
  <c r="M1045" i="3" s="1"/>
  <c r="J1045" i="3"/>
  <c r="L1045" i="3" s="1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 s="1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94" i="3"/>
  <c r="K96" i="3"/>
  <c r="M96" i="3" s="1"/>
  <c r="K302" i="3"/>
  <c r="M302" i="3" s="1"/>
  <c r="K306" i="3"/>
  <c r="M306" i="3" s="1"/>
  <c r="K310" i="3"/>
  <c r="M310" i="3" s="1"/>
  <c r="K314" i="3"/>
  <c r="M314" i="3" s="1"/>
  <c r="K318" i="3"/>
  <c r="M318" i="3" s="1"/>
  <c r="K322" i="3"/>
  <c r="M322" i="3" s="1"/>
  <c r="K326" i="3"/>
  <c r="M326" i="3" s="1"/>
  <c r="K330" i="3"/>
  <c r="M330" i="3" s="1"/>
  <c r="K334" i="3"/>
  <c r="M334" i="3" s="1"/>
  <c r="K338" i="3"/>
  <c r="M338" i="3" s="1"/>
  <c r="K342" i="3"/>
  <c r="M342" i="3" s="1"/>
  <c r="K346" i="3"/>
  <c r="M346" i="3" s="1"/>
  <c r="K350" i="3"/>
  <c r="M350" i="3" s="1"/>
  <c r="K354" i="3"/>
  <c r="M354" i="3" s="1"/>
  <c r="K358" i="3"/>
  <c r="M358" i="3" s="1"/>
  <c r="K362" i="3"/>
  <c r="M362" i="3" s="1"/>
  <c r="K366" i="3"/>
  <c r="M366" i="3" s="1"/>
  <c r="K370" i="3"/>
  <c r="M370" i="3" s="1"/>
  <c r="K374" i="3"/>
  <c r="M374" i="3" s="1"/>
  <c r="K378" i="3"/>
  <c r="M378" i="3" s="1"/>
  <c r="K382" i="3"/>
  <c r="M382" i="3" s="1"/>
  <c r="K386" i="3"/>
  <c r="M386" i="3" s="1"/>
  <c r="K390" i="3"/>
  <c r="M390" i="3" s="1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M434" i="3" s="1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 s="1"/>
  <c r="K506" i="3"/>
  <c r="M506" i="3" s="1"/>
  <c r="K510" i="3"/>
  <c r="M510" i="3" s="1"/>
  <c r="K514" i="3"/>
  <c r="M514" i="3" s="1"/>
  <c r="K518" i="3"/>
  <c r="M518" i="3" s="1"/>
  <c r="K522" i="3"/>
  <c r="M522" i="3" s="1"/>
  <c r="K526" i="3"/>
  <c r="M526" i="3" s="1"/>
  <c r="K530" i="3"/>
  <c r="M530" i="3" s="1"/>
  <c r="K534" i="3"/>
  <c r="M534" i="3" s="1"/>
  <c r="K538" i="3"/>
  <c r="M538" i="3" s="1"/>
  <c r="K542" i="3"/>
  <c r="M542" i="3" s="1"/>
  <c r="K546" i="3"/>
  <c r="M546" i="3" s="1"/>
  <c r="K550" i="3"/>
  <c r="M550" i="3" s="1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 s="1"/>
  <c r="Q615" i="3"/>
  <c r="J902" i="3"/>
  <c r="L904" i="3"/>
  <c r="K906" i="3"/>
  <c r="M906" i="3" s="1"/>
  <c r="K918" i="3"/>
  <c r="M918" i="3" s="1"/>
  <c r="J920" i="3"/>
  <c r="Q920" i="3" s="1"/>
  <c r="K922" i="3"/>
  <c r="M922" i="3" s="1"/>
  <c r="K927" i="3"/>
  <c r="K932" i="3"/>
  <c r="M932" i="3" s="1"/>
  <c r="K935" i="3"/>
  <c r="K937" i="3"/>
  <c r="M937" i="3" s="1"/>
  <c r="K938" i="3"/>
  <c r="K939" i="3"/>
  <c r="M939" i="3" s="1"/>
  <c r="J940" i="3"/>
  <c r="K948" i="3"/>
  <c r="K949" i="3"/>
  <c r="K954" i="3"/>
  <c r="M954" i="3" s="1"/>
  <c r="J958" i="3"/>
  <c r="K962" i="3"/>
  <c r="M962" i="3" s="1"/>
  <c r="K968" i="3"/>
  <c r="M968" i="3" s="1"/>
  <c r="K971" i="3"/>
  <c r="M971" i="3" s="1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 s="1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 s="1"/>
  <c r="J1205" i="3"/>
  <c r="J1214" i="3"/>
  <c r="K1214" i="3"/>
  <c r="M1214" i="3" s="1"/>
  <c r="K1221" i="3"/>
  <c r="M1221" i="3" s="1"/>
  <c r="J1221" i="3"/>
  <c r="J1262" i="3"/>
  <c r="K1262" i="3"/>
  <c r="M1262" i="3" s="1"/>
  <c r="J1270" i="3"/>
  <c r="L1270" i="3" s="1"/>
  <c r="K1270" i="3"/>
  <c r="M1270" i="3" s="1"/>
  <c r="K106" i="3"/>
  <c r="M106" i="3" s="1"/>
  <c r="K108" i="3"/>
  <c r="M108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K1380" i="3"/>
  <c r="M1380" i="3" s="1"/>
  <c r="J1380" i="3"/>
  <c r="K1415" i="3"/>
  <c r="M1415" i="3" s="1"/>
  <c r="J1415" i="3"/>
  <c r="J1446" i="3"/>
  <c r="Q1446" i="3" s="1"/>
  <c r="K1447" i="3"/>
  <c r="M1447" i="3" s="1"/>
  <c r="J1500" i="3"/>
  <c r="Q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 s="1"/>
  <c r="J1288" i="3"/>
  <c r="K1293" i="3"/>
  <c r="M1293" i="3" s="1"/>
  <c r="J1295" i="3"/>
  <c r="Q1295" i="3" s="1"/>
  <c r="J1361" i="3"/>
  <c r="Q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 s="1"/>
  <c r="K1260" i="3"/>
  <c r="M1260" i="3" s="1"/>
  <c r="K1284" i="3"/>
  <c r="M1284" i="3" s="1"/>
  <c r="K1301" i="3"/>
  <c r="M1301" i="3" s="1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 s="1"/>
  <c r="Q1622" i="3"/>
  <c r="J1626" i="3"/>
  <c r="L1626" i="3" s="1"/>
  <c r="K1626" i="3"/>
  <c r="M1626" i="3" s="1"/>
  <c r="J1636" i="3"/>
  <c r="Q1636" i="3" s="1"/>
  <c r="K1636" i="3"/>
  <c r="M1636" i="3" s="1"/>
  <c r="J1658" i="3"/>
  <c r="L1658" i="3" s="1"/>
  <c r="K1658" i="3"/>
  <c r="M1658" i="3" s="1"/>
  <c r="J1668" i="3"/>
  <c r="Q1668" i="3" s="1"/>
  <c r="K1668" i="3"/>
  <c r="M1668" i="3" s="1"/>
  <c r="J1690" i="3"/>
  <c r="K1690" i="3"/>
  <c r="M1690" i="3" s="1"/>
  <c r="K1710" i="3"/>
  <c r="M1710" i="3" s="1"/>
  <c r="J1710" i="3"/>
  <c r="L1710" i="3" s="1"/>
  <c r="Q1717" i="3"/>
  <c r="L1717" i="3"/>
  <c r="K1721" i="3"/>
  <c r="M1721" i="3" s="1"/>
  <c r="J1721" i="3"/>
  <c r="L1721" i="3" s="1"/>
  <c r="K1726" i="3"/>
  <c r="J1726" i="3"/>
  <c r="Q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 s="1"/>
  <c r="K1875" i="3"/>
  <c r="M1875" i="3" s="1"/>
  <c r="J1960" i="3"/>
  <c r="Q1960" i="3" s="1"/>
  <c r="K1960" i="3"/>
  <c r="M1960" i="3" s="1"/>
  <c r="Q1979" i="3"/>
  <c r="L1979" i="3"/>
  <c r="J1983" i="3"/>
  <c r="Q1983" i="3" s="1"/>
  <c r="K1983" i="3"/>
  <c r="M1983" i="3" s="1"/>
  <c r="K1392" i="3"/>
  <c r="M1392" i="3" s="1"/>
  <c r="K1412" i="3"/>
  <c r="M1412" i="3" s="1"/>
  <c r="K1416" i="3"/>
  <c r="M1416" i="3" s="1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M1496" i="3" s="1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M1692" i="3" s="1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 s="1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K1904" i="3"/>
  <c r="M1904" i="3" s="1"/>
  <c r="L1950" i="3"/>
  <c r="Q1950" i="3"/>
  <c r="Q1984" i="3"/>
  <c r="L1984" i="3"/>
  <c r="J1988" i="3"/>
  <c r="K1988" i="3"/>
  <c r="M1988" i="3" s="1"/>
  <c r="K1770" i="3"/>
  <c r="M1770" i="3" s="1"/>
  <c r="K1818" i="3"/>
  <c r="M1818" i="3" s="1"/>
  <c r="K1829" i="3"/>
  <c r="M1829" i="3" s="1"/>
  <c r="K1834" i="3"/>
  <c r="M1834" i="3" s="1"/>
  <c r="K1846" i="3"/>
  <c r="M1846" i="3" s="1"/>
  <c r="K1862" i="3"/>
  <c r="M1862" i="3" s="1"/>
  <c r="K1882" i="3"/>
  <c r="M1882" i="3" s="1"/>
  <c r="K1898" i="3"/>
  <c r="M1898" i="3" s="1"/>
  <c r="K1971" i="3"/>
  <c r="M1971" i="3" s="1"/>
  <c r="K1976" i="3"/>
  <c r="M1976" i="3" s="1"/>
  <c r="K1766" i="3"/>
  <c r="M1766" i="3" s="1"/>
  <c r="K1782" i="3"/>
  <c r="M1782" i="3" s="1"/>
  <c r="K1797" i="3"/>
  <c r="M1797" i="3" s="1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K1975" i="3"/>
  <c r="M1975" i="3" s="1"/>
  <c r="J1976" i="3"/>
  <c r="L1993" i="3"/>
  <c r="K1996" i="3"/>
  <c r="M1996" i="3" s="1"/>
  <c r="Q95" i="3"/>
  <c r="L95" i="3"/>
  <c r="Q105" i="3"/>
  <c r="L105" i="3"/>
  <c r="Q639" i="3"/>
  <c r="L639" i="3"/>
  <c r="Q93" i="3"/>
  <c r="L93" i="3"/>
  <c r="Q195" i="3"/>
  <c r="L195" i="3"/>
  <c r="Q96" i="3"/>
  <c r="L96" i="3"/>
  <c r="K590" i="3"/>
  <c r="M590" i="3" s="1"/>
  <c r="J590" i="3"/>
  <c r="L57" i="3"/>
  <c r="L61" i="3"/>
  <c r="L71" i="3"/>
  <c r="K114" i="3"/>
  <c r="M114" i="3" s="1"/>
  <c r="K121" i="3"/>
  <c r="M121" i="3" s="1"/>
  <c r="K145" i="3"/>
  <c r="M145" i="3" s="1"/>
  <c r="K178" i="3"/>
  <c r="K285" i="3"/>
  <c r="M285" i="3" s="1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 s="1"/>
  <c r="K1140" i="3"/>
  <c r="M1140" i="3" s="1"/>
  <c r="L67" i="3"/>
  <c r="L69" i="3"/>
  <c r="L73" i="3"/>
  <c r="K186" i="3"/>
  <c r="M186" i="3" s="1"/>
  <c r="L200" i="3"/>
  <c r="K227" i="3"/>
  <c r="M227" i="3" s="1"/>
  <c r="K305" i="3"/>
  <c r="M305" i="3" s="1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156" i="3"/>
  <c r="M156" i="3" s="1"/>
  <c r="K177" i="3"/>
  <c r="M177" i="3" s="1"/>
  <c r="K185" i="3"/>
  <c r="M185" i="3" s="1"/>
  <c r="K266" i="3"/>
  <c r="M266" i="3" s="1"/>
  <c r="K278" i="3"/>
  <c r="M278" i="3" s="1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 s="1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 s="1"/>
  <c r="J1139" i="3"/>
  <c r="L1139" i="3" s="1"/>
  <c r="L55" i="3"/>
  <c r="L59" i="3"/>
  <c r="L63" i="3"/>
  <c r="L65" i="3"/>
  <c r="K101" i="3"/>
  <c r="M101" i="3" s="1"/>
  <c r="K104" i="3"/>
  <c r="M104" i="3" s="1"/>
  <c r="K153" i="3"/>
  <c r="M153" i="3" s="1"/>
  <c r="K223" i="3"/>
  <c r="M223" i="3" s="1"/>
  <c r="K269" i="3"/>
  <c r="M269" i="3" s="1"/>
  <c r="K273" i="3"/>
  <c r="M273" i="3" s="1"/>
  <c r="K277" i="3"/>
  <c r="M277" i="3" s="1"/>
  <c r="K281" i="3"/>
  <c r="M281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111" i="3"/>
  <c r="M111" i="3" s="1"/>
  <c r="Q117" i="3"/>
  <c r="K144" i="3"/>
  <c r="M144" i="3" s="1"/>
  <c r="K148" i="3"/>
  <c r="M148" i="3" s="1"/>
  <c r="K152" i="3"/>
  <c r="M152" i="3" s="1"/>
  <c r="K173" i="3"/>
  <c r="M173" i="3" s="1"/>
  <c r="L198" i="3"/>
  <c r="K270" i="3"/>
  <c r="M270" i="3" s="1"/>
  <c r="K274" i="3"/>
  <c r="M274" i="3" s="1"/>
  <c r="K282" i="3"/>
  <c r="M282" i="3" s="1"/>
  <c r="K294" i="3"/>
  <c r="M294" i="3" s="1"/>
  <c r="K308" i="3"/>
  <c r="M308" i="3" s="1"/>
  <c r="K316" i="3"/>
  <c r="M316" i="3" s="1"/>
  <c r="K320" i="3"/>
  <c r="M320" i="3" s="1"/>
  <c r="K324" i="3"/>
  <c r="M324" i="3" s="1"/>
  <c r="K328" i="3"/>
  <c r="M328" i="3" s="1"/>
  <c r="K332" i="3"/>
  <c r="M332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39" i="3"/>
  <c r="M39" i="3" s="1"/>
  <c r="K43" i="3"/>
  <c r="M43" i="3" s="1"/>
  <c r="K47" i="3"/>
  <c r="M47" i="3" s="1"/>
  <c r="K51" i="3"/>
  <c r="M51" i="3" s="1"/>
  <c r="K91" i="3"/>
  <c r="M91" i="3" s="1"/>
  <c r="K92" i="3"/>
  <c r="M92" i="3" s="1"/>
  <c r="K95" i="3"/>
  <c r="M95" i="3" s="1"/>
  <c r="K97" i="3"/>
  <c r="M97" i="3" s="1"/>
  <c r="K99" i="3"/>
  <c r="M99" i="3" s="1"/>
  <c r="K100" i="3"/>
  <c r="M100" i="3" s="1"/>
  <c r="K103" i="3"/>
  <c r="M103" i="3" s="1"/>
  <c r="K105" i="3"/>
  <c r="M105" i="3" s="1"/>
  <c r="K107" i="3"/>
  <c r="M107" i="3" s="1"/>
  <c r="K109" i="3"/>
  <c r="M109" i="3" s="1"/>
  <c r="K110" i="3"/>
  <c r="M110" i="3" s="1"/>
  <c r="K119" i="3"/>
  <c r="M119" i="3" s="1"/>
  <c r="L166" i="3"/>
  <c r="K200" i="3"/>
  <c r="T200" i="3" s="1"/>
  <c r="K263" i="3"/>
  <c r="M263" i="3" s="1"/>
  <c r="K267" i="3"/>
  <c r="M267" i="3" s="1"/>
  <c r="K271" i="3"/>
  <c r="M271" i="3" s="1"/>
  <c r="K275" i="3"/>
  <c r="M275" i="3" s="1"/>
  <c r="K279" i="3"/>
  <c r="M279" i="3" s="1"/>
  <c r="K283" i="3"/>
  <c r="M283" i="3" s="1"/>
  <c r="K289" i="3"/>
  <c r="M289" i="3" s="1"/>
  <c r="K297" i="3"/>
  <c r="M297" i="3" s="1"/>
  <c r="K303" i="3"/>
  <c r="M303" i="3" s="1"/>
  <c r="K307" i="3"/>
  <c r="M307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Q1006" i="3"/>
  <c r="L1006" i="3"/>
  <c r="K1010" i="3"/>
  <c r="M1010" i="3" s="1"/>
  <c r="Q1020" i="3"/>
  <c r="L1020" i="3"/>
  <c r="Q1045" i="3"/>
  <c r="K1085" i="3"/>
  <c r="M1085" i="3" s="1"/>
  <c r="J1085" i="3"/>
  <c r="Q1085" i="3" s="1"/>
  <c r="K1157" i="3"/>
  <c r="M1157" i="3" s="1"/>
  <c r="J1157" i="3"/>
  <c r="L1157" i="3" s="1"/>
  <c r="L1233" i="3"/>
  <c r="Q1233" i="3"/>
  <c r="Q900" i="3"/>
  <c r="L900" i="3"/>
  <c r="K924" i="3"/>
  <c r="M924" i="3" s="1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87" i="3"/>
  <c r="M287" i="3" s="1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 s="1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 s="1"/>
  <c r="Q954" i="3"/>
  <c r="L954" i="3"/>
  <c r="Q960" i="3"/>
  <c r="L960" i="3"/>
  <c r="K964" i="3"/>
  <c r="M964" i="3" s="1"/>
  <c r="K966" i="3"/>
  <c r="M966" i="3" s="1"/>
  <c r="Q982" i="3"/>
  <c r="L982" i="3"/>
  <c r="Q1014" i="3"/>
  <c r="L1014" i="3"/>
  <c r="K1097" i="3"/>
  <c r="M1097" i="3" s="1"/>
  <c r="J1097" i="3"/>
  <c r="L1097" i="3" s="1"/>
  <c r="L1109" i="3"/>
  <c r="Q1109" i="3"/>
  <c r="K1116" i="3"/>
  <c r="M1116" i="3" s="1"/>
  <c r="J1116" i="3"/>
  <c r="Q1116" i="3" s="1"/>
  <c r="K1187" i="3"/>
  <c r="M1187" i="3" s="1"/>
  <c r="J1187" i="3"/>
  <c r="L1187" i="3" s="1"/>
  <c r="K1189" i="3"/>
  <c r="M1189" i="3" s="1"/>
  <c r="J1189" i="3"/>
  <c r="L1189" i="3" s="1"/>
  <c r="K1203" i="3"/>
  <c r="M1203" i="3" s="1"/>
  <c r="J1203" i="3"/>
  <c r="J1204" i="3"/>
  <c r="K1204" i="3"/>
  <c r="M1204" i="3" s="1"/>
  <c r="K614" i="3"/>
  <c r="M614" i="3" s="1"/>
  <c r="K616" i="3"/>
  <c r="K618" i="3"/>
  <c r="K620" i="3"/>
  <c r="M620" i="3" s="1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 s="1"/>
  <c r="K911" i="3"/>
  <c r="M911" i="3" s="1"/>
  <c r="K915" i="3"/>
  <c r="M915" i="3" s="1"/>
  <c r="K925" i="3"/>
  <c r="M925" i="3" s="1"/>
  <c r="K929" i="3"/>
  <c r="M929" i="3" s="1"/>
  <c r="K943" i="3"/>
  <c r="M943" i="3" s="1"/>
  <c r="K947" i="3"/>
  <c r="M947" i="3" s="1"/>
  <c r="K957" i="3"/>
  <c r="M957" i="3" s="1"/>
  <c r="K960" i="3"/>
  <c r="K963" i="3"/>
  <c r="K975" i="3"/>
  <c r="M975" i="3" s="1"/>
  <c r="Q990" i="3"/>
  <c r="L990" i="3"/>
  <c r="K992" i="3"/>
  <c r="M992" i="3" s="1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 s="1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 s="1"/>
  <c r="J1256" i="3"/>
  <c r="L1256" i="3" s="1"/>
  <c r="K1257" i="3"/>
  <c r="M1257" i="3" s="1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 s="1"/>
  <c r="J1328" i="3"/>
  <c r="Q1328" i="3" s="1"/>
  <c r="K1329" i="3"/>
  <c r="M1329" i="3" s="1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 s="1"/>
  <c r="K1339" i="3"/>
  <c r="M1339" i="3" s="1"/>
  <c r="K1344" i="3"/>
  <c r="M1344" i="3" s="1"/>
  <c r="K1351" i="3"/>
  <c r="M1351" i="3" s="1"/>
  <c r="L1490" i="3"/>
  <c r="L1492" i="3"/>
  <c r="J1627" i="3"/>
  <c r="L1627" i="3" s="1"/>
  <c r="K1627" i="3"/>
  <c r="M1627" i="3" s="1"/>
  <c r="J1631" i="3"/>
  <c r="L1631" i="3" s="1"/>
  <c r="K1631" i="3"/>
  <c r="M1631" i="3" s="1"/>
  <c r="J1635" i="3"/>
  <c r="L1635" i="3" s="1"/>
  <c r="K1635" i="3"/>
  <c r="M1635" i="3" s="1"/>
  <c r="J1639" i="3"/>
  <c r="L1639" i="3" s="1"/>
  <c r="K1639" i="3"/>
  <c r="M1639" i="3" s="1"/>
  <c r="J1643" i="3"/>
  <c r="L1643" i="3" s="1"/>
  <c r="K1643" i="3"/>
  <c r="M1643" i="3" s="1"/>
  <c r="J1647" i="3"/>
  <c r="L1647" i="3" s="1"/>
  <c r="K1647" i="3"/>
  <c r="M1647" i="3" s="1"/>
  <c r="J1651" i="3"/>
  <c r="L1651" i="3" s="1"/>
  <c r="K1651" i="3"/>
  <c r="M1651" i="3" s="1"/>
  <c r="J1655" i="3"/>
  <c r="L1655" i="3" s="1"/>
  <c r="K1655" i="3"/>
  <c r="M1655" i="3" s="1"/>
  <c r="J1659" i="3"/>
  <c r="L1659" i="3" s="1"/>
  <c r="K1659" i="3"/>
  <c r="M1659" i="3" s="1"/>
  <c r="J1663" i="3"/>
  <c r="Q1663" i="3" s="1"/>
  <c r="K1663" i="3"/>
  <c r="M1663" i="3" s="1"/>
  <c r="J1667" i="3"/>
  <c r="L1667" i="3" s="1"/>
  <c r="K1667" i="3"/>
  <c r="M1667" i="3" s="1"/>
  <c r="J1671" i="3"/>
  <c r="L1671" i="3" s="1"/>
  <c r="K1671" i="3"/>
  <c r="M1671" i="3" s="1"/>
  <c r="J1675" i="3"/>
  <c r="L1675" i="3" s="1"/>
  <c r="K1675" i="3"/>
  <c r="M1675" i="3" s="1"/>
  <c r="J1679" i="3"/>
  <c r="L1679" i="3" s="1"/>
  <c r="K1679" i="3"/>
  <c r="M1679" i="3" s="1"/>
  <c r="J1683" i="3"/>
  <c r="L1683" i="3" s="1"/>
  <c r="K1683" i="3"/>
  <c r="M1683" i="3" s="1"/>
  <c r="J1687" i="3"/>
  <c r="L1687" i="3" s="1"/>
  <c r="K1687" i="3"/>
  <c r="M1687" i="3" s="1"/>
  <c r="J1691" i="3"/>
  <c r="L1691" i="3" s="1"/>
  <c r="K1691" i="3"/>
  <c r="M1691" i="3" s="1"/>
  <c r="J1695" i="3"/>
  <c r="L1695" i="3" s="1"/>
  <c r="K1695" i="3"/>
  <c r="M1695" i="3" s="1"/>
  <c r="J1699" i="3"/>
  <c r="L1699" i="3" s="1"/>
  <c r="K1699" i="3"/>
  <c r="M1699" i="3" s="1"/>
  <c r="K1707" i="3"/>
  <c r="M1707" i="3" s="1"/>
  <c r="J1707" i="3"/>
  <c r="K1714" i="3"/>
  <c r="M1714" i="3" s="1"/>
  <c r="J1714" i="3"/>
  <c r="K1461" i="3"/>
  <c r="M1461" i="3" s="1"/>
  <c r="J1461" i="3"/>
  <c r="L1461" i="3" s="1"/>
  <c r="K1465" i="3"/>
  <c r="M1465" i="3" s="1"/>
  <c r="J1465" i="3"/>
  <c r="Q1465" i="3" s="1"/>
  <c r="K1469" i="3"/>
  <c r="M1469" i="3" s="1"/>
  <c r="J1469" i="3"/>
  <c r="L1469" i="3" s="1"/>
  <c r="K1473" i="3"/>
  <c r="M1473" i="3" s="1"/>
  <c r="J1473" i="3"/>
  <c r="Q1473" i="3" s="1"/>
  <c r="K1477" i="3"/>
  <c r="M1477" i="3" s="1"/>
  <c r="J1477" i="3"/>
  <c r="L1477" i="3" s="1"/>
  <c r="K1481" i="3"/>
  <c r="M1481" i="3" s="1"/>
  <c r="J1481" i="3"/>
  <c r="Q1481" i="3" s="1"/>
  <c r="K1485" i="3"/>
  <c r="M1485" i="3" s="1"/>
  <c r="J1485" i="3"/>
  <c r="L1485" i="3" s="1"/>
  <c r="K1489" i="3"/>
  <c r="M1489" i="3" s="1"/>
  <c r="J1489" i="3"/>
  <c r="Q1489" i="3" s="1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 s="1"/>
  <c r="K1455" i="3"/>
  <c r="M1455" i="3" s="1"/>
  <c r="K1459" i="3"/>
  <c r="M1459" i="3" s="1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 s="1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 s="1"/>
  <c r="K1769" i="3"/>
  <c r="M1769" i="3" s="1"/>
  <c r="K1773" i="3"/>
  <c r="M1773" i="3" s="1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 s="1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K1853" i="3"/>
  <c r="M1853" i="3" s="1"/>
  <c r="J1857" i="3"/>
  <c r="Q1857" i="3" s="1"/>
  <c r="K1857" i="3"/>
  <c r="M1857" i="3" s="1"/>
  <c r="J1861" i="3"/>
  <c r="L1861" i="3" s="1"/>
  <c r="K1861" i="3"/>
  <c r="M1861" i="3" s="1"/>
  <c r="J1908" i="3"/>
  <c r="Q1908" i="3" s="1"/>
  <c r="K1908" i="3"/>
  <c r="M1908" i="3" s="1"/>
  <c r="J1912" i="3"/>
  <c r="L1912" i="3" s="1"/>
  <c r="K1912" i="3"/>
  <c r="M1912" i="3" s="1"/>
  <c r="J1916" i="3"/>
  <c r="Q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 s="1"/>
  <c r="K1958" i="3"/>
  <c r="M1958" i="3" s="1"/>
  <c r="K1961" i="3"/>
  <c r="M1961" i="3" s="1"/>
  <c r="K1965" i="3"/>
  <c r="M1965" i="3" s="1"/>
  <c r="K1970" i="3"/>
  <c r="M1970" i="3" s="1"/>
  <c r="K1981" i="3"/>
  <c r="K1993" i="3"/>
  <c r="Q92" i="3"/>
  <c r="L92" i="3"/>
  <c r="Q90" i="3"/>
  <c r="L90" i="3"/>
  <c r="Q203" i="3"/>
  <c r="L203" i="3"/>
  <c r="Q102" i="3"/>
  <c r="L102" i="3"/>
  <c r="Q103" i="3"/>
  <c r="L103" i="3"/>
  <c r="Q120" i="3"/>
  <c r="L120" i="3"/>
  <c r="Q98" i="3"/>
  <c r="L98" i="3"/>
  <c r="Q101" i="3"/>
  <c r="L101" i="3"/>
  <c r="Q104" i="3"/>
  <c r="L104" i="3"/>
  <c r="Q109" i="3"/>
  <c r="Q640" i="3"/>
  <c r="L640" i="3"/>
  <c r="Q644" i="3"/>
  <c r="L644" i="3"/>
  <c r="Q652" i="3"/>
  <c r="L652" i="3"/>
  <c r="Q660" i="3"/>
  <c r="L660" i="3"/>
  <c r="Q664" i="3"/>
  <c r="L664" i="3"/>
  <c r="K58" i="3"/>
  <c r="M58" i="3" s="1"/>
  <c r="K62" i="3"/>
  <c r="M62" i="3" s="1"/>
  <c r="K66" i="3"/>
  <c r="M66" i="3" s="1"/>
  <c r="K70" i="3"/>
  <c r="M70" i="3" s="1"/>
  <c r="L91" i="3"/>
  <c r="J97" i="3"/>
  <c r="K102" i="3"/>
  <c r="J107" i="3"/>
  <c r="J108" i="3"/>
  <c r="J114" i="3"/>
  <c r="Q114" i="3" s="1"/>
  <c r="J115" i="3"/>
  <c r="K116" i="3"/>
  <c r="M116" i="3" s="1"/>
  <c r="K117" i="3"/>
  <c r="M117" i="3" s="1"/>
  <c r="J121" i="3"/>
  <c r="Q121" i="3" s="1"/>
  <c r="K155" i="3"/>
  <c r="M155" i="3" s="1"/>
  <c r="K159" i="3"/>
  <c r="M159" i="3" s="1"/>
  <c r="L168" i="3"/>
  <c r="K179" i="3"/>
  <c r="M179" i="3" s="1"/>
  <c r="K181" i="3"/>
  <c r="M181" i="3" s="1"/>
  <c r="K187" i="3"/>
  <c r="M187" i="3" s="1"/>
  <c r="K189" i="3"/>
  <c r="M189" i="3" s="1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 s="1"/>
  <c r="Q1123" i="3"/>
  <c r="J1126" i="3"/>
  <c r="K1126" i="3"/>
  <c r="M1126" i="3" s="1"/>
  <c r="J1170" i="3"/>
  <c r="K1170" i="3"/>
  <c r="M1170" i="3" s="1"/>
  <c r="J1244" i="3"/>
  <c r="K1244" i="3"/>
  <c r="M1244" i="3" s="1"/>
  <c r="L99" i="3"/>
  <c r="L100" i="3"/>
  <c r="Q113" i="3"/>
  <c r="Q264" i="3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K23" i="3"/>
  <c r="M23" i="3" s="1"/>
  <c r="K24" i="3"/>
  <c r="M24" i="3" s="1"/>
  <c r="K25" i="3"/>
  <c r="M25" i="3" s="1"/>
  <c r="K26" i="3"/>
  <c r="M26" i="3" s="1"/>
  <c r="K27" i="3"/>
  <c r="M27" i="3" s="1"/>
  <c r="K28" i="3"/>
  <c r="M28" i="3" s="1"/>
  <c r="K29" i="3"/>
  <c r="M29" i="3" s="1"/>
  <c r="K30" i="3"/>
  <c r="M30" i="3" s="1"/>
  <c r="K31" i="3"/>
  <c r="M31" i="3" s="1"/>
  <c r="K32" i="3"/>
  <c r="M32" i="3" s="1"/>
  <c r="K33" i="3"/>
  <c r="M33" i="3" s="1"/>
  <c r="K34" i="3"/>
  <c r="M34" i="3" s="1"/>
  <c r="K35" i="3"/>
  <c r="M35" i="3" s="1"/>
  <c r="K36" i="3"/>
  <c r="M36" i="3" s="1"/>
  <c r="K37" i="3"/>
  <c r="K38" i="3"/>
  <c r="M38" i="3" s="1"/>
  <c r="K90" i="3"/>
  <c r="M90" i="3" s="1"/>
  <c r="L94" i="3"/>
  <c r="K98" i="3"/>
  <c r="M98" i="3" s="1"/>
  <c r="L106" i="3"/>
  <c r="J110" i="3"/>
  <c r="Q110" i="3" s="1"/>
  <c r="J111" i="3"/>
  <c r="K112" i="3"/>
  <c r="M112" i="3" s="1"/>
  <c r="K113" i="3"/>
  <c r="M113" i="3" s="1"/>
  <c r="J118" i="3"/>
  <c r="Q118" i="3" s="1"/>
  <c r="J119" i="3"/>
  <c r="Q119" i="3" s="1"/>
  <c r="K149" i="3"/>
  <c r="M149" i="3" s="1"/>
  <c r="K157" i="3"/>
  <c r="M157" i="3" s="1"/>
  <c r="L164" i="3"/>
  <c r="K202" i="3"/>
  <c r="M202" i="3" s="1"/>
  <c r="L206" i="3"/>
  <c r="L222" i="3"/>
  <c r="J223" i="3"/>
  <c r="Q223" i="3" s="1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 s="1"/>
  <c r="J1175" i="3"/>
  <c r="J1210" i="3"/>
  <c r="K1210" i="3"/>
  <c r="M1210" i="3" s="1"/>
  <c r="K629" i="3"/>
  <c r="M629" i="3" s="1"/>
  <c r="K630" i="3"/>
  <c r="M630" i="3" s="1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 s="1"/>
  <c r="K720" i="3"/>
  <c r="M720" i="3" s="1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 s="1"/>
  <c r="K806" i="3"/>
  <c r="M806" i="3" s="1"/>
  <c r="K807" i="3"/>
  <c r="M807" i="3" s="1"/>
  <c r="K808" i="3"/>
  <c r="M808" i="3" s="1"/>
  <c r="K809" i="3"/>
  <c r="M809" i="3" s="1"/>
  <c r="K810" i="3"/>
  <c r="M810" i="3" s="1"/>
  <c r="K811" i="3"/>
  <c r="M811" i="3" s="1"/>
  <c r="K812" i="3"/>
  <c r="M812" i="3" s="1"/>
  <c r="K813" i="3"/>
  <c r="M813" i="3" s="1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 s="1"/>
  <c r="K1164" i="3"/>
  <c r="M1164" i="3" s="1"/>
  <c r="J1164" i="3"/>
  <c r="L1167" i="3"/>
  <c r="Q1167" i="3"/>
  <c r="J1274" i="3"/>
  <c r="K1274" i="3"/>
  <c r="M1274" i="3" s="1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 s="1"/>
  <c r="L1252" i="3"/>
  <c r="Q1252" i="3"/>
  <c r="L1255" i="3"/>
  <c r="Q1255" i="3"/>
  <c r="K1267" i="3"/>
  <c r="J1267" i="3"/>
  <c r="K1292" i="3"/>
  <c r="M1292" i="3" s="1"/>
  <c r="J1292" i="3"/>
  <c r="J1330" i="3"/>
  <c r="K1330" i="3"/>
  <c r="M1330" i="3" s="1"/>
  <c r="K1372" i="3"/>
  <c r="J1372" i="3"/>
  <c r="L1040" i="3"/>
  <c r="Q1040" i="3"/>
  <c r="L1042" i="3"/>
  <c r="Q1042" i="3"/>
  <c r="K1068" i="3"/>
  <c r="M1068" i="3" s="1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 s="1"/>
  <c r="K1243" i="3"/>
  <c r="J1243" i="3"/>
  <c r="K1251" i="3"/>
  <c r="J1251" i="3"/>
  <c r="K1252" i="3"/>
  <c r="M1252" i="3" s="1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 s="1"/>
  <c r="K1196" i="3"/>
  <c r="M1196" i="3" s="1"/>
  <c r="J1196" i="3"/>
  <c r="L1212" i="3"/>
  <c r="Q1212" i="3"/>
  <c r="K1227" i="3"/>
  <c r="J1227" i="3"/>
  <c r="J1268" i="3"/>
  <c r="K1268" i="3"/>
  <c r="M1268" i="3" s="1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 s="1"/>
  <c r="K1163" i="3"/>
  <c r="M1163" i="3" s="1"/>
  <c r="J1163" i="3"/>
  <c r="L1174" i="3"/>
  <c r="Q1174" i="3"/>
  <c r="J1178" i="3"/>
  <c r="K1178" i="3"/>
  <c r="M1178" i="3" s="1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K1275" i="3"/>
  <c r="J1275" i="3"/>
  <c r="L1276" i="3"/>
  <c r="Q1276" i="3"/>
  <c r="J1282" i="3"/>
  <c r="K1282" i="3"/>
  <c r="M1282" i="3" s="1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 s="1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 s="1"/>
  <c r="L1728" i="3"/>
  <c r="K1729" i="3"/>
  <c r="M1729" i="3" s="1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 s="1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V119" i="9"/>
  <c r="S120" i="9"/>
  <c r="R121" i="9"/>
  <c r="R131" i="9"/>
  <c r="V124" i="9"/>
  <c r="V120" i="9"/>
  <c r="S121" i="9"/>
  <c r="R122" i="9"/>
  <c r="R123" i="9"/>
  <c r="R125" i="9"/>
  <c r="W120" i="9"/>
  <c r="V121" i="9"/>
  <c r="V122" i="9"/>
  <c r="O127" i="9"/>
  <c r="K143" i="3"/>
  <c r="M143" i="3" s="1"/>
  <c r="K147" i="3"/>
  <c r="K151" i="3"/>
  <c r="M151" i="3" s="1"/>
  <c r="K146" i="3"/>
  <c r="M146" i="3" s="1"/>
  <c r="K150" i="3"/>
  <c r="M150" i="3" s="1"/>
  <c r="K6" i="3"/>
  <c r="M6" i="3" s="1"/>
  <c r="K7" i="3"/>
  <c r="M7" i="3" s="1"/>
  <c r="K8" i="3"/>
  <c r="M8" i="3" s="1"/>
  <c r="K9" i="3"/>
  <c r="M9" i="3" s="1"/>
  <c r="K10" i="3"/>
  <c r="M10" i="3" s="1"/>
  <c r="K11" i="3"/>
  <c r="M11" i="3" s="1"/>
  <c r="K12" i="3"/>
  <c r="M12" i="3" s="1"/>
  <c r="K13" i="3"/>
  <c r="M13" i="3" s="1"/>
  <c r="K14" i="3"/>
  <c r="M14" i="3" s="1"/>
  <c r="K15" i="3"/>
  <c r="M15" i="3" s="1"/>
  <c r="K16" i="3"/>
  <c r="M16" i="3" s="1"/>
  <c r="K17" i="3"/>
  <c r="M17" i="3" s="1"/>
  <c r="K18" i="3"/>
  <c r="M18" i="3" s="1"/>
  <c r="K19" i="3"/>
  <c r="M19" i="3" s="1"/>
  <c r="K20" i="3"/>
  <c r="M20" i="3" s="1"/>
  <c r="K21" i="3"/>
  <c r="M21" i="3" s="1"/>
  <c r="K22" i="3"/>
  <c r="M22" i="3" s="1"/>
  <c r="L265" i="3"/>
  <c r="Q265" i="3"/>
  <c r="Q205" i="3"/>
  <c r="L205" i="3"/>
  <c r="Q197" i="3"/>
  <c r="L197" i="3"/>
  <c r="Q199" i="3"/>
  <c r="L199" i="3"/>
  <c r="K160" i="3"/>
  <c r="M160" i="3" s="1"/>
  <c r="K161" i="3"/>
  <c r="M161" i="3" s="1"/>
  <c r="K162" i="3"/>
  <c r="M162" i="3" s="1"/>
  <c r="L170" i="3"/>
  <c r="L172" i="3"/>
  <c r="K196" i="3"/>
  <c r="T196" i="3" s="1"/>
  <c r="K204" i="3"/>
  <c r="T204" i="3" s="1"/>
  <c r="Q228" i="3"/>
  <c r="L228" i="3"/>
  <c r="K265" i="3"/>
  <c r="M265" i="3" s="1"/>
  <c r="K225" i="3"/>
  <c r="M225" i="3" s="1"/>
  <c r="J225" i="3"/>
  <c r="K174" i="3"/>
  <c r="M174" i="3" s="1"/>
  <c r="K182" i="3"/>
  <c r="M182" i="3" s="1"/>
  <c r="J266" i="3"/>
  <c r="K190" i="3"/>
  <c r="M190" i="3" s="1"/>
  <c r="L193" i="3"/>
  <c r="L196" i="3"/>
  <c r="L201" i="3"/>
  <c r="L204" i="3"/>
  <c r="K207" i="3"/>
  <c r="M207" i="3" s="1"/>
  <c r="J224" i="3"/>
  <c r="K164" i="3"/>
  <c r="T164" i="3" s="1"/>
  <c r="K166" i="3"/>
  <c r="T166" i="3" s="1"/>
  <c r="K168" i="3"/>
  <c r="T168" i="3" s="1"/>
  <c r="K170" i="3"/>
  <c r="T170" i="3" s="1"/>
  <c r="K172" i="3"/>
  <c r="T172" i="3" s="1"/>
  <c r="K175" i="3"/>
  <c r="M175" i="3" s="1"/>
  <c r="K183" i="3"/>
  <c r="M183" i="3" s="1"/>
  <c r="K191" i="3"/>
  <c r="M191" i="3" s="1"/>
  <c r="L194" i="3"/>
  <c r="K198" i="3"/>
  <c r="M198" i="3" s="1"/>
  <c r="L202" i="3"/>
  <c r="K206" i="3"/>
  <c r="T206" i="3" s="1"/>
  <c r="J208" i="3"/>
  <c r="Q208" i="3" s="1"/>
  <c r="K208" i="3"/>
  <c r="M208" i="3" s="1"/>
  <c r="L226" i="3"/>
  <c r="J227" i="3"/>
  <c r="K228" i="3"/>
  <c r="M228" i="3" s="1"/>
  <c r="K229" i="3"/>
  <c r="M229" i="3" s="1"/>
  <c r="J229" i="3"/>
  <c r="Q263" i="3"/>
  <c r="K176" i="3"/>
  <c r="M176" i="3" s="1"/>
  <c r="K180" i="3"/>
  <c r="M180" i="3" s="1"/>
  <c r="K184" i="3"/>
  <c r="M184" i="3" s="1"/>
  <c r="K188" i="3"/>
  <c r="M188" i="3" s="1"/>
  <c r="K192" i="3"/>
  <c r="M192" i="3" s="1"/>
  <c r="K193" i="3"/>
  <c r="M193" i="3" s="1"/>
  <c r="K195" i="3"/>
  <c r="M195" i="3" s="1"/>
  <c r="K197" i="3"/>
  <c r="M197" i="3" s="1"/>
  <c r="K199" i="3"/>
  <c r="K201" i="3"/>
  <c r="M201" i="3" s="1"/>
  <c r="K203" i="3"/>
  <c r="M203" i="3" s="1"/>
  <c r="K205" i="3"/>
  <c r="T205" i="3" s="1"/>
  <c r="K209" i="3"/>
  <c r="M209" i="3" s="1"/>
  <c r="K210" i="3"/>
  <c r="M210" i="3" s="1"/>
  <c r="K211" i="3"/>
  <c r="M211" i="3" s="1"/>
  <c r="K212" i="3"/>
  <c r="M212" i="3" s="1"/>
  <c r="K213" i="3"/>
  <c r="M213" i="3" s="1"/>
  <c r="K214" i="3"/>
  <c r="M214" i="3" s="1"/>
  <c r="K215" i="3"/>
  <c r="M215" i="3" s="1"/>
  <c r="K216" i="3"/>
  <c r="M216" i="3" s="1"/>
  <c r="K217" i="3"/>
  <c r="M217" i="3" s="1"/>
  <c r="K218" i="3"/>
  <c r="M218" i="3" s="1"/>
  <c r="K219" i="3"/>
  <c r="M219" i="3" s="1"/>
  <c r="K220" i="3"/>
  <c r="M220" i="3" s="1"/>
  <c r="K221" i="3"/>
  <c r="M221" i="3" s="1"/>
  <c r="K222" i="3"/>
  <c r="M222" i="3" s="1"/>
  <c r="K226" i="3"/>
  <c r="M226" i="3" s="1"/>
  <c r="K230" i="3"/>
  <c r="M230" i="3" s="1"/>
  <c r="K231" i="3"/>
  <c r="M231" i="3" s="1"/>
  <c r="K232" i="3"/>
  <c r="M232" i="3" s="1"/>
  <c r="K233" i="3"/>
  <c r="M233" i="3" s="1"/>
  <c r="K234" i="3"/>
  <c r="M234" i="3" s="1"/>
  <c r="K235" i="3"/>
  <c r="M235" i="3" s="1"/>
  <c r="K236" i="3"/>
  <c r="M236" i="3" s="1"/>
  <c r="K237" i="3"/>
  <c r="M237" i="3" s="1"/>
  <c r="K238" i="3"/>
  <c r="M238" i="3" s="1"/>
  <c r="K239" i="3"/>
  <c r="M239" i="3" s="1"/>
  <c r="K240" i="3"/>
  <c r="M240" i="3" s="1"/>
  <c r="K241" i="3"/>
  <c r="M241" i="3" s="1"/>
  <c r="K242" i="3"/>
  <c r="M242" i="3" s="1"/>
  <c r="K243" i="3"/>
  <c r="M243" i="3" s="1"/>
  <c r="K244" i="3"/>
  <c r="M244" i="3" s="1"/>
  <c r="K245" i="3"/>
  <c r="M245" i="3" s="1"/>
  <c r="K246" i="3"/>
  <c r="M246" i="3" s="1"/>
  <c r="K247" i="3"/>
  <c r="M247" i="3" s="1"/>
  <c r="K248" i="3"/>
  <c r="M248" i="3" s="1"/>
  <c r="K249" i="3"/>
  <c r="M249" i="3" s="1"/>
  <c r="K250" i="3"/>
  <c r="M250" i="3" s="1"/>
  <c r="K251" i="3"/>
  <c r="M251" i="3" s="1"/>
  <c r="K252" i="3"/>
  <c r="M252" i="3" s="1"/>
  <c r="K253" i="3"/>
  <c r="M253" i="3" s="1"/>
  <c r="K254" i="3"/>
  <c r="M254" i="3" s="1"/>
  <c r="K255" i="3"/>
  <c r="M255" i="3" s="1"/>
  <c r="K256" i="3"/>
  <c r="M256" i="3" s="1"/>
  <c r="K257" i="3"/>
  <c r="M257" i="3" s="1"/>
  <c r="K258" i="3"/>
  <c r="M258" i="3" s="1"/>
  <c r="K259" i="3"/>
  <c r="M259" i="3" s="1"/>
  <c r="K260" i="3"/>
  <c r="M260" i="3" s="1"/>
  <c r="K261" i="3"/>
  <c r="M261" i="3" s="1"/>
  <c r="K262" i="3"/>
  <c r="M262" i="3" s="1"/>
  <c r="L7" i="3"/>
  <c r="L9" i="3"/>
  <c r="L11" i="3"/>
  <c r="L13" i="3"/>
  <c r="L15" i="3"/>
  <c r="L17" i="3"/>
  <c r="L19" i="3"/>
  <c r="L21" i="3"/>
  <c r="L23" i="3"/>
  <c r="L25" i="3"/>
  <c r="L27" i="3"/>
  <c r="L29" i="3"/>
  <c r="L31" i="3"/>
  <c r="L33" i="3"/>
  <c r="L35" i="3"/>
  <c r="L37" i="3"/>
  <c r="L39" i="3"/>
  <c r="L41" i="3"/>
  <c r="L43" i="3"/>
  <c r="L45" i="3"/>
  <c r="L47" i="3"/>
  <c r="L49" i="3"/>
  <c r="Q50" i="3"/>
  <c r="L50" i="3"/>
  <c r="Q51" i="3"/>
  <c r="L51" i="3"/>
  <c r="Q52" i="3"/>
  <c r="L52" i="3"/>
  <c r="Q53" i="3"/>
  <c r="L53" i="3"/>
  <c r="Q54" i="3"/>
  <c r="L54" i="3"/>
  <c r="J72" i="3"/>
  <c r="K72" i="3"/>
  <c r="L8" i="3"/>
  <c r="L10" i="3"/>
  <c r="L12" i="3"/>
  <c r="L14" i="3"/>
  <c r="L16" i="3"/>
  <c r="L18" i="3"/>
  <c r="L20" i="3"/>
  <c r="L22" i="3"/>
  <c r="L24" i="3"/>
  <c r="L26" i="3"/>
  <c r="L28" i="3"/>
  <c r="L30" i="3"/>
  <c r="L32" i="3"/>
  <c r="L34" i="3"/>
  <c r="L36" i="3"/>
  <c r="L38" i="3"/>
  <c r="L40" i="3"/>
  <c r="L42" i="3"/>
  <c r="L44" i="3"/>
  <c r="L46" i="3"/>
  <c r="L48" i="3"/>
  <c r="J64" i="3"/>
  <c r="K64" i="3"/>
  <c r="K77" i="3"/>
  <c r="J77" i="3"/>
  <c r="L6" i="3"/>
  <c r="J56" i="3"/>
  <c r="K56" i="3"/>
  <c r="K85" i="3"/>
  <c r="J85" i="3"/>
  <c r="Q60" i="3"/>
  <c r="L60" i="3"/>
  <c r="Q68" i="3"/>
  <c r="L68" i="3"/>
  <c r="Q58" i="3"/>
  <c r="L58" i="3"/>
  <c r="K60" i="3"/>
  <c r="Q66" i="3"/>
  <c r="L66" i="3"/>
  <c r="K68" i="3"/>
  <c r="K74" i="3"/>
  <c r="J74" i="3"/>
  <c r="K82" i="3"/>
  <c r="J82" i="3"/>
  <c r="Q112" i="3"/>
  <c r="L112" i="3"/>
  <c r="Q62" i="3"/>
  <c r="L62" i="3"/>
  <c r="Q70" i="3"/>
  <c r="L70" i="3"/>
  <c r="K78" i="3"/>
  <c r="J78" i="3"/>
  <c r="K86" i="3"/>
  <c r="J86" i="3"/>
  <c r="Q116" i="3"/>
  <c r="L116" i="3"/>
  <c r="Q125" i="3"/>
  <c r="L125" i="3"/>
  <c r="K81" i="3"/>
  <c r="J81" i="3"/>
  <c r="K89" i="3"/>
  <c r="J89" i="3"/>
  <c r="K76" i="3"/>
  <c r="AD47" i="3" s="1"/>
  <c r="I15" i="5" s="1"/>
  <c r="J76" i="3"/>
  <c r="K80" i="3"/>
  <c r="J80" i="3"/>
  <c r="K84" i="3"/>
  <c r="J84" i="3"/>
  <c r="K88" i="3"/>
  <c r="J88" i="3"/>
  <c r="K120" i="3"/>
  <c r="M120" i="3" s="1"/>
  <c r="Q129" i="3"/>
  <c r="L129" i="3"/>
  <c r="Q128" i="3"/>
  <c r="L128" i="3"/>
  <c r="K55" i="3"/>
  <c r="K57" i="3"/>
  <c r="K59" i="3"/>
  <c r="K61" i="3"/>
  <c r="K63" i="3"/>
  <c r="K65" i="3"/>
  <c r="AD41" i="3" s="1"/>
  <c r="I14" i="5" s="1"/>
  <c r="K67" i="3"/>
  <c r="K69" i="3"/>
  <c r="K71" i="3"/>
  <c r="K73" i="3"/>
  <c r="K75" i="3"/>
  <c r="AD23" i="3" s="1"/>
  <c r="I9" i="5" s="1"/>
  <c r="J75" i="3"/>
  <c r="K79" i="3"/>
  <c r="J79" i="3"/>
  <c r="K83" i="3"/>
  <c r="J83" i="3"/>
  <c r="K87" i="3"/>
  <c r="J87" i="3"/>
  <c r="Q124" i="3"/>
  <c r="L124" i="3"/>
  <c r="Q132" i="3"/>
  <c r="L132" i="3"/>
  <c r="Q133" i="3"/>
  <c r="L133" i="3"/>
  <c r="Q122" i="3"/>
  <c r="L122" i="3"/>
  <c r="Q126" i="3"/>
  <c r="L126" i="3"/>
  <c r="Q130" i="3"/>
  <c r="L130" i="3"/>
  <c r="Q134" i="3"/>
  <c r="L134" i="3"/>
  <c r="Q123" i="3"/>
  <c r="L123" i="3"/>
  <c r="Q127" i="3"/>
  <c r="L127" i="3"/>
  <c r="Q131" i="3"/>
  <c r="L131" i="3"/>
  <c r="Q135" i="3"/>
  <c r="L135" i="3"/>
  <c r="K122" i="3"/>
  <c r="M122" i="3" s="1"/>
  <c r="K123" i="3"/>
  <c r="M123" i="3" s="1"/>
  <c r="K124" i="3"/>
  <c r="M124" i="3" s="1"/>
  <c r="K125" i="3"/>
  <c r="M125" i="3" s="1"/>
  <c r="K126" i="3"/>
  <c r="M126" i="3" s="1"/>
  <c r="K127" i="3"/>
  <c r="M127" i="3" s="1"/>
  <c r="K128" i="3"/>
  <c r="M128" i="3" s="1"/>
  <c r="K129" i="3"/>
  <c r="M129" i="3" s="1"/>
  <c r="K130" i="3"/>
  <c r="M130" i="3" s="1"/>
  <c r="K131" i="3"/>
  <c r="M131" i="3" s="1"/>
  <c r="K132" i="3"/>
  <c r="M132" i="3" s="1"/>
  <c r="K133" i="3"/>
  <c r="M133" i="3" s="1"/>
  <c r="K134" i="3"/>
  <c r="M134" i="3" s="1"/>
  <c r="K135" i="3"/>
  <c r="M135" i="3" s="1"/>
  <c r="K136" i="3"/>
  <c r="M136" i="3" s="1"/>
  <c r="J136" i="3"/>
  <c r="K138" i="3"/>
  <c r="M138" i="3" s="1"/>
  <c r="J138" i="3"/>
  <c r="K140" i="3"/>
  <c r="M140" i="3" s="1"/>
  <c r="J140" i="3"/>
  <c r="K142" i="3"/>
  <c r="M142" i="3" s="1"/>
  <c r="J142" i="3"/>
  <c r="K137" i="3"/>
  <c r="M137" i="3" s="1"/>
  <c r="J137" i="3"/>
  <c r="K139" i="3"/>
  <c r="M139" i="3" s="1"/>
  <c r="J139" i="3"/>
  <c r="K141" i="3"/>
  <c r="M141" i="3" s="1"/>
  <c r="J141" i="3"/>
  <c r="O123" i="9"/>
  <c r="N122" i="9"/>
  <c r="O119" i="9"/>
  <c r="N118" i="9"/>
  <c r="O115" i="9"/>
  <c r="N114" i="9"/>
  <c r="O111" i="9"/>
  <c r="O120" i="9"/>
  <c r="N119" i="9"/>
  <c r="O116" i="9"/>
  <c r="N115" i="9"/>
  <c r="O112" i="9"/>
  <c r="N111" i="9"/>
  <c r="O121" i="9"/>
  <c r="N120" i="9"/>
  <c r="O117" i="9"/>
  <c r="N116" i="9"/>
  <c r="O113" i="9"/>
  <c r="N112" i="9"/>
  <c r="O122" i="9"/>
  <c r="N121" i="9"/>
  <c r="O118" i="9"/>
  <c r="N117" i="9"/>
  <c r="O114" i="9"/>
  <c r="N113" i="9"/>
  <c r="O124" i="9"/>
  <c r="W125" i="9"/>
  <c r="S122" i="9"/>
  <c r="N123" i="9"/>
  <c r="V123" i="9"/>
  <c r="W124" i="9"/>
  <c r="W123" i="9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R124" i="9"/>
  <c r="S125" i="9"/>
  <c r="O126" i="9"/>
  <c r="N130" i="9"/>
  <c r="S124" i="9"/>
  <c r="N125" i="9"/>
  <c r="V125" i="9"/>
  <c r="V126" i="9"/>
  <c r="R128" i="9"/>
  <c r="W134" i="9"/>
  <c r="N124" i="9"/>
  <c r="O125" i="9"/>
  <c r="AD75" i="3"/>
  <c r="I19" i="5" s="1"/>
  <c r="Y29" i="3"/>
  <c r="F10" i="5" s="1"/>
  <c r="Z4" i="3"/>
  <c r="H6" i="5" s="1"/>
  <c r="Z17" i="3"/>
  <c r="H8" i="5" s="1"/>
  <c r="AD68" i="3"/>
  <c r="I18" i="5" s="1"/>
  <c r="Z23" i="3"/>
  <c r="H9" i="5" s="1"/>
  <c r="Z35" i="3"/>
  <c r="H13" i="5" s="1"/>
  <c r="AD61" i="3"/>
  <c r="I17" i="5" s="1"/>
  <c r="Y41" i="3"/>
  <c r="F14" i="5" s="1"/>
  <c r="AD54" i="3"/>
  <c r="I16" i="5" s="1"/>
  <c r="Z10" i="3"/>
  <c r="H7" i="5" s="1"/>
  <c r="Y89" i="3"/>
  <c r="F11" i="5" s="1"/>
  <c r="AE89" i="3"/>
  <c r="K11" i="5" s="1"/>
  <c r="AA89" i="3"/>
  <c r="J11" i="5" s="1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R127" i="9"/>
  <c r="W130" i="9"/>
  <c r="O134" i="9"/>
  <c r="W126" i="9"/>
  <c r="W127" i="9"/>
  <c r="S129" i="9"/>
  <c r="N133" i="9"/>
  <c r="N126" i="9"/>
  <c r="V130" i="9"/>
  <c r="Q207" i="3"/>
  <c r="L207" i="3"/>
  <c r="AA4" i="3"/>
  <c r="J6" i="5" s="1"/>
  <c r="AA10" i="3"/>
  <c r="J7" i="5" s="1"/>
  <c r="AA17" i="3"/>
  <c r="J8" i="5" s="1"/>
  <c r="AA23" i="3"/>
  <c r="J9" i="5" s="1"/>
  <c r="Z29" i="3"/>
  <c r="H10" i="5" s="1"/>
  <c r="AA35" i="3"/>
  <c r="J13" i="5" s="1"/>
  <c r="Z41" i="3"/>
  <c r="H14" i="5" s="1"/>
  <c r="AE61" i="3"/>
  <c r="K17" i="5" s="1"/>
  <c r="AE75" i="3"/>
  <c r="K19" i="5" s="1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AD4" i="3"/>
  <c r="I6" i="5" s="1"/>
  <c r="AD10" i="3"/>
  <c r="I7" i="5" s="1"/>
  <c r="AA29" i="3"/>
  <c r="J10" i="5" s="1"/>
  <c r="AD35" i="3"/>
  <c r="I13" i="5" s="1"/>
  <c r="AA41" i="3"/>
  <c r="J14" i="5" s="1"/>
  <c r="Z47" i="3"/>
  <c r="H15" i="5" s="1"/>
  <c r="Z54" i="3"/>
  <c r="H16" i="5" s="1"/>
  <c r="Z61" i="3"/>
  <c r="H17" i="5" s="1"/>
  <c r="Z68" i="3"/>
  <c r="H18" i="5" s="1"/>
  <c r="Z75" i="3"/>
  <c r="H19" i="5" s="1"/>
  <c r="Z83" i="3"/>
  <c r="H20" i="5" s="1"/>
  <c r="AE83" i="3"/>
  <c r="K20" i="5" s="1"/>
  <c r="AE4" i="3"/>
  <c r="K6" i="5" s="1"/>
  <c r="AE10" i="3"/>
  <c r="K7" i="5" s="1"/>
  <c r="AE23" i="3"/>
  <c r="K9" i="5" s="1"/>
  <c r="AD29" i="3"/>
  <c r="I10" i="5" s="1"/>
  <c r="AE35" i="3"/>
  <c r="K13" i="5" s="1"/>
  <c r="AC41" i="3"/>
  <c r="G14" i="5" s="1"/>
  <c r="AA47" i="3"/>
  <c r="J15" i="5" s="1"/>
  <c r="AA54" i="3"/>
  <c r="J16" i="5" s="1"/>
  <c r="AA61" i="3"/>
  <c r="J17" i="5" s="1"/>
  <c r="AA68" i="3"/>
  <c r="J18" i="5" s="1"/>
  <c r="AA75" i="3"/>
  <c r="J19" i="5" s="1"/>
  <c r="AA83" i="3"/>
  <c r="J20" i="5" s="1"/>
  <c r="V52" i="9"/>
  <c r="W51" i="9"/>
  <c r="V48" i="9"/>
  <c r="W47" i="9"/>
  <c r="V44" i="9"/>
  <c r="W43" i="9"/>
  <c r="V40" i="9"/>
  <c r="W39" i="9"/>
  <c r="V36" i="9"/>
  <c r="W35" i="9"/>
  <c r="V32" i="9"/>
  <c r="W31" i="9"/>
  <c r="V51" i="9"/>
  <c r="W50" i="9"/>
  <c r="V47" i="9"/>
  <c r="W46" i="9"/>
  <c r="V43" i="9"/>
  <c r="W42" i="9"/>
  <c r="V39" i="9"/>
  <c r="W38" i="9"/>
  <c r="V35" i="9"/>
  <c r="W34" i="9"/>
  <c r="V31" i="9"/>
  <c r="W30" i="9"/>
  <c r="W53" i="9"/>
  <c r="V50" i="9"/>
  <c r="W49" i="9"/>
  <c r="V46" i="9"/>
  <c r="W45" i="9"/>
  <c r="V42" i="9"/>
  <c r="W41" i="9"/>
  <c r="V38" i="9"/>
  <c r="W37" i="9"/>
  <c r="V34" i="9"/>
  <c r="W33" i="9"/>
  <c r="V30" i="9"/>
  <c r="V53" i="9"/>
  <c r="W52" i="9"/>
  <c r="V49" i="9"/>
  <c r="W48" i="9"/>
  <c r="V45" i="9"/>
  <c r="W44" i="9"/>
  <c r="V41" i="9"/>
  <c r="W40" i="9"/>
  <c r="V37" i="9"/>
  <c r="W36" i="9"/>
  <c r="V33" i="9"/>
  <c r="W32" i="9"/>
  <c r="V25" i="9"/>
  <c r="W24" i="9"/>
  <c r="V21" i="9"/>
  <c r="W20" i="9"/>
  <c r="V18" i="9"/>
  <c r="W17" i="9"/>
  <c r="V15" i="9"/>
  <c r="W12" i="9"/>
  <c r="V11" i="9"/>
  <c r="W8" i="9"/>
  <c r="V7" i="9"/>
  <c r="V5" i="9"/>
  <c r="V9" i="9"/>
  <c r="V24" i="9"/>
  <c r="W23" i="9"/>
  <c r="V20" i="9"/>
  <c r="W19" i="9"/>
  <c r="V17" i="9"/>
  <c r="W16" i="9"/>
  <c r="W14" i="9"/>
  <c r="V12" i="9"/>
  <c r="W10" i="9"/>
  <c r="V8" i="9"/>
  <c r="W6" i="9"/>
  <c r="W3" i="9"/>
  <c r="W7" i="9"/>
  <c r="W5" i="9"/>
  <c r="V4" i="9"/>
  <c r="W26" i="9"/>
  <c r="V23" i="9"/>
  <c r="W22" i="9"/>
  <c r="V19" i="9"/>
  <c r="V16" i="9"/>
  <c r="V14" i="9"/>
  <c r="W13" i="9"/>
  <c r="V10" i="9"/>
  <c r="W9" i="9"/>
  <c r="V6" i="9"/>
  <c r="W4" i="9"/>
  <c r="V3" i="9"/>
  <c r="W11" i="9"/>
  <c r="V26" i="9"/>
  <c r="W25" i="9"/>
  <c r="V22" i="9"/>
  <c r="W21" i="9"/>
  <c r="W18" i="9"/>
  <c r="W15" i="9"/>
  <c r="V13" i="9"/>
  <c r="R105" i="9"/>
  <c r="S104" i="9"/>
  <c r="R101" i="9"/>
  <c r="S100" i="9"/>
  <c r="R97" i="9"/>
  <c r="S96" i="9"/>
  <c r="R93" i="9"/>
  <c r="S92" i="9"/>
  <c r="R89" i="9"/>
  <c r="S88" i="9"/>
  <c r="R85" i="9"/>
  <c r="S84" i="9"/>
  <c r="S107" i="9"/>
  <c r="R104" i="9"/>
  <c r="S103" i="9"/>
  <c r="R100" i="9"/>
  <c r="S99" i="9"/>
  <c r="R96" i="9"/>
  <c r="S95" i="9"/>
  <c r="R92" i="9"/>
  <c r="S91" i="9"/>
  <c r="R88" i="9"/>
  <c r="S87" i="9"/>
  <c r="R84" i="9"/>
  <c r="R107" i="9"/>
  <c r="S106" i="9"/>
  <c r="R103" i="9"/>
  <c r="S102" i="9"/>
  <c r="R99" i="9"/>
  <c r="S98" i="9"/>
  <c r="R95" i="9"/>
  <c r="S94" i="9"/>
  <c r="R91" i="9"/>
  <c r="S90" i="9"/>
  <c r="R87" i="9"/>
  <c r="S86" i="9"/>
  <c r="R106" i="9"/>
  <c r="S105" i="9"/>
  <c r="R102" i="9"/>
  <c r="S101" i="9"/>
  <c r="R98" i="9"/>
  <c r="S97" i="9"/>
  <c r="R94" i="9"/>
  <c r="S93" i="9"/>
  <c r="R90" i="9"/>
  <c r="S89" i="9"/>
  <c r="R86" i="9"/>
  <c r="S85" i="9"/>
  <c r="S128" i="9"/>
  <c r="N129" i="9"/>
  <c r="V129" i="9"/>
  <c r="O130" i="9"/>
  <c r="V133" i="9"/>
  <c r="R126" i="9"/>
  <c r="S127" i="9"/>
  <c r="N128" i="9"/>
  <c r="V128" i="9"/>
  <c r="O129" i="9"/>
  <c r="W129" i="9"/>
  <c r="S130" i="9"/>
  <c r="N131" i="9"/>
  <c r="S132" i="9"/>
  <c r="S126" i="9"/>
  <c r="N127" i="9"/>
  <c r="V127" i="9"/>
  <c r="O128" i="9"/>
  <c r="W128" i="9"/>
  <c r="R129" i="9"/>
  <c r="O131" i="9"/>
  <c r="V134" i="9"/>
  <c r="M178" i="3"/>
  <c r="Y17" i="3"/>
  <c r="F8" i="5" s="1"/>
  <c r="AC17" i="3"/>
  <c r="G8" i="5" s="1"/>
  <c r="Y23" i="3"/>
  <c r="F9" i="5" s="1"/>
  <c r="Y35" i="3"/>
  <c r="F13" i="5" s="1"/>
  <c r="AC35" i="3"/>
  <c r="G13" i="5" s="1"/>
  <c r="Y83" i="3"/>
  <c r="F20" i="5" s="1"/>
  <c r="AB89" i="3"/>
  <c r="E11" i="5" s="1"/>
  <c r="Y95" i="3"/>
  <c r="F12" i="5" s="1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Y4" i="3"/>
  <c r="F6" i="5" s="1"/>
  <c r="AC4" i="3"/>
  <c r="G6" i="5" s="1"/>
  <c r="Y10" i="3"/>
  <c r="F7" i="5" s="1"/>
  <c r="AB47" i="3"/>
  <c r="E15" i="5" s="1"/>
  <c r="Y75" i="3"/>
  <c r="F19" i="5" s="1"/>
  <c r="AC89" i="3"/>
  <c r="G11" i="5" s="1"/>
  <c r="AC95" i="3"/>
  <c r="G12" i="5" s="1"/>
  <c r="Y47" i="3"/>
  <c r="F15" i="5" s="1"/>
  <c r="Y54" i="3"/>
  <c r="F16" i="5" s="1"/>
  <c r="AC54" i="3"/>
  <c r="G16" i="5" s="1"/>
  <c r="Y61" i="3"/>
  <c r="F17" i="5" s="1"/>
  <c r="AC61" i="3"/>
  <c r="G17" i="5" s="1"/>
  <c r="Y68" i="3"/>
  <c r="F18" i="5" s="1"/>
  <c r="W105" i="9"/>
  <c r="V104" i="9"/>
  <c r="W101" i="9"/>
  <c r="V100" i="9"/>
  <c r="W97" i="9"/>
  <c r="V96" i="9"/>
  <c r="W93" i="9"/>
  <c r="V92" i="9"/>
  <c r="W89" i="9"/>
  <c r="V88" i="9"/>
  <c r="W85" i="9"/>
  <c r="V84" i="9"/>
  <c r="W106" i="9"/>
  <c r="V105" i="9"/>
  <c r="W102" i="9"/>
  <c r="V101" i="9"/>
  <c r="W98" i="9"/>
  <c r="V97" i="9"/>
  <c r="W94" i="9"/>
  <c r="V93" i="9"/>
  <c r="W90" i="9"/>
  <c r="V89" i="9"/>
  <c r="W86" i="9"/>
  <c r="V85" i="9"/>
  <c r="W107" i="9"/>
  <c r="V106" i="9"/>
  <c r="W103" i="9"/>
  <c r="V102" i="9"/>
  <c r="W99" i="9"/>
  <c r="V98" i="9"/>
  <c r="W95" i="9"/>
  <c r="V94" i="9"/>
  <c r="W91" i="9"/>
  <c r="V90" i="9"/>
  <c r="W87" i="9"/>
  <c r="V86" i="9"/>
  <c r="V107" i="9"/>
  <c r="W104" i="9"/>
  <c r="V103" i="9"/>
  <c r="W100" i="9"/>
  <c r="V99" i="9"/>
  <c r="W96" i="9"/>
  <c r="V95" i="9"/>
  <c r="W92" i="9"/>
  <c r="V91" i="9"/>
  <c r="W88" i="9"/>
  <c r="V87" i="9"/>
  <c r="W84" i="9"/>
  <c r="O79" i="9"/>
  <c r="N78" i="9"/>
  <c r="O75" i="9"/>
  <c r="N74" i="9"/>
  <c r="O71" i="9"/>
  <c r="N70" i="9"/>
  <c r="O67" i="9"/>
  <c r="N66" i="9"/>
  <c r="O63" i="9"/>
  <c r="N62" i="9"/>
  <c r="O59" i="9"/>
  <c r="N58" i="9"/>
  <c r="O80" i="9"/>
  <c r="N79" i="9"/>
  <c r="O76" i="9"/>
  <c r="N75" i="9"/>
  <c r="O72" i="9"/>
  <c r="N71" i="9"/>
  <c r="O68" i="9"/>
  <c r="N67" i="9"/>
  <c r="O64" i="9"/>
  <c r="N63" i="9"/>
  <c r="O60" i="9"/>
  <c r="N59" i="9"/>
  <c r="N80" i="9"/>
  <c r="O77" i="9"/>
  <c r="N76" i="9"/>
  <c r="O73" i="9"/>
  <c r="N72" i="9"/>
  <c r="O69" i="9"/>
  <c r="N68" i="9"/>
  <c r="O65" i="9"/>
  <c r="N64" i="9"/>
  <c r="O61" i="9"/>
  <c r="N60" i="9"/>
  <c r="O57" i="9"/>
  <c r="O78" i="9"/>
  <c r="N77" i="9"/>
  <c r="O74" i="9"/>
  <c r="N73" i="9"/>
  <c r="O70" i="9"/>
  <c r="N69" i="9"/>
  <c r="O66" i="9"/>
  <c r="N65" i="9"/>
  <c r="O62" i="9"/>
  <c r="N61" i="9"/>
  <c r="O58" i="9"/>
  <c r="N57" i="9"/>
  <c r="S51" i="9"/>
  <c r="R50" i="9"/>
  <c r="S47" i="9"/>
  <c r="R46" i="9"/>
  <c r="S43" i="9"/>
  <c r="R42" i="9"/>
  <c r="S39" i="9"/>
  <c r="R38" i="9"/>
  <c r="S35" i="9"/>
  <c r="R34" i="9"/>
  <c r="S31" i="9"/>
  <c r="R30" i="9"/>
  <c r="S52" i="9"/>
  <c r="R51" i="9"/>
  <c r="S48" i="9"/>
  <c r="R47" i="9"/>
  <c r="S44" i="9"/>
  <c r="R43" i="9"/>
  <c r="S40" i="9"/>
  <c r="R39" i="9"/>
  <c r="S36" i="9"/>
  <c r="R35" i="9"/>
  <c r="S32" i="9"/>
  <c r="R31" i="9"/>
  <c r="S53" i="9"/>
  <c r="R52" i="9"/>
  <c r="S49" i="9"/>
  <c r="R48" i="9"/>
  <c r="S45" i="9"/>
  <c r="R44" i="9"/>
  <c r="S41" i="9"/>
  <c r="R40" i="9"/>
  <c r="S37" i="9"/>
  <c r="R36" i="9"/>
  <c r="S33" i="9"/>
  <c r="R32" i="9"/>
  <c r="R53" i="9"/>
  <c r="S50" i="9"/>
  <c r="R49" i="9"/>
  <c r="S46" i="9"/>
  <c r="R45" i="9"/>
  <c r="S42" i="9"/>
  <c r="R41" i="9"/>
  <c r="S38" i="9"/>
  <c r="R37" i="9"/>
  <c r="S34" i="9"/>
  <c r="R33" i="9"/>
  <c r="S30" i="9"/>
  <c r="S25" i="9"/>
  <c r="R24" i="9"/>
  <c r="S21" i="9"/>
  <c r="R20" i="9"/>
  <c r="S17" i="9"/>
  <c r="R16" i="9"/>
  <c r="S26" i="9"/>
  <c r="R25" i="9"/>
  <c r="S22" i="9"/>
  <c r="R21" i="9"/>
  <c r="S18" i="9"/>
  <c r="R17" i="9"/>
  <c r="S14" i="9"/>
  <c r="R13" i="9"/>
  <c r="S10" i="9"/>
  <c r="R9" i="9"/>
  <c r="R26" i="9"/>
  <c r="S23" i="9"/>
  <c r="R22" i="9"/>
  <c r="S19" i="9"/>
  <c r="R18" i="9"/>
  <c r="S15" i="9"/>
  <c r="R14" i="9"/>
  <c r="S11" i="9"/>
  <c r="R10" i="9"/>
  <c r="S7" i="9"/>
  <c r="R6" i="9"/>
  <c r="S3" i="9"/>
  <c r="S24" i="9"/>
  <c r="R23" i="9"/>
  <c r="S20" i="9"/>
  <c r="R130" i="9"/>
  <c r="S131" i="9"/>
  <c r="N132" i="9"/>
  <c r="V132" i="9"/>
  <c r="O133" i="9"/>
  <c r="W133" i="9"/>
  <c r="R134" i="9"/>
  <c r="V131" i="9"/>
  <c r="O132" i="9"/>
  <c r="W132" i="9"/>
  <c r="R133" i="9"/>
  <c r="S134" i="9"/>
  <c r="W131" i="9"/>
  <c r="R132" i="9"/>
  <c r="S133" i="9"/>
  <c r="N134" i="9"/>
  <c r="Q160" i="3"/>
  <c r="L160" i="3"/>
  <c r="Q161" i="3"/>
  <c r="L161" i="3"/>
  <c r="Q162" i="3"/>
  <c r="L162" i="3"/>
  <c r="Z95" i="3"/>
  <c r="H12" i="5" s="1"/>
  <c r="AD95" i="3"/>
  <c r="I12" i="5" s="1"/>
  <c r="K163" i="3"/>
  <c r="K165" i="3"/>
  <c r="K167" i="3"/>
  <c r="K169" i="3"/>
  <c r="K171" i="3"/>
  <c r="AC83" i="3"/>
  <c r="G20" i="5" s="1"/>
  <c r="Z89" i="3"/>
  <c r="H11" i="5" s="1"/>
  <c r="AD89" i="3"/>
  <c r="I11" i="5" s="1"/>
  <c r="AA95" i="3"/>
  <c r="J12" i="5" s="1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L163" i="3"/>
  <c r="L165" i="3"/>
  <c r="L167" i="3"/>
  <c r="L169" i="3"/>
  <c r="L171" i="3"/>
  <c r="S69" i="4"/>
  <c r="S70" i="4"/>
  <c r="S71" i="4"/>
  <c r="S72" i="4"/>
  <c r="S73" i="4"/>
  <c r="S74" i="4"/>
  <c r="S75" i="4"/>
  <c r="L164" i="4"/>
  <c r="H164" i="4"/>
  <c r="C164" i="4" s="1"/>
  <c r="S176" i="4"/>
  <c r="L196" i="4"/>
  <c r="S196" i="4" s="1"/>
  <c r="H196" i="4"/>
  <c r="C196" i="4" s="1"/>
  <c r="S208" i="4"/>
  <c r="L228" i="4"/>
  <c r="S228" i="4" s="1"/>
  <c r="H228" i="4"/>
  <c r="C228" i="4" s="1"/>
  <c r="S240" i="4"/>
  <c r="L260" i="4"/>
  <c r="S260" i="4" s="1"/>
  <c r="H260" i="4"/>
  <c r="C260" i="4" s="1"/>
  <c r="S272" i="4"/>
  <c r="L292" i="4"/>
  <c r="S292" i="4" s="1"/>
  <c r="H292" i="4"/>
  <c r="C292" i="4" s="1"/>
  <c r="L314" i="4"/>
  <c r="S314" i="4" s="1"/>
  <c r="H314" i="4"/>
  <c r="C314" i="4" s="1"/>
  <c r="S318" i="4"/>
  <c r="L346" i="4"/>
  <c r="S346" i="4" s="1"/>
  <c r="H346" i="4"/>
  <c r="C346" i="4" s="1"/>
  <c r="S350" i="4"/>
  <c r="L378" i="4"/>
  <c r="S378" i="4" s="1"/>
  <c r="H378" i="4"/>
  <c r="C378" i="4" s="1"/>
  <c r="S382" i="4"/>
  <c r="S390" i="4"/>
  <c r="S398" i="4"/>
  <c r="S406" i="4"/>
  <c r="S414" i="4"/>
  <c r="S422" i="4"/>
  <c r="S430" i="4"/>
  <c r="K8" i="4"/>
  <c r="P8" i="4" s="1"/>
  <c r="S8" i="4" s="1"/>
  <c r="L9" i="4"/>
  <c r="S9" i="4" s="1"/>
  <c r="L19" i="4"/>
  <c r="S19" i="4" s="1"/>
  <c r="S24" i="4"/>
  <c r="S26" i="4"/>
  <c r="S28" i="4"/>
  <c r="K37" i="4"/>
  <c r="P37" i="4" s="1"/>
  <c r="S37" i="4" s="1"/>
  <c r="K39" i="4"/>
  <c r="P39" i="4" s="1"/>
  <c r="S39" i="4" s="1"/>
  <c r="K41" i="4"/>
  <c r="P41" i="4" s="1"/>
  <c r="S41" i="4" s="1"/>
  <c r="L49" i="4"/>
  <c r="L53" i="4"/>
  <c r="L54" i="4"/>
  <c r="S54" i="4" s="1"/>
  <c r="L62" i="4"/>
  <c r="S62" i="4" s="1"/>
  <c r="L64" i="4"/>
  <c r="S64" i="4" s="1"/>
  <c r="L66" i="4"/>
  <c r="S66" i="4" s="1"/>
  <c r="L68" i="4"/>
  <c r="S68" i="4" s="1"/>
  <c r="H69" i="4"/>
  <c r="C69" i="4" s="1"/>
  <c r="H70" i="4"/>
  <c r="C70" i="4" s="1"/>
  <c r="H71" i="4"/>
  <c r="C71" i="4" s="1"/>
  <c r="H72" i="4"/>
  <c r="C72" i="4" s="1"/>
  <c r="H73" i="4"/>
  <c r="C73" i="4" s="1"/>
  <c r="H74" i="4"/>
  <c r="C74" i="4" s="1"/>
  <c r="H75" i="4"/>
  <c r="C75" i="4" s="1"/>
  <c r="L76" i="4"/>
  <c r="L80" i="4"/>
  <c r="L84" i="4"/>
  <c r="L85" i="4"/>
  <c r="L86" i="4"/>
  <c r="L87" i="4"/>
  <c r="L88" i="4"/>
  <c r="L89" i="4"/>
  <c r="L91" i="4"/>
  <c r="S91" i="4" s="1"/>
  <c r="L93" i="4"/>
  <c r="S93" i="4" s="1"/>
  <c r="L95" i="4"/>
  <c r="S95" i="4" s="1"/>
  <c r="L96" i="4"/>
  <c r="L100" i="4"/>
  <c r="L104" i="4"/>
  <c r="L108" i="4"/>
  <c r="L112" i="4"/>
  <c r="L116" i="4"/>
  <c r="L120" i="4"/>
  <c r="L124" i="4"/>
  <c r="L128" i="4"/>
  <c r="L156" i="4"/>
  <c r="S156" i="4" s="1"/>
  <c r="H156" i="4"/>
  <c r="C156" i="4" s="1"/>
  <c r="S168" i="4"/>
  <c r="H170" i="4"/>
  <c r="C170" i="4" s="1"/>
  <c r="L188" i="4"/>
  <c r="S188" i="4" s="1"/>
  <c r="H188" i="4"/>
  <c r="C188" i="4" s="1"/>
  <c r="S200" i="4"/>
  <c r="L220" i="4"/>
  <c r="S220" i="4" s="1"/>
  <c r="H220" i="4"/>
  <c r="C220" i="4" s="1"/>
  <c r="S232" i="4"/>
  <c r="L252" i="4"/>
  <c r="H252" i="4"/>
  <c r="C252" i="4" s="1"/>
  <c r="S264" i="4"/>
  <c r="H266" i="4"/>
  <c r="C266" i="4" s="1"/>
  <c r="H280" i="4"/>
  <c r="C280" i="4" s="1"/>
  <c r="L284" i="4"/>
  <c r="S284" i="4" s="1"/>
  <c r="H284" i="4"/>
  <c r="C284" i="4" s="1"/>
  <c r="S296" i="4"/>
  <c r="H298" i="4"/>
  <c r="C298" i="4" s="1"/>
  <c r="L306" i="4"/>
  <c r="S306" i="4" s="1"/>
  <c r="H306" i="4"/>
  <c r="C306" i="4" s="1"/>
  <c r="L322" i="4"/>
  <c r="S322" i="4" s="1"/>
  <c r="H322" i="4"/>
  <c r="C322" i="4" s="1"/>
  <c r="S326" i="4"/>
  <c r="L354" i="4"/>
  <c r="S354" i="4" s="1"/>
  <c r="H354" i="4"/>
  <c r="C354" i="4" s="1"/>
  <c r="S358" i="4"/>
  <c r="L386" i="4"/>
  <c r="S386" i="4" s="1"/>
  <c r="H386" i="4"/>
  <c r="C386" i="4" s="1"/>
  <c r="L394" i="4"/>
  <c r="S394" i="4" s="1"/>
  <c r="H394" i="4"/>
  <c r="C394" i="4" s="1"/>
  <c r="L402" i="4"/>
  <c r="S402" i="4" s="1"/>
  <c r="H402" i="4"/>
  <c r="C402" i="4" s="1"/>
  <c r="L410" i="4"/>
  <c r="S410" i="4" s="1"/>
  <c r="H410" i="4"/>
  <c r="C410" i="4" s="1"/>
  <c r="L418" i="4"/>
  <c r="S418" i="4" s="1"/>
  <c r="H418" i="4"/>
  <c r="C418" i="4" s="1"/>
  <c r="L426" i="4"/>
  <c r="S426" i="4" s="1"/>
  <c r="H426" i="4"/>
  <c r="C426" i="4" s="1"/>
  <c r="L434" i="4"/>
  <c r="S434" i="4" s="1"/>
  <c r="H434" i="4"/>
  <c r="C434" i="4" s="1"/>
  <c r="K691" i="4"/>
  <c r="P691" i="4" s="1"/>
  <c r="L691" i="4"/>
  <c r="L12" i="4"/>
  <c r="S12" i="4" s="1"/>
  <c r="L14" i="4"/>
  <c r="AD23" i="4" s="1"/>
  <c r="L16" i="4"/>
  <c r="S16" i="4" s="1"/>
  <c r="L22" i="4"/>
  <c r="S22" i="4" s="1"/>
  <c r="L113" i="4"/>
  <c r="L117" i="4"/>
  <c r="L121" i="4"/>
  <c r="L125" i="4"/>
  <c r="S134" i="4"/>
  <c r="S142" i="4"/>
  <c r="L148" i="4"/>
  <c r="S148" i="4" s="1"/>
  <c r="H148" i="4"/>
  <c r="C148" i="4" s="1"/>
  <c r="S160" i="4"/>
  <c r="L180" i="4"/>
  <c r="S180" i="4" s="1"/>
  <c r="H180" i="4"/>
  <c r="C180" i="4" s="1"/>
  <c r="S192" i="4"/>
  <c r="L212" i="4"/>
  <c r="S212" i="4" s="1"/>
  <c r="H212" i="4"/>
  <c r="C212" i="4" s="1"/>
  <c r="S224" i="4"/>
  <c r="L244" i="4"/>
  <c r="S244" i="4" s="1"/>
  <c r="H244" i="4"/>
  <c r="C244" i="4" s="1"/>
  <c r="S256" i="4"/>
  <c r="L276" i="4"/>
  <c r="S276" i="4" s="1"/>
  <c r="H276" i="4"/>
  <c r="C276" i="4" s="1"/>
  <c r="S288" i="4"/>
  <c r="L330" i="4"/>
  <c r="S330" i="4" s="1"/>
  <c r="H330" i="4"/>
  <c r="C330" i="4" s="1"/>
  <c r="S334" i="4"/>
  <c r="L362" i="4"/>
  <c r="S362" i="4" s="1"/>
  <c r="H362" i="4"/>
  <c r="C362" i="4" s="1"/>
  <c r="S366" i="4"/>
  <c r="K6" i="4"/>
  <c r="P6" i="4" s="1"/>
  <c r="S6" i="4" s="1"/>
  <c r="L7" i="4"/>
  <c r="S7" i="4" s="1"/>
  <c r="K10" i="4"/>
  <c r="P10" i="4" s="1"/>
  <c r="S10" i="4" s="1"/>
  <c r="L21" i="4"/>
  <c r="S21" i="4" s="1"/>
  <c r="K36" i="4"/>
  <c r="P36" i="4" s="1"/>
  <c r="S36" i="4" s="1"/>
  <c r="K38" i="4"/>
  <c r="P38" i="4" s="1"/>
  <c r="S38" i="4" s="1"/>
  <c r="K40" i="4"/>
  <c r="P40" i="4" s="1"/>
  <c r="S40" i="4" s="1"/>
  <c r="S42" i="4"/>
  <c r="S43" i="4"/>
  <c r="S44" i="4"/>
  <c r="S45" i="4"/>
  <c r="S46" i="4"/>
  <c r="S47" i="4"/>
  <c r="L51" i="4"/>
  <c r="L55" i="4"/>
  <c r="L56" i="4"/>
  <c r="L57" i="4"/>
  <c r="L58" i="4"/>
  <c r="L59" i="4"/>
  <c r="L60" i="4"/>
  <c r="L61" i="4"/>
  <c r="L63" i="4"/>
  <c r="S63" i="4" s="1"/>
  <c r="L65" i="4"/>
  <c r="S65" i="4" s="1"/>
  <c r="L67" i="4"/>
  <c r="S67" i="4" s="1"/>
  <c r="L78" i="4"/>
  <c r="L82" i="4"/>
  <c r="L90" i="4"/>
  <c r="S90" i="4" s="1"/>
  <c r="L92" i="4"/>
  <c r="S92" i="4" s="1"/>
  <c r="L94" i="4"/>
  <c r="S94" i="4" s="1"/>
  <c r="L98" i="4"/>
  <c r="L102" i="4"/>
  <c r="L106" i="4"/>
  <c r="L110" i="4"/>
  <c r="L114" i="4"/>
  <c r="L118" i="4"/>
  <c r="L122" i="4"/>
  <c r="L126" i="4"/>
  <c r="H134" i="4"/>
  <c r="C134" i="4" s="1"/>
  <c r="L136" i="4"/>
  <c r="S136" i="4" s="1"/>
  <c r="H142" i="4"/>
  <c r="C142" i="4" s="1"/>
  <c r="L144" i="4"/>
  <c r="S144" i="4" s="1"/>
  <c r="S152" i="4"/>
  <c r="H154" i="4"/>
  <c r="C154" i="4" s="1"/>
  <c r="L162" i="4"/>
  <c r="S162" i="4" s="1"/>
  <c r="H168" i="4"/>
  <c r="C168" i="4" s="1"/>
  <c r="L172" i="4"/>
  <c r="S172" i="4" s="1"/>
  <c r="H172" i="4"/>
  <c r="C172" i="4" s="1"/>
  <c r="S184" i="4"/>
  <c r="H186" i="4"/>
  <c r="C186" i="4" s="1"/>
  <c r="L194" i="4"/>
  <c r="S194" i="4" s="1"/>
  <c r="H200" i="4"/>
  <c r="C200" i="4" s="1"/>
  <c r="L204" i="4"/>
  <c r="S204" i="4" s="1"/>
  <c r="H204" i="4"/>
  <c r="C204" i="4" s="1"/>
  <c r="S216" i="4"/>
  <c r="H218" i="4"/>
  <c r="C218" i="4" s="1"/>
  <c r="L226" i="4"/>
  <c r="S226" i="4" s="1"/>
  <c r="H232" i="4"/>
  <c r="C232" i="4" s="1"/>
  <c r="L236" i="4"/>
  <c r="S236" i="4" s="1"/>
  <c r="H236" i="4"/>
  <c r="C236" i="4" s="1"/>
  <c r="S248" i="4"/>
  <c r="H250" i="4"/>
  <c r="C250" i="4" s="1"/>
  <c r="L258" i="4"/>
  <c r="S258" i="4" s="1"/>
  <c r="H264" i="4"/>
  <c r="C264" i="4" s="1"/>
  <c r="L268" i="4"/>
  <c r="S268" i="4" s="1"/>
  <c r="H268" i="4"/>
  <c r="C268" i="4" s="1"/>
  <c r="S280" i="4"/>
  <c r="H282" i="4"/>
  <c r="C282" i="4" s="1"/>
  <c r="L290" i="4"/>
  <c r="S290" i="4" s="1"/>
  <c r="H296" i="4"/>
  <c r="C296" i="4" s="1"/>
  <c r="S310" i="4"/>
  <c r="H312" i="4"/>
  <c r="C312" i="4" s="1"/>
  <c r="L338" i="4"/>
  <c r="S338" i="4" s="1"/>
  <c r="H338" i="4"/>
  <c r="C338" i="4" s="1"/>
  <c r="S342" i="4"/>
  <c r="H344" i="4"/>
  <c r="C344" i="4" s="1"/>
  <c r="L370" i="4"/>
  <c r="S370" i="4" s="1"/>
  <c r="H370" i="4"/>
  <c r="C370" i="4" s="1"/>
  <c r="S374" i="4"/>
  <c r="H376" i="4"/>
  <c r="C376" i="4" s="1"/>
  <c r="L150" i="4"/>
  <c r="S150" i="4" s="1"/>
  <c r="L158" i="4"/>
  <c r="S158" i="4" s="1"/>
  <c r="L166" i="4"/>
  <c r="S166" i="4" s="1"/>
  <c r="L174" i="4"/>
  <c r="S174" i="4" s="1"/>
  <c r="L182" i="4"/>
  <c r="S182" i="4" s="1"/>
  <c r="L190" i="4"/>
  <c r="S190" i="4" s="1"/>
  <c r="L198" i="4"/>
  <c r="S198" i="4" s="1"/>
  <c r="L206" i="4"/>
  <c r="S206" i="4" s="1"/>
  <c r="L214" i="4"/>
  <c r="S214" i="4" s="1"/>
  <c r="L222" i="4"/>
  <c r="S222" i="4" s="1"/>
  <c r="L230" i="4"/>
  <c r="S230" i="4" s="1"/>
  <c r="L238" i="4"/>
  <c r="S238" i="4" s="1"/>
  <c r="L246" i="4"/>
  <c r="S246" i="4" s="1"/>
  <c r="L254" i="4"/>
  <c r="S254" i="4" s="1"/>
  <c r="L262" i="4"/>
  <c r="S262" i="4" s="1"/>
  <c r="L270" i="4"/>
  <c r="S270" i="4" s="1"/>
  <c r="L278" i="4"/>
  <c r="S278" i="4" s="1"/>
  <c r="L286" i="4"/>
  <c r="S286" i="4" s="1"/>
  <c r="L294" i="4"/>
  <c r="S294" i="4" s="1"/>
  <c r="L302" i="4"/>
  <c r="S302" i="4" s="1"/>
  <c r="S693" i="4"/>
  <c r="L300" i="4"/>
  <c r="S300" i="4" s="1"/>
  <c r="S304" i="4"/>
  <c r="L308" i="4"/>
  <c r="S308" i="4" s="1"/>
  <c r="S312" i="4"/>
  <c r="L316" i="4"/>
  <c r="S316" i="4" s="1"/>
  <c r="S320" i="4"/>
  <c r="L324" i="4"/>
  <c r="S324" i="4" s="1"/>
  <c r="S328" i="4"/>
  <c r="L332" i="4"/>
  <c r="S332" i="4" s="1"/>
  <c r="S336" i="4"/>
  <c r="L340" i="4"/>
  <c r="S340" i="4" s="1"/>
  <c r="S344" i="4"/>
  <c r="L348" i="4"/>
  <c r="S348" i="4" s="1"/>
  <c r="S352" i="4"/>
  <c r="L356" i="4"/>
  <c r="S356" i="4" s="1"/>
  <c r="S360" i="4"/>
  <c r="L364" i="4"/>
  <c r="S364" i="4" s="1"/>
  <c r="S368" i="4"/>
  <c r="L372" i="4"/>
  <c r="S372" i="4" s="1"/>
  <c r="S376" i="4"/>
  <c r="L380" i="4"/>
  <c r="S380" i="4" s="1"/>
  <c r="S384" i="4"/>
  <c r="L388" i="4"/>
  <c r="S388" i="4" s="1"/>
  <c r="S392" i="4"/>
  <c r="L396" i="4"/>
  <c r="S396" i="4" s="1"/>
  <c r="S400" i="4"/>
  <c r="L404" i="4"/>
  <c r="S404" i="4" s="1"/>
  <c r="S408" i="4"/>
  <c r="L412" i="4"/>
  <c r="S412" i="4" s="1"/>
  <c r="S416" i="4"/>
  <c r="L420" i="4"/>
  <c r="S420" i="4" s="1"/>
  <c r="S424" i="4"/>
  <c r="L428" i="4"/>
  <c r="S428" i="4" s="1"/>
  <c r="S432" i="4"/>
  <c r="L436" i="4"/>
  <c r="S436" i="4" s="1"/>
  <c r="L687" i="4"/>
  <c r="S687" i="4" s="1"/>
  <c r="L695" i="4"/>
  <c r="S695" i="4" s="1"/>
  <c r="L703" i="4"/>
  <c r="S703" i="4" s="1"/>
  <c r="L711" i="4"/>
  <c r="S711" i="4" s="1"/>
  <c r="L719" i="4"/>
  <c r="S719" i="4" s="1"/>
  <c r="L727" i="4"/>
  <c r="S727" i="4" s="1"/>
  <c r="L735" i="4"/>
  <c r="S735" i="4" s="1"/>
  <c r="L743" i="4"/>
  <c r="S743" i="4" s="1"/>
  <c r="L751" i="4"/>
  <c r="S751" i="4" s="1"/>
  <c r="L759" i="4"/>
  <c r="S759" i="4" s="1"/>
  <c r="L766" i="4"/>
  <c r="S766" i="4" s="1"/>
  <c r="L771" i="4"/>
  <c r="S771" i="4" s="1"/>
  <c r="K775" i="4"/>
  <c r="P775" i="4" s="1"/>
  <c r="L775" i="4"/>
  <c r="L782" i="4"/>
  <c r="S782" i="4" s="1"/>
  <c r="H782" i="4"/>
  <c r="C782" i="4" s="1"/>
  <c r="S701" i="4"/>
  <c r="S709" i="4"/>
  <c r="S717" i="4"/>
  <c r="S725" i="4"/>
  <c r="S733" i="4"/>
  <c r="S741" i="4"/>
  <c r="S749" i="4"/>
  <c r="S757" i="4"/>
  <c r="K767" i="4"/>
  <c r="P767" i="4" s="1"/>
  <c r="L767" i="4"/>
  <c r="L794" i="4"/>
  <c r="S794" i="4" s="1"/>
  <c r="H794" i="4"/>
  <c r="C794" i="4" s="1"/>
  <c r="L699" i="4"/>
  <c r="S699" i="4" s="1"/>
  <c r="L707" i="4"/>
  <c r="S707" i="4" s="1"/>
  <c r="L715" i="4"/>
  <c r="S715" i="4" s="1"/>
  <c r="L723" i="4"/>
  <c r="S723" i="4" s="1"/>
  <c r="L731" i="4"/>
  <c r="S731" i="4" s="1"/>
  <c r="L739" i="4"/>
  <c r="S739" i="4" s="1"/>
  <c r="L747" i="4"/>
  <c r="S747" i="4" s="1"/>
  <c r="L755" i="4"/>
  <c r="S755" i="4" s="1"/>
  <c r="L762" i="4"/>
  <c r="S762" i="4" s="1"/>
  <c r="L774" i="4"/>
  <c r="H774" i="4"/>
  <c r="C774" i="4" s="1"/>
  <c r="K783" i="4"/>
  <c r="P783" i="4" s="1"/>
  <c r="L783" i="4"/>
  <c r="K786" i="4"/>
  <c r="P786" i="4" s="1"/>
  <c r="L786" i="4"/>
  <c r="L689" i="4"/>
  <c r="S689" i="4" s="1"/>
  <c r="L697" i="4"/>
  <c r="S697" i="4" s="1"/>
  <c r="L705" i="4"/>
  <c r="S705" i="4" s="1"/>
  <c r="L713" i="4"/>
  <c r="S713" i="4" s="1"/>
  <c r="L721" i="4"/>
  <c r="S721" i="4" s="1"/>
  <c r="L729" i="4"/>
  <c r="S729" i="4" s="1"/>
  <c r="L737" i="4"/>
  <c r="S737" i="4" s="1"/>
  <c r="L745" i="4"/>
  <c r="S745" i="4" s="1"/>
  <c r="L753" i="4"/>
  <c r="S753" i="4" s="1"/>
  <c r="K770" i="4"/>
  <c r="P770" i="4" s="1"/>
  <c r="L770" i="4"/>
  <c r="K795" i="4"/>
  <c r="P795" i="4" s="1"/>
  <c r="L795" i="4"/>
  <c r="S774" i="4"/>
  <c r="L779" i="4"/>
  <c r="S779" i="4" s="1"/>
  <c r="L791" i="4"/>
  <c r="S791" i="4" s="1"/>
  <c r="L799" i="4"/>
  <c r="S799" i="4" s="1"/>
  <c r="L802" i="4"/>
  <c r="S802" i="4" s="1"/>
  <c r="H806" i="4"/>
  <c r="C806" i="4" s="1"/>
  <c r="S806" i="4"/>
  <c r="L811" i="4"/>
  <c r="S811" i="4" s="1"/>
  <c r="H814" i="4"/>
  <c r="C814" i="4" s="1"/>
  <c r="S814" i="4"/>
  <c r="K819" i="4"/>
  <c r="P819" i="4" s="1"/>
  <c r="L819" i="4"/>
  <c r="K830" i="4"/>
  <c r="P830" i="4" s="1"/>
  <c r="L830" i="4"/>
  <c r="L839" i="4"/>
  <c r="S839" i="4" s="1"/>
  <c r="L859" i="4"/>
  <c r="S859" i="4" s="1"/>
  <c r="L867" i="4"/>
  <c r="S867" i="4" s="1"/>
  <c r="L875" i="4"/>
  <c r="S875" i="4" s="1"/>
  <c r="L881" i="4"/>
  <c r="S881" i="4" s="1"/>
  <c r="H881" i="4"/>
  <c r="C881" i="4" s="1"/>
  <c r="L883" i="4"/>
  <c r="S883" i="4" s="1"/>
  <c r="L889" i="4"/>
  <c r="S889" i="4" s="1"/>
  <c r="H889" i="4"/>
  <c r="C889" i="4" s="1"/>
  <c r="L891" i="4"/>
  <c r="S891" i="4" s="1"/>
  <c r="L897" i="4"/>
  <c r="S897" i="4" s="1"/>
  <c r="H897" i="4"/>
  <c r="C897" i="4" s="1"/>
  <c r="L899" i="4"/>
  <c r="S899" i="4" s="1"/>
  <c r="L905" i="4"/>
  <c r="S905" i="4" s="1"/>
  <c r="H905" i="4"/>
  <c r="C905" i="4" s="1"/>
  <c r="L907" i="4"/>
  <c r="S907" i="4" s="1"/>
  <c r="L913" i="4"/>
  <c r="S913" i="4" s="1"/>
  <c r="H913" i="4"/>
  <c r="C913" i="4" s="1"/>
  <c r="L915" i="4"/>
  <c r="S915" i="4" s="1"/>
  <c r="L921" i="4"/>
  <c r="S921" i="4" s="1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L945" i="4"/>
  <c r="S945" i="4" s="1"/>
  <c r="H945" i="4"/>
  <c r="C945" i="4" s="1"/>
  <c r="L947" i="4"/>
  <c r="L953" i="4"/>
  <c r="H953" i="4"/>
  <c r="C953" i="4" s="1"/>
  <c r="L955" i="4"/>
  <c r="S955" i="4" s="1"/>
  <c r="L961" i="4"/>
  <c r="S961" i="4" s="1"/>
  <c r="H961" i="4"/>
  <c r="C961" i="4" s="1"/>
  <c r="L963" i="4"/>
  <c r="S963" i="4" s="1"/>
  <c r="K971" i="4"/>
  <c r="P971" i="4" s="1"/>
  <c r="L971" i="4"/>
  <c r="L981" i="4"/>
  <c r="S981" i="4" s="1"/>
  <c r="H981" i="4"/>
  <c r="C981" i="4" s="1"/>
  <c r="K1019" i="4"/>
  <c r="P1019" i="4" s="1"/>
  <c r="L1019" i="4"/>
  <c r="L1029" i="4"/>
  <c r="S1029" i="4" s="1"/>
  <c r="H1029" i="4"/>
  <c r="C1029" i="4" s="1"/>
  <c r="L1047" i="4"/>
  <c r="K1047" i="4"/>
  <c r="P1047" i="4" s="1"/>
  <c r="S1048" i="4"/>
  <c r="L1051" i="4"/>
  <c r="K1051" i="4"/>
  <c r="P1051" i="4" s="1"/>
  <c r="L1068" i="4"/>
  <c r="S1068" i="4" s="1"/>
  <c r="H1068" i="4"/>
  <c r="C1068" i="4" s="1"/>
  <c r="S1071" i="4"/>
  <c r="K826" i="4"/>
  <c r="P826" i="4" s="1"/>
  <c r="L826" i="4"/>
  <c r="L847" i="4"/>
  <c r="S847" i="4" s="1"/>
  <c r="H847" i="4"/>
  <c r="C847" i="4" s="1"/>
  <c r="L855" i="4"/>
  <c r="S855" i="4" s="1"/>
  <c r="H855" i="4"/>
  <c r="C855" i="4" s="1"/>
  <c r="K979" i="4"/>
  <c r="P979" i="4" s="1"/>
  <c r="L979" i="4"/>
  <c r="L989" i="4"/>
  <c r="S989" i="4" s="1"/>
  <c r="H989" i="4"/>
  <c r="C989" i="4" s="1"/>
  <c r="K1027" i="4"/>
  <c r="P1027" i="4" s="1"/>
  <c r="L1027" i="4"/>
  <c r="L1060" i="4"/>
  <c r="S1060" i="4" s="1"/>
  <c r="H1060" i="4"/>
  <c r="C1060" i="4" s="1"/>
  <c r="K1073" i="4"/>
  <c r="P1073" i="4" s="1"/>
  <c r="L1073" i="4"/>
  <c r="S778" i="4"/>
  <c r="S790" i="4"/>
  <c r="S798" i="4"/>
  <c r="L807" i="4"/>
  <c r="S807" i="4" s="1"/>
  <c r="S810" i="4"/>
  <c r="L815" i="4"/>
  <c r="S815" i="4" s="1"/>
  <c r="K822" i="4"/>
  <c r="P822" i="4" s="1"/>
  <c r="L822" i="4"/>
  <c r="L827" i="4"/>
  <c r="S827" i="4" s="1"/>
  <c r="K835" i="4"/>
  <c r="P835" i="4" s="1"/>
  <c r="L835" i="4"/>
  <c r="K842" i="4"/>
  <c r="P842" i="4" s="1"/>
  <c r="L842" i="4"/>
  <c r="L863" i="4"/>
  <c r="L871" i="4"/>
  <c r="S871" i="4" s="1"/>
  <c r="L877" i="4"/>
  <c r="S877" i="4" s="1"/>
  <c r="H877" i="4"/>
  <c r="C877" i="4" s="1"/>
  <c r="L879" i="4"/>
  <c r="S879" i="4" s="1"/>
  <c r="L885" i="4"/>
  <c r="S885" i="4" s="1"/>
  <c r="H885" i="4"/>
  <c r="C885" i="4" s="1"/>
  <c r="L887" i="4"/>
  <c r="S887" i="4" s="1"/>
  <c r="L893" i="4"/>
  <c r="H893" i="4"/>
  <c r="C893" i="4" s="1"/>
  <c r="L895" i="4"/>
  <c r="S895" i="4" s="1"/>
  <c r="L901" i="4"/>
  <c r="S901" i="4" s="1"/>
  <c r="H901" i="4"/>
  <c r="C901" i="4" s="1"/>
  <c r="L903" i="4"/>
  <c r="S903" i="4" s="1"/>
  <c r="L909" i="4"/>
  <c r="S909" i="4" s="1"/>
  <c r="H909" i="4"/>
  <c r="C909" i="4" s="1"/>
  <c r="L911" i="4"/>
  <c r="S911" i="4" s="1"/>
  <c r="L917" i="4"/>
  <c r="S917" i="4" s="1"/>
  <c r="H917" i="4"/>
  <c r="C917" i="4" s="1"/>
  <c r="L919" i="4"/>
  <c r="S919" i="4" s="1"/>
  <c r="L925" i="4"/>
  <c r="S925" i="4" s="1"/>
  <c r="H925" i="4"/>
  <c r="C925" i="4" s="1"/>
  <c r="L927" i="4"/>
  <c r="S927" i="4" s="1"/>
  <c r="L933" i="4"/>
  <c r="S933" i="4" s="1"/>
  <c r="H933" i="4"/>
  <c r="C933" i="4" s="1"/>
  <c r="L935" i="4"/>
  <c r="S935" i="4" s="1"/>
  <c r="L941" i="4"/>
  <c r="S941" i="4" s="1"/>
  <c r="H941" i="4"/>
  <c r="C941" i="4" s="1"/>
  <c r="L943" i="4"/>
  <c r="S943" i="4" s="1"/>
  <c r="L949" i="4"/>
  <c r="S949" i="4" s="1"/>
  <c r="H949" i="4"/>
  <c r="C949" i="4" s="1"/>
  <c r="L951" i="4"/>
  <c r="S951" i="4" s="1"/>
  <c r="L957" i="4"/>
  <c r="S957" i="4" s="1"/>
  <c r="H957" i="4"/>
  <c r="C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S1046" i="4"/>
  <c r="L1050" i="4"/>
  <c r="S1050" i="4" s="1"/>
  <c r="L1056" i="4"/>
  <c r="S1056" i="4" s="1"/>
  <c r="H1056" i="4"/>
  <c r="C1056" i="4" s="1"/>
  <c r="K1058" i="4"/>
  <c r="P1058" i="4" s="1"/>
  <c r="L1058" i="4"/>
  <c r="K1064" i="4"/>
  <c r="P1064" i="4" s="1"/>
  <c r="L1064" i="4"/>
  <c r="L1065" i="4"/>
  <c r="K1065" i="4"/>
  <c r="P1065" i="4" s="1"/>
  <c r="K1069" i="4"/>
  <c r="P1069" i="4" s="1"/>
  <c r="L1069" i="4"/>
  <c r="L803" i="4"/>
  <c r="L818" i="4"/>
  <c r="S818" i="4" s="1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L973" i="4"/>
  <c r="H973" i="4"/>
  <c r="C973" i="4" s="1"/>
  <c r="K995" i="4"/>
  <c r="P995" i="4" s="1"/>
  <c r="L995" i="4"/>
  <c r="L1021" i="4"/>
  <c r="S1021" i="4" s="1"/>
  <c r="H1021" i="4"/>
  <c r="C1021" i="4" s="1"/>
  <c r="L1062" i="4"/>
  <c r="S1062" i="4" s="1"/>
  <c r="H1062" i="4"/>
  <c r="C1062" i="4" s="1"/>
  <c r="L1072" i="4"/>
  <c r="S1072" i="4" s="1"/>
  <c r="H1072" i="4"/>
  <c r="C1072" i="4" s="1"/>
  <c r="L1077" i="4"/>
  <c r="S1077" i="4" s="1"/>
  <c r="L1081" i="4"/>
  <c r="S1081" i="4" s="1"/>
  <c r="L1085" i="4"/>
  <c r="S1085" i="4" s="1"/>
  <c r="L1089" i="4"/>
  <c r="S1089" i="4" s="1"/>
  <c r="L1093" i="4"/>
  <c r="S1093" i="4" s="1"/>
  <c r="L1097" i="4"/>
  <c r="S1097" i="4" s="1"/>
  <c r="L1101" i="4"/>
  <c r="L1105" i="4"/>
  <c r="S1105" i="4" s="1"/>
  <c r="L1109" i="4"/>
  <c r="S1109" i="4" s="1"/>
  <c r="L1113" i="4"/>
  <c r="S1113" i="4" s="1"/>
  <c r="L1117" i="4"/>
  <c r="S1117" i="4" s="1"/>
  <c r="L1121" i="4"/>
  <c r="S1121" i="4" s="1"/>
  <c r="L1125" i="4"/>
  <c r="S1125" i="4" s="1"/>
  <c r="L1129" i="4"/>
  <c r="S1129" i="4" s="1"/>
  <c r="L1133" i="4"/>
  <c r="S1133" i="4" s="1"/>
  <c r="L1137" i="4"/>
  <c r="S1137" i="4" s="1"/>
  <c r="L1141" i="4"/>
  <c r="S1141" i="4" s="1"/>
  <c r="L1177" i="4"/>
  <c r="S1177" i="4" s="1"/>
  <c r="L1182" i="4"/>
  <c r="K1182" i="4"/>
  <c r="P1182" i="4" s="1"/>
  <c r="L1193" i="4"/>
  <c r="S1193" i="4" s="1"/>
  <c r="L1198" i="4"/>
  <c r="K1198" i="4"/>
  <c r="P1198" i="4" s="1"/>
  <c r="L1209" i="4"/>
  <c r="S1209" i="4" s="1"/>
  <c r="L1214" i="4"/>
  <c r="K1214" i="4"/>
  <c r="P1214" i="4" s="1"/>
  <c r="L1225" i="4"/>
  <c r="S1225" i="4" s="1"/>
  <c r="L1230" i="4"/>
  <c r="K1230" i="4"/>
  <c r="P1230" i="4" s="1"/>
  <c r="S1230" i="4" s="1"/>
  <c r="K1264" i="4"/>
  <c r="P1264" i="4" s="1"/>
  <c r="L1264" i="4"/>
  <c r="S834" i="4"/>
  <c r="L966" i="4"/>
  <c r="S966" i="4" s="1"/>
  <c r="L974" i="4"/>
  <c r="S974" i="4" s="1"/>
  <c r="L982" i="4"/>
  <c r="S982" i="4" s="1"/>
  <c r="L990" i="4"/>
  <c r="S990" i="4" s="1"/>
  <c r="L998" i="4"/>
  <c r="S998" i="4" s="1"/>
  <c r="L1022" i="4"/>
  <c r="S1022" i="4" s="1"/>
  <c r="L1030" i="4"/>
  <c r="S1030" i="4" s="1"/>
  <c r="L1041" i="4"/>
  <c r="S1041" i="4" s="1"/>
  <c r="K1049" i="4"/>
  <c r="P1049" i="4" s="1"/>
  <c r="S1049" i="4" s="1"/>
  <c r="L1055" i="4"/>
  <c r="S1055" i="4" s="1"/>
  <c r="L1059" i="4"/>
  <c r="S1059" i="4" s="1"/>
  <c r="K1063" i="4"/>
  <c r="P1063" i="4" s="1"/>
  <c r="S1063" i="4" s="1"/>
  <c r="H1076" i="4"/>
  <c r="C1076" i="4" s="1"/>
  <c r="H1080" i="4"/>
  <c r="C1080" i="4" s="1"/>
  <c r="H1084" i="4"/>
  <c r="C1084" i="4" s="1"/>
  <c r="H1088" i="4"/>
  <c r="C1088" i="4" s="1"/>
  <c r="H1092" i="4"/>
  <c r="C1092" i="4" s="1"/>
  <c r="H1096" i="4"/>
  <c r="C1096" i="4" s="1"/>
  <c r="H1100" i="4"/>
  <c r="C1100" i="4" s="1"/>
  <c r="H1104" i="4"/>
  <c r="C1104" i="4" s="1"/>
  <c r="H1108" i="4"/>
  <c r="C1108" i="4" s="1"/>
  <c r="H1112" i="4"/>
  <c r="C1112" i="4" s="1"/>
  <c r="H1116" i="4"/>
  <c r="C1116" i="4" s="1"/>
  <c r="H1120" i="4"/>
  <c r="C1120" i="4" s="1"/>
  <c r="H1124" i="4"/>
  <c r="C1124" i="4" s="1"/>
  <c r="H1128" i="4"/>
  <c r="C1128" i="4" s="1"/>
  <c r="H1132" i="4"/>
  <c r="C1132" i="4" s="1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4" i="4"/>
  <c r="C1164" i="4" s="1"/>
  <c r="H1168" i="4"/>
  <c r="C1168" i="4" s="1"/>
  <c r="L1170" i="4"/>
  <c r="S1170" i="4" s="1"/>
  <c r="K1170" i="4"/>
  <c r="P1170" i="4" s="1"/>
  <c r="S1183" i="4"/>
  <c r="S1184" i="4"/>
  <c r="L1186" i="4"/>
  <c r="K1186" i="4"/>
  <c r="P1186" i="4" s="1"/>
  <c r="K1195" i="4"/>
  <c r="P1195" i="4" s="1"/>
  <c r="S1195" i="4" s="1"/>
  <c r="S1199" i="4"/>
  <c r="S1200" i="4"/>
  <c r="L1202" i="4"/>
  <c r="K1202" i="4"/>
  <c r="P1202" i="4" s="1"/>
  <c r="K1211" i="4"/>
  <c r="P1211" i="4" s="1"/>
  <c r="S1211" i="4" s="1"/>
  <c r="S1215" i="4"/>
  <c r="S1216" i="4"/>
  <c r="L1218" i="4"/>
  <c r="K1218" i="4"/>
  <c r="P1218" i="4" s="1"/>
  <c r="K1227" i="4"/>
  <c r="P1227" i="4" s="1"/>
  <c r="S1227" i="4" s="1"/>
  <c r="S1231" i="4"/>
  <c r="S1232" i="4"/>
  <c r="L1234" i="4"/>
  <c r="K1234" i="4"/>
  <c r="P1234" i="4" s="1"/>
  <c r="L1237" i="4"/>
  <c r="K1237" i="4"/>
  <c r="P1237" i="4" s="1"/>
  <c r="H1243" i="4"/>
  <c r="C1243" i="4" s="1"/>
  <c r="L1245" i="4"/>
  <c r="S1245" i="4" s="1"/>
  <c r="K1245" i="4"/>
  <c r="P1245" i="4" s="1"/>
  <c r="H1251" i="4"/>
  <c r="C1251" i="4" s="1"/>
  <c r="K1252" i="4"/>
  <c r="P1252" i="4" s="1"/>
  <c r="L1252" i="4"/>
  <c r="K1268" i="4"/>
  <c r="P1268" i="4" s="1"/>
  <c r="L1268" i="4"/>
  <c r="S1079" i="4"/>
  <c r="S1083" i="4"/>
  <c r="S1087" i="4"/>
  <c r="S1091" i="4"/>
  <c r="S1095" i="4"/>
  <c r="S1099" i="4"/>
  <c r="S1103" i="4"/>
  <c r="S1107" i="4"/>
  <c r="S1111" i="4"/>
  <c r="S1115" i="4"/>
  <c r="S1119" i="4"/>
  <c r="S1123" i="4"/>
  <c r="S1127" i="4"/>
  <c r="S1131" i="4"/>
  <c r="S1135" i="4"/>
  <c r="S1139" i="4"/>
  <c r="S1143" i="4"/>
  <c r="S1147" i="4"/>
  <c r="S1151" i="4"/>
  <c r="S1155" i="4"/>
  <c r="S1159" i="4"/>
  <c r="S1163" i="4"/>
  <c r="S1167" i="4"/>
  <c r="L1174" i="4"/>
  <c r="K1174" i="4"/>
  <c r="P1174" i="4" s="1"/>
  <c r="L1190" i="4"/>
  <c r="K1190" i="4"/>
  <c r="P1190" i="4" s="1"/>
  <c r="L1206" i="4"/>
  <c r="K1206" i="4"/>
  <c r="P1206" i="4" s="1"/>
  <c r="L1222" i="4"/>
  <c r="K1222" i="4"/>
  <c r="P1222" i="4" s="1"/>
  <c r="K1256" i="4"/>
  <c r="P1256" i="4" s="1"/>
  <c r="L1256" i="4"/>
  <c r="L970" i="4"/>
  <c r="S970" i="4" s="1"/>
  <c r="L978" i="4"/>
  <c r="S978" i="4" s="1"/>
  <c r="L986" i="4"/>
  <c r="S986" i="4" s="1"/>
  <c r="L994" i="4"/>
  <c r="S994" i="4" s="1"/>
  <c r="L1018" i="4"/>
  <c r="S1018" i="4" s="1"/>
  <c r="L1026" i="4"/>
  <c r="S1026" i="4" s="1"/>
  <c r="L1043" i="4"/>
  <c r="S1043" i="4" s="1"/>
  <c r="L1057" i="4"/>
  <c r="S1057" i="4" s="1"/>
  <c r="K1146" i="4"/>
  <c r="P1146" i="4" s="1"/>
  <c r="S1146" i="4" s="1"/>
  <c r="K1150" i="4"/>
  <c r="P1150" i="4" s="1"/>
  <c r="S1150" i="4" s="1"/>
  <c r="K1154" i="4"/>
  <c r="P1154" i="4" s="1"/>
  <c r="S1154" i="4" s="1"/>
  <c r="K1158" i="4"/>
  <c r="P1158" i="4" s="1"/>
  <c r="S1158" i="4" s="1"/>
  <c r="K1162" i="4"/>
  <c r="P1162" i="4" s="1"/>
  <c r="S1162" i="4" s="1"/>
  <c r="K1166" i="4"/>
  <c r="P1166" i="4" s="1"/>
  <c r="K1171" i="4"/>
  <c r="P1171" i="4" s="1"/>
  <c r="S1171" i="4" s="1"/>
  <c r="S1175" i="4"/>
  <c r="S1176" i="4"/>
  <c r="L1178" i="4"/>
  <c r="K1178" i="4"/>
  <c r="P1178" i="4" s="1"/>
  <c r="K1187" i="4"/>
  <c r="P1187" i="4" s="1"/>
  <c r="S1187" i="4" s="1"/>
  <c r="S1191" i="4"/>
  <c r="S1192" i="4"/>
  <c r="L1194" i="4"/>
  <c r="K1194" i="4"/>
  <c r="P1194" i="4" s="1"/>
  <c r="K1203" i="4"/>
  <c r="P1203" i="4" s="1"/>
  <c r="S1203" i="4" s="1"/>
  <c r="S1207" i="4"/>
  <c r="S1208" i="4"/>
  <c r="L1210" i="4"/>
  <c r="K1210" i="4"/>
  <c r="P1210" i="4" s="1"/>
  <c r="K1219" i="4"/>
  <c r="P1219" i="4" s="1"/>
  <c r="S1219" i="4" s="1"/>
  <c r="S1223" i="4"/>
  <c r="S1224" i="4"/>
  <c r="L1226" i="4"/>
  <c r="S1226" i="4" s="1"/>
  <c r="K1226" i="4"/>
  <c r="P1226" i="4" s="1"/>
  <c r="K1235" i="4"/>
  <c r="P1235" i="4" s="1"/>
  <c r="S1235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S1301" i="4" s="1"/>
  <c r="K1301" i="4"/>
  <c r="P1301" i="4" s="1"/>
  <c r="L1312" i="4"/>
  <c r="S1312" i="4" s="1"/>
  <c r="L1317" i="4"/>
  <c r="K1317" i="4"/>
  <c r="P1317" i="4" s="1"/>
  <c r="L1328" i="4"/>
  <c r="S1328" i="4" s="1"/>
  <c r="L1362" i="4"/>
  <c r="K1362" i="4"/>
  <c r="P1362" i="4" s="1"/>
  <c r="L1370" i="4"/>
  <c r="S1370" i="4" s="1"/>
  <c r="L1378" i="4"/>
  <c r="S1378" i="4" s="1"/>
  <c r="L1386" i="4"/>
  <c r="S1386" i="4" s="1"/>
  <c r="L1394" i="4"/>
  <c r="S1394" i="4" s="1"/>
  <c r="L1402" i="4"/>
  <c r="S1402" i="4" s="1"/>
  <c r="L1411" i="4"/>
  <c r="L1417" i="4"/>
  <c r="S1417" i="4" s="1"/>
  <c r="L1433" i="4"/>
  <c r="S1433" i="4" s="1"/>
  <c r="H1433" i="4"/>
  <c r="C1433" i="4" s="1"/>
  <c r="L1435" i="4"/>
  <c r="H1435" i="4"/>
  <c r="C1435" i="4" s="1"/>
  <c r="K1298" i="4"/>
  <c r="P1298" i="4" s="1"/>
  <c r="S1298" i="4" s="1"/>
  <c r="L1305" i="4"/>
  <c r="S1305" i="4" s="1"/>
  <c r="K1305" i="4"/>
  <c r="P1305" i="4" s="1"/>
  <c r="K1314" i="4"/>
  <c r="P1314" i="4" s="1"/>
  <c r="S1314" i="4" s="1"/>
  <c r="L1321" i="4"/>
  <c r="K1321" i="4"/>
  <c r="P1321" i="4" s="1"/>
  <c r="K1330" i="4"/>
  <c r="P1330" i="4" s="1"/>
  <c r="S1338" i="4"/>
  <c r="S1346" i="4"/>
  <c r="S1354" i="4"/>
  <c r="L1364" i="4"/>
  <c r="K1364" i="4"/>
  <c r="P1364" i="4" s="1"/>
  <c r="K1368" i="4"/>
  <c r="P1368" i="4" s="1"/>
  <c r="S1368" i="4" s="1"/>
  <c r="K1373" i="4"/>
  <c r="P1373" i="4" s="1"/>
  <c r="S1373" i="4" s="1"/>
  <c r="S1374" i="4"/>
  <c r="K1376" i="4"/>
  <c r="P1376" i="4" s="1"/>
  <c r="S1376" i="4" s="1"/>
  <c r="K1381" i="4"/>
  <c r="P1381" i="4" s="1"/>
  <c r="S1381" i="4" s="1"/>
  <c r="S1382" i="4"/>
  <c r="K1384" i="4"/>
  <c r="P1384" i="4" s="1"/>
  <c r="S1384" i="4" s="1"/>
  <c r="K1389" i="4"/>
  <c r="P1389" i="4" s="1"/>
  <c r="S1389" i="4" s="1"/>
  <c r="S1390" i="4"/>
  <c r="K1392" i="4"/>
  <c r="P1392" i="4" s="1"/>
  <c r="S1392" i="4" s="1"/>
  <c r="K1397" i="4"/>
  <c r="P1397" i="4" s="1"/>
  <c r="S1398" i="4"/>
  <c r="K1400" i="4"/>
  <c r="P1400" i="4" s="1"/>
  <c r="S1400" i="4" s="1"/>
  <c r="K1405" i="4"/>
  <c r="P1405" i="4" s="1"/>
  <c r="S1405" i="4" s="1"/>
  <c r="S1406" i="4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465" i="4"/>
  <c r="K1465" i="4"/>
  <c r="P1465" i="4" s="1"/>
  <c r="L1293" i="4"/>
  <c r="K1293" i="4"/>
  <c r="P1293" i="4" s="1"/>
  <c r="L1309" i="4"/>
  <c r="S1309" i="4" s="1"/>
  <c r="K1309" i="4"/>
  <c r="P1309" i="4" s="1"/>
  <c r="L1325" i="4"/>
  <c r="K1325" i="4"/>
  <c r="P1325" i="4" s="1"/>
  <c r="L1366" i="4"/>
  <c r="K1366" i="4"/>
  <c r="P1366" i="4" s="1"/>
  <c r="L1449" i="4"/>
  <c r="H1449" i="4"/>
  <c r="C1449" i="4" s="1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 s="1"/>
  <c r="L1273" i="4"/>
  <c r="S1273" i="4" s="1"/>
  <c r="L1276" i="4"/>
  <c r="S1276" i="4" s="1"/>
  <c r="L1277" i="4"/>
  <c r="S1277" i="4" s="1"/>
  <c r="L1280" i="4"/>
  <c r="S1280" i="4" s="1"/>
  <c r="L1281" i="4"/>
  <c r="S1281" i="4" s="1"/>
  <c r="L1284" i="4"/>
  <c r="S1284" i="4" s="1"/>
  <c r="L1285" i="4"/>
  <c r="S1285" i="4" s="1"/>
  <c r="L1288" i="4"/>
  <c r="S1288" i="4" s="1"/>
  <c r="L1289" i="4"/>
  <c r="L1297" i="4"/>
  <c r="K1297" i="4"/>
  <c r="P1297" i="4" s="1"/>
  <c r="K1306" i="4"/>
  <c r="P1306" i="4" s="1"/>
  <c r="L1313" i="4"/>
  <c r="K1313" i="4"/>
  <c r="P1313" i="4" s="1"/>
  <c r="K1322" i="4"/>
  <c r="P1322" i="4" s="1"/>
  <c r="S1322" i="4" s="1"/>
  <c r="L1329" i="4"/>
  <c r="K1329" i="4"/>
  <c r="P1329" i="4" s="1"/>
  <c r="S1334" i="4"/>
  <c r="S1336" i="4"/>
  <c r="S1342" i="4"/>
  <c r="S1344" i="4"/>
  <c r="S1350" i="4"/>
  <c r="S1352" i="4"/>
  <c r="S1358" i="4"/>
  <c r="S1360" i="4"/>
  <c r="K1369" i="4"/>
  <c r="P1369" i="4" s="1"/>
  <c r="S1369" i="4" s="1"/>
  <c r="K1372" i="4"/>
  <c r="P1372" i="4" s="1"/>
  <c r="S1372" i="4" s="1"/>
  <c r="K1377" i="4"/>
  <c r="P1377" i="4" s="1"/>
  <c r="S1377" i="4" s="1"/>
  <c r="K1380" i="4"/>
  <c r="P1380" i="4" s="1"/>
  <c r="S1380" i="4" s="1"/>
  <c r="K1385" i="4"/>
  <c r="P1385" i="4" s="1"/>
  <c r="S1385" i="4" s="1"/>
  <c r="K1388" i="4"/>
  <c r="P1388" i="4" s="1"/>
  <c r="S1388" i="4" s="1"/>
  <c r="K1393" i="4"/>
  <c r="P1393" i="4" s="1"/>
  <c r="S1393" i="4" s="1"/>
  <c r="K1396" i="4"/>
  <c r="P1396" i="4" s="1"/>
  <c r="S1396" i="4" s="1"/>
  <c r="K1401" i="4"/>
  <c r="P1401" i="4" s="1"/>
  <c r="S1401" i="4" s="1"/>
  <c r="K1404" i="4"/>
  <c r="P1404" i="4" s="1"/>
  <c r="S1404" i="4" s="1"/>
  <c r="L1410" i="4"/>
  <c r="S1410" i="4" s="1"/>
  <c r="L1422" i="4"/>
  <c r="S1422" i="4" s="1"/>
  <c r="L1425" i="4"/>
  <c r="S1425" i="4" s="1"/>
  <c r="H1425" i="4"/>
  <c r="C1425" i="4" s="1"/>
  <c r="L1427" i="4"/>
  <c r="S1427" i="4" s="1"/>
  <c r="H1427" i="4"/>
  <c r="C1427" i="4" s="1"/>
  <c r="K1460" i="4"/>
  <c r="P1460" i="4" s="1"/>
  <c r="L1460" i="4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S1502" i="4" s="1"/>
  <c r="L1504" i="4"/>
  <c r="S1504" i="4" s="1"/>
  <c r="L1506" i="4"/>
  <c r="S1506" i="4" s="1"/>
  <c r="L1508" i="4"/>
  <c r="S1508" i="4" s="1"/>
  <c r="L1510" i="4"/>
  <c r="S1510" i="4" s="1"/>
  <c r="L1512" i="4"/>
  <c r="S1512" i="4" s="1"/>
  <c r="L1514" i="4"/>
  <c r="S1514" i="4" s="1"/>
  <c r="L1516" i="4"/>
  <c r="S1516" i="4" s="1"/>
  <c r="L1518" i="4"/>
  <c r="S1518" i="4" s="1"/>
  <c r="L1520" i="4"/>
  <c r="L1522" i="4"/>
  <c r="S1522" i="4" s="1"/>
  <c r="L1524" i="4"/>
  <c r="S1524" i="4" s="1"/>
  <c r="L1526" i="4"/>
  <c r="S1526" i="4" s="1"/>
  <c r="L1528" i="4"/>
  <c r="H1530" i="4"/>
  <c r="C1530" i="4" s="1"/>
  <c r="H1534" i="4"/>
  <c r="C1534" i="4" s="1"/>
  <c r="H1538" i="4"/>
  <c r="C1538" i="4" s="1"/>
  <c r="L1576" i="4"/>
  <c r="S1576" i="4" s="1"/>
  <c r="L1580" i="4"/>
  <c r="S1580" i="4" s="1"/>
  <c r="L1602" i="4"/>
  <c r="K1602" i="4"/>
  <c r="P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L1626" i="4"/>
  <c r="K1626" i="4"/>
  <c r="P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1" i="4"/>
  <c r="L1345" i="4"/>
  <c r="L1349" i="4"/>
  <c r="L1353" i="4"/>
  <c r="L1357" i="4"/>
  <c r="L1361" i="4"/>
  <c r="L1363" i="4"/>
  <c r="L1365" i="4"/>
  <c r="S1365" i="4" s="1"/>
  <c r="L1367" i="4"/>
  <c r="L1371" i="4"/>
  <c r="L1375" i="4"/>
  <c r="L1379" i="4"/>
  <c r="L1383" i="4"/>
  <c r="L1387" i="4"/>
  <c r="L1391" i="4"/>
  <c r="L1395" i="4"/>
  <c r="S1395" i="4" s="1"/>
  <c r="L1399" i="4"/>
  <c r="L1403" i="4"/>
  <c r="L1407" i="4"/>
  <c r="L1415" i="4"/>
  <c r="L1423" i="4"/>
  <c r="L1431" i="4"/>
  <c r="L1439" i="4"/>
  <c r="L1447" i="4"/>
  <c r="L1467" i="4"/>
  <c r="L1469" i="4"/>
  <c r="L1474" i="4"/>
  <c r="S1474" i="4" s="1"/>
  <c r="L1476" i="4"/>
  <c r="S1476" i="4" s="1"/>
  <c r="K1481" i="4"/>
  <c r="P1481" i="4" s="1"/>
  <c r="S1481" i="4" s="1"/>
  <c r="K1495" i="4"/>
  <c r="P1495" i="4" s="1"/>
  <c r="S1495" i="4" s="1"/>
  <c r="K1531" i="4"/>
  <c r="P1531" i="4" s="1"/>
  <c r="S1531" i="4" s="1"/>
  <c r="K1535" i="4"/>
  <c r="P1535" i="4" s="1"/>
  <c r="S1535" i="4" s="1"/>
  <c r="K1539" i="4"/>
  <c r="P1539" i="4" s="1"/>
  <c r="S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 s="1"/>
  <c r="L1555" i="4"/>
  <c r="L1558" i="4"/>
  <c r="S1558" i="4" s="1"/>
  <c r="L1559" i="4"/>
  <c r="L1562" i="4"/>
  <c r="S1562" i="4" s="1"/>
  <c r="L1563" i="4"/>
  <c r="L1566" i="4"/>
  <c r="S1566" i="4" s="1"/>
  <c r="L1567" i="4"/>
  <c r="L1570" i="4"/>
  <c r="S1570" i="4" s="1"/>
  <c r="L1571" i="4"/>
  <c r="L1574" i="4"/>
  <c r="S1574" i="4" s="1"/>
  <c r="L1575" i="4"/>
  <c r="S1575" i="4" s="1"/>
  <c r="L1578" i="4"/>
  <c r="S1578" i="4" s="1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 s="1"/>
  <c r="K1333" i="4"/>
  <c r="P1333" i="4" s="1"/>
  <c r="K1337" i="4"/>
  <c r="P1337" i="4" s="1"/>
  <c r="K1341" i="4"/>
  <c r="P1341" i="4" s="1"/>
  <c r="K1345" i="4"/>
  <c r="P1345" i="4" s="1"/>
  <c r="K1349" i="4"/>
  <c r="P1349" i="4" s="1"/>
  <c r="K1353" i="4"/>
  <c r="P1353" i="4" s="1"/>
  <c r="K1357" i="4"/>
  <c r="P1357" i="4" s="1"/>
  <c r="K1361" i="4"/>
  <c r="P1361" i="4" s="1"/>
  <c r="K1363" i="4"/>
  <c r="P1363" i="4" s="1"/>
  <c r="K1365" i="4"/>
  <c r="P1365" i="4" s="1"/>
  <c r="K1367" i="4"/>
  <c r="P1367" i="4" s="1"/>
  <c r="K1371" i="4"/>
  <c r="P1371" i="4" s="1"/>
  <c r="K1375" i="4"/>
  <c r="P1375" i="4" s="1"/>
  <c r="K1379" i="4"/>
  <c r="P1379" i="4" s="1"/>
  <c r="K1383" i="4"/>
  <c r="P1383" i="4" s="1"/>
  <c r="K1387" i="4"/>
  <c r="P1387" i="4" s="1"/>
  <c r="K1391" i="4"/>
  <c r="P1391" i="4" s="1"/>
  <c r="K1395" i="4"/>
  <c r="P1395" i="4" s="1"/>
  <c r="K1399" i="4"/>
  <c r="P1399" i="4" s="1"/>
  <c r="K1403" i="4"/>
  <c r="P1403" i="4" s="1"/>
  <c r="K1407" i="4"/>
  <c r="P1407" i="4" s="1"/>
  <c r="K1415" i="4"/>
  <c r="P1415" i="4" s="1"/>
  <c r="K1423" i="4"/>
  <c r="P1423" i="4" s="1"/>
  <c r="K1431" i="4"/>
  <c r="P1431" i="4" s="1"/>
  <c r="K1439" i="4"/>
  <c r="P1439" i="4" s="1"/>
  <c r="K1447" i="4"/>
  <c r="P1447" i="4" s="1"/>
  <c r="L1455" i="4"/>
  <c r="S1455" i="4" s="1"/>
  <c r="L1457" i="4"/>
  <c r="S1457" i="4" s="1"/>
  <c r="L1462" i="4"/>
  <c r="S1462" i="4" s="1"/>
  <c r="L1464" i="4"/>
  <c r="S1464" i="4" s="1"/>
  <c r="K1467" i="4"/>
  <c r="P1467" i="4" s="1"/>
  <c r="K1469" i="4"/>
  <c r="P1469" i="4" s="1"/>
  <c r="L1471" i="4"/>
  <c r="S1471" i="4" s="1"/>
  <c r="L1473" i="4"/>
  <c r="S1473" i="4" s="1"/>
  <c r="L1478" i="4"/>
  <c r="S1478" i="4" s="1"/>
  <c r="S1485" i="4"/>
  <c r="S1499" i="4"/>
  <c r="S1501" i="4"/>
  <c r="S1503" i="4"/>
  <c r="S1505" i="4"/>
  <c r="S1507" i="4"/>
  <c r="S1509" i="4"/>
  <c r="S1511" i="4"/>
  <c r="S1513" i="4"/>
  <c r="S1515" i="4"/>
  <c r="S1517" i="4"/>
  <c r="S1519" i="4"/>
  <c r="S1521" i="4"/>
  <c r="S1523" i="4"/>
  <c r="S1525" i="4"/>
  <c r="S1527" i="4"/>
  <c r="S1529" i="4"/>
  <c r="S1533" i="4"/>
  <c r="S1537" i="4"/>
  <c r="K1543" i="4"/>
  <c r="P1543" i="4" s="1"/>
  <c r="K1547" i="4"/>
  <c r="P1547" i="4" s="1"/>
  <c r="K1551" i="4"/>
  <c r="P1551" i="4" s="1"/>
  <c r="K1555" i="4"/>
  <c r="P1555" i="4" s="1"/>
  <c r="K1559" i="4"/>
  <c r="P1559" i="4" s="1"/>
  <c r="K1563" i="4"/>
  <c r="P1563" i="4" s="1"/>
  <c r="K1567" i="4"/>
  <c r="P1567" i="4" s="1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 s="1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L1706" i="4"/>
  <c r="S1706" i="4" s="1"/>
  <c r="L1726" i="4"/>
  <c r="H1726" i="4"/>
  <c r="C1726" i="4" s="1"/>
  <c r="L1762" i="4"/>
  <c r="K1762" i="4"/>
  <c r="P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1" i="4"/>
  <c r="S1631" i="4" s="1"/>
  <c r="L1639" i="4"/>
  <c r="S1639" i="4" s="1"/>
  <c r="L1647" i="4"/>
  <c r="S1647" i="4" s="1"/>
  <c r="L1677" i="4"/>
  <c r="S1677" i="4" s="1"/>
  <c r="H1684" i="4"/>
  <c r="C1684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L1724" i="4"/>
  <c r="S1724" i="4" s="1"/>
  <c r="L1732" i="4"/>
  <c r="S1732" i="4" s="1"/>
  <c r="L1734" i="4"/>
  <c r="S1734" i="4" s="1"/>
  <c r="L1735" i="4"/>
  <c r="S1735" i="4" s="1"/>
  <c r="L1737" i="4"/>
  <c r="S1737" i="4" s="1"/>
  <c r="L1739" i="4"/>
  <c r="S1739" i="4" s="1"/>
  <c r="L1741" i="4"/>
  <c r="S1741" i="4" s="1"/>
  <c r="L1758" i="4"/>
  <c r="K1758" i="4"/>
  <c r="P1758" i="4" s="1"/>
  <c r="S1744" i="4"/>
  <c r="S1748" i="4"/>
  <c r="L1750" i="4"/>
  <c r="S1750" i="4" s="1"/>
  <c r="L1751" i="4"/>
  <c r="S1751" i="4" s="1"/>
  <c r="S1752" i="4"/>
  <c r="L1754" i="4"/>
  <c r="S1754" i="4" s="1"/>
  <c r="L1755" i="4"/>
  <c r="S1755" i="4" s="1"/>
  <c r="L1761" i="4"/>
  <c r="S1761" i="4" s="1"/>
  <c r="H1761" i="4"/>
  <c r="C1761" i="4" s="1"/>
  <c r="S1541" i="4"/>
  <c r="S1545" i="4"/>
  <c r="S1549" i="4"/>
  <c r="S1553" i="4"/>
  <c r="S1557" i="4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27" i="4"/>
  <c r="L1630" i="4"/>
  <c r="S1630" i="4" s="1"/>
  <c r="L1635" i="4"/>
  <c r="L1638" i="4"/>
  <c r="S1638" i="4" s="1"/>
  <c r="L1643" i="4"/>
  <c r="L1646" i="4"/>
  <c r="S1646" i="4" s="1"/>
  <c r="L1673" i="4"/>
  <c r="S1673" i="4" s="1"/>
  <c r="L1681" i="4"/>
  <c r="S1681" i="4" s="1"/>
  <c r="L1689" i="4"/>
  <c r="S1689" i="4" s="1"/>
  <c r="L1697" i="4"/>
  <c r="S1697" i="4" s="1"/>
  <c r="L1705" i="4"/>
  <c r="S1705" i="4" s="1"/>
  <c r="L1713" i="4"/>
  <c r="S1713" i="4" s="1"/>
  <c r="K1714" i="4"/>
  <c r="P1714" i="4" s="1"/>
  <c r="S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L1774" i="4"/>
  <c r="K1774" i="4"/>
  <c r="P1774" i="4" s="1"/>
  <c r="L1778" i="4"/>
  <c r="K1778" i="4"/>
  <c r="P1778" i="4" s="1"/>
  <c r="L1782" i="4"/>
  <c r="K1782" i="4"/>
  <c r="P1782" i="4" s="1"/>
  <c r="L1786" i="4"/>
  <c r="K1786" i="4"/>
  <c r="P1786" i="4" s="1"/>
  <c r="L1797" i="4"/>
  <c r="S1797" i="4" s="1"/>
  <c r="L1802" i="4"/>
  <c r="K1802" i="4"/>
  <c r="P1802" i="4" s="1"/>
  <c r="L1715" i="4"/>
  <c r="S1715" i="4" s="1"/>
  <c r="L1723" i="4"/>
  <c r="S1723" i="4" s="1"/>
  <c r="L1729" i="4"/>
  <c r="S1729" i="4" s="1"/>
  <c r="S1765" i="4"/>
  <c r="K1766" i="4"/>
  <c r="P1766" i="4" s="1"/>
  <c r="S1766" i="4" s="1"/>
  <c r="K1771" i="4"/>
  <c r="P1771" i="4" s="1"/>
  <c r="S1771" i="4" s="1"/>
  <c r="K1775" i="4"/>
  <c r="P1775" i="4" s="1"/>
  <c r="S1775" i="4" s="1"/>
  <c r="K1779" i="4"/>
  <c r="P1779" i="4" s="1"/>
  <c r="S1779" i="4" s="1"/>
  <c r="K1783" i="4"/>
  <c r="P1783" i="4" s="1"/>
  <c r="S1783" i="4" s="1"/>
  <c r="L1790" i="4"/>
  <c r="K1790" i="4"/>
  <c r="P1790" i="4" s="1"/>
  <c r="K1799" i="4"/>
  <c r="P1799" i="4" s="1"/>
  <c r="S1799" i="4" s="1"/>
  <c r="S1803" i="4"/>
  <c r="S1804" i="4"/>
  <c r="L1806" i="4"/>
  <c r="K1806" i="4"/>
  <c r="P1806" i="4" s="1"/>
  <c r="L1822" i="4"/>
  <c r="L1823" i="4"/>
  <c r="K1823" i="4"/>
  <c r="P1823" i="4" s="1"/>
  <c r="S1756" i="4"/>
  <c r="S1760" i="4"/>
  <c r="S1764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L1733" i="4"/>
  <c r="S1733" i="4" s="1"/>
  <c r="H1765" i="4"/>
  <c r="C1765" i="4" s="1"/>
  <c r="K1791" i="4"/>
  <c r="P1791" i="4" s="1"/>
  <c r="S1791" i="4" s="1"/>
  <c r="S1795" i="4"/>
  <c r="S1796" i="4"/>
  <c r="L1798" i="4"/>
  <c r="K1798" i="4"/>
  <c r="P1798" i="4" s="1"/>
  <c r="L1814" i="4"/>
  <c r="L1815" i="4"/>
  <c r="K1815" i="4"/>
  <c r="P1815" i="4" s="1"/>
  <c r="L1909" i="4"/>
  <c r="K1909" i="4"/>
  <c r="P1909" i="4" s="1"/>
  <c r="H1935" i="4"/>
  <c r="C1935" i="4" s="1"/>
  <c r="L1935" i="4"/>
  <c r="S1935" i="4" s="1"/>
  <c r="S1769" i="4"/>
  <c r="S1773" i="4"/>
  <c r="S1777" i="4"/>
  <c r="S1781" i="4"/>
  <c r="S1785" i="4"/>
  <c r="S1789" i="4"/>
  <c r="S1793" i="4"/>
  <c r="K1814" i="4"/>
  <c r="P1814" i="4" s="1"/>
  <c r="K1818" i="4"/>
  <c r="P1818" i="4" s="1"/>
  <c r="S1818" i="4" s="1"/>
  <c r="K1822" i="4"/>
  <c r="P1822" i="4" s="1"/>
  <c r="K1826" i="4"/>
  <c r="P1826" i="4" s="1"/>
  <c r="S1826" i="4" s="1"/>
  <c r="L1917" i="4"/>
  <c r="K1917" i="4"/>
  <c r="P1917" i="4" s="1"/>
  <c r="H1951" i="4"/>
  <c r="C1951" i="4" s="1"/>
  <c r="L1951" i="4"/>
  <c r="S1951" i="4" s="1"/>
  <c r="H1971" i="4"/>
  <c r="C1971" i="4" s="1"/>
  <c r="L1971" i="4"/>
  <c r="S1971" i="4" s="1"/>
  <c r="H1979" i="4"/>
  <c r="C1979" i="4" s="1"/>
  <c r="L1979" i="4"/>
  <c r="S1979" i="4" s="1"/>
  <c r="H1981" i="4"/>
  <c r="C1981" i="4" s="1"/>
  <c r="L1981" i="4"/>
  <c r="S1981" i="4" s="1"/>
  <c r="K1985" i="4"/>
  <c r="P1985" i="4" s="1"/>
  <c r="L1985" i="4"/>
  <c r="K1989" i="4"/>
  <c r="P1989" i="4" s="1"/>
  <c r="L1989" i="4"/>
  <c r="S1989" i="4" s="1"/>
  <c r="K1993" i="4"/>
  <c r="P1993" i="4" s="1"/>
  <c r="L1993" i="4"/>
  <c r="K1997" i="4"/>
  <c r="P1997" i="4" s="1"/>
  <c r="L1997" i="4"/>
  <c r="S1768" i="4"/>
  <c r="L1893" i="4"/>
  <c r="K1893" i="4"/>
  <c r="P1893" i="4" s="1"/>
  <c r="K1947" i="4"/>
  <c r="P1947" i="4" s="1"/>
  <c r="L1947" i="4"/>
  <c r="K1957" i="4"/>
  <c r="P1957" i="4" s="1"/>
  <c r="L1957" i="4"/>
  <c r="K1965" i="4"/>
  <c r="P1965" i="4" s="1"/>
  <c r="L1965" i="4"/>
  <c r="K1973" i="4"/>
  <c r="P1973" i="4" s="1"/>
  <c r="L1973" i="4"/>
  <c r="L1901" i="4"/>
  <c r="K1901" i="4"/>
  <c r="P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S1991" i="4" s="1"/>
  <c r="K1995" i="4"/>
  <c r="P1995" i="4" s="1"/>
  <c r="L1995" i="4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S1925" i="4" s="1"/>
  <c r="L1928" i="4"/>
  <c r="L1929" i="4"/>
  <c r="S1929" i="4" s="1"/>
  <c r="L1939" i="4"/>
  <c r="S1939" i="4" s="1"/>
  <c r="L1955" i="4"/>
  <c r="S1955" i="4" s="1"/>
  <c r="L1961" i="4"/>
  <c r="S1961" i="4" s="1"/>
  <c r="L1969" i="4"/>
  <c r="S1969" i="4" s="1"/>
  <c r="L1977" i="4"/>
  <c r="S1977" i="4" s="1"/>
  <c r="L1984" i="4"/>
  <c r="S1984" i="4" s="1"/>
  <c r="L1986" i="4"/>
  <c r="S1986" i="4" s="1"/>
  <c r="L1988" i="4"/>
  <c r="S1988" i="4" s="1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 s="1"/>
  <c r="S20" i="4"/>
  <c r="M21" i="4"/>
  <c r="AF17" i="4" s="1" a="1"/>
  <c r="AF17" i="4" s="1"/>
  <c r="F5" i="8" s="1"/>
  <c r="T21" i="4"/>
  <c r="S25" i="4"/>
  <c r="S27" i="4"/>
  <c r="S29" i="4"/>
  <c r="S132" i="4"/>
  <c r="S140" i="4"/>
  <c r="S252" i="4"/>
  <c r="S11" i="4"/>
  <c r="S13" i="4"/>
  <c r="S15" i="4"/>
  <c r="S17" i="4"/>
  <c r="S18" i="4"/>
  <c r="S23" i="4"/>
  <c r="S130" i="4"/>
  <c r="S138" i="4"/>
  <c r="S146" i="4"/>
  <c r="S154" i="4"/>
  <c r="S170" i="4"/>
  <c r="S178" i="4"/>
  <c r="S186" i="4"/>
  <c r="S202" i="4"/>
  <c r="S210" i="4"/>
  <c r="S218" i="4"/>
  <c r="S234" i="4"/>
  <c r="S242" i="4"/>
  <c r="S250" i="4"/>
  <c r="S266" i="4"/>
  <c r="S274" i="4"/>
  <c r="S282" i="4"/>
  <c r="S298" i="4"/>
  <c r="AC35" i="4"/>
  <c r="AB54" i="4"/>
  <c r="AC29" i="4"/>
  <c r="K30" i="4"/>
  <c r="P30" i="4" s="1"/>
  <c r="S30" i="4" s="1"/>
  <c r="K31" i="4"/>
  <c r="P31" i="4" s="1"/>
  <c r="S31" i="4" s="1"/>
  <c r="K32" i="4"/>
  <c r="P32" i="4" s="1"/>
  <c r="S32" i="4" s="1"/>
  <c r="K33" i="4"/>
  <c r="P33" i="4" s="1"/>
  <c r="S33" i="4" s="1"/>
  <c r="K34" i="4"/>
  <c r="P34" i="4" s="1"/>
  <c r="S34" i="4" s="1"/>
  <c r="K35" i="4"/>
  <c r="P35" i="4" s="1"/>
  <c r="S35" i="4" s="1"/>
  <c r="K55" i="4"/>
  <c r="P55" i="4" s="1"/>
  <c r="K56" i="4"/>
  <c r="P56" i="4" s="1"/>
  <c r="K57" i="4"/>
  <c r="P57" i="4" s="1"/>
  <c r="K58" i="4"/>
  <c r="P58" i="4" s="1"/>
  <c r="K59" i="4"/>
  <c r="P59" i="4" s="1"/>
  <c r="K60" i="4"/>
  <c r="P60" i="4" s="1"/>
  <c r="K61" i="4"/>
  <c r="P61" i="4" s="1"/>
  <c r="K84" i="4"/>
  <c r="P84" i="4" s="1"/>
  <c r="K85" i="4"/>
  <c r="P85" i="4" s="1"/>
  <c r="K86" i="4"/>
  <c r="P86" i="4" s="1"/>
  <c r="K87" i="4"/>
  <c r="P87" i="4" s="1"/>
  <c r="K88" i="4"/>
  <c r="P88" i="4" s="1"/>
  <c r="K89" i="4"/>
  <c r="P89" i="4" s="1"/>
  <c r="AD89" i="4"/>
  <c r="L441" i="4"/>
  <c r="K441" i="4"/>
  <c r="P441" i="4" s="1"/>
  <c r="L445" i="4"/>
  <c r="K445" i="4"/>
  <c r="P445" i="4" s="1"/>
  <c r="L449" i="4"/>
  <c r="K449" i="4"/>
  <c r="P449" i="4" s="1"/>
  <c r="L453" i="4"/>
  <c r="K453" i="4"/>
  <c r="P453" i="4" s="1"/>
  <c r="L457" i="4"/>
  <c r="K457" i="4"/>
  <c r="P457" i="4" s="1"/>
  <c r="L461" i="4"/>
  <c r="K461" i="4"/>
  <c r="P461" i="4" s="1"/>
  <c r="L465" i="4"/>
  <c r="K465" i="4"/>
  <c r="P465" i="4" s="1"/>
  <c r="L469" i="4"/>
  <c r="K469" i="4"/>
  <c r="P469" i="4" s="1"/>
  <c r="L473" i="4"/>
  <c r="K473" i="4"/>
  <c r="P473" i="4" s="1"/>
  <c r="L477" i="4"/>
  <c r="K477" i="4"/>
  <c r="P477" i="4" s="1"/>
  <c r="L481" i="4"/>
  <c r="K481" i="4"/>
  <c r="P481" i="4" s="1"/>
  <c r="L484" i="4"/>
  <c r="K484" i="4"/>
  <c r="P484" i="4" s="1"/>
  <c r="L488" i="4"/>
  <c r="K488" i="4"/>
  <c r="P488" i="4" s="1"/>
  <c r="L492" i="4"/>
  <c r="K492" i="4"/>
  <c r="P492" i="4" s="1"/>
  <c r="L496" i="4"/>
  <c r="K496" i="4"/>
  <c r="P496" i="4" s="1"/>
  <c r="L500" i="4"/>
  <c r="K500" i="4"/>
  <c r="P500" i="4" s="1"/>
  <c r="L504" i="4"/>
  <c r="K504" i="4"/>
  <c r="P504" i="4" s="1"/>
  <c r="L508" i="4"/>
  <c r="K508" i="4"/>
  <c r="P508" i="4" s="1"/>
  <c r="L512" i="4"/>
  <c r="K512" i="4"/>
  <c r="P512" i="4" s="1"/>
  <c r="L516" i="4"/>
  <c r="K516" i="4"/>
  <c r="P516" i="4" s="1"/>
  <c r="L520" i="4"/>
  <c r="K520" i="4"/>
  <c r="P520" i="4" s="1"/>
  <c r="L524" i="4"/>
  <c r="K524" i="4"/>
  <c r="P524" i="4" s="1"/>
  <c r="L528" i="4"/>
  <c r="K528" i="4"/>
  <c r="P528" i="4" s="1"/>
  <c r="L532" i="4"/>
  <c r="K532" i="4"/>
  <c r="P532" i="4" s="1"/>
  <c r="L536" i="4"/>
  <c r="K536" i="4"/>
  <c r="P536" i="4" s="1"/>
  <c r="L540" i="4"/>
  <c r="K540" i="4"/>
  <c r="P540" i="4" s="1"/>
  <c r="L544" i="4"/>
  <c r="K544" i="4"/>
  <c r="P544" i="4" s="1"/>
  <c r="L548" i="4"/>
  <c r="K548" i="4"/>
  <c r="P548" i="4" s="1"/>
  <c r="L552" i="4"/>
  <c r="K552" i="4"/>
  <c r="P552" i="4" s="1"/>
  <c r="L556" i="4"/>
  <c r="K556" i="4"/>
  <c r="P556" i="4" s="1"/>
  <c r="L560" i="4"/>
  <c r="K560" i="4"/>
  <c r="P560" i="4" s="1"/>
  <c r="L564" i="4"/>
  <c r="K564" i="4"/>
  <c r="P564" i="4" s="1"/>
  <c r="L568" i="4"/>
  <c r="K568" i="4"/>
  <c r="P568" i="4" s="1"/>
  <c r="L572" i="4"/>
  <c r="K572" i="4"/>
  <c r="P572" i="4" s="1"/>
  <c r="L576" i="4"/>
  <c r="K576" i="4"/>
  <c r="P576" i="4" s="1"/>
  <c r="L580" i="4"/>
  <c r="K580" i="4"/>
  <c r="P580" i="4" s="1"/>
  <c r="L584" i="4"/>
  <c r="K584" i="4"/>
  <c r="P584" i="4" s="1"/>
  <c r="L588" i="4"/>
  <c r="K588" i="4"/>
  <c r="P588" i="4" s="1"/>
  <c r="L592" i="4"/>
  <c r="K592" i="4"/>
  <c r="P592" i="4" s="1"/>
  <c r="L596" i="4"/>
  <c r="K596" i="4"/>
  <c r="P596" i="4" s="1"/>
  <c r="L600" i="4"/>
  <c r="K600" i="4"/>
  <c r="P600" i="4" s="1"/>
  <c r="L604" i="4"/>
  <c r="K604" i="4"/>
  <c r="P604" i="4" s="1"/>
  <c r="L608" i="4"/>
  <c r="K608" i="4"/>
  <c r="P608" i="4" s="1"/>
  <c r="L612" i="4"/>
  <c r="K612" i="4"/>
  <c r="P612" i="4" s="1"/>
  <c r="L616" i="4"/>
  <c r="K616" i="4"/>
  <c r="P616" i="4" s="1"/>
  <c r="L620" i="4"/>
  <c r="K620" i="4"/>
  <c r="P620" i="4" s="1"/>
  <c r="L624" i="4"/>
  <c r="K624" i="4"/>
  <c r="P624" i="4" s="1"/>
  <c r="L628" i="4"/>
  <c r="K628" i="4"/>
  <c r="P628" i="4" s="1"/>
  <c r="L632" i="4"/>
  <c r="K632" i="4"/>
  <c r="P632" i="4" s="1"/>
  <c r="L636" i="4"/>
  <c r="K636" i="4"/>
  <c r="P636" i="4" s="1"/>
  <c r="L640" i="4"/>
  <c r="K640" i="4"/>
  <c r="P640" i="4" s="1"/>
  <c r="L644" i="4"/>
  <c r="K644" i="4"/>
  <c r="P644" i="4" s="1"/>
  <c r="L648" i="4"/>
  <c r="K648" i="4"/>
  <c r="P648" i="4" s="1"/>
  <c r="L652" i="4"/>
  <c r="K652" i="4"/>
  <c r="P652" i="4" s="1"/>
  <c r="L656" i="4"/>
  <c r="K656" i="4"/>
  <c r="P656" i="4" s="1"/>
  <c r="L660" i="4"/>
  <c r="K660" i="4"/>
  <c r="P660" i="4" s="1"/>
  <c r="L664" i="4"/>
  <c r="K664" i="4"/>
  <c r="P664" i="4" s="1"/>
  <c r="L668" i="4"/>
  <c r="K668" i="4"/>
  <c r="P668" i="4" s="1"/>
  <c r="L672" i="4"/>
  <c r="K672" i="4"/>
  <c r="P672" i="4" s="1"/>
  <c r="L676" i="4"/>
  <c r="K676" i="4"/>
  <c r="P676" i="4" s="1"/>
  <c r="L680" i="4"/>
  <c r="K680" i="4"/>
  <c r="P680" i="4" s="1"/>
  <c r="L684" i="4"/>
  <c r="K684" i="4"/>
  <c r="P684" i="4" s="1"/>
  <c r="H688" i="4"/>
  <c r="C688" i="4" s="1"/>
  <c r="L688" i="4"/>
  <c r="S688" i="4" s="1"/>
  <c r="H690" i="4"/>
  <c r="C690" i="4" s="1"/>
  <c r="L690" i="4"/>
  <c r="S690" i="4" s="1"/>
  <c r="H692" i="4"/>
  <c r="C692" i="4" s="1"/>
  <c r="L692" i="4"/>
  <c r="S692" i="4" s="1"/>
  <c r="H694" i="4"/>
  <c r="C694" i="4" s="1"/>
  <c r="L694" i="4"/>
  <c r="S694" i="4" s="1"/>
  <c r="H696" i="4"/>
  <c r="C696" i="4" s="1"/>
  <c r="L696" i="4"/>
  <c r="S696" i="4" s="1"/>
  <c r="H698" i="4"/>
  <c r="C698" i="4" s="1"/>
  <c r="L698" i="4"/>
  <c r="S698" i="4" s="1"/>
  <c r="H700" i="4"/>
  <c r="C700" i="4" s="1"/>
  <c r="L700" i="4"/>
  <c r="S700" i="4" s="1"/>
  <c r="H702" i="4"/>
  <c r="C702" i="4" s="1"/>
  <c r="L702" i="4"/>
  <c r="S702" i="4" s="1"/>
  <c r="H704" i="4"/>
  <c r="C704" i="4" s="1"/>
  <c r="L704" i="4"/>
  <c r="S704" i="4" s="1"/>
  <c r="H706" i="4"/>
  <c r="C706" i="4" s="1"/>
  <c r="L706" i="4"/>
  <c r="S706" i="4" s="1"/>
  <c r="H708" i="4"/>
  <c r="C708" i="4" s="1"/>
  <c r="L708" i="4"/>
  <c r="S708" i="4" s="1"/>
  <c r="H710" i="4"/>
  <c r="C710" i="4" s="1"/>
  <c r="L710" i="4"/>
  <c r="S710" i="4" s="1"/>
  <c r="H712" i="4"/>
  <c r="C712" i="4" s="1"/>
  <c r="L712" i="4"/>
  <c r="S712" i="4" s="1"/>
  <c r="H714" i="4"/>
  <c r="C714" i="4" s="1"/>
  <c r="L714" i="4"/>
  <c r="S714" i="4" s="1"/>
  <c r="H716" i="4"/>
  <c r="C716" i="4" s="1"/>
  <c r="L716" i="4"/>
  <c r="S716" i="4" s="1"/>
  <c r="H718" i="4"/>
  <c r="C718" i="4" s="1"/>
  <c r="L718" i="4"/>
  <c r="S718" i="4" s="1"/>
  <c r="H720" i="4"/>
  <c r="C720" i="4" s="1"/>
  <c r="L720" i="4"/>
  <c r="S720" i="4" s="1"/>
  <c r="H722" i="4"/>
  <c r="C722" i="4" s="1"/>
  <c r="L722" i="4"/>
  <c r="S722" i="4" s="1"/>
  <c r="H724" i="4"/>
  <c r="C724" i="4" s="1"/>
  <c r="L724" i="4"/>
  <c r="S724" i="4" s="1"/>
  <c r="H726" i="4"/>
  <c r="C726" i="4" s="1"/>
  <c r="L726" i="4"/>
  <c r="S726" i="4" s="1"/>
  <c r="H728" i="4"/>
  <c r="C728" i="4" s="1"/>
  <c r="L728" i="4"/>
  <c r="S728" i="4" s="1"/>
  <c r="H730" i="4"/>
  <c r="C730" i="4" s="1"/>
  <c r="L730" i="4"/>
  <c r="S730" i="4" s="1"/>
  <c r="H732" i="4"/>
  <c r="C732" i="4" s="1"/>
  <c r="L732" i="4"/>
  <c r="S732" i="4" s="1"/>
  <c r="H734" i="4"/>
  <c r="C734" i="4" s="1"/>
  <c r="L734" i="4"/>
  <c r="S734" i="4" s="1"/>
  <c r="H736" i="4"/>
  <c r="C736" i="4" s="1"/>
  <c r="L736" i="4"/>
  <c r="S736" i="4" s="1"/>
  <c r="H738" i="4"/>
  <c r="C738" i="4" s="1"/>
  <c r="L738" i="4"/>
  <c r="S738" i="4" s="1"/>
  <c r="H740" i="4"/>
  <c r="C740" i="4" s="1"/>
  <c r="L740" i="4"/>
  <c r="S740" i="4" s="1"/>
  <c r="H742" i="4"/>
  <c r="C742" i="4" s="1"/>
  <c r="L742" i="4"/>
  <c r="S742" i="4" s="1"/>
  <c r="H744" i="4"/>
  <c r="C744" i="4" s="1"/>
  <c r="L744" i="4"/>
  <c r="S744" i="4" s="1"/>
  <c r="H746" i="4"/>
  <c r="C746" i="4" s="1"/>
  <c r="L746" i="4"/>
  <c r="S746" i="4" s="1"/>
  <c r="H748" i="4"/>
  <c r="C748" i="4" s="1"/>
  <c r="L748" i="4"/>
  <c r="S748" i="4" s="1"/>
  <c r="H750" i="4"/>
  <c r="C750" i="4" s="1"/>
  <c r="L750" i="4"/>
  <c r="S750" i="4" s="1"/>
  <c r="H752" i="4"/>
  <c r="C752" i="4" s="1"/>
  <c r="L752" i="4"/>
  <c r="S752" i="4" s="1"/>
  <c r="H754" i="4"/>
  <c r="C754" i="4" s="1"/>
  <c r="L754" i="4"/>
  <c r="S754" i="4" s="1"/>
  <c r="H756" i="4"/>
  <c r="C756" i="4" s="1"/>
  <c r="L756" i="4"/>
  <c r="S756" i="4" s="1"/>
  <c r="H758" i="4"/>
  <c r="C758" i="4" s="1"/>
  <c r="L758" i="4"/>
  <c r="S758" i="4" s="1"/>
  <c r="H769" i="4"/>
  <c r="C769" i="4" s="1"/>
  <c r="L769" i="4"/>
  <c r="S769" i="4" s="1"/>
  <c r="H785" i="4"/>
  <c r="C785" i="4" s="1"/>
  <c r="L785" i="4"/>
  <c r="S785" i="4" s="1"/>
  <c r="H801" i="4"/>
  <c r="C801" i="4" s="1"/>
  <c r="L801" i="4"/>
  <c r="S801" i="4" s="1"/>
  <c r="H817" i="4"/>
  <c r="C817" i="4" s="1"/>
  <c r="L817" i="4"/>
  <c r="S817" i="4" s="1"/>
  <c r="H833" i="4"/>
  <c r="C833" i="4" s="1"/>
  <c r="L833" i="4"/>
  <c r="S833" i="4" s="1"/>
  <c r="AC17" i="4"/>
  <c r="AC23" i="4"/>
  <c r="AC47" i="4"/>
  <c r="K48" i="4"/>
  <c r="P48" i="4" s="1"/>
  <c r="S48" i="4" s="1"/>
  <c r="K49" i="4"/>
  <c r="P49" i="4" s="1"/>
  <c r="K50" i="4"/>
  <c r="P50" i="4" s="1"/>
  <c r="S50" i="4" s="1"/>
  <c r="K51" i="4"/>
  <c r="P51" i="4" s="1"/>
  <c r="K52" i="4"/>
  <c r="P52" i="4" s="1"/>
  <c r="S52" i="4" s="1"/>
  <c r="K53" i="4"/>
  <c r="P53" i="4" s="1"/>
  <c r="S53" i="4" s="1"/>
  <c r="AC75" i="4"/>
  <c r="K76" i="4"/>
  <c r="P76" i="4" s="1"/>
  <c r="K77" i="4"/>
  <c r="P77" i="4" s="1"/>
  <c r="S77" i="4" s="1"/>
  <c r="K78" i="4"/>
  <c r="P78" i="4" s="1"/>
  <c r="K79" i="4"/>
  <c r="P79" i="4" s="1"/>
  <c r="S79" i="4" s="1"/>
  <c r="K80" i="4"/>
  <c r="P80" i="4" s="1"/>
  <c r="K81" i="4"/>
  <c r="P81" i="4" s="1"/>
  <c r="S81" i="4" s="1"/>
  <c r="K82" i="4"/>
  <c r="P82" i="4" s="1"/>
  <c r="K83" i="4"/>
  <c r="P83" i="4" s="1"/>
  <c r="S83" i="4" s="1"/>
  <c r="AD83" i="4"/>
  <c r="AB95" i="4"/>
  <c r="L129" i="4"/>
  <c r="S129" i="4" s="1"/>
  <c r="L131" i="4"/>
  <c r="S131" i="4" s="1"/>
  <c r="L133" i="4"/>
  <c r="S133" i="4" s="1"/>
  <c r="L135" i="4"/>
  <c r="S135" i="4" s="1"/>
  <c r="L137" i="4"/>
  <c r="S137" i="4" s="1"/>
  <c r="L139" i="4"/>
  <c r="S139" i="4" s="1"/>
  <c r="L141" i="4"/>
  <c r="S141" i="4" s="1"/>
  <c r="L143" i="4"/>
  <c r="S143" i="4" s="1"/>
  <c r="L145" i="4"/>
  <c r="S145" i="4" s="1"/>
  <c r="L147" i="4"/>
  <c r="S147" i="4" s="1"/>
  <c r="L149" i="4"/>
  <c r="S149" i="4" s="1"/>
  <c r="L151" i="4"/>
  <c r="S151" i="4" s="1"/>
  <c r="L153" i="4"/>
  <c r="S153" i="4" s="1"/>
  <c r="L155" i="4"/>
  <c r="S155" i="4" s="1"/>
  <c r="L157" i="4"/>
  <c r="S157" i="4" s="1"/>
  <c r="L159" i="4"/>
  <c r="S159" i="4" s="1"/>
  <c r="L161" i="4"/>
  <c r="S161" i="4" s="1"/>
  <c r="L163" i="4"/>
  <c r="S163" i="4" s="1"/>
  <c r="L165" i="4"/>
  <c r="S165" i="4" s="1"/>
  <c r="L167" i="4"/>
  <c r="S167" i="4" s="1"/>
  <c r="L169" i="4"/>
  <c r="S169" i="4" s="1"/>
  <c r="L171" i="4"/>
  <c r="S171" i="4" s="1"/>
  <c r="L173" i="4"/>
  <c r="S173" i="4" s="1"/>
  <c r="L175" i="4"/>
  <c r="S175" i="4" s="1"/>
  <c r="AH47" i="4" s="1"/>
  <c r="L177" i="4"/>
  <c r="S177" i="4" s="1"/>
  <c r="L179" i="4"/>
  <c r="S179" i="4" s="1"/>
  <c r="L181" i="4"/>
  <c r="S181" i="4" s="1"/>
  <c r="L183" i="4"/>
  <c r="S183" i="4" s="1"/>
  <c r="L185" i="4"/>
  <c r="S185" i="4" s="1"/>
  <c r="L187" i="4"/>
  <c r="S187" i="4" s="1"/>
  <c r="L189" i="4"/>
  <c r="S189" i="4" s="1"/>
  <c r="L191" i="4"/>
  <c r="S191" i="4" s="1"/>
  <c r="L193" i="4"/>
  <c r="S193" i="4" s="1"/>
  <c r="L195" i="4"/>
  <c r="S195" i="4" s="1"/>
  <c r="L197" i="4"/>
  <c r="S197" i="4" s="1"/>
  <c r="L199" i="4"/>
  <c r="S199" i="4" s="1"/>
  <c r="L201" i="4"/>
  <c r="S201" i="4" s="1"/>
  <c r="L203" i="4"/>
  <c r="S203" i="4" s="1"/>
  <c r="L205" i="4"/>
  <c r="S205" i="4" s="1"/>
  <c r="L207" i="4"/>
  <c r="S207" i="4" s="1"/>
  <c r="L209" i="4"/>
  <c r="S209" i="4" s="1"/>
  <c r="L211" i="4"/>
  <c r="S211" i="4" s="1"/>
  <c r="L213" i="4"/>
  <c r="S213" i="4" s="1"/>
  <c r="L215" i="4"/>
  <c r="S215" i="4" s="1"/>
  <c r="L217" i="4"/>
  <c r="S217" i="4" s="1"/>
  <c r="L219" i="4"/>
  <c r="S219" i="4" s="1"/>
  <c r="L221" i="4"/>
  <c r="S221" i="4" s="1"/>
  <c r="L223" i="4"/>
  <c r="S223" i="4" s="1"/>
  <c r="L225" i="4"/>
  <c r="S225" i="4" s="1"/>
  <c r="L227" i="4"/>
  <c r="S227" i="4" s="1"/>
  <c r="L229" i="4"/>
  <c r="S229" i="4" s="1"/>
  <c r="L231" i="4"/>
  <c r="S231" i="4" s="1"/>
  <c r="L233" i="4"/>
  <c r="S233" i="4" s="1"/>
  <c r="L235" i="4"/>
  <c r="S235" i="4" s="1"/>
  <c r="L237" i="4"/>
  <c r="S237" i="4" s="1"/>
  <c r="L239" i="4"/>
  <c r="S239" i="4" s="1"/>
  <c r="L241" i="4"/>
  <c r="S241" i="4" s="1"/>
  <c r="L243" i="4"/>
  <c r="S243" i="4" s="1"/>
  <c r="L245" i="4"/>
  <c r="S245" i="4" s="1"/>
  <c r="L247" i="4"/>
  <c r="S247" i="4" s="1"/>
  <c r="L249" i="4"/>
  <c r="S249" i="4" s="1"/>
  <c r="L251" i="4"/>
  <c r="S251" i="4" s="1"/>
  <c r="L253" i="4"/>
  <c r="S253" i="4" s="1"/>
  <c r="L255" i="4"/>
  <c r="S255" i="4" s="1"/>
  <c r="L257" i="4"/>
  <c r="S257" i="4" s="1"/>
  <c r="L259" i="4"/>
  <c r="S259" i="4" s="1"/>
  <c r="L261" i="4"/>
  <c r="S261" i="4" s="1"/>
  <c r="L263" i="4"/>
  <c r="S263" i="4" s="1"/>
  <c r="L265" i="4"/>
  <c r="S265" i="4" s="1"/>
  <c r="L267" i="4"/>
  <c r="S267" i="4" s="1"/>
  <c r="L269" i="4"/>
  <c r="S269" i="4" s="1"/>
  <c r="L271" i="4"/>
  <c r="S271" i="4" s="1"/>
  <c r="L273" i="4"/>
  <c r="S273" i="4" s="1"/>
  <c r="L275" i="4"/>
  <c r="S275" i="4" s="1"/>
  <c r="L277" i="4"/>
  <c r="S277" i="4" s="1"/>
  <c r="L279" i="4"/>
  <c r="S279" i="4" s="1"/>
  <c r="L281" i="4"/>
  <c r="S281" i="4" s="1"/>
  <c r="L283" i="4"/>
  <c r="S283" i="4" s="1"/>
  <c r="L285" i="4"/>
  <c r="S285" i="4" s="1"/>
  <c r="L287" i="4"/>
  <c r="S287" i="4" s="1"/>
  <c r="L289" i="4"/>
  <c r="S289" i="4" s="1"/>
  <c r="L291" i="4"/>
  <c r="S291" i="4" s="1"/>
  <c r="L293" i="4"/>
  <c r="S293" i="4" s="1"/>
  <c r="L295" i="4"/>
  <c r="S295" i="4" s="1"/>
  <c r="L297" i="4"/>
  <c r="S297" i="4" s="1"/>
  <c r="L299" i="4"/>
  <c r="S299" i="4" s="1"/>
  <c r="L301" i="4"/>
  <c r="S301" i="4" s="1"/>
  <c r="L303" i="4"/>
  <c r="S303" i="4" s="1"/>
  <c r="L305" i="4"/>
  <c r="S305" i="4" s="1"/>
  <c r="L307" i="4"/>
  <c r="S307" i="4" s="1"/>
  <c r="L309" i="4"/>
  <c r="S309" i="4" s="1"/>
  <c r="L311" i="4"/>
  <c r="S311" i="4" s="1"/>
  <c r="L313" i="4"/>
  <c r="S313" i="4" s="1"/>
  <c r="L315" i="4"/>
  <c r="S315" i="4" s="1"/>
  <c r="L317" i="4"/>
  <c r="S317" i="4" s="1"/>
  <c r="L319" i="4"/>
  <c r="S319" i="4" s="1"/>
  <c r="L321" i="4"/>
  <c r="S321" i="4" s="1"/>
  <c r="L323" i="4"/>
  <c r="S323" i="4" s="1"/>
  <c r="L325" i="4"/>
  <c r="S325" i="4" s="1"/>
  <c r="L327" i="4"/>
  <c r="S327" i="4" s="1"/>
  <c r="L329" i="4"/>
  <c r="S329" i="4" s="1"/>
  <c r="L331" i="4"/>
  <c r="S331" i="4" s="1"/>
  <c r="L333" i="4"/>
  <c r="S333" i="4" s="1"/>
  <c r="L335" i="4"/>
  <c r="S335" i="4" s="1"/>
  <c r="L337" i="4"/>
  <c r="S337" i="4" s="1"/>
  <c r="L339" i="4"/>
  <c r="S339" i="4" s="1"/>
  <c r="L341" i="4"/>
  <c r="S341" i="4" s="1"/>
  <c r="L343" i="4"/>
  <c r="S343" i="4" s="1"/>
  <c r="L345" i="4"/>
  <c r="S345" i="4" s="1"/>
  <c r="L347" i="4"/>
  <c r="S347" i="4" s="1"/>
  <c r="L349" i="4"/>
  <c r="S349" i="4" s="1"/>
  <c r="L351" i="4"/>
  <c r="S351" i="4" s="1"/>
  <c r="L353" i="4"/>
  <c r="S353" i="4" s="1"/>
  <c r="L355" i="4"/>
  <c r="S355" i="4" s="1"/>
  <c r="L357" i="4"/>
  <c r="S357" i="4" s="1"/>
  <c r="L359" i="4"/>
  <c r="S359" i="4" s="1"/>
  <c r="L361" i="4"/>
  <c r="S361" i="4" s="1"/>
  <c r="L363" i="4"/>
  <c r="S363" i="4" s="1"/>
  <c r="L365" i="4"/>
  <c r="S365" i="4" s="1"/>
  <c r="L367" i="4"/>
  <c r="S367" i="4" s="1"/>
  <c r="L369" i="4"/>
  <c r="S369" i="4" s="1"/>
  <c r="L371" i="4"/>
  <c r="S371" i="4" s="1"/>
  <c r="L373" i="4"/>
  <c r="S373" i="4" s="1"/>
  <c r="L375" i="4"/>
  <c r="S375" i="4" s="1"/>
  <c r="L377" i="4"/>
  <c r="S377" i="4" s="1"/>
  <c r="L379" i="4"/>
  <c r="S379" i="4" s="1"/>
  <c r="L381" i="4"/>
  <c r="S381" i="4" s="1"/>
  <c r="L383" i="4"/>
  <c r="S383" i="4" s="1"/>
  <c r="L385" i="4"/>
  <c r="S385" i="4" s="1"/>
  <c r="L387" i="4"/>
  <c r="S387" i="4" s="1"/>
  <c r="L389" i="4"/>
  <c r="S389" i="4" s="1"/>
  <c r="L391" i="4"/>
  <c r="S391" i="4" s="1"/>
  <c r="L393" i="4"/>
  <c r="S393" i="4" s="1"/>
  <c r="L395" i="4"/>
  <c r="S395" i="4" s="1"/>
  <c r="L397" i="4"/>
  <c r="S397" i="4" s="1"/>
  <c r="L399" i="4"/>
  <c r="S399" i="4" s="1"/>
  <c r="L401" i="4"/>
  <c r="S401" i="4" s="1"/>
  <c r="L403" i="4"/>
  <c r="S403" i="4" s="1"/>
  <c r="L405" i="4"/>
  <c r="S405" i="4" s="1"/>
  <c r="L407" i="4"/>
  <c r="S407" i="4" s="1"/>
  <c r="L409" i="4"/>
  <c r="S409" i="4" s="1"/>
  <c r="L411" i="4"/>
  <c r="S411" i="4" s="1"/>
  <c r="L413" i="4"/>
  <c r="S413" i="4" s="1"/>
  <c r="L415" i="4"/>
  <c r="S415" i="4" s="1"/>
  <c r="L417" i="4"/>
  <c r="S417" i="4" s="1"/>
  <c r="L419" i="4"/>
  <c r="S419" i="4" s="1"/>
  <c r="L421" i="4"/>
  <c r="S421" i="4" s="1"/>
  <c r="L423" i="4"/>
  <c r="S423" i="4" s="1"/>
  <c r="L425" i="4"/>
  <c r="S425" i="4" s="1"/>
  <c r="L427" i="4"/>
  <c r="S427" i="4" s="1"/>
  <c r="L429" i="4"/>
  <c r="S429" i="4" s="1"/>
  <c r="L431" i="4"/>
  <c r="S431" i="4" s="1"/>
  <c r="L433" i="4"/>
  <c r="S433" i="4" s="1"/>
  <c r="L435" i="4"/>
  <c r="S435" i="4" s="1"/>
  <c r="L437" i="4"/>
  <c r="S437" i="4" s="1"/>
  <c r="L440" i="4"/>
  <c r="K440" i="4"/>
  <c r="P440" i="4" s="1"/>
  <c r="L444" i="4"/>
  <c r="K444" i="4"/>
  <c r="P444" i="4" s="1"/>
  <c r="L448" i="4"/>
  <c r="K448" i="4"/>
  <c r="P448" i="4" s="1"/>
  <c r="L452" i="4"/>
  <c r="K452" i="4"/>
  <c r="P452" i="4" s="1"/>
  <c r="L456" i="4"/>
  <c r="K456" i="4"/>
  <c r="P456" i="4" s="1"/>
  <c r="L460" i="4"/>
  <c r="K460" i="4"/>
  <c r="P460" i="4" s="1"/>
  <c r="L464" i="4"/>
  <c r="K464" i="4"/>
  <c r="P464" i="4" s="1"/>
  <c r="L468" i="4"/>
  <c r="K468" i="4"/>
  <c r="P468" i="4" s="1"/>
  <c r="L472" i="4"/>
  <c r="K472" i="4"/>
  <c r="P472" i="4" s="1"/>
  <c r="L476" i="4"/>
  <c r="K476" i="4"/>
  <c r="P476" i="4" s="1"/>
  <c r="L480" i="4"/>
  <c r="AC41" i="4" s="1"/>
  <c r="K480" i="4"/>
  <c r="P480" i="4" s="1"/>
  <c r="L485" i="4"/>
  <c r="K485" i="4"/>
  <c r="P485" i="4" s="1"/>
  <c r="L489" i="4"/>
  <c r="K489" i="4"/>
  <c r="P489" i="4" s="1"/>
  <c r="L493" i="4"/>
  <c r="K493" i="4"/>
  <c r="P493" i="4" s="1"/>
  <c r="L497" i="4"/>
  <c r="K497" i="4"/>
  <c r="P497" i="4" s="1"/>
  <c r="L501" i="4"/>
  <c r="K501" i="4"/>
  <c r="P501" i="4" s="1"/>
  <c r="L505" i="4"/>
  <c r="K505" i="4"/>
  <c r="P505" i="4" s="1"/>
  <c r="L509" i="4"/>
  <c r="K509" i="4"/>
  <c r="P509" i="4" s="1"/>
  <c r="L513" i="4"/>
  <c r="K513" i="4"/>
  <c r="P513" i="4" s="1"/>
  <c r="L517" i="4"/>
  <c r="K517" i="4"/>
  <c r="P517" i="4" s="1"/>
  <c r="L521" i="4"/>
  <c r="K521" i="4"/>
  <c r="P521" i="4" s="1"/>
  <c r="L525" i="4"/>
  <c r="K525" i="4"/>
  <c r="P525" i="4" s="1"/>
  <c r="L529" i="4"/>
  <c r="K529" i="4"/>
  <c r="P529" i="4" s="1"/>
  <c r="L533" i="4"/>
  <c r="K533" i="4"/>
  <c r="P533" i="4" s="1"/>
  <c r="L537" i="4"/>
  <c r="K537" i="4"/>
  <c r="P537" i="4" s="1"/>
  <c r="L541" i="4"/>
  <c r="K541" i="4"/>
  <c r="P541" i="4" s="1"/>
  <c r="L545" i="4"/>
  <c r="K545" i="4"/>
  <c r="P545" i="4" s="1"/>
  <c r="L549" i="4"/>
  <c r="K549" i="4"/>
  <c r="P549" i="4" s="1"/>
  <c r="L553" i="4"/>
  <c r="K553" i="4"/>
  <c r="P553" i="4" s="1"/>
  <c r="L557" i="4"/>
  <c r="K557" i="4"/>
  <c r="P557" i="4" s="1"/>
  <c r="L561" i="4"/>
  <c r="K561" i="4"/>
  <c r="P561" i="4" s="1"/>
  <c r="L565" i="4"/>
  <c r="K565" i="4"/>
  <c r="P565" i="4" s="1"/>
  <c r="L569" i="4"/>
  <c r="K569" i="4"/>
  <c r="P569" i="4" s="1"/>
  <c r="L573" i="4"/>
  <c r="K573" i="4"/>
  <c r="P573" i="4" s="1"/>
  <c r="L577" i="4"/>
  <c r="K577" i="4"/>
  <c r="P577" i="4" s="1"/>
  <c r="L581" i="4"/>
  <c r="K581" i="4"/>
  <c r="P581" i="4" s="1"/>
  <c r="L585" i="4"/>
  <c r="K585" i="4"/>
  <c r="P585" i="4" s="1"/>
  <c r="L589" i="4"/>
  <c r="K589" i="4"/>
  <c r="P589" i="4" s="1"/>
  <c r="L593" i="4"/>
  <c r="K593" i="4"/>
  <c r="P593" i="4" s="1"/>
  <c r="L597" i="4"/>
  <c r="K597" i="4"/>
  <c r="P597" i="4" s="1"/>
  <c r="L601" i="4"/>
  <c r="K601" i="4"/>
  <c r="P601" i="4" s="1"/>
  <c r="L605" i="4"/>
  <c r="K605" i="4"/>
  <c r="P605" i="4" s="1"/>
  <c r="L609" i="4"/>
  <c r="K609" i="4"/>
  <c r="P609" i="4" s="1"/>
  <c r="L613" i="4"/>
  <c r="K613" i="4"/>
  <c r="P613" i="4" s="1"/>
  <c r="L617" i="4"/>
  <c r="K617" i="4"/>
  <c r="P617" i="4" s="1"/>
  <c r="L621" i="4"/>
  <c r="K621" i="4"/>
  <c r="P621" i="4" s="1"/>
  <c r="L625" i="4"/>
  <c r="K625" i="4"/>
  <c r="P625" i="4" s="1"/>
  <c r="L629" i="4"/>
  <c r="K629" i="4"/>
  <c r="P629" i="4" s="1"/>
  <c r="L633" i="4"/>
  <c r="K633" i="4"/>
  <c r="P633" i="4" s="1"/>
  <c r="L637" i="4"/>
  <c r="K637" i="4"/>
  <c r="P637" i="4" s="1"/>
  <c r="L641" i="4"/>
  <c r="K641" i="4"/>
  <c r="P641" i="4" s="1"/>
  <c r="L645" i="4"/>
  <c r="K645" i="4"/>
  <c r="P645" i="4" s="1"/>
  <c r="L649" i="4"/>
  <c r="K649" i="4"/>
  <c r="P649" i="4" s="1"/>
  <c r="L653" i="4"/>
  <c r="K653" i="4"/>
  <c r="P653" i="4" s="1"/>
  <c r="L657" i="4"/>
  <c r="K657" i="4"/>
  <c r="P657" i="4" s="1"/>
  <c r="L661" i="4"/>
  <c r="K661" i="4"/>
  <c r="P661" i="4" s="1"/>
  <c r="L665" i="4"/>
  <c r="K665" i="4"/>
  <c r="P665" i="4" s="1"/>
  <c r="L669" i="4"/>
  <c r="K669" i="4"/>
  <c r="P669" i="4" s="1"/>
  <c r="L673" i="4"/>
  <c r="K673" i="4"/>
  <c r="P673" i="4" s="1"/>
  <c r="L677" i="4"/>
  <c r="K677" i="4"/>
  <c r="P677" i="4" s="1"/>
  <c r="L681" i="4"/>
  <c r="K681" i="4"/>
  <c r="P681" i="4" s="1"/>
  <c r="L685" i="4"/>
  <c r="K685" i="4"/>
  <c r="P685" i="4" s="1"/>
  <c r="H765" i="4"/>
  <c r="C765" i="4" s="1"/>
  <c r="L765" i="4"/>
  <c r="S765" i="4" s="1"/>
  <c r="H781" i="4"/>
  <c r="C781" i="4" s="1"/>
  <c r="L781" i="4"/>
  <c r="H797" i="4"/>
  <c r="C797" i="4" s="1"/>
  <c r="L797" i="4"/>
  <c r="S797" i="4" s="1"/>
  <c r="H813" i="4"/>
  <c r="C813" i="4" s="1"/>
  <c r="L813" i="4"/>
  <c r="H829" i="4"/>
  <c r="C829" i="4" s="1"/>
  <c r="L829" i="4"/>
  <c r="S829" i="4" s="1"/>
  <c r="H845" i="4"/>
  <c r="C845" i="4" s="1"/>
  <c r="L845" i="4"/>
  <c r="S845" i="4" s="1"/>
  <c r="S969" i="4"/>
  <c r="S977" i="4"/>
  <c r="S985" i="4"/>
  <c r="S993" i="4"/>
  <c r="S1017" i="4"/>
  <c r="S1025" i="4"/>
  <c r="L1045" i="4"/>
  <c r="K1045" i="4"/>
  <c r="P1045" i="4" s="1"/>
  <c r="AB4" i="4"/>
  <c r="AD17" i="4"/>
  <c r="H18" i="4"/>
  <c r="C18" i="4" s="1"/>
  <c r="H19" i="4"/>
  <c r="C19" i="4" s="1"/>
  <c r="H20" i="4"/>
  <c r="C20" i="4" s="1"/>
  <c r="H21" i="4"/>
  <c r="C21" i="4" s="1"/>
  <c r="H24" i="4"/>
  <c r="C24" i="4" s="1"/>
  <c r="H25" i="4"/>
  <c r="C25" i="4" s="1"/>
  <c r="H26" i="4"/>
  <c r="C26" i="4" s="1"/>
  <c r="H27" i="4"/>
  <c r="C27" i="4" s="1"/>
  <c r="H28" i="4"/>
  <c r="C28" i="4" s="1"/>
  <c r="H29" i="4"/>
  <c r="C29" i="4" s="1"/>
  <c r="H54" i="4"/>
  <c r="C54" i="4" s="1"/>
  <c r="AB61" i="4"/>
  <c r="AB89" i="4"/>
  <c r="AC95" i="4"/>
  <c r="K96" i="4"/>
  <c r="P96" i="4" s="1"/>
  <c r="K97" i="4"/>
  <c r="P97" i="4" s="1"/>
  <c r="S97" i="4" s="1"/>
  <c r="K98" i="4"/>
  <c r="P98" i="4" s="1"/>
  <c r="K99" i="4"/>
  <c r="P99" i="4" s="1"/>
  <c r="S99" i="4" s="1"/>
  <c r="K100" i="4"/>
  <c r="P100" i="4" s="1"/>
  <c r="K101" i="4"/>
  <c r="P101" i="4" s="1"/>
  <c r="S101" i="4" s="1"/>
  <c r="K102" i="4"/>
  <c r="P102" i="4" s="1"/>
  <c r="K103" i="4"/>
  <c r="P103" i="4" s="1"/>
  <c r="S103" i="4" s="1"/>
  <c r="K104" i="4"/>
  <c r="P104" i="4" s="1"/>
  <c r="K105" i="4"/>
  <c r="P105" i="4" s="1"/>
  <c r="S105" i="4" s="1"/>
  <c r="K106" i="4"/>
  <c r="P106" i="4" s="1"/>
  <c r="K107" i="4"/>
  <c r="P107" i="4" s="1"/>
  <c r="S107" i="4" s="1"/>
  <c r="K108" i="4"/>
  <c r="P108" i="4" s="1"/>
  <c r="K109" i="4"/>
  <c r="P109" i="4" s="1"/>
  <c r="S109" i="4" s="1"/>
  <c r="K110" i="4"/>
  <c r="P110" i="4" s="1"/>
  <c r="K111" i="4"/>
  <c r="P111" i="4" s="1"/>
  <c r="S111" i="4" s="1"/>
  <c r="K112" i="4"/>
  <c r="P112" i="4" s="1"/>
  <c r="K113" i="4"/>
  <c r="P113" i="4" s="1"/>
  <c r="K114" i="4"/>
  <c r="P114" i="4" s="1"/>
  <c r="K115" i="4"/>
  <c r="P115" i="4" s="1"/>
  <c r="S115" i="4" s="1"/>
  <c r="K116" i="4"/>
  <c r="P116" i="4" s="1"/>
  <c r="K117" i="4"/>
  <c r="P117" i="4" s="1"/>
  <c r="K118" i="4"/>
  <c r="P118" i="4" s="1"/>
  <c r="K119" i="4"/>
  <c r="P119" i="4" s="1"/>
  <c r="S119" i="4" s="1"/>
  <c r="K120" i="4"/>
  <c r="P120" i="4" s="1"/>
  <c r="K121" i="4"/>
  <c r="P121" i="4" s="1"/>
  <c r="K122" i="4"/>
  <c r="P122" i="4" s="1"/>
  <c r="K123" i="4"/>
  <c r="P123" i="4" s="1"/>
  <c r="S123" i="4" s="1"/>
  <c r="K124" i="4"/>
  <c r="P124" i="4" s="1"/>
  <c r="K125" i="4"/>
  <c r="P125" i="4" s="1"/>
  <c r="K126" i="4"/>
  <c r="P126" i="4" s="1"/>
  <c r="K127" i="4"/>
  <c r="P127" i="4" s="1"/>
  <c r="S127" i="4" s="1"/>
  <c r="K128" i="4"/>
  <c r="P128" i="4" s="1"/>
  <c r="L439" i="4"/>
  <c r="K439" i="4"/>
  <c r="P439" i="4" s="1"/>
  <c r="L443" i="4"/>
  <c r="K443" i="4"/>
  <c r="P443" i="4" s="1"/>
  <c r="L447" i="4"/>
  <c r="K447" i="4"/>
  <c r="P447" i="4" s="1"/>
  <c r="L451" i="4"/>
  <c r="K451" i="4"/>
  <c r="P451" i="4" s="1"/>
  <c r="L455" i="4"/>
  <c r="K455" i="4"/>
  <c r="P455" i="4" s="1"/>
  <c r="L459" i="4"/>
  <c r="K459" i="4"/>
  <c r="P459" i="4" s="1"/>
  <c r="L463" i="4"/>
  <c r="K463" i="4"/>
  <c r="P463" i="4" s="1"/>
  <c r="L467" i="4"/>
  <c r="K467" i="4"/>
  <c r="P467" i="4" s="1"/>
  <c r="L471" i="4"/>
  <c r="K471" i="4"/>
  <c r="P471" i="4" s="1"/>
  <c r="L475" i="4"/>
  <c r="K475" i="4"/>
  <c r="P475" i="4" s="1"/>
  <c r="L479" i="4"/>
  <c r="K479" i="4"/>
  <c r="P479" i="4" s="1"/>
  <c r="L482" i="4"/>
  <c r="K482" i="4"/>
  <c r="P482" i="4" s="1"/>
  <c r="L486" i="4"/>
  <c r="K486" i="4"/>
  <c r="P486" i="4" s="1"/>
  <c r="L490" i="4"/>
  <c r="K490" i="4"/>
  <c r="P490" i="4" s="1"/>
  <c r="L494" i="4"/>
  <c r="K494" i="4"/>
  <c r="P494" i="4" s="1"/>
  <c r="L498" i="4"/>
  <c r="K498" i="4"/>
  <c r="P498" i="4" s="1"/>
  <c r="L502" i="4"/>
  <c r="K502" i="4"/>
  <c r="P502" i="4" s="1"/>
  <c r="L506" i="4"/>
  <c r="K506" i="4"/>
  <c r="P506" i="4" s="1"/>
  <c r="L510" i="4"/>
  <c r="K510" i="4"/>
  <c r="P510" i="4" s="1"/>
  <c r="L514" i="4"/>
  <c r="K514" i="4"/>
  <c r="P514" i="4" s="1"/>
  <c r="L518" i="4"/>
  <c r="K518" i="4"/>
  <c r="P518" i="4" s="1"/>
  <c r="L522" i="4"/>
  <c r="K522" i="4"/>
  <c r="P522" i="4" s="1"/>
  <c r="L526" i="4"/>
  <c r="K526" i="4"/>
  <c r="P526" i="4" s="1"/>
  <c r="L530" i="4"/>
  <c r="K530" i="4"/>
  <c r="P530" i="4" s="1"/>
  <c r="L534" i="4"/>
  <c r="K534" i="4"/>
  <c r="P534" i="4" s="1"/>
  <c r="L538" i="4"/>
  <c r="K538" i="4"/>
  <c r="P538" i="4" s="1"/>
  <c r="L542" i="4"/>
  <c r="K542" i="4"/>
  <c r="P542" i="4" s="1"/>
  <c r="L546" i="4"/>
  <c r="K546" i="4"/>
  <c r="P546" i="4" s="1"/>
  <c r="L550" i="4"/>
  <c r="K550" i="4"/>
  <c r="P550" i="4" s="1"/>
  <c r="L554" i="4"/>
  <c r="AD75" i="4" s="1"/>
  <c r="K554" i="4"/>
  <c r="P554" i="4" s="1"/>
  <c r="L558" i="4"/>
  <c r="K558" i="4"/>
  <c r="P558" i="4" s="1"/>
  <c r="L562" i="4"/>
  <c r="K562" i="4"/>
  <c r="P562" i="4" s="1"/>
  <c r="L566" i="4"/>
  <c r="K566" i="4"/>
  <c r="P566" i="4" s="1"/>
  <c r="L570" i="4"/>
  <c r="K570" i="4"/>
  <c r="P570" i="4" s="1"/>
  <c r="L574" i="4"/>
  <c r="K574" i="4"/>
  <c r="P574" i="4" s="1"/>
  <c r="L578" i="4"/>
  <c r="K578" i="4"/>
  <c r="P578" i="4" s="1"/>
  <c r="L582" i="4"/>
  <c r="K582" i="4"/>
  <c r="P582" i="4" s="1"/>
  <c r="L586" i="4"/>
  <c r="K586" i="4"/>
  <c r="P586" i="4" s="1"/>
  <c r="L590" i="4"/>
  <c r="K590" i="4"/>
  <c r="P590" i="4" s="1"/>
  <c r="L594" i="4"/>
  <c r="K594" i="4"/>
  <c r="P594" i="4" s="1"/>
  <c r="L598" i="4"/>
  <c r="K598" i="4"/>
  <c r="P598" i="4" s="1"/>
  <c r="L602" i="4"/>
  <c r="K602" i="4"/>
  <c r="P602" i="4" s="1"/>
  <c r="L606" i="4"/>
  <c r="K606" i="4"/>
  <c r="P606" i="4" s="1"/>
  <c r="L610" i="4"/>
  <c r="K610" i="4"/>
  <c r="P610" i="4" s="1"/>
  <c r="L614" i="4"/>
  <c r="K614" i="4"/>
  <c r="P614" i="4" s="1"/>
  <c r="L618" i="4"/>
  <c r="K618" i="4"/>
  <c r="P618" i="4" s="1"/>
  <c r="L622" i="4"/>
  <c r="K622" i="4"/>
  <c r="P622" i="4" s="1"/>
  <c r="L626" i="4"/>
  <c r="K626" i="4"/>
  <c r="P626" i="4" s="1"/>
  <c r="L630" i="4"/>
  <c r="K630" i="4"/>
  <c r="P630" i="4" s="1"/>
  <c r="L634" i="4"/>
  <c r="K634" i="4"/>
  <c r="P634" i="4" s="1"/>
  <c r="L638" i="4"/>
  <c r="K638" i="4"/>
  <c r="P638" i="4" s="1"/>
  <c r="L642" i="4"/>
  <c r="K642" i="4"/>
  <c r="P642" i="4" s="1"/>
  <c r="L646" i="4"/>
  <c r="K646" i="4"/>
  <c r="P646" i="4" s="1"/>
  <c r="L650" i="4"/>
  <c r="K650" i="4"/>
  <c r="P650" i="4" s="1"/>
  <c r="L654" i="4"/>
  <c r="K654" i="4"/>
  <c r="P654" i="4" s="1"/>
  <c r="L658" i="4"/>
  <c r="K658" i="4"/>
  <c r="P658" i="4" s="1"/>
  <c r="L662" i="4"/>
  <c r="K662" i="4"/>
  <c r="P662" i="4" s="1"/>
  <c r="L666" i="4"/>
  <c r="K666" i="4"/>
  <c r="P666" i="4" s="1"/>
  <c r="L670" i="4"/>
  <c r="K670" i="4"/>
  <c r="P670" i="4" s="1"/>
  <c r="L674" i="4"/>
  <c r="K674" i="4"/>
  <c r="P674" i="4" s="1"/>
  <c r="L678" i="4"/>
  <c r="K678" i="4"/>
  <c r="P678" i="4" s="1"/>
  <c r="L682" i="4"/>
  <c r="K682" i="4"/>
  <c r="P682" i="4" s="1"/>
  <c r="L686" i="4"/>
  <c r="K686" i="4"/>
  <c r="P686" i="4" s="1"/>
  <c r="H761" i="4"/>
  <c r="C761" i="4" s="1"/>
  <c r="L761" i="4"/>
  <c r="S761" i="4" s="1"/>
  <c r="H777" i="4"/>
  <c r="C777" i="4" s="1"/>
  <c r="L777" i="4"/>
  <c r="S777" i="4" s="1"/>
  <c r="H793" i="4"/>
  <c r="C793" i="4" s="1"/>
  <c r="L793" i="4"/>
  <c r="S793" i="4" s="1"/>
  <c r="H809" i="4"/>
  <c r="C809" i="4" s="1"/>
  <c r="L809" i="4"/>
  <c r="S809" i="4" s="1"/>
  <c r="H825" i="4"/>
  <c r="C825" i="4" s="1"/>
  <c r="L825" i="4"/>
  <c r="S825" i="4" s="1"/>
  <c r="H841" i="4"/>
  <c r="C841" i="4" s="1"/>
  <c r="L841" i="4"/>
  <c r="S841" i="4" s="1"/>
  <c r="L1061" i="4"/>
  <c r="K1061" i="4"/>
  <c r="P1061" i="4" s="1"/>
  <c r="L438" i="4"/>
  <c r="S438" i="4" s="1"/>
  <c r="L442" i="4"/>
  <c r="K442" i="4"/>
  <c r="P442" i="4" s="1"/>
  <c r="L446" i="4"/>
  <c r="K446" i="4"/>
  <c r="P446" i="4" s="1"/>
  <c r="L450" i="4"/>
  <c r="K450" i="4"/>
  <c r="P450" i="4" s="1"/>
  <c r="L454" i="4"/>
  <c r="K454" i="4"/>
  <c r="P454" i="4" s="1"/>
  <c r="L458" i="4"/>
  <c r="K458" i="4"/>
  <c r="P458" i="4" s="1"/>
  <c r="L462" i="4"/>
  <c r="K462" i="4"/>
  <c r="P462" i="4" s="1"/>
  <c r="L466" i="4"/>
  <c r="K466" i="4"/>
  <c r="P466" i="4" s="1"/>
  <c r="L470" i="4"/>
  <c r="K470" i="4"/>
  <c r="P470" i="4" s="1"/>
  <c r="L474" i="4"/>
  <c r="K474" i="4"/>
  <c r="P474" i="4" s="1"/>
  <c r="L478" i="4"/>
  <c r="K478" i="4"/>
  <c r="P478" i="4" s="1"/>
  <c r="L483" i="4"/>
  <c r="K483" i="4"/>
  <c r="P483" i="4" s="1"/>
  <c r="L487" i="4"/>
  <c r="K487" i="4"/>
  <c r="P487" i="4" s="1"/>
  <c r="L491" i="4"/>
  <c r="K491" i="4"/>
  <c r="P491" i="4" s="1"/>
  <c r="L495" i="4"/>
  <c r="K495" i="4"/>
  <c r="P495" i="4" s="1"/>
  <c r="L499" i="4"/>
  <c r="K499" i="4"/>
  <c r="P499" i="4" s="1"/>
  <c r="L503" i="4"/>
  <c r="K503" i="4"/>
  <c r="P503" i="4" s="1"/>
  <c r="L507" i="4"/>
  <c r="K507" i="4"/>
  <c r="P507" i="4" s="1"/>
  <c r="L511" i="4"/>
  <c r="K511" i="4"/>
  <c r="P511" i="4" s="1"/>
  <c r="L515" i="4"/>
  <c r="K515" i="4"/>
  <c r="P515" i="4" s="1"/>
  <c r="L519" i="4"/>
  <c r="K519" i="4"/>
  <c r="P519" i="4" s="1"/>
  <c r="L523" i="4"/>
  <c r="K523" i="4"/>
  <c r="P523" i="4" s="1"/>
  <c r="L527" i="4"/>
  <c r="K527" i="4"/>
  <c r="P527" i="4" s="1"/>
  <c r="L531" i="4"/>
  <c r="K531" i="4"/>
  <c r="P531" i="4" s="1"/>
  <c r="L535" i="4"/>
  <c r="K535" i="4"/>
  <c r="P535" i="4" s="1"/>
  <c r="L539" i="4"/>
  <c r="K539" i="4"/>
  <c r="P539" i="4" s="1"/>
  <c r="L543" i="4"/>
  <c r="K543" i="4"/>
  <c r="P543" i="4" s="1"/>
  <c r="L547" i="4"/>
  <c r="K547" i="4"/>
  <c r="P547" i="4" s="1"/>
  <c r="L551" i="4"/>
  <c r="K551" i="4"/>
  <c r="P551" i="4" s="1"/>
  <c r="L555" i="4"/>
  <c r="K555" i="4"/>
  <c r="P555" i="4" s="1"/>
  <c r="L559" i="4"/>
  <c r="K559" i="4"/>
  <c r="P559" i="4" s="1"/>
  <c r="L563" i="4"/>
  <c r="K563" i="4"/>
  <c r="P563" i="4" s="1"/>
  <c r="L567" i="4"/>
  <c r="K567" i="4"/>
  <c r="P567" i="4" s="1"/>
  <c r="L571" i="4"/>
  <c r="K571" i="4"/>
  <c r="P571" i="4" s="1"/>
  <c r="L575" i="4"/>
  <c r="K575" i="4"/>
  <c r="P575" i="4" s="1"/>
  <c r="L579" i="4"/>
  <c r="K579" i="4"/>
  <c r="P579" i="4" s="1"/>
  <c r="L583" i="4"/>
  <c r="K583" i="4"/>
  <c r="P583" i="4" s="1"/>
  <c r="L587" i="4"/>
  <c r="K587" i="4"/>
  <c r="P587" i="4" s="1"/>
  <c r="L591" i="4"/>
  <c r="K591" i="4"/>
  <c r="P591" i="4" s="1"/>
  <c r="L595" i="4"/>
  <c r="K595" i="4"/>
  <c r="P595" i="4" s="1"/>
  <c r="L599" i="4"/>
  <c r="K599" i="4"/>
  <c r="P599" i="4" s="1"/>
  <c r="L603" i="4"/>
  <c r="AC83" i="4" s="1"/>
  <c r="K603" i="4"/>
  <c r="P603" i="4" s="1"/>
  <c r="L607" i="4"/>
  <c r="K607" i="4"/>
  <c r="P607" i="4" s="1"/>
  <c r="L611" i="4"/>
  <c r="K611" i="4"/>
  <c r="P611" i="4" s="1"/>
  <c r="L615" i="4"/>
  <c r="K615" i="4"/>
  <c r="P615" i="4" s="1"/>
  <c r="L619" i="4"/>
  <c r="K619" i="4"/>
  <c r="P619" i="4" s="1"/>
  <c r="L623" i="4"/>
  <c r="K623" i="4"/>
  <c r="P623" i="4" s="1"/>
  <c r="L627" i="4"/>
  <c r="K627" i="4"/>
  <c r="P627" i="4" s="1"/>
  <c r="L631" i="4"/>
  <c r="K631" i="4"/>
  <c r="P631" i="4" s="1"/>
  <c r="L635" i="4"/>
  <c r="K635" i="4"/>
  <c r="P635" i="4" s="1"/>
  <c r="L639" i="4"/>
  <c r="K639" i="4"/>
  <c r="P639" i="4" s="1"/>
  <c r="L643" i="4"/>
  <c r="K643" i="4"/>
  <c r="P643" i="4" s="1"/>
  <c r="L647" i="4"/>
  <c r="K647" i="4"/>
  <c r="P647" i="4" s="1"/>
  <c r="L651" i="4"/>
  <c r="K651" i="4"/>
  <c r="P651" i="4" s="1"/>
  <c r="L655" i="4"/>
  <c r="K655" i="4"/>
  <c r="P655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L679" i="4"/>
  <c r="K679" i="4"/>
  <c r="P679" i="4" s="1"/>
  <c r="L683" i="4"/>
  <c r="K683" i="4"/>
  <c r="P683" i="4" s="1"/>
  <c r="H773" i="4"/>
  <c r="C773" i="4" s="1"/>
  <c r="L773" i="4"/>
  <c r="S773" i="4" s="1"/>
  <c r="H789" i="4"/>
  <c r="C789" i="4" s="1"/>
  <c r="L789" i="4"/>
  <c r="S789" i="4" s="1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0" i="4"/>
  <c r="S760" i="4" s="1"/>
  <c r="S763" i="4"/>
  <c r="L764" i="4"/>
  <c r="L768" i="4"/>
  <c r="S768" i="4" s="1"/>
  <c r="L772" i="4"/>
  <c r="S772" i="4" s="1"/>
  <c r="L776" i="4"/>
  <c r="S776" i="4" s="1"/>
  <c r="L780" i="4"/>
  <c r="S780" i="4" s="1"/>
  <c r="L784" i="4"/>
  <c r="S784" i="4" s="1"/>
  <c r="S787" i="4"/>
  <c r="L788" i="4"/>
  <c r="S788" i="4" s="1"/>
  <c r="L792" i="4"/>
  <c r="S792" i="4" s="1"/>
  <c r="L796" i="4"/>
  <c r="S796" i="4" s="1"/>
  <c r="L800" i="4"/>
  <c r="S800" i="4" s="1"/>
  <c r="S803" i="4"/>
  <c r="L804" i="4"/>
  <c r="S804" i="4" s="1"/>
  <c r="L808" i="4"/>
  <c r="S808" i="4" s="1"/>
  <c r="L812" i="4"/>
  <c r="S812" i="4" s="1"/>
  <c r="L816" i="4"/>
  <c r="S816" i="4" s="1"/>
  <c r="L820" i="4"/>
  <c r="S820" i="4" s="1"/>
  <c r="L824" i="4"/>
  <c r="S824" i="4" s="1"/>
  <c r="L828" i="4"/>
  <c r="S828" i="4" s="1"/>
  <c r="S831" i="4"/>
  <c r="L832" i="4"/>
  <c r="S832" i="4" s="1"/>
  <c r="L836" i="4"/>
  <c r="S836" i="4" s="1"/>
  <c r="L840" i="4"/>
  <c r="S840" i="4" s="1"/>
  <c r="L844" i="4"/>
  <c r="S844" i="4" s="1"/>
  <c r="L846" i="4"/>
  <c r="S846" i="4" s="1"/>
  <c r="H846" i="4"/>
  <c r="C846" i="4" s="1"/>
  <c r="L848" i="4"/>
  <c r="S848" i="4" s="1"/>
  <c r="H848" i="4"/>
  <c r="C848" i="4" s="1"/>
  <c r="L850" i="4"/>
  <c r="S850" i="4" s="1"/>
  <c r="H850" i="4"/>
  <c r="C850" i="4" s="1"/>
  <c r="L852" i="4"/>
  <c r="S852" i="4" s="1"/>
  <c r="H852" i="4"/>
  <c r="C852" i="4" s="1"/>
  <c r="L854" i="4"/>
  <c r="S854" i="4" s="1"/>
  <c r="H854" i="4"/>
  <c r="C854" i="4" s="1"/>
  <c r="L856" i="4"/>
  <c r="S856" i="4" s="1"/>
  <c r="H856" i="4"/>
  <c r="C856" i="4" s="1"/>
  <c r="L858" i="4"/>
  <c r="S858" i="4" s="1"/>
  <c r="H858" i="4"/>
  <c r="C858" i="4" s="1"/>
  <c r="L860" i="4"/>
  <c r="S860" i="4" s="1"/>
  <c r="H860" i="4"/>
  <c r="C860" i="4" s="1"/>
  <c r="L862" i="4"/>
  <c r="S862" i="4" s="1"/>
  <c r="H862" i="4"/>
  <c r="C862" i="4" s="1"/>
  <c r="L864" i="4"/>
  <c r="S864" i="4" s="1"/>
  <c r="H864" i="4"/>
  <c r="C864" i="4" s="1"/>
  <c r="L866" i="4"/>
  <c r="S866" i="4" s="1"/>
  <c r="H866" i="4"/>
  <c r="C866" i="4" s="1"/>
  <c r="L868" i="4"/>
  <c r="S868" i="4" s="1"/>
  <c r="H868" i="4"/>
  <c r="C868" i="4" s="1"/>
  <c r="L870" i="4"/>
  <c r="S870" i="4" s="1"/>
  <c r="H870" i="4"/>
  <c r="C870" i="4" s="1"/>
  <c r="L872" i="4"/>
  <c r="S872" i="4" s="1"/>
  <c r="H872" i="4"/>
  <c r="C872" i="4" s="1"/>
  <c r="L874" i="4"/>
  <c r="S874" i="4" s="1"/>
  <c r="H874" i="4"/>
  <c r="C874" i="4" s="1"/>
  <c r="L876" i="4"/>
  <c r="S876" i="4" s="1"/>
  <c r="H876" i="4"/>
  <c r="C876" i="4" s="1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 s="1"/>
  <c r="L884" i="4"/>
  <c r="S884" i="4" s="1"/>
  <c r="H884" i="4"/>
  <c r="C884" i="4" s="1"/>
  <c r="L886" i="4"/>
  <c r="S886" i="4" s="1"/>
  <c r="H886" i="4"/>
  <c r="C886" i="4" s="1"/>
  <c r="L888" i="4"/>
  <c r="S888" i="4" s="1"/>
  <c r="H888" i="4"/>
  <c r="C888" i="4" s="1"/>
  <c r="L890" i="4"/>
  <c r="S890" i="4" s="1"/>
  <c r="H890" i="4"/>
  <c r="C890" i="4" s="1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 s="1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 s="1"/>
  <c r="L906" i="4"/>
  <c r="S906" i="4" s="1"/>
  <c r="H906" i="4"/>
  <c r="C906" i="4" s="1"/>
  <c r="L908" i="4"/>
  <c r="S908" i="4" s="1"/>
  <c r="H908" i="4"/>
  <c r="C908" i="4" s="1"/>
  <c r="L910" i="4"/>
  <c r="S910" i="4" s="1"/>
  <c r="H910" i="4"/>
  <c r="C910" i="4" s="1"/>
  <c r="L912" i="4"/>
  <c r="S912" i="4" s="1"/>
  <c r="H912" i="4"/>
  <c r="C912" i="4" s="1"/>
  <c r="L914" i="4"/>
  <c r="S914" i="4" s="1"/>
  <c r="H914" i="4"/>
  <c r="C914" i="4" s="1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 s="1"/>
  <c r="L924" i="4"/>
  <c r="S924" i="4" s="1"/>
  <c r="H924" i="4"/>
  <c r="C924" i="4" s="1"/>
  <c r="L926" i="4"/>
  <c r="S926" i="4" s="1"/>
  <c r="H926" i="4"/>
  <c r="C926" i="4" s="1"/>
  <c r="L928" i="4"/>
  <c r="S928" i="4" s="1"/>
  <c r="H928" i="4"/>
  <c r="C928" i="4" s="1"/>
  <c r="L930" i="4"/>
  <c r="S930" i="4" s="1"/>
  <c r="H930" i="4"/>
  <c r="C930" i="4" s="1"/>
  <c r="L932" i="4"/>
  <c r="S932" i="4" s="1"/>
  <c r="H932" i="4"/>
  <c r="C932" i="4" s="1"/>
  <c r="L934" i="4"/>
  <c r="S934" i="4" s="1"/>
  <c r="H934" i="4"/>
  <c r="C934" i="4" s="1"/>
  <c r="L936" i="4"/>
  <c r="S936" i="4" s="1"/>
  <c r="H936" i="4"/>
  <c r="C936" i="4" s="1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 s="1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 s="1"/>
  <c r="L962" i="4"/>
  <c r="S962" i="4" s="1"/>
  <c r="H962" i="4"/>
  <c r="C962" i="4" s="1"/>
  <c r="L964" i="4"/>
  <c r="S964" i="4" s="1"/>
  <c r="H964" i="4"/>
  <c r="C964" i="4" s="1"/>
  <c r="S1042" i="4"/>
  <c r="S1052" i="4"/>
  <c r="S764" i="4"/>
  <c r="S973" i="4"/>
  <c r="L1053" i="4"/>
  <c r="K1053" i="4"/>
  <c r="P1053" i="4" s="1"/>
  <c r="S781" i="4"/>
  <c r="S813" i="4"/>
  <c r="S849" i="4"/>
  <c r="S853" i="4"/>
  <c r="S857" i="4"/>
  <c r="S861" i="4"/>
  <c r="S863" i="4"/>
  <c r="S865" i="4"/>
  <c r="S869" i="4"/>
  <c r="S873" i="4"/>
  <c r="S893" i="4"/>
  <c r="S939" i="4"/>
  <c r="S947" i="4"/>
  <c r="S953" i="4"/>
  <c r="S967" i="4"/>
  <c r="S975" i="4"/>
  <c r="S983" i="4"/>
  <c r="S991" i="4"/>
  <c r="S999" i="4"/>
  <c r="S1001" i="4"/>
  <c r="S1003" i="4"/>
  <c r="S1005" i="4"/>
  <c r="S1007" i="4"/>
  <c r="S1009" i="4"/>
  <c r="S1011" i="4"/>
  <c r="S1013" i="4"/>
  <c r="S1015" i="4"/>
  <c r="S1023" i="4"/>
  <c r="S1031" i="4"/>
  <c r="S1033" i="4"/>
  <c r="S1035" i="4"/>
  <c r="S1037" i="4"/>
  <c r="S1039" i="4"/>
  <c r="S1044" i="4"/>
  <c r="H966" i="4"/>
  <c r="C966" i="4" s="1"/>
  <c r="H968" i="4"/>
  <c r="C968" i="4" s="1"/>
  <c r="S968" i="4"/>
  <c r="H970" i="4"/>
  <c r="C970" i="4" s="1"/>
  <c r="H972" i="4"/>
  <c r="C972" i="4" s="1"/>
  <c r="S972" i="4"/>
  <c r="H974" i="4"/>
  <c r="C974" i="4" s="1"/>
  <c r="H976" i="4"/>
  <c r="C976" i="4" s="1"/>
  <c r="S976" i="4"/>
  <c r="H978" i="4"/>
  <c r="C978" i="4" s="1"/>
  <c r="H980" i="4"/>
  <c r="C980" i="4" s="1"/>
  <c r="S980" i="4"/>
  <c r="H982" i="4"/>
  <c r="C982" i="4" s="1"/>
  <c r="H984" i="4"/>
  <c r="C984" i="4" s="1"/>
  <c r="S984" i="4"/>
  <c r="H986" i="4"/>
  <c r="C986" i="4" s="1"/>
  <c r="H988" i="4"/>
  <c r="C988" i="4" s="1"/>
  <c r="S988" i="4"/>
  <c r="H990" i="4"/>
  <c r="C990" i="4" s="1"/>
  <c r="H992" i="4"/>
  <c r="C992" i="4" s="1"/>
  <c r="S992" i="4"/>
  <c r="H994" i="4"/>
  <c r="C994" i="4" s="1"/>
  <c r="H996" i="4"/>
  <c r="C996" i="4" s="1"/>
  <c r="S996" i="4"/>
  <c r="H998" i="4"/>
  <c r="C998" i="4" s="1"/>
  <c r="H1000" i="4"/>
  <c r="C1000" i="4" s="1"/>
  <c r="S1000" i="4"/>
  <c r="H1002" i="4"/>
  <c r="C1002" i="4" s="1"/>
  <c r="S1002" i="4"/>
  <c r="H1004" i="4"/>
  <c r="C1004" i="4" s="1"/>
  <c r="S1004" i="4"/>
  <c r="H1006" i="4"/>
  <c r="C1006" i="4" s="1"/>
  <c r="S1006" i="4"/>
  <c r="H1008" i="4"/>
  <c r="C1008" i="4" s="1"/>
  <c r="S1008" i="4"/>
  <c r="H1010" i="4"/>
  <c r="C1010" i="4" s="1"/>
  <c r="S1010" i="4"/>
  <c r="H1012" i="4"/>
  <c r="C1012" i="4" s="1"/>
  <c r="S1012" i="4"/>
  <c r="H1014" i="4"/>
  <c r="C1014" i="4" s="1"/>
  <c r="S1014" i="4"/>
  <c r="H1016" i="4"/>
  <c r="C1016" i="4" s="1"/>
  <c r="S1016" i="4"/>
  <c r="H1018" i="4"/>
  <c r="C1018" i="4" s="1"/>
  <c r="H1020" i="4"/>
  <c r="C1020" i="4" s="1"/>
  <c r="S1020" i="4"/>
  <c r="H1022" i="4"/>
  <c r="C1022" i="4" s="1"/>
  <c r="H1024" i="4"/>
  <c r="C1024" i="4" s="1"/>
  <c r="S1024" i="4"/>
  <c r="H1026" i="4"/>
  <c r="C1026" i="4" s="1"/>
  <c r="H1028" i="4"/>
  <c r="C1028" i="4" s="1"/>
  <c r="S1028" i="4"/>
  <c r="H1030" i="4"/>
  <c r="C1030" i="4" s="1"/>
  <c r="H1032" i="4"/>
  <c r="C1032" i="4" s="1"/>
  <c r="S1032" i="4"/>
  <c r="H1034" i="4"/>
  <c r="C1034" i="4" s="1"/>
  <c r="S1034" i="4"/>
  <c r="H1036" i="4"/>
  <c r="C1036" i="4" s="1"/>
  <c r="S1036" i="4"/>
  <c r="H1038" i="4"/>
  <c r="C1038" i="4" s="1"/>
  <c r="S1038" i="4"/>
  <c r="S1101" i="4"/>
  <c r="S1145" i="4"/>
  <c r="S1149" i="4"/>
  <c r="S1153" i="4"/>
  <c r="S1157" i="4"/>
  <c r="S1161" i="4"/>
  <c r="S1165" i="4"/>
  <c r="S1169" i="4"/>
  <c r="S1173" i="4"/>
  <c r="S1181" i="4"/>
  <c r="S1185" i="4"/>
  <c r="S1189" i="4"/>
  <c r="S1197" i="4"/>
  <c r="S1201" i="4"/>
  <c r="S1205" i="4"/>
  <c r="S1213" i="4"/>
  <c r="S1217" i="4"/>
  <c r="S1221" i="4"/>
  <c r="S1229" i="4"/>
  <c r="S1233" i="4"/>
  <c r="S1066" i="4"/>
  <c r="S1070" i="4"/>
  <c r="S1074" i="4"/>
  <c r="S1078" i="4"/>
  <c r="S1082" i="4"/>
  <c r="S1086" i="4"/>
  <c r="S1090" i="4"/>
  <c r="S1094" i="4"/>
  <c r="S1098" i="4"/>
  <c r="S1102" i="4"/>
  <c r="S1106" i="4"/>
  <c r="S1110" i="4"/>
  <c r="S1114" i="4"/>
  <c r="S1118" i="4"/>
  <c r="S1122" i="4"/>
  <c r="S1126" i="4"/>
  <c r="S1130" i="4"/>
  <c r="S1134" i="4"/>
  <c r="S1138" i="4"/>
  <c r="S1142" i="4"/>
  <c r="S1166" i="4"/>
  <c r="S1238" i="4"/>
  <c r="S1242" i="4"/>
  <c r="S1246" i="4"/>
  <c r="S1250" i="4"/>
  <c r="S1254" i="4"/>
  <c r="S1258" i="4"/>
  <c r="S1262" i="4"/>
  <c r="S1266" i="4"/>
  <c r="S1270" i="4"/>
  <c r="S1274" i="4"/>
  <c r="S1278" i="4"/>
  <c r="S1282" i="4"/>
  <c r="S1286" i="4"/>
  <c r="S1287" i="4"/>
  <c r="S1289" i="4"/>
  <c r="S1290" i="4"/>
  <c r="S1291" i="4"/>
  <c r="S1292" i="4"/>
  <c r="S1294" i="4"/>
  <c r="S1295" i="4"/>
  <c r="S1299" i="4"/>
  <c r="S1300" i="4"/>
  <c r="S1302" i="4"/>
  <c r="S1303" i="4"/>
  <c r="S1304" i="4"/>
  <c r="S1306" i="4"/>
  <c r="S1307" i="4"/>
  <c r="S1308" i="4"/>
  <c r="S1310" i="4"/>
  <c r="S1311" i="4"/>
  <c r="S1315" i="4"/>
  <c r="S1316" i="4"/>
  <c r="S1318" i="4"/>
  <c r="S1319" i="4"/>
  <c r="S1320" i="4"/>
  <c r="S1323" i="4"/>
  <c r="S1324" i="4"/>
  <c r="S1326" i="4"/>
  <c r="S1327" i="4"/>
  <c r="S1330" i="4"/>
  <c r="S1331" i="4"/>
  <c r="S1397" i="4"/>
  <c r="S1335" i="4"/>
  <c r="S1339" i="4"/>
  <c r="S1343" i="4"/>
  <c r="S1347" i="4"/>
  <c r="S1351" i="4"/>
  <c r="S1355" i="4"/>
  <c r="S1359" i="4"/>
  <c r="L1412" i="4"/>
  <c r="S1412" i="4" s="1"/>
  <c r="K1413" i="4"/>
  <c r="P1413" i="4" s="1"/>
  <c r="S1413" i="4" s="1"/>
  <c r="L1420" i="4"/>
  <c r="S1420" i="4" s="1"/>
  <c r="K1421" i="4"/>
  <c r="P1421" i="4" s="1"/>
  <c r="S1421" i="4" s="1"/>
  <c r="L1428" i="4"/>
  <c r="S1428" i="4" s="1"/>
  <c r="K1429" i="4"/>
  <c r="P1429" i="4" s="1"/>
  <c r="S1429" i="4" s="1"/>
  <c r="L1436" i="4"/>
  <c r="S1436" i="4" s="1"/>
  <c r="K1437" i="4"/>
  <c r="P1437" i="4" s="1"/>
  <c r="S1437" i="4" s="1"/>
  <c r="L1444" i="4"/>
  <c r="S1444" i="4" s="1"/>
  <c r="K1445" i="4"/>
  <c r="P1445" i="4" s="1"/>
  <c r="S1445" i="4" s="1"/>
  <c r="L1452" i="4"/>
  <c r="S1452" i="4" s="1"/>
  <c r="K1453" i="4"/>
  <c r="P1453" i="4" s="1"/>
  <c r="S1453" i="4" s="1"/>
  <c r="S1461" i="4"/>
  <c r="S1477" i="4"/>
  <c r="S1491" i="4"/>
  <c r="L1496" i="4"/>
  <c r="S1496" i="4" s="1"/>
  <c r="H1496" i="4"/>
  <c r="C1496" i="4" s="1"/>
  <c r="L1482" i="4"/>
  <c r="S1482" i="4" s="1"/>
  <c r="H1482" i="4"/>
  <c r="C1482" i="4" s="1"/>
  <c r="S1483" i="4"/>
  <c r="S1411" i="4"/>
  <c r="S1419" i="4"/>
  <c r="S1435" i="4"/>
  <c r="S1459" i="4"/>
  <c r="S1475" i="4"/>
  <c r="L1480" i="4"/>
  <c r="S1480" i="4" s="1"/>
  <c r="H1480" i="4"/>
  <c r="C1480" i="4" s="1"/>
  <c r="L1488" i="4"/>
  <c r="S1488" i="4" s="1"/>
  <c r="H1488" i="4"/>
  <c r="C1488" i="4" s="1"/>
  <c r="S1409" i="4"/>
  <c r="S1449" i="4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S1489" i="4"/>
  <c r="L1494" i="4"/>
  <c r="S1494" i="4" s="1"/>
  <c r="H1494" i="4"/>
  <c r="C1494" i="4" s="1"/>
  <c r="S1497" i="4"/>
  <c r="S1555" i="4"/>
  <c r="S1479" i="4"/>
  <c r="L1484" i="4"/>
  <c r="S1484" i="4" s="1"/>
  <c r="H1484" i="4"/>
  <c r="C1484" i="4" s="1"/>
  <c r="S1487" i="4"/>
  <c r="L1492" i="4"/>
  <c r="S1492" i="4" s="1"/>
  <c r="H1492" i="4"/>
  <c r="C1492" i="4" s="1"/>
  <c r="K1595" i="4"/>
  <c r="P1595" i="4" s="1"/>
  <c r="L1600" i="4"/>
  <c r="K1600" i="4"/>
  <c r="P1600" i="4" s="1"/>
  <c r="K1611" i="4"/>
  <c r="P1611" i="4" s="1"/>
  <c r="L1616" i="4"/>
  <c r="K1616" i="4"/>
  <c r="P1616" i="4" s="1"/>
  <c r="K1627" i="4"/>
  <c r="P1627" i="4" s="1"/>
  <c r="L1632" i="4"/>
  <c r="K1632" i="4"/>
  <c r="P1632" i="4" s="1"/>
  <c r="K1643" i="4"/>
  <c r="P1643" i="4" s="1"/>
  <c r="L1648" i="4"/>
  <c r="K1648" i="4"/>
  <c r="P1648" i="4" s="1"/>
  <c r="L1655" i="4"/>
  <c r="K1655" i="4"/>
  <c r="P1655" i="4" s="1"/>
  <c r="H1500" i="4"/>
  <c r="C1500" i="4" s="1"/>
  <c r="H1502" i="4"/>
  <c r="C1502" i="4" s="1"/>
  <c r="H1504" i="4"/>
  <c r="C1504" i="4" s="1"/>
  <c r="H1506" i="4"/>
  <c r="C1506" i="4" s="1"/>
  <c r="H1508" i="4"/>
  <c r="C1508" i="4" s="1"/>
  <c r="H1510" i="4"/>
  <c r="C1510" i="4" s="1"/>
  <c r="H1512" i="4"/>
  <c r="C1512" i="4" s="1"/>
  <c r="H1514" i="4"/>
  <c r="C1514" i="4" s="1"/>
  <c r="H1516" i="4"/>
  <c r="C1516" i="4" s="1"/>
  <c r="H1518" i="4"/>
  <c r="C1518" i="4" s="1"/>
  <c r="H1520" i="4"/>
  <c r="C1520" i="4" s="1"/>
  <c r="S1520" i="4"/>
  <c r="H1522" i="4"/>
  <c r="C1522" i="4" s="1"/>
  <c r="H1524" i="4"/>
  <c r="C1524" i="4" s="1"/>
  <c r="H1526" i="4"/>
  <c r="C1526" i="4" s="1"/>
  <c r="H1528" i="4"/>
  <c r="C1528" i="4" s="1"/>
  <c r="S1528" i="4"/>
  <c r="S1530" i="4"/>
  <c r="S1532" i="4"/>
  <c r="S1534" i="4"/>
  <c r="S1536" i="4"/>
  <c r="S1538" i="4"/>
  <c r="S1540" i="4"/>
  <c r="S1544" i="4"/>
  <c r="S1548" i="4"/>
  <c r="S1552" i="4"/>
  <c r="S1556" i="4"/>
  <c r="S1560" i="4"/>
  <c r="S1564" i="4"/>
  <c r="S1568" i="4"/>
  <c r="S1572" i="4"/>
  <c r="L1596" i="4"/>
  <c r="K1596" i="4"/>
  <c r="P1596" i="4" s="1"/>
  <c r="L1612" i="4"/>
  <c r="K1612" i="4"/>
  <c r="P1612" i="4" s="1"/>
  <c r="L1628" i="4"/>
  <c r="K1628" i="4"/>
  <c r="P1628" i="4" s="1"/>
  <c r="L1644" i="4"/>
  <c r="K1644" i="4"/>
  <c r="P1644" i="4" s="1"/>
  <c r="L1650" i="4"/>
  <c r="K1650" i="4"/>
  <c r="P1650" i="4" s="1"/>
  <c r="S1684" i="4"/>
  <c r="S1692" i="4"/>
  <c r="S1700" i="4"/>
  <c r="L1584" i="4"/>
  <c r="K1584" i="4"/>
  <c r="P1584" i="4" s="1"/>
  <c r="K1587" i="4"/>
  <c r="P1587" i="4" s="1"/>
  <c r="L1592" i="4"/>
  <c r="K1592" i="4"/>
  <c r="P1592" i="4" s="1"/>
  <c r="K1603" i="4"/>
  <c r="P1603" i="4" s="1"/>
  <c r="L1608" i="4"/>
  <c r="K1608" i="4"/>
  <c r="P1608" i="4" s="1"/>
  <c r="K1619" i="4"/>
  <c r="P1619" i="4" s="1"/>
  <c r="L1624" i="4"/>
  <c r="K1624" i="4"/>
  <c r="P1624" i="4" s="1"/>
  <c r="K1635" i="4"/>
  <c r="P1635" i="4" s="1"/>
  <c r="S1635" i="4" s="1"/>
  <c r="L1640" i="4"/>
  <c r="K1640" i="4"/>
  <c r="P1640" i="4" s="1"/>
  <c r="L1651" i="4"/>
  <c r="K1651" i="4"/>
  <c r="P1651" i="4" s="1"/>
  <c r="S1561" i="4"/>
  <c r="S1565" i="4"/>
  <c r="S1569" i="4"/>
  <c r="S1571" i="4"/>
  <c r="S1573" i="4"/>
  <c r="L1588" i="4"/>
  <c r="K1588" i="4"/>
  <c r="P1588" i="4" s="1"/>
  <c r="L1604" i="4"/>
  <c r="K1604" i="4"/>
  <c r="P1604" i="4" s="1"/>
  <c r="L1620" i="4"/>
  <c r="K1620" i="4"/>
  <c r="P1620" i="4" s="1"/>
  <c r="L1636" i="4"/>
  <c r="K1636" i="4"/>
  <c r="P1636" i="4" s="1"/>
  <c r="L1654" i="4"/>
  <c r="K1654" i="4"/>
  <c r="P1654" i="4" s="1"/>
  <c r="S1656" i="4"/>
  <c r="S1660" i="4"/>
  <c r="S1664" i="4"/>
  <c r="S1668" i="4"/>
  <c r="S1698" i="4"/>
  <c r="S1722" i="4"/>
  <c r="S1728" i="4"/>
  <c r="S1708" i="4"/>
  <c r="S1716" i="4"/>
  <c r="L1585" i="4"/>
  <c r="S1585" i="4" s="1"/>
  <c r="L1589" i="4"/>
  <c r="S1589" i="4" s="1"/>
  <c r="L1593" i="4"/>
  <c r="S1593" i="4" s="1"/>
  <c r="L1597" i="4"/>
  <c r="S1597" i="4" s="1"/>
  <c r="L1601" i="4"/>
  <c r="S1601" i="4" s="1"/>
  <c r="L1605" i="4"/>
  <c r="S1605" i="4" s="1"/>
  <c r="L1609" i="4"/>
  <c r="S1609" i="4" s="1"/>
  <c r="L1613" i="4"/>
  <c r="S1613" i="4" s="1"/>
  <c r="L1617" i="4"/>
  <c r="S1617" i="4" s="1"/>
  <c r="L1621" i="4"/>
  <c r="S1621" i="4" s="1"/>
  <c r="L1625" i="4"/>
  <c r="S1625" i="4" s="1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L1653" i="4"/>
  <c r="K1653" i="4"/>
  <c r="P1653" i="4" s="1"/>
  <c r="L1657" i="4"/>
  <c r="S1657" i="4" s="1"/>
  <c r="H1657" i="4"/>
  <c r="C1657" i="4" s="1"/>
  <c r="L1659" i="4"/>
  <c r="S1659" i="4" s="1"/>
  <c r="H1659" i="4"/>
  <c r="C1659" i="4" s="1"/>
  <c r="L1661" i="4"/>
  <c r="S1661" i="4" s="1"/>
  <c r="H1661" i="4"/>
  <c r="C1661" i="4" s="1"/>
  <c r="L1663" i="4"/>
  <c r="S1663" i="4" s="1"/>
  <c r="H1663" i="4"/>
  <c r="C1663" i="4" s="1"/>
  <c r="L1665" i="4"/>
  <c r="S1665" i="4" s="1"/>
  <c r="H1665" i="4"/>
  <c r="C1665" i="4" s="1"/>
  <c r="L1667" i="4"/>
  <c r="S1667" i="4" s="1"/>
  <c r="H1667" i="4"/>
  <c r="C1667" i="4" s="1"/>
  <c r="L1669" i="4"/>
  <c r="S1669" i="4" s="1"/>
  <c r="H1669" i="4"/>
  <c r="C1669" i="4" s="1"/>
  <c r="L1671" i="4"/>
  <c r="S1671" i="4" s="1"/>
  <c r="H1671" i="4"/>
  <c r="C1671" i="4" s="1"/>
  <c r="S1678" i="4"/>
  <c r="S1686" i="4"/>
  <c r="S1694" i="4"/>
  <c r="S1702" i="4"/>
  <c r="S1710" i="4"/>
  <c r="S1718" i="4"/>
  <c r="S1726" i="4"/>
  <c r="L1652" i="4"/>
  <c r="K1652" i="4"/>
  <c r="P1652" i="4" s="1"/>
  <c r="S1672" i="4"/>
  <c r="S1680" i="4"/>
  <c r="S1688" i="4"/>
  <c r="S1696" i="4"/>
  <c r="S1704" i="4"/>
  <c r="S1712" i="4"/>
  <c r="S1720" i="4"/>
  <c r="H1673" i="4"/>
  <c r="C1673" i="4" s="1"/>
  <c r="H1675" i="4"/>
  <c r="C1675" i="4" s="1"/>
  <c r="S1675" i="4"/>
  <c r="H1677" i="4"/>
  <c r="C1677" i="4" s="1"/>
  <c r="H1679" i="4"/>
  <c r="C1679" i="4" s="1"/>
  <c r="S1679" i="4"/>
  <c r="H1681" i="4"/>
  <c r="C1681" i="4" s="1"/>
  <c r="H1683" i="4"/>
  <c r="C1683" i="4" s="1"/>
  <c r="S1683" i="4"/>
  <c r="H1685" i="4"/>
  <c r="C1685" i="4" s="1"/>
  <c r="H1687" i="4"/>
  <c r="C1687" i="4" s="1"/>
  <c r="S1687" i="4"/>
  <c r="H1689" i="4"/>
  <c r="C1689" i="4" s="1"/>
  <c r="H1691" i="4"/>
  <c r="C1691" i="4" s="1"/>
  <c r="S1691" i="4"/>
  <c r="H1693" i="4"/>
  <c r="C1693" i="4" s="1"/>
  <c r="H1695" i="4"/>
  <c r="C1695" i="4" s="1"/>
  <c r="S1695" i="4"/>
  <c r="H1697" i="4"/>
  <c r="C1697" i="4" s="1"/>
  <c r="H1699" i="4"/>
  <c r="C1699" i="4" s="1"/>
  <c r="S1699" i="4"/>
  <c r="H1701" i="4"/>
  <c r="C1701" i="4" s="1"/>
  <c r="H1703" i="4"/>
  <c r="C1703" i="4" s="1"/>
  <c r="S1703" i="4"/>
  <c r="H1705" i="4"/>
  <c r="C1705" i="4" s="1"/>
  <c r="H1707" i="4"/>
  <c r="C1707" i="4" s="1"/>
  <c r="S1707" i="4"/>
  <c r="H1709" i="4"/>
  <c r="C1709" i="4" s="1"/>
  <c r="H1711" i="4"/>
  <c r="C1711" i="4" s="1"/>
  <c r="S1711" i="4"/>
  <c r="H1713" i="4"/>
  <c r="C1713" i="4" s="1"/>
  <c r="H1715" i="4"/>
  <c r="C1715" i="4" s="1"/>
  <c r="H1717" i="4"/>
  <c r="C1717" i="4" s="1"/>
  <c r="S1717" i="4"/>
  <c r="H1719" i="4"/>
  <c r="C1719" i="4" s="1"/>
  <c r="S1719" i="4"/>
  <c r="H1721" i="4"/>
  <c r="C1721" i="4" s="1"/>
  <c r="S1721" i="4"/>
  <c r="H1723" i="4"/>
  <c r="C1723" i="4" s="1"/>
  <c r="H1725" i="4"/>
  <c r="C1725" i="4" s="1"/>
  <c r="S1725" i="4"/>
  <c r="H1727" i="4"/>
  <c r="C1727" i="4" s="1"/>
  <c r="H1729" i="4"/>
  <c r="C1729" i="4" s="1"/>
  <c r="H1731" i="4"/>
  <c r="C1731" i="4" s="1"/>
  <c r="S1731" i="4"/>
  <c r="H1733" i="4"/>
  <c r="C1733" i="4" s="1"/>
  <c r="L1736" i="4"/>
  <c r="K1736" i="4"/>
  <c r="P1736" i="4" s="1"/>
  <c r="L1738" i="4"/>
  <c r="K1738" i="4"/>
  <c r="P1738" i="4" s="1"/>
  <c r="L1740" i="4"/>
  <c r="K1740" i="4"/>
  <c r="P1740" i="4" s="1"/>
  <c r="S1743" i="4"/>
  <c r="S1747" i="4"/>
  <c r="S1759" i="4"/>
  <c r="S1763" i="4"/>
  <c r="S1767" i="4"/>
  <c r="K1840" i="4"/>
  <c r="P1840" i="4" s="1"/>
  <c r="L1840" i="4"/>
  <c r="S1742" i="4"/>
  <c r="S1746" i="4"/>
  <c r="S1772" i="4"/>
  <c r="S1776" i="4"/>
  <c r="S1780" i="4"/>
  <c r="S1784" i="4"/>
  <c r="S1788" i="4"/>
  <c r="S1792" i="4"/>
  <c r="K1832" i="4"/>
  <c r="P1832" i="4" s="1"/>
  <c r="L1832" i="4"/>
  <c r="L1908" i="4"/>
  <c r="K1908" i="4"/>
  <c r="P1908" i="4" s="1"/>
  <c r="S1787" i="4"/>
  <c r="K1856" i="4"/>
  <c r="P1856" i="4" s="1"/>
  <c r="L1856" i="4"/>
  <c r="K1848" i="4"/>
  <c r="P1848" i="4" s="1"/>
  <c r="L1848" i="4"/>
  <c r="S1811" i="4"/>
  <c r="S1812" i="4"/>
  <c r="S1813" i="4"/>
  <c r="S1816" i="4"/>
  <c r="S1817" i="4"/>
  <c r="S1819" i="4"/>
  <c r="S1820" i="4"/>
  <c r="S1821" i="4"/>
  <c r="S1824" i="4"/>
  <c r="S1825" i="4"/>
  <c r="K1833" i="4"/>
  <c r="P1833" i="4" s="1"/>
  <c r="L1833" i="4"/>
  <c r="K1841" i="4"/>
  <c r="P1841" i="4" s="1"/>
  <c r="L1841" i="4"/>
  <c r="K1849" i="4"/>
  <c r="P1849" i="4" s="1"/>
  <c r="L1849" i="4"/>
  <c r="K1857" i="4"/>
  <c r="P1857" i="4" s="1"/>
  <c r="L1857" i="4"/>
  <c r="L1900" i="4"/>
  <c r="K1900" i="4"/>
  <c r="P1900" i="4" s="1"/>
  <c r="K1828" i="4"/>
  <c r="P1828" i="4" s="1"/>
  <c r="L1828" i="4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K1829" i="4"/>
  <c r="P1829" i="4" s="1"/>
  <c r="L1829" i="4"/>
  <c r="K1837" i="4"/>
  <c r="P1837" i="4" s="1"/>
  <c r="L1837" i="4"/>
  <c r="K1845" i="4"/>
  <c r="P1845" i="4" s="1"/>
  <c r="L1845" i="4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 s="1"/>
  <c r="L1847" i="4"/>
  <c r="K1851" i="4"/>
  <c r="P1851" i="4" s="1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 s="1"/>
  <c r="L1912" i="4"/>
  <c r="K1912" i="4"/>
  <c r="P1912" i="4" s="1"/>
  <c r="L1920" i="4"/>
  <c r="K1920" i="4"/>
  <c r="P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 s="1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 s="1"/>
  <c r="L1866" i="4"/>
  <c r="S1866" i="4" s="1"/>
  <c r="L1867" i="4"/>
  <c r="S1867" i="4" s="1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 s="1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 s="1"/>
  <c r="L1882" i="4"/>
  <c r="S1882" i="4" s="1"/>
  <c r="L1883" i="4"/>
  <c r="S1883" i="4" s="1"/>
  <c r="L1884" i="4"/>
  <c r="S1884" i="4" s="1"/>
  <c r="L1885" i="4"/>
  <c r="S1885" i="4" s="1"/>
  <c r="L1886" i="4"/>
  <c r="S1886" i="4" s="1"/>
  <c r="L1887" i="4"/>
  <c r="S1887" i="4" s="1"/>
  <c r="K1890" i="4"/>
  <c r="P1890" i="4" s="1"/>
  <c r="K1894" i="4"/>
  <c r="P1894" i="4" s="1"/>
  <c r="S1894" i="4" s="1"/>
  <c r="K1898" i="4"/>
  <c r="P1898" i="4" s="1"/>
  <c r="K1902" i="4"/>
  <c r="P1902" i="4" s="1"/>
  <c r="S1902" i="4" s="1"/>
  <c r="K1906" i="4"/>
  <c r="P1906" i="4" s="1"/>
  <c r="K1910" i="4"/>
  <c r="P1910" i="4" s="1"/>
  <c r="S1910" i="4" s="1"/>
  <c r="K1914" i="4"/>
  <c r="P1914" i="4" s="1"/>
  <c r="K1918" i="4"/>
  <c r="P1918" i="4" s="1"/>
  <c r="S1918" i="4" s="1"/>
  <c r="K1922" i="4"/>
  <c r="P1922" i="4" s="1"/>
  <c r="K1926" i="4"/>
  <c r="P1926" i="4" s="1"/>
  <c r="S1926" i="4" s="1"/>
  <c r="K1930" i="4"/>
  <c r="P1930" i="4" s="1"/>
  <c r="K1934" i="4"/>
  <c r="P1934" i="4" s="1"/>
  <c r="S1934" i="4" s="1"/>
  <c r="L1936" i="4"/>
  <c r="S1936" i="4" s="1"/>
  <c r="L1940" i="4"/>
  <c r="S1940" i="4" s="1"/>
  <c r="L1944" i="4"/>
  <c r="S1944" i="4" s="1"/>
  <c r="L1948" i="4"/>
  <c r="S1948" i="4" s="1"/>
  <c r="L1952" i="4"/>
  <c r="S1952" i="4" s="1"/>
  <c r="L1956" i="4"/>
  <c r="S1956" i="4" s="1"/>
  <c r="S1943" i="4"/>
  <c r="H1959" i="4"/>
  <c r="C1959" i="4" s="1"/>
  <c r="L1959" i="4"/>
  <c r="S1959" i="4" s="1"/>
  <c r="K1924" i="4"/>
  <c r="P1924" i="4" s="1"/>
  <c r="S1924" i="4" s="1"/>
  <c r="K1928" i="4"/>
  <c r="P1928" i="4" s="1"/>
  <c r="S1928" i="4" s="1"/>
  <c r="K1932" i="4"/>
  <c r="P1932" i="4" s="1"/>
  <c r="S1932" i="4" s="1"/>
  <c r="L1938" i="4"/>
  <c r="S1938" i="4" s="1"/>
  <c r="L1942" i="4"/>
  <c r="S1942" i="4" s="1"/>
  <c r="L1946" i="4"/>
  <c r="S1946" i="4" s="1"/>
  <c r="L1950" i="4"/>
  <c r="S1950" i="4" s="1"/>
  <c r="L1954" i="4"/>
  <c r="S1954" i="4" s="1"/>
  <c r="K1891" i="4"/>
  <c r="P1891" i="4" s="1"/>
  <c r="S1891" i="4" s="1"/>
  <c r="K1895" i="4"/>
  <c r="P1895" i="4" s="1"/>
  <c r="S1895" i="4" s="1"/>
  <c r="K1899" i="4"/>
  <c r="P1899" i="4" s="1"/>
  <c r="S1899" i="4" s="1"/>
  <c r="K1903" i="4"/>
  <c r="P1903" i="4" s="1"/>
  <c r="S1903" i="4" s="1"/>
  <c r="K1907" i="4"/>
  <c r="P1907" i="4" s="1"/>
  <c r="K1911" i="4"/>
  <c r="P1911" i="4" s="1"/>
  <c r="S1911" i="4" s="1"/>
  <c r="K1915" i="4"/>
  <c r="P1915" i="4" s="1"/>
  <c r="K1919" i="4"/>
  <c r="P1919" i="4" s="1"/>
  <c r="S1919" i="4" s="1"/>
  <c r="K1923" i="4"/>
  <c r="P1923" i="4" s="1"/>
  <c r="K1927" i="4"/>
  <c r="P1927" i="4" s="1"/>
  <c r="S1927" i="4" s="1"/>
  <c r="K1931" i="4"/>
  <c r="P1931" i="4" s="1"/>
  <c r="L1937" i="4"/>
  <c r="S1937" i="4" s="1"/>
  <c r="L1941" i="4"/>
  <c r="S1941" i="4" s="1"/>
  <c r="L1945" i="4"/>
  <c r="S1945" i="4" s="1"/>
  <c r="L1949" i="4"/>
  <c r="S1949" i="4" s="1"/>
  <c r="L1953" i="4"/>
  <c r="S1953" i="4" s="1"/>
  <c r="H1958" i="4"/>
  <c r="C1958" i="4" s="1"/>
  <c r="L1958" i="4"/>
  <c r="S1958" i="4" s="1"/>
  <c r="H1962" i="4"/>
  <c r="C1962" i="4" s="1"/>
  <c r="L1962" i="4"/>
  <c r="S1962" i="4" s="1"/>
  <c r="L1963" i="4"/>
  <c r="S1963" i="4" s="1"/>
  <c r="H1964" i="4"/>
  <c r="C1964" i="4" s="1"/>
  <c r="L1964" i="4"/>
  <c r="S1964" i="4" s="1"/>
  <c r="H1966" i="4"/>
  <c r="C1966" i="4" s="1"/>
  <c r="L1966" i="4"/>
  <c r="S1966" i="4" s="1"/>
  <c r="H1968" i="4"/>
  <c r="C1968" i="4" s="1"/>
  <c r="L1968" i="4"/>
  <c r="S1968" i="4" s="1"/>
  <c r="H1970" i="4"/>
  <c r="C1970" i="4" s="1"/>
  <c r="L1970" i="4"/>
  <c r="S1970" i="4" s="1"/>
  <c r="H1972" i="4"/>
  <c r="C1972" i="4" s="1"/>
  <c r="L1972" i="4"/>
  <c r="S1972" i="4" s="1"/>
  <c r="L1974" i="4"/>
  <c r="S1974" i="4" s="1"/>
  <c r="L1976" i="4"/>
  <c r="S1976" i="4" s="1"/>
  <c r="L1978" i="4"/>
  <c r="S1978" i="4" s="1"/>
  <c r="L1980" i="4"/>
  <c r="S1980" i="4" s="1"/>
  <c r="L1982" i="4"/>
  <c r="S1982" i="4" s="1"/>
  <c r="L2001" i="4"/>
  <c r="K2001" i="4"/>
  <c r="P2001" i="4" s="1"/>
  <c r="L2003" i="4"/>
  <c r="K2003" i="4"/>
  <c r="P2003" i="4" s="1"/>
  <c r="L2005" i="4"/>
  <c r="K2005" i="4"/>
  <c r="P2005" i="4" s="1"/>
  <c r="L2002" i="4"/>
  <c r="K2002" i="4"/>
  <c r="P2002" i="4" s="1"/>
  <c r="L2004" i="4"/>
  <c r="K2004" i="4"/>
  <c r="P2004" i="4" s="1"/>
  <c r="S1995" i="4" l="1"/>
  <c r="S1993" i="4"/>
  <c r="S1810" i="4"/>
  <c r="S1447" i="4"/>
  <c r="S1999" i="4"/>
  <c r="S1997" i="4"/>
  <c r="Q2005" i="3"/>
  <c r="L2005" i="3"/>
  <c r="T2005" i="3"/>
  <c r="M2005" i="3"/>
  <c r="Q2004" i="3"/>
  <c r="T2004" i="3" s="1"/>
  <c r="L2004" i="3"/>
  <c r="M2004" i="3"/>
  <c r="Q2003" i="3"/>
  <c r="T2003" i="3" s="1"/>
  <c r="L2003" i="3"/>
  <c r="M2003" i="3"/>
  <c r="Q2002" i="3"/>
  <c r="L2002" i="3"/>
  <c r="T2002" i="3"/>
  <c r="M2002" i="3"/>
  <c r="Q2001" i="3"/>
  <c r="T2001" i="3" s="1"/>
  <c r="L2001" i="3"/>
  <c r="M2001" i="3"/>
  <c r="Q2000" i="3"/>
  <c r="T2000" i="3" s="1"/>
  <c r="L2000" i="3"/>
  <c r="M2000" i="3"/>
  <c r="Q1999" i="3"/>
  <c r="L1999" i="3"/>
  <c r="T1999" i="3"/>
  <c r="M1999" i="3"/>
  <c r="Q1998" i="3"/>
  <c r="T1998" i="3" s="1"/>
  <c r="L1998" i="3"/>
  <c r="M1998" i="3"/>
  <c r="AB61" i="3"/>
  <c r="E17" i="5" s="1"/>
  <c r="AC89" i="4"/>
  <c r="AD95" i="4"/>
  <c r="AD47" i="4"/>
  <c r="T1898" i="3"/>
  <c r="T1890" i="3"/>
  <c r="Q1129" i="3"/>
  <c r="AE54" i="3"/>
  <c r="K16" i="5" s="1"/>
  <c r="M16" i="5" s="1"/>
  <c r="S16" i="5" s="1"/>
  <c r="AB10" i="3"/>
  <c r="E7" i="5" s="1"/>
  <c r="AD17" i="3"/>
  <c r="I8" i="5" s="1"/>
  <c r="T1986" i="3"/>
  <c r="T201" i="3"/>
  <c r="L1856" i="3"/>
  <c r="AC47" i="3"/>
  <c r="G15" i="5" s="1"/>
  <c r="AE41" i="3"/>
  <c r="K14" i="5" s="1"/>
  <c r="M14" i="5" s="1"/>
  <c r="S14" i="5" s="1"/>
  <c r="AB4" i="3"/>
  <c r="E6" i="5" s="1"/>
  <c r="O6" i="5" s="1"/>
  <c r="M194" i="3"/>
  <c r="AE68" i="3"/>
  <c r="K18" i="5" s="1"/>
  <c r="T1453" i="3"/>
  <c r="AE17" i="3"/>
  <c r="K8" i="5" s="1"/>
  <c r="AB54" i="3"/>
  <c r="E16" i="5" s="1"/>
  <c r="AE95" i="3"/>
  <c r="K12" i="5" s="1"/>
  <c r="M12" i="5" s="1"/>
  <c r="S12" i="5" s="1"/>
  <c r="T198" i="3"/>
  <c r="T193" i="3"/>
  <c r="Q1879" i="3"/>
  <c r="T1879" i="3" s="1"/>
  <c r="T1900" i="3"/>
  <c r="T1828" i="3"/>
  <c r="T1450" i="3"/>
  <c r="T1428" i="3"/>
  <c r="Q1880" i="3"/>
  <c r="T1880" i="3" s="1"/>
  <c r="T1831" i="3"/>
  <c r="Q1199" i="3"/>
  <c r="T1199" i="3" s="1"/>
  <c r="T1106" i="3"/>
  <c r="T1991" i="3"/>
  <c r="T1767" i="3"/>
  <c r="T1436" i="3"/>
  <c r="L1208" i="3"/>
  <c r="Q1272" i="3"/>
  <c r="T1272" i="3" s="1"/>
  <c r="L1897" i="3"/>
  <c r="L1232" i="3"/>
  <c r="AE47" i="3"/>
  <c r="K15" i="5" s="1"/>
  <c r="Q1914" i="3"/>
  <c r="T1914" i="3" s="1"/>
  <c r="S89" i="4"/>
  <c r="S85" i="4"/>
  <c r="AA61" i="4"/>
  <c r="F7" i="7" s="1"/>
  <c r="AC68" i="4"/>
  <c r="T44" i="3"/>
  <c r="S1848" i="4"/>
  <c r="S1794" i="4"/>
  <c r="S1806" i="4"/>
  <c r="S1778" i="4"/>
  <c r="S1770" i="4"/>
  <c r="S1547" i="4"/>
  <c r="S1391" i="4"/>
  <c r="S1463" i="4"/>
  <c r="S1293" i="4"/>
  <c r="S1058" i="4"/>
  <c r="AC61" i="4"/>
  <c r="S1263" i="4"/>
  <c r="S1643" i="4"/>
  <c r="S1067" i="4"/>
  <c r="S1798" i="4"/>
  <c r="S1367" i="4"/>
  <c r="S1357" i="4"/>
  <c r="S1198" i="4"/>
  <c r="S971" i="4"/>
  <c r="S1271" i="4"/>
  <c r="S1762" i="4"/>
  <c r="S1267" i="4"/>
  <c r="S1321" i="4"/>
  <c r="S1317" i="4"/>
  <c r="S1210" i="4"/>
  <c r="S114" i="4"/>
  <c r="S98" i="4"/>
  <c r="S1297" i="4"/>
  <c r="S1930" i="4"/>
  <c r="S1914" i="4"/>
  <c r="S117" i="4"/>
  <c r="S113" i="4"/>
  <c r="AA83" i="4"/>
  <c r="F17" i="7" s="1"/>
  <c r="S51" i="4"/>
  <c r="S1815" i="4"/>
  <c r="S1823" i="4"/>
  <c r="S1790" i="4"/>
  <c r="S1758" i="4"/>
  <c r="S1467" i="4"/>
  <c r="S1423" i="4"/>
  <c r="S1399" i="4"/>
  <c r="S1383" i="4"/>
  <c r="S1341" i="4"/>
  <c r="S1674" i="4"/>
  <c r="S1594" i="4"/>
  <c r="S1634" i="4"/>
  <c r="S838" i="4"/>
  <c r="S1027" i="4"/>
  <c r="S795" i="4"/>
  <c r="S783" i="4"/>
  <c r="AD54" i="4"/>
  <c r="S58" i="4"/>
  <c r="S1619" i="4"/>
  <c r="S128" i="4"/>
  <c r="S112" i="4"/>
  <c r="S96" i="4"/>
  <c r="S82" i="4"/>
  <c r="S1987" i="4"/>
  <c r="S1960" i="4"/>
  <c r="S1947" i="4"/>
  <c r="S1909" i="4"/>
  <c r="S1814" i="4"/>
  <c r="S1786" i="4"/>
  <c r="S1415" i="4"/>
  <c r="S1379" i="4"/>
  <c r="S1465" i="4"/>
  <c r="S1241" i="4"/>
  <c r="S1190" i="4"/>
  <c r="S1186" i="4"/>
  <c r="S1214" i="4"/>
  <c r="S1069" i="4"/>
  <c r="S830" i="4"/>
  <c r="S1040" i="4"/>
  <c r="S1653" i="4"/>
  <c r="S1588" i="4"/>
  <c r="S1313" i="4"/>
  <c r="S1325" i="4"/>
  <c r="S1362" i="4"/>
  <c r="S1923" i="4"/>
  <c r="S1907" i="4"/>
  <c r="S1587" i="4"/>
  <c r="S1178" i="4"/>
  <c r="S1620" i="4"/>
  <c r="S1822" i="4"/>
  <c r="S1890" i="4"/>
  <c r="S1329" i="4"/>
  <c r="S1237" i="4"/>
  <c r="S1603" i="4"/>
  <c r="S1627" i="4"/>
  <c r="S122" i="4"/>
  <c r="S106" i="4"/>
  <c r="S80" i="4"/>
  <c r="S1983" i="4"/>
  <c r="S1933" i="4"/>
  <c r="S1802" i="4"/>
  <c r="S1782" i="4"/>
  <c r="S1774" i="4"/>
  <c r="S1563" i="4"/>
  <c r="S1469" i="4"/>
  <c r="S1567" i="4"/>
  <c r="S1551" i="4"/>
  <c r="S1439" i="4"/>
  <c r="S1407" i="4"/>
  <c r="S1375" i="4"/>
  <c r="S1363" i="4"/>
  <c r="S1349" i="4"/>
  <c r="S1333" i="4"/>
  <c r="S842" i="4"/>
  <c r="S826" i="4"/>
  <c r="S1047" i="4"/>
  <c r="S1019" i="4"/>
  <c r="S786" i="4"/>
  <c r="S1967" i="4"/>
  <c r="S1654" i="4"/>
  <c r="S1194" i="4"/>
  <c r="S1206" i="4"/>
  <c r="S767" i="4"/>
  <c r="S775" i="4"/>
  <c r="S1442" i="4"/>
  <c r="S1432" i="4"/>
  <c r="S1434" i="4"/>
  <c r="AF47" i="4" a="1"/>
  <c r="AF47" i="4" s="1"/>
  <c r="F12" i="8" s="1"/>
  <c r="AF83" i="4" a="1"/>
  <c r="AF83" i="4" s="1"/>
  <c r="F17" i="8" s="1"/>
  <c r="AF61" i="4" a="1"/>
  <c r="AF61" i="4" s="1"/>
  <c r="F16" i="8" s="1"/>
  <c r="AF41" i="4" a="1"/>
  <c r="AF41" i="4" s="1"/>
  <c r="F11" i="8" s="1"/>
  <c r="S471" i="4"/>
  <c r="S463" i="4"/>
  <c r="S455" i="4"/>
  <c r="S447" i="4"/>
  <c r="S439" i="4"/>
  <c r="S121" i="4"/>
  <c r="S1283" i="4"/>
  <c r="AF4" i="4" a="1"/>
  <c r="AF4" i="4" s="1"/>
  <c r="F3" i="8" s="1"/>
  <c r="AF75" i="4" a="1"/>
  <c r="AF75" i="4" s="1"/>
  <c r="F14" i="8" s="1"/>
  <c r="AF89" i="4" a="1"/>
  <c r="AF89" i="4" s="1"/>
  <c r="F8" i="8" s="1"/>
  <c r="AF68" i="4" a="1"/>
  <c r="AF68" i="4" s="1"/>
  <c r="F13" i="8" s="1"/>
  <c r="S1898" i="4"/>
  <c r="S1543" i="4"/>
  <c r="S1431" i="4"/>
  <c r="S1387" i="4"/>
  <c r="S1361" i="4"/>
  <c r="S1345" i="4"/>
  <c r="S1064" i="4"/>
  <c r="S1650" i="4"/>
  <c r="S87" i="4"/>
  <c r="S14" i="4"/>
  <c r="S1222" i="4"/>
  <c r="AF29" i="4" a="1"/>
  <c r="AF29" i="4" s="1"/>
  <c r="F7" i="8" s="1"/>
  <c r="AF10" i="4" a="1"/>
  <c r="AF10" i="4" s="1"/>
  <c r="F4" i="8" s="1"/>
  <c r="AF23" i="4" a="1"/>
  <c r="AF23" i="4" s="1"/>
  <c r="F6" i="8" s="1"/>
  <c r="AF95" i="4" a="1"/>
  <c r="AF95" i="4" s="1"/>
  <c r="F9" i="8" s="1"/>
  <c r="AB23" i="4"/>
  <c r="AD35" i="4"/>
  <c r="S1559" i="4"/>
  <c r="S1403" i="4"/>
  <c r="S1371" i="4"/>
  <c r="S1364" i="4"/>
  <c r="S1202" i="4"/>
  <c r="S1931" i="4"/>
  <c r="S1915" i="4"/>
  <c r="S120" i="4"/>
  <c r="S116" i="4"/>
  <c r="S104" i="4"/>
  <c r="S100" i="4"/>
  <c r="S1922" i="4"/>
  <c r="S1906" i="4"/>
  <c r="S1854" i="4"/>
  <c r="S1846" i="4"/>
  <c r="S1838" i="4"/>
  <c r="S1830" i="4"/>
  <c r="S1859" i="4"/>
  <c r="S1851" i="4"/>
  <c r="S1843" i="4"/>
  <c r="S1835" i="4"/>
  <c r="S1827" i="4"/>
  <c r="S1860" i="4"/>
  <c r="S1844" i="4"/>
  <c r="S86" i="4"/>
  <c r="S60" i="4"/>
  <c r="S56" i="4"/>
  <c r="S1353" i="4"/>
  <c r="S1337" i="4"/>
  <c r="S1626" i="4"/>
  <c r="S1458" i="4"/>
  <c r="S1249" i="4"/>
  <c r="S1174" i="4"/>
  <c r="S1234" i="4"/>
  <c r="S1218" i="4"/>
  <c r="S1182" i="4"/>
  <c r="S995" i="4"/>
  <c r="S987" i="4"/>
  <c r="S835" i="4"/>
  <c r="S1073" i="4"/>
  <c r="S979" i="4"/>
  <c r="S819" i="4"/>
  <c r="AC4" i="4"/>
  <c r="AC10" i="4"/>
  <c r="S1440" i="4"/>
  <c r="S1248" i="4"/>
  <c r="AF54" i="4" a="1"/>
  <c r="AF54" i="4" s="1"/>
  <c r="F15" i="8" s="1"/>
  <c r="AF35" i="4" a="1"/>
  <c r="AF35" i="4" s="1"/>
  <c r="F10" i="8" s="1"/>
  <c r="S1845" i="4"/>
  <c r="S1611" i="4"/>
  <c r="S125" i="4"/>
  <c r="S88" i="4"/>
  <c r="S84" i="4"/>
  <c r="AC54" i="4"/>
  <c r="AE54" i="4" s="1"/>
  <c r="S164" i="4"/>
  <c r="AD68" i="4"/>
  <c r="S1852" i="4"/>
  <c r="S1836" i="4"/>
  <c r="S124" i="4"/>
  <c r="S108" i="4"/>
  <c r="S1595" i="4"/>
  <c r="S126" i="4"/>
  <c r="S118" i="4"/>
  <c r="S110" i="4"/>
  <c r="S102" i="4"/>
  <c r="S78" i="4"/>
  <c r="S473" i="4"/>
  <c r="S465" i="4"/>
  <c r="S457" i="4"/>
  <c r="S449" i="4"/>
  <c r="S441" i="4"/>
  <c r="S61" i="4"/>
  <c r="S57" i="4"/>
  <c r="S1901" i="4"/>
  <c r="S1965" i="4"/>
  <c r="S1985" i="4"/>
  <c r="S1610" i="4"/>
  <c r="S1618" i="4"/>
  <c r="S1366" i="4"/>
  <c r="S1446" i="4"/>
  <c r="S1408" i="4"/>
  <c r="S1448" i="4"/>
  <c r="S1416" i="4"/>
  <c r="S1179" i="4"/>
  <c r="S1172" i="4"/>
  <c r="S76" i="4"/>
  <c r="S49" i="4"/>
  <c r="S59" i="4"/>
  <c r="S55" i="4"/>
  <c r="S1917" i="4"/>
  <c r="S1586" i="4"/>
  <c r="S1460" i="4"/>
  <c r="S1260" i="4"/>
  <c r="S822" i="4"/>
  <c r="S770" i="4"/>
  <c r="S1426" i="4"/>
  <c r="S1430" i="4"/>
  <c r="S1468" i="4"/>
  <c r="T1772" i="3"/>
  <c r="L1780" i="3"/>
  <c r="L1678" i="3"/>
  <c r="T1113" i="3"/>
  <c r="Q1852" i="3"/>
  <c r="T1852" i="3" s="1"/>
  <c r="T1836" i="3"/>
  <c r="T1632" i="3"/>
  <c r="T15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AD83" i="3"/>
  <c r="I20" i="5" s="1"/>
  <c r="Q1279" i="3"/>
  <c r="T1279" i="3" s="1"/>
  <c r="T202" i="3"/>
  <c r="Q1913" i="3"/>
  <c r="T1913" i="3" s="1"/>
  <c r="T1883" i="3"/>
  <c r="L1776" i="3"/>
  <c r="L1686" i="3"/>
  <c r="T1688" i="3"/>
  <c r="Q1461" i="3"/>
  <c r="T1461" i="3" s="1"/>
  <c r="T1071" i="3"/>
  <c r="L981" i="3"/>
  <c r="T981" i="3"/>
  <c r="T950" i="3"/>
  <c r="T903" i="3"/>
  <c r="T961" i="3"/>
  <c r="T1295" i="3"/>
  <c r="T45" i="3"/>
  <c r="T51" i="3"/>
  <c r="L1928" i="3"/>
  <c r="T1801" i="3"/>
  <c r="Q1861" i="3"/>
  <c r="T1861" i="3" s="1"/>
  <c r="Q1485" i="3"/>
  <c r="T1485" i="3" s="1"/>
  <c r="Q1358" i="3"/>
  <c r="T1358" i="3" s="1"/>
  <c r="Q1895" i="3"/>
  <c r="T1895" i="3" s="1"/>
  <c r="Q1912" i="3"/>
  <c r="T1912" i="3" s="1"/>
  <c r="Q1925" i="3"/>
  <c r="T1925" i="3" s="1"/>
  <c r="Q1477" i="3"/>
  <c r="T1477" i="3" s="1"/>
  <c r="T1276" i="3"/>
  <c r="Q1097" i="3"/>
  <c r="T1097" i="3" s="1"/>
  <c r="T1042" i="3"/>
  <c r="Q1469" i="3"/>
  <c r="T1469" i="3" s="1"/>
  <c r="Q1422" i="3"/>
  <c r="T1422" i="3" s="1"/>
  <c r="T1426" i="3"/>
  <c r="L1116" i="3"/>
  <c r="L1906" i="3"/>
  <c r="L1915" i="3"/>
  <c r="L1843" i="3"/>
  <c r="L1640" i="3"/>
  <c r="L1484" i="3"/>
  <c r="T1457" i="3"/>
  <c r="T1007" i="3"/>
  <c r="T43" i="3"/>
  <c r="T1859" i="3"/>
  <c r="T1797" i="3"/>
  <c r="Q1646" i="3"/>
  <c r="T1646" i="3" s="1"/>
  <c r="Q1468" i="3"/>
  <c r="T1468" i="3" s="1"/>
  <c r="L1181" i="3"/>
  <c r="Q1057" i="3"/>
  <c r="T1057" i="3" s="1"/>
  <c r="T1054" i="3"/>
  <c r="T1377" i="3"/>
  <c r="T1180" i="3"/>
  <c r="T100" i="3"/>
  <c r="T1830" i="3"/>
  <c r="T1020" i="3"/>
  <c r="M204" i="3"/>
  <c r="Q1845" i="3"/>
  <c r="T1845" i="3" s="1"/>
  <c r="T1808" i="3"/>
  <c r="T626" i="3"/>
  <c r="T1442" i="3"/>
  <c r="T234" i="3"/>
  <c r="L1889" i="3"/>
  <c r="M170" i="3"/>
  <c r="T162" i="3"/>
  <c r="M205" i="3"/>
  <c r="L1904" i="3"/>
  <c r="T1702" i="3"/>
  <c r="Q1335" i="3"/>
  <c r="T1335" i="3" s="1"/>
  <c r="L1328" i="3"/>
  <c r="L1301" i="3"/>
  <c r="Q1216" i="3"/>
  <c r="T1216" i="3" s="1"/>
  <c r="L1253" i="3"/>
  <c r="L1295" i="3"/>
  <c r="T1111" i="3"/>
  <c r="T989" i="3"/>
  <c r="M206" i="3"/>
  <c r="T242" i="3"/>
  <c r="T91" i="3"/>
  <c r="T13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01" i="3"/>
  <c r="T1464" i="3"/>
  <c r="T1788" i="3"/>
  <c r="T1328" i="3"/>
  <c r="T1967" i="3"/>
  <c r="T1779" i="3"/>
  <c r="T47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T1392" i="3" s="1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721" i="3" s="1"/>
  <c r="T1105" i="3"/>
  <c r="T1361" i="3"/>
  <c r="T1277" i="3"/>
  <c r="L114" i="3"/>
  <c r="T263" i="3"/>
  <c r="T1825" i="3"/>
  <c r="T1817" i="3"/>
  <c r="T1858" i="3"/>
  <c r="T1758" i="3"/>
  <c r="T1768" i="3"/>
  <c r="Q1669" i="3"/>
  <c r="T1669" i="3" s="1"/>
  <c r="Q1693" i="3"/>
  <c r="T1693" i="3" s="1"/>
  <c r="L1644" i="3"/>
  <c r="T1350" i="3"/>
  <c r="T1352" i="3"/>
  <c r="Q1316" i="3"/>
  <c r="T1316" i="3" s="1"/>
  <c r="L1096" i="3"/>
  <c r="L1237" i="3"/>
  <c r="L1085" i="3"/>
  <c r="T620" i="3"/>
  <c r="T42" i="3"/>
  <c r="AB75" i="3"/>
  <c r="E19" i="5" s="1"/>
  <c r="T33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165" i="3" s="1"/>
  <c r="T1378" i="3"/>
  <c r="T1123" i="3"/>
  <c r="Q1069" i="3"/>
  <c r="T1069" i="3" s="1"/>
  <c r="T1168" i="3"/>
  <c r="T223" i="3"/>
  <c r="T110" i="3"/>
  <c r="T46" i="3"/>
  <c r="T40" i="3"/>
  <c r="T988" i="3"/>
  <c r="T918" i="3"/>
  <c r="T979" i="3"/>
  <c r="T1486" i="3"/>
  <c r="T1470" i="3"/>
  <c r="T1000" i="3"/>
  <c r="Q1665" i="3"/>
  <c r="T1665" i="3" s="1"/>
  <c r="Q1052" i="3"/>
  <c r="T1052" i="3" s="1"/>
  <c r="T1814" i="3"/>
  <c r="T1781" i="3"/>
  <c r="L1689" i="3"/>
  <c r="L1465" i="3"/>
  <c r="T1459" i="3"/>
  <c r="T116" i="3"/>
  <c r="T58" i="3"/>
  <c r="T197" i="3"/>
  <c r="Q1343" i="3"/>
  <c r="T1343" i="3" s="1"/>
  <c r="T906" i="3"/>
  <c r="T1892" i="3"/>
  <c r="T1820" i="3"/>
  <c r="T912" i="3"/>
  <c r="T222" i="3"/>
  <c r="L208" i="3"/>
  <c r="T29" i="3"/>
  <c r="T1987" i="3"/>
  <c r="Q1673" i="3"/>
  <c r="T1673" i="3" s="1"/>
  <c r="L1657" i="3"/>
  <c r="L1634" i="3"/>
  <c r="Q1671" i="3"/>
  <c r="T1671" i="3" s="1"/>
  <c r="M1492" i="3"/>
  <c r="Q1430" i="3"/>
  <c r="T1430" i="3" s="1"/>
  <c r="Q1293" i="3"/>
  <c r="T1293" i="3" s="1"/>
  <c r="T1174" i="3"/>
  <c r="Q1125" i="3"/>
  <c r="T1125" i="3" s="1"/>
  <c r="Q1043" i="3"/>
  <c r="T1043" i="3" s="1"/>
  <c r="AB68" i="3"/>
  <c r="E18" i="5" s="1"/>
  <c r="T112" i="3"/>
  <c r="T25" i="3"/>
  <c r="M49" i="3"/>
  <c r="T1970" i="3"/>
  <c r="Q1891" i="3"/>
  <c r="T1891" i="3" s="1"/>
  <c r="M1962" i="3"/>
  <c r="L1888" i="3"/>
  <c r="Q1827" i="3"/>
  <c r="T1827" i="3" s="1"/>
  <c r="Q1697" i="3"/>
  <c r="T1697" i="3" s="1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L119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T1421" i="3"/>
  <c r="M166" i="3"/>
  <c r="M200" i="3"/>
  <c r="T54" i="3"/>
  <c r="T52" i="3"/>
  <c r="Q1918" i="3"/>
  <c r="T1918" i="3" s="1"/>
  <c r="Q1919" i="3"/>
  <c r="T1919" i="3" s="1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374" i="3"/>
  <c r="T1109" i="3"/>
  <c r="T1803" i="3"/>
  <c r="T1342" i="3"/>
  <c r="T70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T95" i="3"/>
  <c r="T1383" i="3"/>
  <c r="T160" i="3"/>
  <c r="AC23" i="3"/>
  <c r="G9" i="5" s="1"/>
  <c r="M9" i="5" s="1"/>
  <c r="S9" i="5" s="1"/>
  <c r="T109" i="3"/>
  <c r="L1911" i="3"/>
  <c r="T1958" i="3"/>
  <c r="Q1924" i="3"/>
  <c r="T1924" i="3" s="1"/>
  <c r="Q1917" i="3"/>
  <c r="T1917" i="3" s="1"/>
  <c r="T1815" i="3"/>
  <c r="L1929" i="3"/>
  <c r="Q1849" i="3"/>
  <c r="T1849" i="3" s="1"/>
  <c r="Q1921" i="3"/>
  <c r="T1921" i="3" s="1"/>
  <c r="T1762" i="3"/>
  <c r="Q1692" i="3"/>
  <c r="T1692" i="3" s="1"/>
  <c r="Q1679" i="3"/>
  <c r="T1679" i="3" s="1"/>
  <c r="Q1631" i="3"/>
  <c r="T1631" i="3" s="1"/>
  <c r="M1490" i="3"/>
  <c r="L1112" i="3"/>
  <c r="T974" i="3"/>
  <c r="AB35" i="3"/>
  <c r="E13" i="5" s="1"/>
  <c r="O13" i="5" s="1"/>
  <c r="T99" i="3"/>
  <c r="T66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38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04" i="3"/>
  <c r="T1684" i="3"/>
  <c r="T1682" i="3"/>
  <c r="T1983" i="3"/>
  <c r="T1960" i="3"/>
  <c r="Q1150" i="3"/>
  <c r="T1150" i="3" s="1"/>
  <c r="T920" i="3"/>
  <c r="T1823" i="3"/>
  <c r="T1855" i="3"/>
  <c r="T1816" i="3"/>
  <c r="AC29" i="3"/>
  <c r="G10" i="5" s="1"/>
  <c r="T106" i="3"/>
  <c r="T39" i="3"/>
  <c r="T17" i="3"/>
  <c r="T53" i="3"/>
  <c r="L1892" i="3"/>
  <c r="L1876" i="3"/>
  <c r="T1819" i="3"/>
  <c r="T1795" i="3"/>
  <c r="T1804" i="3"/>
  <c r="T1662" i="3"/>
  <c r="Q1649" i="3"/>
  <c r="T1649" i="3" s="1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L10" i="5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AB83" i="3"/>
  <c r="E20" i="5" s="1"/>
  <c r="T617" i="3"/>
  <c r="T240" i="3"/>
  <c r="T19" i="3"/>
  <c r="T1954" i="3"/>
  <c r="T1926" i="3"/>
  <c r="T1910" i="3"/>
  <c r="T1911" i="3"/>
  <c r="T987" i="3"/>
  <c r="T207" i="3"/>
  <c r="T236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 s="1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5" i="3"/>
  <c r="T50" i="3"/>
  <c r="T1984" i="3"/>
  <c r="L1855" i="3"/>
  <c r="T1794" i="3"/>
  <c r="L1816" i="3"/>
  <c r="Q1764" i="3"/>
  <c r="T1764" i="3" s="1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37" i="3"/>
  <c r="T37" i="3"/>
  <c r="T1971" i="3"/>
  <c r="M1811" i="3"/>
  <c r="T1811" i="3"/>
  <c r="M1791" i="3"/>
  <c r="T1791" i="3"/>
  <c r="L1245" i="3"/>
  <c r="Q1245" i="3"/>
  <c r="T1245" i="3" s="1"/>
  <c r="T998" i="3"/>
  <c r="L1254" i="3"/>
  <c r="Q1254" i="3"/>
  <c r="T1254" i="3" s="1"/>
  <c r="M1852" i="3"/>
  <c r="L1775" i="3"/>
  <c r="Q1775" i="3"/>
  <c r="T1775" i="3" s="1"/>
  <c r="Q1504" i="3"/>
  <c r="T1504" i="3" s="1"/>
  <c r="L1504" i="3"/>
  <c r="M1726" i="3"/>
  <c r="T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T48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416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776" i="3"/>
  <c r="T1654" i="3"/>
  <c r="T1465" i="3"/>
  <c r="T1458" i="3"/>
  <c r="T1393" i="3"/>
  <c r="T1385" i="3"/>
  <c r="T1325" i="3"/>
  <c r="T1318" i="3"/>
  <c r="T1238" i="3"/>
  <c r="T1312" i="3"/>
  <c r="T1104" i="3"/>
  <c r="T975" i="3"/>
  <c r="T118" i="3"/>
  <c r="T92" i="3"/>
  <c r="T1429" i="3"/>
  <c r="T1405" i="3"/>
  <c r="T900" i="3"/>
  <c r="L595" i="3"/>
  <c r="T1668" i="3"/>
  <c r="T1636" i="3"/>
  <c r="T1634" i="3"/>
  <c r="T1472" i="3"/>
  <c r="T1822" i="3"/>
  <c r="T1769" i="3"/>
  <c r="T1455" i="3"/>
  <c r="T1447" i="3"/>
  <c r="T1309" i="3"/>
  <c r="T1222" i="3"/>
  <c r="T1260" i="3"/>
  <c r="T1129" i="3"/>
  <c r="T1118" i="3"/>
  <c r="T1677" i="3"/>
  <c r="T1653" i="3"/>
  <c r="T1837" i="3"/>
  <c r="T1928" i="3"/>
  <c r="T1853" i="3"/>
  <c r="T1663" i="3"/>
  <c r="T1096" i="3"/>
  <c r="T992" i="3"/>
  <c r="T1644" i="3"/>
  <c r="T595" i="3"/>
  <c r="T1273" i="3"/>
  <c r="T248" i="3"/>
  <c r="T1223" i="3"/>
  <c r="T999" i="3"/>
  <c r="T1500" i="3"/>
  <c r="T1004" i="3"/>
  <c r="T1119" i="3"/>
  <c r="T627" i="3"/>
  <c r="T624" i="3"/>
  <c r="T1640" i="3"/>
  <c r="T1478" i="3"/>
  <c r="T1329" i="3"/>
  <c r="T1502" i="3"/>
  <c r="T1080" i="3"/>
  <c r="T1112" i="3"/>
  <c r="T1048" i="3"/>
  <c r="T1232" i="3"/>
  <c r="T1672" i="3"/>
  <c r="L8" i="5"/>
  <c r="L1988" i="3"/>
  <c r="Q1988" i="3"/>
  <c r="T1988" i="3" s="1"/>
  <c r="Q1496" i="3"/>
  <c r="T1496" i="3" s="1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93" i="3"/>
  <c r="AB95" i="3"/>
  <c r="E12" i="5" s="1"/>
  <c r="AB17" i="3"/>
  <c r="E8" i="5" s="1"/>
  <c r="T41" i="3"/>
  <c r="T1978" i="3"/>
  <c r="T1888" i="3"/>
  <c r="T1876" i="3"/>
  <c r="L1896" i="3"/>
  <c r="T1847" i="3"/>
  <c r="L1853" i="3"/>
  <c r="T1889" i="3"/>
  <c r="T1774" i="3"/>
  <c r="T1766" i="3"/>
  <c r="L1763" i="3"/>
  <c r="T1809" i="3"/>
  <c r="T168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M168" i="3"/>
  <c r="L19" i="5"/>
  <c r="T113" i="3"/>
  <c r="T9" i="3"/>
  <c r="T199" i="3"/>
  <c r="T208" i="3"/>
  <c r="T264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M147" i="3"/>
  <c r="T232" i="3"/>
  <c r="T21" i="3"/>
  <c r="T1969" i="3"/>
  <c r="T1843" i="3"/>
  <c r="T1860" i="3"/>
  <c r="T1818" i="3"/>
  <c r="T1905" i="3"/>
  <c r="T1826" i="3"/>
  <c r="Q1760" i="3"/>
  <c r="T1760" i="3" s="1"/>
  <c r="T1709" i="3"/>
  <c r="L1726" i="3"/>
  <c r="T1657" i="3"/>
  <c r="L1636" i="3"/>
  <c r="M1502" i="3"/>
  <c r="T1444" i="3"/>
  <c r="T1403" i="3"/>
  <c r="T1253" i="3"/>
  <c r="T1087" i="3"/>
  <c r="Q1047" i="3"/>
  <c r="T1047" i="3" s="1"/>
  <c r="M1273" i="3"/>
  <c r="Q1140" i="3"/>
  <c r="T1140" i="3" s="1"/>
  <c r="Q1209" i="3"/>
  <c r="T1209" i="3" s="1"/>
  <c r="L1180" i="3"/>
  <c r="T1017" i="3"/>
  <c r="T1005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446" i="3"/>
  <c r="T1181" i="3"/>
  <c r="T611" i="3"/>
  <c r="T1482" i="3"/>
  <c r="T1460" i="3"/>
  <c r="T1207" i="3"/>
  <c r="L6" i="5"/>
  <c r="L1073" i="3"/>
  <c r="Q1073" i="3"/>
  <c r="T1073" i="3" s="1"/>
  <c r="Q1023" i="3"/>
  <c r="T1023" i="3" s="1"/>
  <c r="L1023" i="3"/>
  <c r="T31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M94" i="3"/>
  <c r="T94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61" i="3"/>
  <c r="AB41" i="3"/>
  <c r="E14" i="5" s="1"/>
  <c r="T238" i="3"/>
  <c r="T230" i="3"/>
  <c r="L110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T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M172" i="3"/>
  <c r="M164" i="3"/>
  <c r="AC68" i="3"/>
  <c r="G18" i="5" s="1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31" i="3"/>
  <c r="T1923" i="3"/>
  <c r="T1915" i="3"/>
  <c r="T1907" i="3"/>
  <c r="T1929" i="3"/>
  <c r="T1909" i="3"/>
  <c r="T1916" i="3"/>
  <c r="T1908" i="3"/>
  <c r="T1857" i="3"/>
  <c r="T1777" i="3"/>
  <c r="T1345" i="3"/>
  <c r="T1045" i="3"/>
  <c r="T619" i="3"/>
  <c r="T1301" i="3"/>
  <c r="T1141" i="3"/>
  <c r="T1240" i="3"/>
  <c r="T1148" i="3"/>
  <c r="T1085" i="3"/>
  <c r="T984" i="3"/>
  <c r="Q1189" i="3"/>
  <c r="T1189" i="3" s="1"/>
  <c r="L999" i="3"/>
  <c r="T203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135" i="3"/>
  <c r="T967" i="3"/>
  <c r="T628" i="3"/>
  <c r="T114" i="3"/>
  <c r="T98" i="3"/>
  <c r="T103" i="3"/>
  <c r="Q1618" i="3"/>
  <c r="T1618" i="3" s="1"/>
  <c r="L1500" i="3"/>
  <c r="T1289" i="3"/>
  <c r="T1010" i="3"/>
  <c r="T1807" i="3"/>
  <c r="T1903" i="3"/>
  <c r="T1763" i="3"/>
  <c r="T1674" i="3"/>
  <c r="T1494" i="3"/>
  <c r="T1995" i="3"/>
  <c r="T1720" i="3"/>
  <c r="T1660" i="3"/>
  <c r="T1628" i="3"/>
  <c r="T1875" i="3"/>
  <c r="T1802" i="3"/>
  <c r="T1411" i="3"/>
  <c r="T1182" i="3"/>
  <c r="T615" i="3"/>
  <c r="T1208" i="3"/>
  <c r="L9" i="5"/>
  <c r="L1310" i="3"/>
  <c r="Q1310" i="3"/>
  <c r="T1310" i="3" s="1"/>
  <c r="L1201" i="3"/>
  <c r="Q1201" i="3"/>
  <c r="T1201" i="3" s="1"/>
  <c r="L1121" i="3"/>
  <c r="Q1121" i="3"/>
  <c r="T1121" i="3" s="1"/>
  <c r="AB23" i="3"/>
  <c r="E9" i="5" s="1"/>
  <c r="M196" i="3"/>
  <c r="T231" i="3"/>
  <c r="T120" i="3"/>
  <c r="T104" i="3"/>
  <c r="T27" i="3"/>
  <c r="T1974" i="3"/>
  <c r="L1922" i="3"/>
  <c r="T1887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AC75" i="3"/>
  <c r="G19" i="5" s="1"/>
  <c r="M19" i="5" s="1"/>
  <c r="S19" i="5" s="1"/>
  <c r="M199" i="3"/>
  <c r="T235" i="3"/>
  <c r="T105" i="3"/>
  <c r="L118" i="3"/>
  <c r="T35" i="3"/>
  <c r="T228" i="3"/>
  <c r="T1963" i="3"/>
  <c r="T1882" i="3"/>
  <c r="L1923" i="3"/>
  <c r="L1907" i="3"/>
  <c r="L1875" i="3"/>
  <c r="L1908" i="3"/>
  <c r="T1897" i="3"/>
  <c r="T1851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T1413" i="3"/>
  <c r="L1411" i="3"/>
  <c r="Q1354" i="3"/>
  <c r="T1354" i="3" s="1"/>
  <c r="Q1270" i="3"/>
  <c r="T1270" i="3" s="1"/>
  <c r="L1406" i="3"/>
  <c r="Q1353" i="3"/>
  <c r="T1353" i="3" s="1"/>
  <c r="M1345" i="3"/>
  <c r="T1375" i="3"/>
  <c r="T1116" i="3"/>
  <c r="T1027" i="3"/>
  <c r="T971" i="3"/>
  <c r="Q1079" i="3"/>
  <c r="T1079" i="3" s="1"/>
  <c r="T121" i="3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L11" i="5"/>
  <c r="AC10" i="3"/>
  <c r="G7" i="5" s="1"/>
  <c r="T239" i="3"/>
  <c r="L121" i="3"/>
  <c r="T96" i="3"/>
  <c r="T90" i="3"/>
  <c r="T62" i="3"/>
  <c r="T23" i="3"/>
  <c r="T7" i="3"/>
  <c r="T11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 s="1"/>
  <c r="T965" i="3"/>
  <c r="T119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T125" i="3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 s="1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 s="1"/>
  <c r="T915" i="3"/>
  <c r="L1032" i="3"/>
  <c r="Q1032" i="3"/>
  <c r="T1032" i="3" s="1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 s="1"/>
  <c r="L613" i="3"/>
  <c r="L600" i="3"/>
  <c r="Q600" i="3"/>
  <c r="T600" i="3" s="1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" i="3"/>
  <c r="T1322" i="3"/>
  <c r="T1158" i="3"/>
  <c r="T792" i="3"/>
  <c r="T727" i="3"/>
  <c r="T704" i="3"/>
  <c r="T663" i="3"/>
  <c r="T640" i="3"/>
  <c r="T3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 s="1"/>
  <c r="L1722" i="3"/>
  <c r="Q1713" i="3"/>
  <c r="T1713" i="3" s="1"/>
  <c r="L1713" i="3"/>
  <c r="Q1714" i="3"/>
  <c r="T1714" i="3" s="1"/>
  <c r="L1714" i="3"/>
  <c r="L1621" i="3"/>
  <c r="Q1621" i="3"/>
  <c r="T1621" i="3" s="1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 s="1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 s="1"/>
  <c r="L601" i="3"/>
  <c r="L607" i="3"/>
  <c r="Q607" i="3"/>
  <c r="T607" i="3" s="1"/>
  <c r="L594" i="3"/>
  <c r="Q594" i="3"/>
  <c r="T594" i="3" s="1"/>
  <c r="L588" i="3"/>
  <c r="Q588" i="3"/>
  <c r="T588" i="3" s="1"/>
  <c r="T124" i="3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 s="1"/>
  <c r="L1723" i="3"/>
  <c r="L1297" i="3"/>
  <c r="Q1297" i="3"/>
  <c r="T1297" i="3" s="1"/>
  <c r="T1014" i="3"/>
  <c r="L1103" i="3"/>
  <c r="Q1103" i="3"/>
  <c r="T1103" i="3" s="1"/>
  <c r="L1034" i="3"/>
  <c r="Q1034" i="3"/>
  <c r="T1034" i="3" s="1"/>
  <c r="L1086" i="3"/>
  <c r="Q1086" i="3"/>
  <c r="T1086" i="3" s="1"/>
  <c r="L1265" i="3"/>
  <c r="Q1265" i="3"/>
  <c r="T1265" i="3" s="1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 s="1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L1138" i="3"/>
  <c r="Q1138" i="3"/>
  <c r="T1138" i="3" s="1"/>
  <c r="L1031" i="3"/>
  <c r="Q1031" i="3"/>
  <c r="T1031" i="3" s="1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 s="1"/>
  <c r="Q606" i="3"/>
  <c r="T606" i="3" s="1"/>
  <c r="L606" i="3"/>
  <c r="L609" i="3"/>
  <c r="Q609" i="3"/>
  <c r="T609" i="3" s="1"/>
  <c r="L596" i="3"/>
  <c r="Q596" i="3"/>
  <c r="T596" i="3" s="1"/>
  <c r="L17" i="5"/>
  <c r="T130" i="3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 s="1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 s="1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 s="1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 s="1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 s="1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 s="1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 s="1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 s="1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 s="1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11" i="3"/>
  <c r="Q111" i="3"/>
  <c r="T111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T32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 s="1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 s="1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5" i="3"/>
  <c r="Q305" i="3"/>
  <c r="T305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T285" i="3" s="1"/>
  <c r="L281" i="3"/>
  <c r="Q281" i="3"/>
  <c r="T281" i="3" s="1"/>
  <c r="L277" i="3"/>
  <c r="Q277" i="3"/>
  <c r="T277" i="3" s="1"/>
  <c r="L273" i="3"/>
  <c r="Q273" i="3"/>
  <c r="T273" i="3" s="1"/>
  <c r="L269" i="3"/>
  <c r="Q269" i="3"/>
  <c r="T269" i="3" s="1"/>
  <c r="Q108" i="3"/>
  <c r="T108" i="3" s="1"/>
  <c r="L108" i="3"/>
  <c r="T681" i="3"/>
  <c r="T641" i="3"/>
  <c r="T629" i="3"/>
  <c r="T117" i="3"/>
  <c r="T133" i="3"/>
  <c r="L223" i="3"/>
  <c r="T260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 s="1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 s="1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 s="1"/>
  <c r="L1544" i="3"/>
  <c r="Q1544" i="3"/>
  <c r="T1544" i="3" s="1"/>
  <c r="L1512" i="3"/>
  <c r="Q1512" i="3"/>
  <c r="T1512" i="3" s="1"/>
  <c r="Q1501" i="3"/>
  <c r="T1501" i="3" s="1"/>
  <c r="L1501" i="3"/>
  <c r="L1580" i="3"/>
  <c r="Q1580" i="3"/>
  <c r="T1580" i="3" s="1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 s="1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 s="1"/>
  <c r="M1315" i="3"/>
  <c r="L1227" i="3"/>
  <c r="Q1227" i="3"/>
  <c r="T1227" i="3" s="1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 s="1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 s="1"/>
  <c r="M1108" i="3"/>
  <c r="L1090" i="3"/>
  <c r="Q1090" i="3"/>
  <c r="T1090" i="3" s="1"/>
  <c r="L1195" i="3"/>
  <c r="Q1195" i="3"/>
  <c r="T1195" i="3" s="1"/>
  <c r="L1044" i="3"/>
  <c r="Q1044" i="3"/>
  <c r="T1044" i="3" s="1"/>
  <c r="Q894" i="3"/>
  <c r="T894" i="3" s="1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 s="1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 s="1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 s="1"/>
  <c r="L814" i="3"/>
  <c r="T804" i="3"/>
  <c r="T788" i="3"/>
  <c r="T772" i="3"/>
  <c r="T756" i="3"/>
  <c r="T740" i="3"/>
  <c r="T724" i="3"/>
  <c r="T708" i="3"/>
  <c r="T692" i="3"/>
  <c r="T676" i="3"/>
  <c r="T660" i="3"/>
  <c r="T644" i="3"/>
  <c r="T28" i="3"/>
  <c r="T799" i="3"/>
  <c r="L1244" i="3"/>
  <c r="Q1244" i="3"/>
  <c r="T1244" i="3" s="1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 s="1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 s="1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 s="1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T332" i="3" s="1"/>
  <c r="L328" i="3"/>
  <c r="Q328" i="3"/>
  <c r="T328" i="3" s="1"/>
  <c r="L324" i="3"/>
  <c r="Q324" i="3"/>
  <c r="T324" i="3" s="1"/>
  <c r="L320" i="3"/>
  <c r="Q320" i="3"/>
  <c r="T320" i="3" s="1"/>
  <c r="L316" i="3"/>
  <c r="Q316" i="3"/>
  <c r="T316" i="3" s="1"/>
  <c r="L312" i="3"/>
  <c r="Q312" i="3"/>
  <c r="T312" i="3" s="1"/>
  <c r="L308" i="3"/>
  <c r="Q308" i="3"/>
  <c r="T308" i="3" s="1"/>
  <c r="L304" i="3"/>
  <c r="Q304" i="3"/>
  <c r="T304" i="3" s="1"/>
  <c r="L300" i="3"/>
  <c r="Q300" i="3"/>
  <c r="T300" i="3" s="1"/>
  <c r="L296" i="3"/>
  <c r="Q296" i="3"/>
  <c r="T296" i="3" s="1"/>
  <c r="L292" i="3"/>
  <c r="Q292" i="3"/>
  <c r="T292" i="3" s="1"/>
  <c r="L288" i="3"/>
  <c r="Q288" i="3"/>
  <c r="T288" i="3" s="1"/>
  <c r="L284" i="3"/>
  <c r="Q284" i="3"/>
  <c r="T284" i="3" s="1"/>
  <c r="L280" i="3"/>
  <c r="Q280" i="3"/>
  <c r="T280" i="3" s="1"/>
  <c r="L276" i="3"/>
  <c r="Q276" i="3"/>
  <c r="T276" i="3" s="1"/>
  <c r="L272" i="3"/>
  <c r="Q272" i="3"/>
  <c r="T272" i="3" s="1"/>
  <c r="L268" i="3"/>
  <c r="Q268" i="3"/>
  <c r="T268" i="3" s="1"/>
  <c r="Q107" i="3"/>
  <c r="T107" i="3" s="1"/>
  <c r="L107" i="3"/>
  <c r="T645" i="3"/>
  <c r="T226" i="3"/>
  <c r="T256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 s="1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 s="1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 s="1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 s="1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 s="1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36" i="3"/>
  <c r="T2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 s="1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 s="1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L355" i="3"/>
  <c r="Q355" i="3"/>
  <c r="T355" i="3" s="1"/>
  <c r="L351" i="3"/>
  <c r="Q351" i="3"/>
  <c r="T351" i="3" s="1"/>
  <c r="L347" i="3"/>
  <c r="Q347" i="3"/>
  <c r="T347" i="3" s="1"/>
  <c r="L343" i="3"/>
  <c r="Q343" i="3"/>
  <c r="T343" i="3" s="1"/>
  <c r="L339" i="3"/>
  <c r="Q339" i="3"/>
  <c r="T339" i="3" s="1"/>
  <c r="L335" i="3"/>
  <c r="Q335" i="3"/>
  <c r="T335" i="3" s="1"/>
  <c r="L331" i="3"/>
  <c r="Q331" i="3"/>
  <c r="T331" i="3" s="1"/>
  <c r="L327" i="3"/>
  <c r="Q327" i="3"/>
  <c r="T327" i="3" s="1"/>
  <c r="L323" i="3"/>
  <c r="Q323" i="3"/>
  <c r="T323" i="3" s="1"/>
  <c r="L319" i="3"/>
  <c r="Q319" i="3"/>
  <c r="T319" i="3" s="1"/>
  <c r="L315" i="3"/>
  <c r="Q315" i="3"/>
  <c r="T315" i="3" s="1"/>
  <c r="L311" i="3"/>
  <c r="Q311" i="3"/>
  <c r="T311" i="3" s="1"/>
  <c r="L307" i="3"/>
  <c r="Q307" i="3"/>
  <c r="T307" i="3" s="1"/>
  <c r="L303" i="3"/>
  <c r="Q303" i="3"/>
  <c r="T303" i="3" s="1"/>
  <c r="L299" i="3"/>
  <c r="Q299" i="3"/>
  <c r="T299" i="3" s="1"/>
  <c r="L295" i="3"/>
  <c r="Q295" i="3"/>
  <c r="T295" i="3" s="1"/>
  <c r="L291" i="3"/>
  <c r="Q291" i="3"/>
  <c r="T291" i="3" s="1"/>
  <c r="L287" i="3"/>
  <c r="Q287" i="3"/>
  <c r="T287" i="3" s="1"/>
  <c r="L283" i="3"/>
  <c r="Q283" i="3"/>
  <c r="T283" i="3" s="1"/>
  <c r="L279" i="3"/>
  <c r="Q279" i="3"/>
  <c r="T279" i="3" s="1"/>
  <c r="L275" i="3"/>
  <c r="Q275" i="3"/>
  <c r="T275" i="3" s="1"/>
  <c r="L271" i="3"/>
  <c r="Q271" i="3"/>
  <c r="T271" i="3" s="1"/>
  <c r="L267" i="3"/>
  <c r="Q267" i="3"/>
  <c r="T267" i="3" s="1"/>
  <c r="L115" i="3"/>
  <c r="Q115" i="3"/>
  <c r="T115" i="3" s="1"/>
  <c r="M102" i="3"/>
  <c r="T102" i="3"/>
  <c r="T653" i="3"/>
  <c r="T26" i="3"/>
  <c r="T241" i="3"/>
  <c r="T237" i="3"/>
  <c r="T233" i="3"/>
  <c r="T122" i="3"/>
  <c r="T252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 s="1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 s="1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 s="1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 s="1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 s="1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 s="1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 s="1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 s="1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 s="1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 s="1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 s="1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 s="1"/>
  <c r="T812" i="3"/>
  <c r="T796" i="3"/>
  <c r="T780" i="3"/>
  <c r="T764" i="3"/>
  <c r="T748" i="3"/>
  <c r="T732" i="3"/>
  <c r="T716" i="3"/>
  <c r="T700" i="3"/>
  <c r="T684" i="3"/>
  <c r="T668" i="3"/>
  <c r="T652" i="3"/>
  <c r="T630" i="3"/>
  <c r="T34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 s="1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 s="1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 s="1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 s="1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 s="1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 s="1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 s="1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T334" i="3" s="1"/>
  <c r="L330" i="3"/>
  <c r="Q330" i="3"/>
  <c r="T330" i="3" s="1"/>
  <c r="L326" i="3"/>
  <c r="Q326" i="3"/>
  <c r="T326" i="3" s="1"/>
  <c r="L322" i="3"/>
  <c r="Q322" i="3"/>
  <c r="T322" i="3" s="1"/>
  <c r="L318" i="3"/>
  <c r="Q318" i="3"/>
  <c r="T318" i="3" s="1"/>
  <c r="L314" i="3"/>
  <c r="Q314" i="3"/>
  <c r="T314" i="3" s="1"/>
  <c r="L310" i="3"/>
  <c r="Q310" i="3"/>
  <c r="T310" i="3" s="1"/>
  <c r="L306" i="3"/>
  <c r="Q306" i="3"/>
  <c r="T306" i="3" s="1"/>
  <c r="L302" i="3"/>
  <c r="Q302" i="3"/>
  <c r="T302" i="3" s="1"/>
  <c r="L298" i="3"/>
  <c r="Q298" i="3"/>
  <c r="T298" i="3" s="1"/>
  <c r="L294" i="3"/>
  <c r="Q294" i="3"/>
  <c r="T294" i="3" s="1"/>
  <c r="L290" i="3"/>
  <c r="Q290" i="3"/>
  <c r="T290" i="3" s="1"/>
  <c r="L286" i="3"/>
  <c r="Q286" i="3"/>
  <c r="T286" i="3" s="1"/>
  <c r="L282" i="3"/>
  <c r="Q282" i="3"/>
  <c r="T282" i="3" s="1"/>
  <c r="L278" i="3"/>
  <c r="Q278" i="3"/>
  <c r="T278" i="3" s="1"/>
  <c r="L274" i="3"/>
  <c r="Q274" i="3"/>
  <c r="T274" i="3" s="1"/>
  <c r="L270" i="3"/>
  <c r="Q270" i="3"/>
  <c r="T270" i="3" s="1"/>
  <c r="Q97" i="3"/>
  <c r="T97" i="3" s="1"/>
  <c r="L97" i="3"/>
  <c r="T661" i="3"/>
  <c r="T633" i="3"/>
  <c r="T38" i="3"/>
  <c r="L18" i="5"/>
  <c r="L16" i="5"/>
  <c r="L7" i="5"/>
  <c r="L13" i="5"/>
  <c r="T20" i="3"/>
  <c r="T12" i="3"/>
  <c r="T18" i="3"/>
  <c r="T10" i="3"/>
  <c r="T16" i="3"/>
  <c r="T8" i="3"/>
  <c r="T22" i="3"/>
  <c r="T14" i="3"/>
  <c r="T6" i="3"/>
  <c r="T243" i="3"/>
  <c r="Q227" i="3"/>
  <c r="T227" i="3" s="1"/>
  <c r="L227" i="3"/>
  <c r="Q224" i="3"/>
  <c r="T224" i="3" s="1"/>
  <c r="L224" i="3"/>
  <c r="L266" i="3"/>
  <c r="Q266" i="3"/>
  <c r="T266" i="3" s="1"/>
  <c r="T259" i="3"/>
  <c r="T255" i="3"/>
  <c r="T251" i="3"/>
  <c r="T247" i="3"/>
  <c r="Q225" i="3"/>
  <c r="T225" i="3" s="1"/>
  <c r="L225" i="3"/>
  <c r="Q229" i="3"/>
  <c r="T229" i="3" s="1"/>
  <c r="L229" i="3"/>
  <c r="T245" i="3"/>
  <c r="T262" i="3"/>
  <c r="T258" i="3"/>
  <c r="T254" i="3"/>
  <c r="T250" i="3"/>
  <c r="T246" i="3"/>
  <c r="T265" i="3"/>
  <c r="T244" i="3"/>
  <c r="T261" i="3"/>
  <c r="T257" i="3"/>
  <c r="T253" i="3"/>
  <c r="T249" i="3"/>
  <c r="T123" i="3"/>
  <c r="Q83" i="3"/>
  <c r="T83" i="3" s="1"/>
  <c r="L83" i="3"/>
  <c r="Q75" i="3"/>
  <c r="T75" i="3" s="1"/>
  <c r="L75" i="3"/>
  <c r="T69" i="3"/>
  <c r="M69" i="3"/>
  <c r="T61" i="3"/>
  <c r="M61" i="3"/>
  <c r="M88" i="3"/>
  <c r="M80" i="3"/>
  <c r="M89" i="3"/>
  <c r="M86" i="3"/>
  <c r="T129" i="3"/>
  <c r="M74" i="3"/>
  <c r="M60" i="3"/>
  <c r="T60" i="3"/>
  <c r="Q56" i="3"/>
  <c r="T56" i="3" s="1"/>
  <c r="L56" i="3"/>
  <c r="L77" i="3"/>
  <c r="Q77" i="3"/>
  <c r="T77" i="3" s="1"/>
  <c r="Q141" i="3"/>
  <c r="T141" i="3" s="1"/>
  <c r="L141" i="3"/>
  <c r="Q137" i="3"/>
  <c r="T137" i="3" s="1"/>
  <c r="L137" i="3"/>
  <c r="Q140" i="3"/>
  <c r="T140" i="3" s="1"/>
  <c r="L140" i="3"/>
  <c r="Q136" i="3"/>
  <c r="T136" i="3" s="1"/>
  <c r="L136" i="3"/>
  <c r="T127" i="3"/>
  <c r="M83" i="3"/>
  <c r="M75" i="3"/>
  <c r="T67" i="3"/>
  <c r="M67" i="3"/>
  <c r="T59" i="3"/>
  <c r="M59" i="3"/>
  <c r="L84" i="3"/>
  <c r="Q84" i="3"/>
  <c r="T84" i="3" s="1"/>
  <c r="L76" i="3"/>
  <c r="Q76" i="3"/>
  <c r="T76" i="3" s="1"/>
  <c r="L81" i="3"/>
  <c r="Q81" i="3"/>
  <c r="T81" i="3" s="1"/>
  <c r="L78" i="3"/>
  <c r="Q78" i="3"/>
  <c r="T78" i="3" s="1"/>
  <c r="Q82" i="3"/>
  <c r="T82" i="3" s="1"/>
  <c r="L82" i="3"/>
  <c r="M68" i="3"/>
  <c r="T68" i="3"/>
  <c r="L85" i="3"/>
  <c r="Q85" i="3"/>
  <c r="T85" i="3" s="1"/>
  <c r="M77" i="3"/>
  <c r="M72" i="3"/>
  <c r="T128" i="3"/>
  <c r="T131" i="3"/>
  <c r="Q87" i="3"/>
  <c r="T87" i="3" s="1"/>
  <c r="L87" i="3"/>
  <c r="Q79" i="3"/>
  <c r="T79" i="3" s="1"/>
  <c r="L79" i="3"/>
  <c r="T73" i="3"/>
  <c r="M73" i="3"/>
  <c r="T65" i="3"/>
  <c r="M65" i="3"/>
  <c r="T57" i="3"/>
  <c r="M57" i="3"/>
  <c r="T134" i="3"/>
  <c r="T126" i="3"/>
  <c r="M84" i="3"/>
  <c r="M76" i="3"/>
  <c r="M81" i="3"/>
  <c r="M78" i="3"/>
  <c r="M82" i="3"/>
  <c r="M85" i="3"/>
  <c r="M64" i="3"/>
  <c r="Q72" i="3"/>
  <c r="T72" i="3" s="1"/>
  <c r="L72" i="3"/>
  <c r="Q139" i="3"/>
  <c r="T139" i="3" s="1"/>
  <c r="L139" i="3"/>
  <c r="Q142" i="3"/>
  <c r="T142" i="3" s="1"/>
  <c r="L142" i="3"/>
  <c r="Q138" i="3"/>
  <c r="T138" i="3" s="1"/>
  <c r="L138" i="3"/>
  <c r="T135" i="3"/>
  <c r="M87" i="3"/>
  <c r="M79" i="3"/>
  <c r="T71" i="3"/>
  <c r="M71" i="3"/>
  <c r="T63" i="3"/>
  <c r="M63" i="3"/>
  <c r="T55" i="3"/>
  <c r="M55" i="3"/>
  <c r="L88" i="3"/>
  <c r="Q88" i="3"/>
  <c r="T88" i="3" s="1"/>
  <c r="L80" i="3"/>
  <c r="Q80" i="3"/>
  <c r="T80" i="3" s="1"/>
  <c r="L89" i="3"/>
  <c r="Q89" i="3"/>
  <c r="T89" i="3" s="1"/>
  <c r="L86" i="3"/>
  <c r="Q86" i="3"/>
  <c r="T86" i="3" s="1"/>
  <c r="Q74" i="3"/>
  <c r="T74" i="3" s="1"/>
  <c r="L74" i="3"/>
  <c r="M56" i="3"/>
  <c r="Q64" i="3"/>
  <c r="T64" i="3" s="1"/>
  <c r="L64" i="3"/>
  <c r="L20" i="5"/>
  <c r="L14" i="5"/>
  <c r="M13" i="5"/>
  <c r="S13" i="5" s="1"/>
  <c r="J21" i="5"/>
  <c r="M17" i="5"/>
  <c r="S17" i="5" s="1"/>
  <c r="M6" i="5"/>
  <c r="S6" i="5" s="1"/>
  <c r="Q220" i="3"/>
  <c r="T220" i="3" s="1"/>
  <c r="L220" i="3"/>
  <c r="Q216" i="3"/>
  <c r="T216" i="3" s="1"/>
  <c r="L216" i="3"/>
  <c r="Q212" i="3"/>
  <c r="T212" i="3" s="1"/>
  <c r="L212" i="3"/>
  <c r="Q219" i="3"/>
  <c r="T219" i="3" s="1"/>
  <c r="L219" i="3"/>
  <c r="Q215" i="3"/>
  <c r="T215" i="3" s="1"/>
  <c r="L215" i="3"/>
  <c r="Q211" i="3"/>
  <c r="T211" i="3" s="1"/>
  <c r="L211" i="3"/>
  <c r="Q218" i="3"/>
  <c r="T218" i="3" s="1"/>
  <c r="L218" i="3"/>
  <c r="Q214" i="3"/>
  <c r="T214" i="3" s="1"/>
  <c r="L214" i="3"/>
  <c r="Q210" i="3"/>
  <c r="T210" i="3" s="1"/>
  <c r="L210" i="3"/>
  <c r="Q221" i="3"/>
  <c r="T221" i="3" s="1"/>
  <c r="L221" i="3"/>
  <c r="Q217" i="3"/>
  <c r="T217" i="3" s="1"/>
  <c r="L217" i="3"/>
  <c r="Q213" i="3"/>
  <c r="T213" i="3" s="1"/>
  <c r="L213" i="3"/>
  <c r="Q209" i="3"/>
  <c r="T209" i="3" s="1"/>
  <c r="L209" i="3"/>
  <c r="O17" i="5"/>
  <c r="F21" i="5"/>
  <c r="L189" i="3"/>
  <c r="Q189" i="3"/>
  <c r="T189" i="3" s="1"/>
  <c r="L185" i="3"/>
  <c r="Q185" i="3"/>
  <c r="T185" i="3" s="1"/>
  <c r="L181" i="3"/>
  <c r="Q181" i="3"/>
  <c r="T181" i="3" s="1"/>
  <c r="L177" i="3"/>
  <c r="Q177" i="3"/>
  <c r="T177" i="3" s="1"/>
  <c r="L173" i="3"/>
  <c r="Q173" i="3"/>
  <c r="T173" i="3" s="1"/>
  <c r="L12" i="5"/>
  <c r="L192" i="3"/>
  <c r="Q192" i="3"/>
  <c r="T192" i="3" s="1"/>
  <c r="L188" i="3"/>
  <c r="Q188" i="3"/>
  <c r="T188" i="3" s="1"/>
  <c r="L184" i="3"/>
  <c r="Q184" i="3"/>
  <c r="T184" i="3" s="1"/>
  <c r="L180" i="3"/>
  <c r="Q180" i="3"/>
  <c r="T180" i="3" s="1"/>
  <c r="L176" i="3"/>
  <c r="Q176" i="3"/>
  <c r="T176" i="3" s="1"/>
  <c r="L15" i="5"/>
  <c r="L191" i="3"/>
  <c r="Q191" i="3"/>
  <c r="T191" i="3" s="1"/>
  <c r="L187" i="3"/>
  <c r="Q187" i="3"/>
  <c r="T187" i="3" s="1"/>
  <c r="L183" i="3"/>
  <c r="Q183" i="3"/>
  <c r="T183" i="3" s="1"/>
  <c r="L179" i="3"/>
  <c r="Q179" i="3"/>
  <c r="T179" i="3" s="1"/>
  <c r="L175" i="3"/>
  <c r="Q175" i="3"/>
  <c r="T175" i="3" s="1"/>
  <c r="L190" i="3"/>
  <c r="Q190" i="3"/>
  <c r="T190" i="3" s="1"/>
  <c r="L186" i="3"/>
  <c r="Q186" i="3"/>
  <c r="T186" i="3" s="1"/>
  <c r="L182" i="3"/>
  <c r="Q182" i="3"/>
  <c r="T182" i="3" s="1"/>
  <c r="L178" i="3"/>
  <c r="Q178" i="3"/>
  <c r="T178" i="3" s="1"/>
  <c r="L174" i="3"/>
  <c r="Q174" i="3"/>
  <c r="T174" i="3" s="1"/>
  <c r="S479" i="4"/>
  <c r="Q156" i="3"/>
  <c r="T156" i="3" s="1"/>
  <c r="L156" i="3"/>
  <c r="Q152" i="3"/>
  <c r="T152" i="3" s="1"/>
  <c r="L152" i="3"/>
  <c r="Q148" i="3"/>
  <c r="T148" i="3" s="1"/>
  <c r="L148" i="3"/>
  <c r="Q144" i="3"/>
  <c r="T144" i="3" s="1"/>
  <c r="L144" i="3"/>
  <c r="M171" i="3"/>
  <c r="T171" i="3"/>
  <c r="M167" i="3"/>
  <c r="T167" i="3"/>
  <c r="M163" i="3"/>
  <c r="T163" i="3"/>
  <c r="AB29" i="3"/>
  <c r="E10" i="5" s="1"/>
  <c r="H21" i="5"/>
  <c r="M11" i="5"/>
  <c r="S11" i="5" s="1"/>
  <c r="Q158" i="3"/>
  <c r="T158" i="3" s="1"/>
  <c r="L158" i="3"/>
  <c r="Q154" i="3"/>
  <c r="T154" i="3" s="1"/>
  <c r="L154" i="3"/>
  <c r="Q150" i="3"/>
  <c r="T150" i="3" s="1"/>
  <c r="L150" i="3"/>
  <c r="Q146" i="3"/>
  <c r="T146" i="3" s="1"/>
  <c r="L146" i="3"/>
  <c r="M169" i="3"/>
  <c r="T169" i="3"/>
  <c r="AE29" i="3"/>
  <c r="K10" i="5" s="1"/>
  <c r="Q159" i="3"/>
  <c r="T159" i="3" s="1"/>
  <c r="L159" i="3"/>
  <c r="Q155" i="3"/>
  <c r="T155" i="3" s="1"/>
  <c r="L155" i="3"/>
  <c r="Q151" i="3"/>
  <c r="T151" i="3" s="1"/>
  <c r="L151" i="3"/>
  <c r="Q147" i="3"/>
  <c r="T147" i="3" s="1"/>
  <c r="L147" i="3"/>
  <c r="Q143" i="3"/>
  <c r="T143" i="3" s="1"/>
  <c r="L143" i="3"/>
  <c r="O11" i="5"/>
  <c r="M165" i="3"/>
  <c r="T165" i="3"/>
  <c r="Q157" i="3"/>
  <c r="T157" i="3" s="1"/>
  <c r="L157" i="3"/>
  <c r="Q153" i="3"/>
  <c r="T153" i="3" s="1"/>
  <c r="L153" i="3"/>
  <c r="Q149" i="3"/>
  <c r="T149" i="3" s="1"/>
  <c r="L149" i="3"/>
  <c r="Q145" i="3"/>
  <c r="T145" i="3" s="1"/>
  <c r="L145" i="3"/>
  <c r="S1908" i="4"/>
  <c r="S675" i="4"/>
  <c r="S659" i="4"/>
  <c r="S643" i="4"/>
  <c r="S627" i="4"/>
  <c r="S611" i="4"/>
  <c r="S595" i="4"/>
  <c r="S587" i="4"/>
  <c r="S579" i="4"/>
  <c r="S563" i="4"/>
  <c r="S555" i="4"/>
  <c r="S547" i="4"/>
  <c r="S539" i="4"/>
  <c r="S531" i="4"/>
  <c r="S523" i="4"/>
  <c r="S515" i="4"/>
  <c r="S507" i="4"/>
  <c r="S499" i="4"/>
  <c r="S491" i="4"/>
  <c r="S483" i="4"/>
  <c r="S474" i="4"/>
  <c r="S466" i="4"/>
  <c r="S458" i="4"/>
  <c r="S450" i="4"/>
  <c r="S442" i="4"/>
  <c r="S1855" i="4"/>
  <c r="S1847" i="4"/>
  <c r="S1839" i="4"/>
  <c r="S1831" i="4"/>
  <c r="S1837" i="4"/>
  <c r="S1857" i="4"/>
  <c r="S1841" i="4"/>
  <c r="AB35" i="4"/>
  <c r="S476" i="4"/>
  <c r="S468" i="4"/>
  <c r="S460" i="4"/>
  <c r="S452" i="4"/>
  <c r="S444" i="4"/>
  <c r="AG89" i="4"/>
  <c r="S1893" i="4"/>
  <c r="S1268" i="4"/>
  <c r="S1264" i="4"/>
  <c r="S1065" i="4"/>
  <c r="S1900" i="4"/>
  <c r="S1655" i="4"/>
  <c r="S683" i="4"/>
  <c r="S667" i="4"/>
  <c r="S651" i="4"/>
  <c r="S635" i="4"/>
  <c r="S619" i="4"/>
  <c r="S603" i="4"/>
  <c r="S571" i="4"/>
  <c r="S681" i="4"/>
  <c r="S673" i="4"/>
  <c r="S665" i="4"/>
  <c r="S657" i="4"/>
  <c r="S649" i="4"/>
  <c r="S641" i="4"/>
  <c r="S633" i="4"/>
  <c r="S625" i="4"/>
  <c r="S617" i="4"/>
  <c r="S609" i="4"/>
  <c r="S601" i="4"/>
  <c r="S593" i="4"/>
  <c r="S585" i="4"/>
  <c r="S577" i="4"/>
  <c r="S569" i="4"/>
  <c r="S561" i="4"/>
  <c r="S553" i="4"/>
  <c r="S545" i="4"/>
  <c r="S537" i="4"/>
  <c r="S529" i="4"/>
  <c r="S521" i="4"/>
  <c r="S513" i="4"/>
  <c r="S505" i="4"/>
  <c r="S497" i="4"/>
  <c r="S489" i="4"/>
  <c r="AH89" i="4" s="1"/>
  <c r="I15" i="7" s="1"/>
  <c r="S480" i="4"/>
  <c r="S472" i="4"/>
  <c r="S464" i="4"/>
  <c r="S456" i="4"/>
  <c r="S448" i="4"/>
  <c r="S440" i="4"/>
  <c r="S1973" i="4"/>
  <c r="S1957" i="4"/>
  <c r="S1642" i="4"/>
  <c r="S1602" i="4"/>
  <c r="S1051" i="4"/>
  <c r="S1856" i="4"/>
  <c r="S1853" i="4"/>
  <c r="S1828" i="4"/>
  <c r="S1833" i="4"/>
  <c r="S1832" i="4"/>
  <c r="S1840" i="4"/>
  <c r="S1612" i="4"/>
  <c r="S475" i="4"/>
  <c r="S467" i="4"/>
  <c r="S459" i="4"/>
  <c r="S451" i="4"/>
  <c r="S443" i="4"/>
  <c r="X89" i="4"/>
  <c r="S684" i="4"/>
  <c r="S676" i="4"/>
  <c r="S668" i="4"/>
  <c r="S660" i="4"/>
  <c r="S652" i="4"/>
  <c r="S644" i="4"/>
  <c r="S636" i="4"/>
  <c r="S628" i="4"/>
  <c r="S620" i="4"/>
  <c r="S612" i="4"/>
  <c r="S604" i="4"/>
  <c r="S596" i="4"/>
  <c r="S588" i="4"/>
  <c r="S580" i="4"/>
  <c r="S572" i="4"/>
  <c r="S564" i="4"/>
  <c r="S556" i="4"/>
  <c r="S548" i="4"/>
  <c r="S540" i="4"/>
  <c r="S532" i="4"/>
  <c r="S524" i="4"/>
  <c r="S516" i="4"/>
  <c r="S508" i="4"/>
  <c r="S500" i="4"/>
  <c r="S492" i="4"/>
  <c r="S484" i="4"/>
  <c r="S477" i="4"/>
  <c r="S469" i="4"/>
  <c r="S461" i="4"/>
  <c r="S453" i="4"/>
  <c r="S445" i="4"/>
  <c r="S1256" i="4"/>
  <c r="S1252" i="4"/>
  <c r="S691" i="4"/>
  <c r="I13" i="7"/>
  <c r="S2005" i="4"/>
  <c r="S1896" i="4"/>
  <c r="S1584" i="4"/>
  <c r="S1053" i="4"/>
  <c r="S674" i="4"/>
  <c r="S658" i="4"/>
  <c r="S634" i="4"/>
  <c r="S618" i="4"/>
  <c r="S594" i="4"/>
  <c r="S578" i="4"/>
  <c r="S562" i="4"/>
  <c r="S546" i="4"/>
  <c r="S530" i="4"/>
  <c r="S522" i="4"/>
  <c r="S506" i="4"/>
  <c r="S498" i="4"/>
  <c r="S490" i="4"/>
  <c r="S482" i="4"/>
  <c r="AA29" i="4"/>
  <c r="F31" i="7" s="1"/>
  <c r="S1652" i="4"/>
  <c r="S1649" i="4"/>
  <c r="S1636" i="4"/>
  <c r="S1640" i="4"/>
  <c r="S1608" i="4"/>
  <c r="S1644" i="4"/>
  <c r="AA54" i="4"/>
  <c r="F5" i="7" s="1"/>
  <c r="AE95" i="4"/>
  <c r="AD29" i="4"/>
  <c r="AB17" i="4"/>
  <c r="AE17" i="4" s="1"/>
  <c r="AA75" i="4"/>
  <c r="F29" i="7" s="1"/>
  <c r="AA23" i="4"/>
  <c r="F19" i="7" s="1"/>
  <c r="W17" i="4"/>
  <c r="V41" i="4"/>
  <c r="E21" i="7" s="1"/>
  <c r="V68" i="4"/>
  <c r="E25" i="7" s="1"/>
  <c r="X17" i="4"/>
  <c r="W41" i="4"/>
  <c r="W68" i="4"/>
  <c r="W95" i="4"/>
  <c r="Y17" i="4"/>
  <c r="X41" i="4"/>
  <c r="X68" i="4"/>
  <c r="X95" i="4"/>
  <c r="V17" i="4"/>
  <c r="E33" i="7" s="1"/>
  <c r="Y41" i="4"/>
  <c r="Y68" i="4"/>
  <c r="Y95" i="4"/>
  <c r="S2004" i="4"/>
  <c r="S1738" i="4"/>
  <c r="S666" i="4"/>
  <c r="S642" i="4"/>
  <c r="S610" i="4"/>
  <c r="S1916" i="4"/>
  <c r="S1892" i="4"/>
  <c r="S1604" i="4"/>
  <c r="S1624" i="4"/>
  <c r="S1592" i="4"/>
  <c r="S679" i="4"/>
  <c r="S671" i="4"/>
  <c r="S663" i="4"/>
  <c r="S655" i="4"/>
  <c r="S647" i="4"/>
  <c r="S639" i="4"/>
  <c r="S631" i="4"/>
  <c r="S623" i="4"/>
  <c r="S615" i="4"/>
  <c r="S607" i="4"/>
  <c r="S599" i="4"/>
  <c r="AH61" i="4" s="1"/>
  <c r="S591" i="4"/>
  <c r="S583" i="4"/>
  <c r="S575" i="4"/>
  <c r="S567" i="4"/>
  <c r="S559" i="4"/>
  <c r="S551" i="4"/>
  <c r="S543" i="4"/>
  <c r="S535" i="4"/>
  <c r="S527" i="4"/>
  <c r="S519" i="4"/>
  <c r="S511" i="4"/>
  <c r="S503" i="4"/>
  <c r="S495" i="4"/>
  <c r="S487" i="4"/>
  <c r="S478" i="4"/>
  <c r="S470" i="4"/>
  <c r="S462" i="4"/>
  <c r="S454" i="4"/>
  <c r="S446" i="4"/>
  <c r="S2002" i="4"/>
  <c r="S2003" i="4"/>
  <c r="S1858" i="4"/>
  <c r="S1850" i="4"/>
  <c r="S1842" i="4"/>
  <c r="S1834" i="4"/>
  <c r="S1920" i="4"/>
  <c r="S1904" i="4"/>
  <c r="S1888" i="4"/>
  <c r="S1829" i="4"/>
  <c r="S1849" i="4"/>
  <c r="S1740" i="4"/>
  <c r="S1736" i="4"/>
  <c r="S1651" i="4"/>
  <c r="S1596" i="4"/>
  <c r="S1648" i="4"/>
  <c r="S1632" i="4"/>
  <c r="S1616" i="4"/>
  <c r="S1600" i="4"/>
  <c r="S686" i="4"/>
  <c r="S678" i="4"/>
  <c r="S670" i="4"/>
  <c r="S662" i="4"/>
  <c r="S654" i="4"/>
  <c r="S646" i="4"/>
  <c r="S638" i="4"/>
  <c r="S630" i="4"/>
  <c r="S622" i="4"/>
  <c r="S614" i="4"/>
  <c r="S606" i="4"/>
  <c r="S598" i="4"/>
  <c r="S590" i="4"/>
  <c r="S582" i="4"/>
  <c r="S574" i="4"/>
  <c r="S566" i="4"/>
  <c r="S558" i="4"/>
  <c r="S550" i="4"/>
  <c r="S542" i="4"/>
  <c r="S534" i="4"/>
  <c r="S526" i="4"/>
  <c r="S518" i="4"/>
  <c r="S510" i="4"/>
  <c r="S502" i="4"/>
  <c r="S494" i="4"/>
  <c r="S486" i="4"/>
  <c r="AE89" i="4"/>
  <c r="S1045" i="4"/>
  <c r="S685" i="4"/>
  <c r="S677" i="4"/>
  <c r="S669" i="4"/>
  <c r="S661" i="4"/>
  <c r="S653" i="4"/>
  <c r="S645" i="4"/>
  <c r="S637" i="4"/>
  <c r="S629" i="4"/>
  <c r="S621" i="4"/>
  <c r="S613" i="4"/>
  <c r="S605" i="4"/>
  <c r="S597" i="4"/>
  <c r="S589" i="4"/>
  <c r="S581" i="4"/>
  <c r="S573" i="4"/>
  <c r="S565" i="4"/>
  <c r="S557" i="4"/>
  <c r="S549" i="4"/>
  <c r="S541" i="4"/>
  <c r="S533" i="4"/>
  <c r="S525" i="4"/>
  <c r="S517" i="4"/>
  <c r="S509" i="4"/>
  <c r="S501" i="4"/>
  <c r="S493" i="4"/>
  <c r="S485" i="4"/>
  <c r="AA89" i="4"/>
  <c r="F15" i="7" s="1"/>
  <c r="S680" i="4"/>
  <c r="S672" i="4"/>
  <c r="S664" i="4"/>
  <c r="S656" i="4"/>
  <c r="S648" i="4"/>
  <c r="S640" i="4"/>
  <c r="S632" i="4"/>
  <c r="S624" i="4"/>
  <c r="S616" i="4"/>
  <c r="S608" i="4"/>
  <c r="S600" i="4"/>
  <c r="S592" i="4"/>
  <c r="S584" i="4"/>
  <c r="S576" i="4"/>
  <c r="S568" i="4"/>
  <c r="S560" i="4"/>
  <c r="S552" i="4"/>
  <c r="S544" i="4"/>
  <c r="S536" i="4"/>
  <c r="S528" i="4"/>
  <c r="S520" i="4"/>
  <c r="S512" i="4"/>
  <c r="S504" i="4"/>
  <c r="S496" i="4"/>
  <c r="S488" i="4"/>
  <c r="S481" i="4"/>
  <c r="AB75" i="4"/>
  <c r="AE75" i="4" s="1"/>
  <c r="AG47" i="4"/>
  <c r="AI47" i="4" s="1"/>
  <c r="AA10" i="4"/>
  <c r="F11" i="7" s="1"/>
  <c r="AD10" i="4"/>
  <c r="W23" i="4"/>
  <c r="W47" i="4"/>
  <c r="W75" i="4"/>
  <c r="X23" i="4"/>
  <c r="X47" i="4"/>
  <c r="X75" i="4"/>
  <c r="X83" i="4"/>
  <c r="Y23" i="4"/>
  <c r="Y47" i="4"/>
  <c r="Y75" i="4"/>
  <c r="V10" i="4"/>
  <c r="E11" i="7" s="1"/>
  <c r="V23" i="4"/>
  <c r="E19" i="7" s="1"/>
  <c r="V47" i="4"/>
  <c r="E13" i="7" s="1"/>
  <c r="V75" i="4"/>
  <c r="E29" i="7" s="1"/>
  <c r="Y89" i="4"/>
  <c r="AB68" i="4"/>
  <c r="AE68" i="4" s="1"/>
  <c r="AB41" i="4"/>
  <c r="AB10" i="4"/>
  <c r="AA95" i="4"/>
  <c r="F27" i="7" s="1"/>
  <c r="AA68" i="4"/>
  <c r="F25" i="7" s="1"/>
  <c r="AB47" i="4"/>
  <c r="AE47" i="4" s="1"/>
  <c r="AE23" i="4"/>
  <c r="AD4" i="4"/>
  <c r="AE4" i="4" s="1"/>
  <c r="AA47" i="4"/>
  <c r="F13" i="7" s="1"/>
  <c r="X29" i="4"/>
  <c r="X54" i="4"/>
  <c r="V4" i="4"/>
  <c r="E9" i="7" s="1"/>
  <c r="Y29" i="4"/>
  <c r="Y54" i="4"/>
  <c r="Y83" i="4"/>
  <c r="W4" i="4"/>
  <c r="V29" i="4"/>
  <c r="E31" i="7" s="1"/>
  <c r="V54" i="4"/>
  <c r="E5" i="7" s="1"/>
  <c r="V83" i="4"/>
  <c r="E17" i="7" s="1"/>
  <c r="X4" i="4"/>
  <c r="W29" i="4"/>
  <c r="W54" i="4"/>
  <c r="W83" i="4"/>
  <c r="V95" i="4"/>
  <c r="E27" i="7" s="1"/>
  <c r="AG83" i="4"/>
  <c r="S2001" i="4"/>
  <c r="S1912" i="4"/>
  <c r="S1628" i="4"/>
  <c r="S1061" i="4"/>
  <c r="S682" i="4"/>
  <c r="S650" i="4"/>
  <c r="S626" i="4"/>
  <c r="S602" i="4"/>
  <c r="S586" i="4"/>
  <c r="S570" i="4"/>
  <c r="S554" i="4"/>
  <c r="S538" i="4"/>
  <c r="S514" i="4"/>
  <c r="AA17" i="4"/>
  <c r="F33" i="7" s="1"/>
  <c r="AA35" i="4"/>
  <c r="F23" i="7" s="1"/>
  <c r="AA4" i="4"/>
  <c r="F9" i="7" s="1"/>
  <c r="AD61" i="4"/>
  <c r="AE61" i="4" s="1"/>
  <c r="AA41" i="4"/>
  <c r="F21" i="7" s="1"/>
  <c r="AB83" i="4"/>
  <c r="AE83" i="4" s="1"/>
  <c r="AD41" i="4"/>
  <c r="AB29" i="4"/>
  <c r="AE29" i="4" s="1"/>
  <c r="Y4" i="4"/>
  <c r="Y35" i="4"/>
  <c r="Y61" i="4"/>
  <c r="W10" i="4"/>
  <c r="V35" i="4"/>
  <c r="E23" i="7" s="1"/>
  <c r="V61" i="4"/>
  <c r="E7" i="7" s="1"/>
  <c r="V89" i="4"/>
  <c r="E15" i="7" s="1"/>
  <c r="X10" i="4"/>
  <c r="W35" i="4"/>
  <c r="W61" i="4"/>
  <c r="W89" i="4"/>
  <c r="Y10" i="4"/>
  <c r="X35" i="4"/>
  <c r="X61" i="4"/>
  <c r="P21" i="5"/>
  <c r="I21" i="5" l="1"/>
  <c r="AG68" i="4"/>
  <c r="I7" i="7"/>
  <c r="AJ61" i="4"/>
  <c r="H7" i="7" s="1"/>
  <c r="AG61" i="4"/>
  <c r="AI61" i="4" s="1"/>
  <c r="AH4" i="4"/>
  <c r="I9" i="7" s="1"/>
  <c r="AH23" i="4"/>
  <c r="I19" i="7" s="1"/>
  <c r="AG61" i="3"/>
  <c r="T17" i="5" s="1"/>
  <c r="AH54" i="4"/>
  <c r="I5" i="7" s="1"/>
  <c r="AG4" i="4"/>
  <c r="AH10" i="4"/>
  <c r="I11" i="7" s="1"/>
  <c r="AG89" i="3"/>
  <c r="T11" i="5" s="1"/>
  <c r="Z89" i="4"/>
  <c r="E8" i="8" s="1"/>
  <c r="O16" i="5"/>
  <c r="O12" i="5"/>
  <c r="M8" i="5"/>
  <c r="S8" i="5" s="1"/>
  <c r="M18" i="5"/>
  <c r="S18" i="5" s="1"/>
  <c r="O7" i="5"/>
  <c r="M15" i="5"/>
  <c r="S15" i="5" s="1"/>
  <c r="O14" i="5"/>
  <c r="O8" i="5"/>
  <c r="O15" i="5"/>
  <c r="AG4" i="3"/>
  <c r="T6" i="5" s="1"/>
  <c r="AG47" i="3"/>
  <c r="T15" i="5" s="1"/>
  <c r="AG54" i="4"/>
  <c r="AG54" i="3"/>
  <c r="T16" i="5" s="1"/>
  <c r="AG95" i="4"/>
  <c r="AG17" i="4"/>
  <c r="AG23" i="4"/>
  <c r="AG10" i="4"/>
  <c r="AE10" i="4"/>
  <c r="F12" i="7" s="1"/>
  <c r="AE35" i="4"/>
  <c r="AG35" i="4"/>
  <c r="AI89" i="4"/>
  <c r="I16" i="7" s="1"/>
  <c r="O20" i="5"/>
  <c r="M20" i="5"/>
  <c r="S20" i="5" s="1"/>
  <c r="O9" i="5"/>
  <c r="AG75" i="3"/>
  <c r="T19" i="5" s="1"/>
  <c r="W4" i="3"/>
  <c r="C6" i="5" s="1"/>
  <c r="AG10" i="3"/>
  <c r="T7" i="5" s="1"/>
  <c r="AG23" i="3"/>
  <c r="T9" i="5" s="1"/>
  <c r="X89" i="3"/>
  <c r="D11" i="5" s="1"/>
  <c r="O18" i="5"/>
  <c r="AG41" i="3"/>
  <c r="T14" i="5" s="1"/>
  <c r="O19" i="5"/>
  <c r="G21" i="5"/>
  <c r="M7" i="5"/>
  <c r="S7" i="5" s="1"/>
  <c r="X61" i="3"/>
  <c r="D17" i="5" s="1"/>
  <c r="L21" i="5"/>
  <c r="X54" i="3"/>
  <c r="D16" i="5" s="1"/>
  <c r="W47" i="3"/>
  <c r="C15" i="5" s="1"/>
  <c r="V41" i="3"/>
  <c r="B14" i="5" s="1"/>
  <c r="W89" i="3"/>
  <c r="C11" i="5" s="1"/>
  <c r="AG83" i="3"/>
  <c r="T20" i="5" s="1"/>
  <c r="W17" i="3"/>
  <c r="C8" i="5" s="1"/>
  <c r="X17" i="3"/>
  <c r="D8" i="5" s="1"/>
  <c r="V89" i="3"/>
  <c r="B11" i="5" s="1"/>
  <c r="V83" i="3"/>
  <c r="B20" i="5" s="1"/>
  <c r="W75" i="3"/>
  <c r="C19" i="5" s="1"/>
  <c r="X47" i="3"/>
  <c r="D15" i="5" s="1"/>
  <c r="W35" i="3"/>
  <c r="C13" i="5" s="1"/>
  <c r="X83" i="3"/>
  <c r="D20" i="5" s="1"/>
  <c r="W68" i="3"/>
  <c r="C18" i="5" s="1"/>
  <c r="X4" i="3"/>
  <c r="D6" i="5" s="1"/>
  <c r="AG17" i="3"/>
  <c r="T8" i="5" s="1"/>
  <c r="AG68" i="3"/>
  <c r="T18" i="5" s="1"/>
  <c r="AG35" i="3"/>
  <c r="T13" i="5" s="1"/>
  <c r="AG29" i="3"/>
  <c r="T10" i="5" s="1"/>
  <c r="AG95" i="3"/>
  <c r="T12" i="5" s="1"/>
  <c r="AH83" i="4"/>
  <c r="I17" i="7" s="1"/>
  <c r="AH75" i="4"/>
  <c r="I29" i="7" s="1"/>
  <c r="AG41" i="4"/>
  <c r="AG29" i="4"/>
  <c r="AH95" i="4"/>
  <c r="I27" i="7" s="1"/>
  <c r="AH17" i="4"/>
  <c r="AI17" i="4" s="1"/>
  <c r="AH41" i="4"/>
  <c r="AH29" i="4"/>
  <c r="AJ29" i="4" s="1"/>
  <c r="H31" i="7" s="1"/>
  <c r="Z83" i="4"/>
  <c r="E18" i="7" s="1"/>
  <c r="AH68" i="4"/>
  <c r="AI68" i="4" s="1"/>
  <c r="V54" i="3"/>
  <c r="B16" i="5" s="1"/>
  <c r="X35" i="3"/>
  <c r="D13" i="5" s="1"/>
  <c r="V75" i="3"/>
  <c r="B19" i="5" s="1"/>
  <c r="W95" i="3"/>
  <c r="C12" i="5" s="1"/>
  <c r="O10" i="5"/>
  <c r="E21" i="5"/>
  <c r="V35" i="3"/>
  <c r="B13" i="5" s="1"/>
  <c r="X29" i="3"/>
  <c r="D10" i="5" s="1"/>
  <c r="V68" i="3"/>
  <c r="B18" i="5" s="1"/>
  <c r="V17" i="3"/>
  <c r="B8" i="5" s="1"/>
  <c r="W41" i="3"/>
  <c r="C14" i="5" s="1"/>
  <c r="X75" i="3"/>
  <c r="D19" i="5" s="1"/>
  <c r="V29" i="3"/>
  <c r="B10" i="5" s="1"/>
  <c r="W61" i="3"/>
  <c r="C17" i="5" s="1"/>
  <c r="W23" i="3"/>
  <c r="C9" i="5" s="1"/>
  <c r="X10" i="3"/>
  <c r="D7" i="5" s="1"/>
  <c r="V47" i="3"/>
  <c r="B15" i="5" s="1"/>
  <c r="W83" i="3"/>
  <c r="C20" i="5" s="1"/>
  <c r="X95" i="3"/>
  <c r="D12" i="5" s="1"/>
  <c r="X68" i="3"/>
  <c r="D18" i="5" s="1"/>
  <c r="V10" i="3"/>
  <c r="B7" i="5" s="1"/>
  <c r="V23" i="3"/>
  <c r="B9" i="5" s="1"/>
  <c r="W54" i="3"/>
  <c r="C16" i="5" s="1"/>
  <c r="V95" i="3"/>
  <c r="B12" i="5" s="1"/>
  <c r="M10" i="5"/>
  <c r="K21" i="5"/>
  <c r="X23" i="3"/>
  <c r="D9" i="5" s="1"/>
  <c r="V61" i="3"/>
  <c r="B17" i="5" s="1"/>
  <c r="W10" i="3"/>
  <c r="C7" i="5" s="1"/>
  <c r="X41" i="3"/>
  <c r="D14" i="5" s="1"/>
  <c r="V4" i="3"/>
  <c r="B6" i="5" s="1"/>
  <c r="W29" i="3"/>
  <c r="C10" i="5" s="1"/>
  <c r="Z23" i="4"/>
  <c r="E20" i="7" s="1"/>
  <c r="AI23" i="4"/>
  <c r="AK23" i="4" s="1"/>
  <c r="H20" i="7" s="1"/>
  <c r="Z29" i="4"/>
  <c r="E32" i="7" s="1"/>
  <c r="D16" i="8"/>
  <c r="F8" i="7"/>
  <c r="D3" i="8"/>
  <c r="F10" i="7"/>
  <c r="Z61" i="4"/>
  <c r="Z10" i="4"/>
  <c r="D7" i="8"/>
  <c r="F32" i="7"/>
  <c r="Z54" i="4"/>
  <c r="D12" i="8"/>
  <c r="F14" i="7"/>
  <c r="AE41" i="4"/>
  <c r="D14" i="8"/>
  <c r="F30" i="7"/>
  <c r="Z41" i="4"/>
  <c r="Z17" i="4"/>
  <c r="AJ47" i="4"/>
  <c r="H13" i="7" s="1"/>
  <c r="AJ23" i="4"/>
  <c r="H19" i="7" s="1"/>
  <c r="AG75" i="4"/>
  <c r="E16" i="7"/>
  <c r="D13" i="8"/>
  <c r="F26" i="7"/>
  <c r="Z75" i="4"/>
  <c r="D15" i="8"/>
  <c r="F6" i="7"/>
  <c r="D9" i="8"/>
  <c r="F28" i="7"/>
  <c r="D17" i="8"/>
  <c r="F18" i="7"/>
  <c r="Z4" i="4"/>
  <c r="Z47" i="4"/>
  <c r="Z95" i="4"/>
  <c r="AH35" i="4"/>
  <c r="AJ54" i="4"/>
  <c r="H5" i="7" s="1"/>
  <c r="Z35" i="4"/>
  <c r="D6" i="8"/>
  <c r="F20" i="7"/>
  <c r="I14" i="7"/>
  <c r="AK47" i="4"/>
  <c r="H14" i="7" s="1"/>
  <c r="D8" i="8"/>
  <c r="F16" i="7"/>
  <c r="Z68" i="4"/>
  <c r="D5" i="8"/>
  <c r="F34" i="7"/>
  <c r="AJ89" i="4"/>
  <c r="H15" i="7" s="1"/>
  <c r="I8" i="7"/>
  <c r="AK61" i="4"/>
  <c r="H8" i="7" s="1"/>
  <c r="AI41" i="4" l="1"/>
  <c r="AI54" i="4"/>
  <c r="AJ4" i="4"/>
  <c r="H9" i="7" s="1"/>
  <c r="AI4" i="4"/>
  <c r="AK4" i="4" s="1"/>
  <c r="H10" i="7" s="1"/>
  <c r="D4" i="8"/>
  <c r="I4" i="8" s="1"/>
  <c r="AJ10" i="4"/>
  <c r="H11" i="7" s="1"/>
  <c r="AI10" i="4"/>
  <c r="I12" i="7" s="1"/>
  <c r="AI83" i="4"/>
  <c r="AJ83" i="4"/>
  <c r="H17" i="7" s="1"/>
  <c r="AJ95" i="4"/>
  <c r="H27" i="7" s="1"/>
  <c r="AI75" i="4"/>
  <c r="AK75" i="4" s="1"/>
  <c r="H30" i="7" s="1"/>
  <c r="AJ75" i="4"/>
  <c r="H29" i="7" s="1"/>
  <c r="I33" i="7"/>
  <c r="E17" i="8"/>
  <c r="D10" i="8"/>
  <c r="F24" i="7"/>
  <c r="AK89" i="4"/>
  <c r="H16" i="7" s="1"/>
  <c r="N15" i="5"/>
  <c r="N8" i="5"/>
  <c r="N11" i="5"/>
  <c r="O21" i="5"/>
  <c r="N20" i="5"/>
  <c r="AJ41" i="4"/>
  <c r="H21" i="7" s="1"/>
  <c r="I31" i="7"/>
  <c r="AI95" i="4"/>
  <c r="N17" i="5"/>
  <c r="N13" i="5"/>
  <c r="AJ17" i="4"/>
  <c r="H33" i="7" s="1"/>
  <c r="O6" i="7" s="1"/>
  <c r="D21" i="5"/>
  <c r="AK17" i="4"/>
  <c r="H34" i="7" s="1"/>
  <c r="I34" i="7"/>
  <c r="E7" i="8"/>
  <c r="I21" i="7"/>
  <c r="I25" i="7"/>
  <c r="N12" i="5"/>
  <c r="N14" i="5"/>
  <c r="N19" i="5"/>
  <c r="N9" i="5"/>
  <c r="C21" i="5"/>
  <c r="N7" i="5"/>
  <c r="I26" i="7"/>
  <c r="AK68" i="4"/>
  <c r="H26" i="7" s="1"/>
  <c r="E6" i="8"/>
  <c r="I20" i="7"/>
  <c r="AI29" i="4"/>
  <c r="AJ68" i="4"/>
  <c r="H25" i="7" s="1"/>
  <c r="N10" i="5"/>
  <c r="N18" i="5"/>
  <c r="S10" i="5"/>
  <c r="S21" i="5" s="1"/>
  <c r="M21" i="5"/>
  <c r="B21" i="5"/>
  <c r="N6" i="5"/>
  <c r="N16" i="5"/>
  <c r="I23" i="7"/>
  <c r="AJ35" i="4"/>
  <c r="H23" i="7" s="1"/>
  <c r="E10" i="7"/>
  <c r="E3" i="8"/>
  <c r="I13" i="8"/>
  <c r="H13" i="8"/>
  <c r="I14" i="8"/>
  <c r="H14" i="8"/>
  <c r="E15" i="8"/>
  <c r="E6" i="7"/>
  <c r="E8" i="7"/>
  <c r="E16" i="8"/>
  <c r="H16" i="8"/>
  <c r="I16" i="8"/>
  <c r="H5" i="8"/>
  <c r="I5" i="8"/>
  <c r="E14" i="7"/>
  <c r="E12" i="8"/>
  <c r="E26" i="7"/>
  <c r="E13" i="8"/>
  <c r="E24" i="7"/>
  <c r="E10" i="8"/>
  <c r="H15" i="8"/>
  <c r="I15" i="8"/>
  <c r="E34" i="7"/>
  <c r="E5" i="8"/>
  <c r="D11" i="8"/>
  <c r="F22" i="7"/>
  <c r="I22" i="7"/>
  <c r="AK41" i="4"/>
  <c r="H22" i="7" s="1"/>
  <c r="I9" i="8"/>
  <c r="H9" i="8"/>
  <c r="I8" i="8"/>
  <c r="H8" i="8"/>
  <c r="I6" i="8"/>
  <c r="H6" i="8"/>
  <c r="E28" i="7"/>
  <c r="E9" i="8"/>
  <c r="I17" i="8"/>
  <c r="H17" i="8"/>
  <c r="E30" i="7"/>
  <c r="E14" i="8"/>
  <c r="E22" i="7"/>
  <c r="E11" i="8"/>
  <c r="H7" i="8"/>
  <c r="I7" i="8"/>
  <c r="H3" i="8"/>
  <c r="I3" i="8"/>
  <c r="H12" i="8"/>
  <c r="I12" i="8"/>
  <c r="E12" i="7"/>
  <c r="E4" i="8"/>
  <c r="AI35" i="4"/>
  <c r="I6" i="7" l="1"/>
  <c r="AK54" i="4"/>
  <c r="H6" i="7" s="1"/>
  <c r="I10" i="7"/>
  <c r="M6" i="7"/>
  <c r="H4" i="8"/>
  <c r="D18" i="8"/>
  <c r="I30" i="7"/>
  <c r="AK10" i="4"/>
  <c r="H12" i="7" s="1"/>
  <c r="I18" i="7"/>
  <c r="AK83" i="4"/>
  <c r="H18" i="7" s="1"/>
  <c r="I10" i="8"/>
  <c r="H10" i="8"/>
  <c r="I28" i="7"/>
  <c r="AK95" i="4"/>
  <c r="H28" i="7" s="1"/>
  <c r="N6" i="7"/>
  <c r="AK29" i="4"/>
  <c r="H32" i="7" s="1"/>
  <c r="I32" i="7"/>
  <c r="N21" i="5"/>
  <c r="E18" i="8"/>
  <c r="I24" i="7"/>
  <c r="AK35" i="4"/>
  <c r="H24" i="7" s="1"/>
  <c r="I11" i="8"/>
  <c r="H11" i="8"/>
  <c r="H18" i="8" l="1"/>
  <c r="I18" i="8"/>
</calcChain>
</file>

<file path=xl/sharedStrings.xml><?xml version="1.0" encoding="utf-8"?>
<sst xmlns="http://schemas.openxmlformats.org/spreadsheetml/2006/main" count="4632" uniqueCount="410">
  <si>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</si>
  <si>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</si>
  <si>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</si>
  <si>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</si>
  <si>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</si>
  <si>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</si>
  <si>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</si>
  <si>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</si>
  <si>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</si>
  <si>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</si>
  <si>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</si>
  <si>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</si>
  <si>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</si>
  <si>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</si>
  <si>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</si>
  <si>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</si>
  <si>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</si>
  <si>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</si>
  <si>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</si>
  <si>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</si>
  <si>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INTERCHANGE 33KV</t>
  </si>
  <si>
    <t>EDC F/O</t>
  </si>
  <si>
    <t>TRIPPED,TRIED AND STAYED</t>
  </si>
  <si>
    <t>EXPRESS 33KV</t>
  </si>
  <si>
    <t>INDUSTRIAL 33KV</t>
  </si>
  <si>
    <t>TCN L/S</t>
  </si>
  <si>
    <t>1F</t>
  </si>
  <si>
    <t>6,1</t>
  </si>
  <si>
    <t>ROM 33KV</t>
  </si>
  <si>
    <t>DUGBE</t>
  </si>
  <si>
    <t>APETE 33KV</t>
  </si>
  <si>
    <t>EDC L/S</t>
  </si>
  <si>
    <t>APATA</t>
  </si>
  <si>
    <t>ERUWA TOWN  33KV FDR</t>
  </si>
  <si>
    <t>TCN/L/S</t>
  </si>
  <si>
    <t>0MW</t>
  </si>
  <si>
    <t>TCN FREQRENCY CONTROL</t>
  </si>
  <si>
    <t>OMI ADIO 33KV FDR</t>
  </si>
  <si>
    <t>6.0MW</t>
  </si>
  <si>
    <t>EDC/E/F</t>
  </si>
  <si>
    <t xml:space="preserve">SUPPLY RESTORED UP TO ABA-ARABA </t>
  </si>
  <si>
    <t>3.7MW</t>
  </si>
  <si>
    <t>5.0MW</t>
  </si>
  <si>
    <t>RESTORED UP TO OKE-OLA WHILE THE REST PART ISOLATED ON FAULT</t>
  </si>
  <si>
    <t>EDC/P/O</t>
  </si>
  <si>
    <t>TCN FORCED OUTAGE</t>
  </si>
  <si>
    <t>10.0MW</t>
  </si>
  <si>
    <t>EDC P/O</t>
  </si>
  <si>
    <t>OLUYOLE 33KV</t>
  </si>
  <si>
    <t>CUT JUMPER AMENDED BEHIND RATCON QUARTERS</t>
  </si>
  <si>
    <t>LIBERTY 33KV</t>
  </si>
  <si>
    <t>ISOLATOR OPENED AT AKERE WHILE AKUFO LEG WAS OPENED ON SUSPECTED FAULT.</t>
  </si>
  <si>
    <t>AGODI 1 33KV</t>
  </si>
  <si>
    <t>TO ENABLE DISCONNECT UCH FOR NON PAYMENT</t>
  </si>
  <si>
    <t>ERUWA TOWN 33KV FDR</t>
  </si>
  <si>
    <t>TCN TRANSFORMER LIMITATION</t>
  </si>
  <si>
    <t>2.8MW</t>
  </si>
  <si>
    <t>OMI-ADIO 33KV FDR</t>
  </si>
  <si>
    <t>7.5MW</t>
  </si>
  <si>
    <t>ERUWA/LANLATE 33KV FDR</t>
  </si>
  <si>
    <t>EDC/O/C</t>
  </si>
  <si>
    <t>6.5MW</t>
  </si>
  <si>
    <t>EDC TRANSIENT FAULT</t>
  </si>
  <si>
    <t>EDC/F/O</t>
  </si>
  <si>
    <t>2MW</t>
  </si>
  <si>
    <t>EDC FORCED OUTAGE</t>
  </si>
  <si>
    <t>2A</t>
  </si>
  <si>
    <t>CLIMBERS CUT ON THE LINE AT OGUN OSUN RIVER</t>
  </si>
  <si>
    <t>8MW</t>
  </si>
  <si>
    <t>1MW</t>
  </si>
  <si>
    <t>EDC PLANNED OUTAGE.</t>
  </si>
  <si>
    <t>APATA 33KV FDR</t>
  </si>
  <si>
    <t>9MW</t>
  </si>
  <si>
    <t>7MW</t>
  </si>
  <si>
    <t xml:space="preserve">EDC L/S </t>
  </si>
  <si>
    <t>T2A @ JERICHO</t>
  </si>
  <si>
    <t>AGODI 2 33KV</t>
  </si>
  <si>
    <t>FORCED OUTAGE DUE TO R-PHASE OBSERVED MISSING</t>
  </si>
  <si>
    <t>MINISTER 33KV</t>
  </si>
  <si>
    <t>TO CLOSE BACK ISOLATED PART AFTER TRACED WITH NOTHING FOUND. BUT AKUFO WAS CLOSE WHILE AJIBODE STILL OUT DUE TO FAULTY ISOLATOR</t>
  </si>
  <si>
    <t>IYAGANKU 33KV</t>
  </si>
  <si>
    <t>TCN P/O</t>
  </si>
  <si>
    <t>TO ALLOW AYEDE MEN DO MAINTENANCE WORK ON T2B 150MVA WHICH LATER WAS SUSPENDED</t>
  </si>
  <si>
    <r>
      <t>R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CUT JUMPER AMENDED @ OBMS,OLUYOLE</t>
    </r>
  </si>
  <si>
    <t>TAKEN AS AN ADDITIONAL APPARATUS FOR SAFETY TO CLEAR CUT JUMPER ON EXPRESS 33KV FDR</t>
  </si>
  <si>
    <t>TO CLOSE ISOLATED PORTION.</t>
  </si>
  <si>
    <t>ELEYELE 33KV</t>
  </si>
  <si>
    <t>TO CARRY OUT ANNUAL MAINTENANCE ON 150MVA</t>
  </si>
  <si>
    <t>T-2B 15MVA @ JERICHO</t>
  </si>
  <si>
    <t>SAMONDA 33KV</t>
  </si>
  <si>
    <t>ERUWA LANLATE 33KV FDR</t>
  </si>
  <si>
    <t>SUPPLY RESTORED UPTO ERUWA SWITCH YARD</t>
  </si>
  <si>
    <t>RESTORED OK</t>
  </si>
  <si>
    <t>TCN/P/O</t>
  </si>
  <si>
    <t>TCN PLANNED OUTAGE</t>
  </si>
  <si>
    <t>12MW</t>
  </si>
  <si>
    <t>TCN TRANSFOMER LIMITATION</t>
  </si>
  <si>
    <t>10MW</t>
  </si>
  <si>
    <t>EDC PENDING FAULT</t>
  </si>
  <si>
    <t>13MW</t>
  </si>
  <si>
    <t>EDC TRANSCIENT FAULT</t>
  </si>
  <si>
    <t>14MW</t>
  </si>
  <si>
    <t>TRACED WITH CUT JUMPER AMENDED &amp; ELIXZER 1MVA S/S OUT AT TOWN PLANNING AREA.</t>
  </si>
  <si>
    <t>TRACED WITH NOTHING FOUND ON THE LINE.</t>
  </si>
  <si>
    <t>ACCUMULATED STORAGE OF FAULT ON RELAY CLEARED</t>
  </si>
  <si>
    <t>AJIBODE LEG ISOLATED ON FAULT SUSPECT</t>
  </si>
  <si>
    <t>TREE RESTING ON BLUE PHASE LINE CUT AT UI</t>
  </si>
  <si>
    <t>TCN FREQUENCY CONTROL</t>
  </si>
  <si>
    <t>SUPPLY RESTORED UP TO ABA-ARABA WHILE THE REST PART ISOLATED ON FAULT</t>
  </si>
  <si>
    <t>7.0MW</t>
  </si>
  <si>
    <t>TCN/F/O</t>
  </si>
  <si>
    <t>3MW</t>
  </si>
  <si>
    <t>TCN F/O</t>
  </si>
  <si>
    <t>TRIPPING ON AYEDE T2</t>
  </si>
  <si>
    <t>1,2</t>
  </si>
  <si>
    <t>6/02/20201</t>
  </si>
  <si>
    <t>DUE TO TRIPPING ON T2 SECONDARY BRK AT AYEDE TCN.</t>
  </si>
  <si>
    <t>DUE TO YELLOW PHASE MISSING ON THE LINE.</t>
  </si>
  <si>
    <t>6.4MW</t>
  </si>
  <si>
    <t>11MW</t>
  </si>
  <si>
    <t xml:space="preserve">EXPRESS 33KV </t>
  </si>
  <si>
    <t>NOTHING ABNORMAL FOUND</t>
  </si>
  <si>
    <t>FREQUENCY CONTROL</t>
  </si>
  <si>
    <t>TAKEN AS AN ADDITIONAL APPARATUS FOR SAFETY TO CLEAR FAULT ON ARAMED FDR</t>
  </si>
  <si>
    <t>6.8MW</t>
  </si>
  <si>
    <t>6MW</t>
  </si>
  <si>
    <t>HT WIRE FLOGGED OUT AT SEED OF LIFE ONIREKE WAS AMENDED</t>
  </si>
  <si>
    <t>DUE TO YELLOW PHASE MISSING ON THE LINE BUT THE Y-Q WIRE CONDUCTOR WA RELACED WITH NEW ONE AT AGBARIGO AREA</t>
  </si>
  <si>
    <t>6&amp;1</t>
  </si>
  <si>
    <t>INTERTRIPPED BY ROM 33KV</t>
  </si>
  <si>
    <t>TREE RESTED ON LINE AT BAKO AREA CUT OFF</t>
  </si>
  <si>
    <t>TREE RESTED ON LINE AT COMMAND CUT OFF</t>
  </si>
  <si>
    <t>DUE TO TRIPPING ON ERUWA TOWN 33KV FDR</t>
  </si>
  <si>
    <t>8.5MW</t>
  </si>
  <si>
    <t>15MW</t>
  </si>
  <si>
    <t>SUPPLY RESTORED UPTO OWODE INJ S/S ISOLATOR</t>
  </si>
  <si>
    <t>RESTORED UP TO ELESO WHILE ORILE LEG ISOLATED ON FAULT</t>
  </si>
  <si>
    <t>RESTORED UP TO ELESO WHILE ORILE LEG STILL OUT ON FAULT SUSPECT</t>
  </si>
  <si>
    <t>1.0MW</t>
  </si>
  <si>
    <t>10.1MW</t>
  </si>
  <si>
    <t>9.6MW</t>
  </si>
  <si>
    <t>T-2A 15mva @ JERICHO</t>
  </si>
  <si>
    <t>TRACED WITH NOTHING FOUND</t>
  </si>
  <si>
    <t>1,6</t>
  </si>
  <si>
    <t>SAHEED FARMS 2 S/S ISOLATED</t>
  </si>
  <si>
    <t>TRIPPED ON O/C AND INTER-TRIPPED ELEYEL</t>
  </si>
  <si>
    <t>EDC PLANNED OUTAGE</t>
  </si>
  <si>
    <t>5MW</t>
  </si>
  <si>
    <t>TRIPPED TRIED AND STAYED</t>
  </si>
  <si>
    <t>INTERTRIPPED BY ROM 33KV FEEDER</t>
  </si>
  <si>
    <t>TREE CUT ON THE LINE AT ALOMAJA AREA.</t>
  </si>
  <si>
    <t>TO REPLACED FITTED AND CONCRETE 1 NO H/T POLE AT AGBARIGO AREA.</t>
  </si>
  <si>
    <t>TREE TOCHING LINE AT IGBOORA CUT OFF</t>
  </si>
  <si>
    <t>MPG FARM ISOLATED ON FAULT</t>
  </si>
  <si>
    <t>6.3MW</t>
  </si>
  <si>
    <t>OLUYOLE  33KV</t>
  </si>
  <si>
    <t>ISOLATION CARRIED OUT ALONG IJEBU ROAD DUE TO 3NOS BROKEN FIBRE CROSS ARMS</t>
  </si>
  <si>
    <t>EDC TRANSIENTF FAULT</t>
  </si>
  <si>
    <t>ERUWA/LANLATE 11KV FDR</t>
  </si>
  <si>
    <t>4.2MW</t>
  </si>
  <si>
    <t>13/2/2021</t>
  </si>
  <si>
    <t>SAHEED FARM 2 1MVA S/S ISOLATED ON FAULT SUSPECT</t>
  </si>
  <si>
    <t>13/02/2021</t>
  </si>
  <si>
    <t>RESTORED UP TO THE ISOLATOR AT OSEMBELE WHILE THE REST PART ISOLATED ON FAULT SUSPECT</t>
  </si>
  <si>
    <t>TRESS RESTED ON H/T LINE REMOVED AT IGBO-ORA AND AYETE AREA</t>
  </si>
  <si>
    <t>ERUWA/LANLATE 33IV FDR</t>
  </si>
  <si>
    <t>9.0MW</t>
  </si>
  <si>
    <t>RESTORED UP TO OKE-OLA AREA WHILE THE REST PART ISOLATED ON FAULT</t>
  </si>
  <si>
    <t>8.0MW</t>
  </si>
  <si>
    <t>3.2MW</t>
  </si>
  <si>
    <t>4.0MW</t>
  </si>
  <si>
    <t>14/2/2021</t>
  </si>
  <si>
    <t>CUTTING OF PALM LEAVES RESTED ON LINES @ SUBUOLA.</t>
  </si>
  <si>
    <t xml:space="preserve">SAMONDA 33KV </t>
  </si>
  <si>
    <t>PREVENTIVE MAINTENANCE BY TCN CREW.</t>
  </si>
  <si>
    <t>4MW</t>
  </si>
  <si>
    <t>15/2/2021</t>
  </si>
  <si>
    <t xml:space="preserve">LIBERTY 33KV </t>
  </si>
  <si>
    <t>TO CLOSE BACK ISOLATED PART AFTER REPLACING 3 NO BROKEN CROSS ARM ALONG IJEBU ODE ROAD.</t>
  </si>
  <si>
    <t>4.5MW</t>
  </si>
  <si>
    <t>1.5MW</t>
  </si>
  <si>
    <t>2.5MW</t>
  </si>
  <si>
    <t>NOTHING FOUND</t>
  </si>
  <si>
    <t>LIFE FORTE LEG ISOLATED ON FAULT SUSPECT</t>
  </si>
  <si>
    <t xml:space="preserve">IYAGANKU 33KV </t>
  </si>
  <si>
    <t>16/2/2021</t>
  </si>
  <si>
    <t xml:space="preserve">INTERCHANGE 33KV </t>
  </si>
  <si>
    <r>
      <t>R</t>
    </r>
    <r>
      <rPr>
        <sz val="18"/>
        <color rgb="FF000000"/>
        <rFont val="Calibri"/>
        <family val="2"/>
      </rPr>
      <t>Ф</t>
    </r>
    <r>
      <rPr>
        <sz val="18"/>
        <color rgb="FF000000"/>
        <rFont val="Calibri"/>
        <family val="2"/>
        <charset val="1"/>
      </rPr>
      <t xml:space="preserve"> CUT JUMPER AMENDED @ TOWN PLANNING AREA</t>
    </r>
  </si>
  <si>
    <t>TO SERVE AS AN ADDITIONAL APPARATUS FOR SAFETY TO CLEAR FAULT ON OLUYOLE 33KV FDR</t>
  </si>
  <si>
    <t>TRIPPED,TRIED AND STYED</t>
  </si>
  <si>
    <t>TREE RESTED ON LINE AT AKETE CUT OFF</t>
  </si>
  <si>
    <t>EDC /F/O</t>
  </si>
  <si>
    <t>5.8MW</t>
  </si>
  <si>
    <t>REPORT OF JIBOYE 500KVA S/S BURNING</t>
  </si>
  <si>
    <t>17/1//2021</t>
  </si>
  <si>
    <t>GEN S/C</t>
  </si>
  <si>
    <t>17/2/2021</t>
  </si>
  <si>
    <t>11.0MW</t>
  </si>
  <si>
    <t>5.1MW</t>
  </si>
  <si>
    <t xml:space="preserve">1F </t>
  </si>
  <si>
    <t>EDC  TRANSIENT FAULT</t>
  </si>
  <si>
    <t>3.0MW</t>
  </si>
  <si>
    <t>1D</t>
  </si>
  <si>
    <t>CUT R-PHS DOWN DROPPER AMENDED @ BABALEGBA.</t>
  </si>
  <si>
    <t>FAN MILK 33KV</t>
  </si>
  <si>
    <t>T-2A 15MVA @ JERICHO</t>
  </si>
  <si>
    <t>19/1/2021</t>
  </si>
  <si>
    <t>TREE TOURCHING THE LINE AT DANDARU AREA WAS CUT-OFF</t>
  </si>
  <si>
    <t>SAMONDA  33KV</t>
  </si>
  <si>
    <t>TO CLOSE BACK RICHBAM BY OJOO MEN</t>
  </si>
  <si>
    <t>TRACED WITH NOTHING FOUND BUT OPENED AFTER UNDERGROUND CABLE AT MOKOLA</t>
  </si>
  <si>
    <t>SAMONDA33KV</t>
  </si>
  <si>
    <t>18/2/2021</t>
  </si>
  <si>
    <t>19/2/2021</t>
  </si>
  <si>
    <t>8.2MW</t>
  </si>
  <si>
    <t>8.8MW</t>
  </si>
  <si>
    <t>20/2/2021</t>
  </si>
  <si>
    <t>AGODI LINE 2 OUT ON CABLE FAULT</t>
  </si>
  <si>
    <t>AS ADDITIONAL SAFE WORKING SPACE ON AGODI 2 FEEDER</t>
  </si>
  <si>
    <t>FORCED OUTAGE DUE TO SPARKING ON RICHBAM 1MVA</t>
  </si>
  <si>
    <t>TRIPPING ON DIFFERENTIAL RELAY</t>
  </si>
  <si>
    <t>21/1/2021</t>
  </si>
  <si>
    <t>YELLOW PHASE MISSING</t>
  </si>
  <si>
    <t>21/2/2021</t>
  </si>
  <si>
    <t xml:space="preserve">APATA </t>
  </si>
  <si>
    <t>8.4MW</t>
  </si>
  <si>
    <t>5.2MW</t>
  </si>
  <si>
    <t>10.2MW</t>
  </si>
  <si>
    <t>6.2MW</t>
  </si>
  <si>
    <t>2.2MW</t>
  </si>
  <si>
    <t>22/2/2021</t>
  </si>
  <si>
    <t>TO SERVE AS ADDITIONAL WORKING SPACE ON AGODI 2</t>
  </si>
  <si>
    <t>EDC BREAKER FAULT</t>
  </si>
  <si>
    <t>5.5MW</t>
  </si>
  <si>
    <t>6.7MW</t>
  </si>
  <si>
    <t>3.3MW</t>
  </si>
  <si>
    <t>23/1/2021</t>
  </si>
  <si>
    <t>TO CLOSE BACK ADEOYO HOSPITAL 2.5MVA</t>
  </si>
  <si>
    <t>TO CONNECT IMPERIUM FACTORY.</t>
  </si>
  <si>
    <t>24/2/2021</t>
  </si>
  <si>
    <t>T-2A 15MVA @JERICHO</t>
  </si>
  <si>
    <t>FORCED OUTAGE DUE TO MISSING RED PHASE</t>
  </si>
  <si>
    <t>AS SAFE WORKING SPACE ON AGODI LINE 2</t>
  </si>
  <si>
    <t>8.6MW</t>
  </si>
  <si>
    <t>SUPPLY RESTORED UPTO ELESO</t>
  </si>
  <si>
    <t>DUE TO TRIPPING ON OMI ADIO 33KV FDR</t>
  </si>
  <si>
    <t>4.8MW</t>
  </si>
  <si>
    <t>25/2/2021</t>
  </si>
  <si>
    <t>TREE RESTED  ON LINE REMOVED AT AKERORO AND AYETE AREA ERUWA</t>
  </si>
  <si>
    <t>7.3MW</t>
  </si>
  <si>
    <t>7.8MW</t>
  </si>
  <si>
    <t>APETE ISOLATOR OPENED ON FAULT.</t>
  </si>
  <si>
    <t>26/2/2021</t>
  </si>
  <si>
    <t>EDC FAULT</t>
  </si>
  <si>
    <t>9.3MW</t>
  </si>
  <si>
    <t>8.3MW</t>
  </si>
  <si>
    <t>27/2/2021</t>
  </si>
  <si>
    <t>B-PHASE CONDUCTOR RESTED  ON CHANNEL IRON AMENDED AT ODO ONA KEKERE.</t>
  </si>
  <si>
    <t>CLIMBERS CUT ON THE LINE AT INTERNATIONAL CARD AREA.</t>
  </si>
  <si>
    <t>TO INSTALL NERC METER ON ALL THE OUTGOING FEEDERS</t>
  </si>
  <si>
    <t>T2 @ JERICHO</t>
  </si>
  <si>
    <t>T1 @ ELEYELE</t>
  </si>
  <si>
    <t>7.2MW</t>
  </si>
  <si>
    <t>TO CLOSE ALI LAWAL ABIODUN 200KVA S/S</t>
  </si>
  <si>
    <t>28/2/2021</t>
  </si>
  <si>
    <t>ISOLATOR OPENED @ MY JOY COMPANY DUE TO 1NO BROKEN POLE @ PODO AREA</t>
  </si>
  <si>
    <t xml:space="preserve">SHATTERD OUT DOOR BREAKER </t>
  </si>
  <si>
    <t>EDC TRANSCIRNT FAULT</t>
  </si>
  <si>
    <t>9.7MW</t>
  </si>
  <si>
    <t>RESTORED UP TO ELESO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</si>
  <si>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</si>
  <si>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</si>
  <si>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</si>
  <si>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</si>
  <si>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</si>
  <si>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</si>
  <si>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</si>
  <si>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</si>
  <si>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</si>
  <si>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</si>
  <si>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</si>
  <si>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</si>
  <si>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</si>
  <si>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</si>
  <si>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</si>
  <si>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</si>
  <si>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</si>
  <si>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</si>
  <si>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</si>
  <si>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5A</t>
  </si>
  <si>
    <t>APATA 33KV</t>
  </si>
  <si>
    <t>5/A</t>
  </si>
  <si>
    <t>ERUWA LANLATE 33KV</t>
  </si>
  <si>
    <t>2,6</t>
  </si>
  <si>
    <t>2,1&amp;6</t>
  </si>
  <si>
    <t>JERICHO T2A 33KV</t>
  </si>
  <si>
    <t>JERICHO T2B 33KV</t>
  </si>
  <si>
    <t>1A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</si>
  <si>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</si>
  <si>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</si>
  <si>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</si>
  <si>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</si>
  <si>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</si>
  <si>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</si>
  <si>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</si>
  <si>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</si>
  <si>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</si>
  <si>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</si>
  <si>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</si>
  <si>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</si>
  <si>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</si>
  <si>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</si>
  <si>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</si>
  <si>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</si>
  <si>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</si>
  <si>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</si>
  <si>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</si>
  <si>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</si>
  <si>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</si>
  <si>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</si>
  <si>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</si>
  <si>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</si>
  <si>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</si>
  <si>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</si>
  <si>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</si>
  <si>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</si>
  <si>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</si>
  <si>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</si>
  <si>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1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</si>
  <si>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</si>
  <si>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</si>
  <si>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</si>
  <si>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</si>
  <si>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</si>
  <si>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</si>
  <si>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</si>
  <si>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IYAGANKU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</si>
  <si>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</si>
  <si>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</si>
  <si>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</si>
  <si>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</si>
  <si>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</si>
  <si>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</si>
  <si>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</si>
  <si>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</si>
  <si>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</si>
  <si>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</si>
  <si>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</si>
  <si>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</si>
  <si>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JANUARY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</si>
  <si>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</si>
  <si>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</si>
  <si>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</si>
  <si>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</si>
  <si>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</si>
  <si>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</si>
  <si>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</si>
  <si>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</si>
  <si>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</si>
  <si>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</si>
  <si>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</si>
  <si>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</si>
  <si>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FEBRUARY,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</si>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</sst>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7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i/>
      <sz val="18"/>
      <color theme="1"/>
      <name val="Calibri"/>
      <family val="2"/>
      <scheme val="minor"/>
    </font>
    <font>
      <i/>
      <sz val="18"/>
      <color rgb="FF000000"/>
      <name val="Calibri"/>
      <family val="2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medium">
        <color rgb="FF5B9BD5"/>
      </left>
      <right style="medium">
        <color rgb="FF5B9BD5"/>
      </right>
      <top style="medium">
        <color rgb="FF5B9BD5"/>
      </top>
      <bottom style="medium">
        <color rgb="FF5B9BD5"/>
      </bottom>
      <diagonal/>
    </border>
  </borders>
  <cellStyleXfs count="71">
    <xf numFmtId="0" fontId="0" fillId="0" borderId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164" fontId="35" fillId="0" borderId="0" applyBorder="0" applyProtection="0"/>
    <xf numFmtId="0" fontId="32" fillId="0" borderId="0"/>
    <xf numFmtId="0" fontId="32" fillId="0" borderId="0">
      <protection locked="0"/>
    </xf>
    <xf numFmtId="0" fontId="35" fillId="0" borderId="0"/>
    <xf numFmtId="0" fontId="20" fillId="0" borderId="0">
      <alignment vertical="center"/>
    </xf>
    <xf numFmtId="0" fontId="32" fillId="0" borderId="0"/>
  </cellStyleXfs>
  <cellXfs count="534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0" fontId="10" fillId="2" borderId="4" xfId="0" applyFont="1" applyFill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4" xfId="0" applyFont="1" applyBorder="1" applyAlignment="1">
      <alignment horizontal="left"/>
    </xf>
    <xf numFmtId="0" fontId="28" fillId="0" borderId="4" xfId="0" applyFont="1" applyBorder="1" applyAlignment="1">
      <alignment horizontal="center" vertical="center"/>
    </xf>
    <xf numFmtId="0" fontId="28" fillId="15" borderId="4" xfId="0" applyFont="1" applyFill="1" applyBorder="1" applyAlignment="1">
      <alignment horizontal="center" vertical="center"/>
    </xf>
    <xf numFmtId="20" fontId="28" fillId="0" borderId="4" xfId="0" applyNumberFormat="1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left" vertical="center"/>
    </xf>
    <xf numFmtId="0" fontId="29" fillId="0" borderId="4" xfId="0" applyFont="1" applyBorder="1" applyAlignment="1">
      <alignment horizontal="center" vertical="center"/>
    </xf>
    <xf numFmtId="0" fontId="29" fillId="0" borderId="32" xfId="0" applyFont="1" applyBorder="1" applyAlignment="1">
      <alignment horizontal="center" vertical="center" wrapText="1"/>
    </xf>
    <xf numFmtId="0" fontId="29" fillId="15" borderId="13" xfId="0" applyFont="1" applyFill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 vertical="center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0" fontId="29" fillId="0" borderId="4" xfId="0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2" fontId="10" fillId="0" borderId="4" xfId="0" applyNumberFormat="1" applyFont="1" applyBorder="1" applyAlignment="1">
      <alignment horizontal="center"/>
    </xf>
    <xf numFmtId="167" fontId="10" fillId="0" borderId="4" xfId="0" applyNumberFormat="1" applyFont="1" applyBorder="1" applyAlignment="1">
      <alignment horizontal="center"/>
    </xf>
    <xf numFmtId="0" fontId="10" fillId="17" borderId="4" xfId="0" applyFont="1" applyFill="1" applyBorder="1" applyAlignment="1">
      <alignment horizont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3" fontId="10" fillId="0" borderId="4" xfId="0" applyNumberFormat="1" applyFont="1" applyBorder="1" applyAlignment="1">
      <alignment horizontal="center"/>
    </xf>
    <xf numFmtId="0" fontId="10" fillId="2" borderId="51" xfId="0" applyFont="1" applyFill="1" applyBorder="1" applyAlignment="1">
      <alignment horizontal="left"/>
    </xf>
    <xf numFmtId="0" fontId="10" fillId="17" borderId="1" xfId="0" applyFont="1" applyFill="1" applyBorder="1" applyAlignment="1">
      <alignment horizontal="center"/>
    </xf>
    <xf numFmtId="0" fontId="10" fillId="2" borderId="51" xfId="0" applyFont="1" applyFill="1" applyBorder="1" applyAlignment="1">
      <alignment horizontal="left" wrapText="1"/>
    </xf>
    <xf numFmtId="2" fontId="28" fillId="0" borderId="4" xfId="0" applyNumberFormat="1" applyFont="1" applyBorder="1" applyAlignment="1">
      <alignment horizontal="center" vertical="center"/>
    </xf>
    <xf numFmtId="167" fontId="28" fillId="0" borderId="4" xfId="0" applyNumberFormat="1" applyFont="1" applyBorder="1" applyAlignment="1">
      <alignment horizontal="center" vertical="center"/>
    </xf>
    <xf numFmtId="0" fontId="28" fillId="18" borderId="4" xfId="0" applyFont="1" applyFill="1" applyBorder="1" applyAlignment="1">
      <alignment horizontal="center" vertical="center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vertical="center" wrapText="1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29" fillId="0" borderId="56" xfId="0" applyNumberFormat="1" applyFont="1" applyBorder="1" applyAlignment="1">
      <alignment horizontal="center" wrapText="1"/>
    </xf>
    <xf numFmtId="0" fontId="29" fillId="15" borderId="4" xfId="0" applyFont="1" applyFill="1" applyBorder="1" applyAlignment="1">
      <alignment horizontal="center" vertical="center"/>
    </xf>
    <xf numFmtId="20" fontId="29" fillId="18" borderId="4" xfId="0" applyNumberFormat="1" applyFont="1" applyFill="1" applyBorder="1" applyAlignment="1">
      <alignment horizontal="center" vertical="center" wrapText="1"/>
    </xf>
    <xf numFmtId="3" fontId="29" fillId="0" borderId="62" xfId="0" applyNumberFormat="1" applyFont="1" applyBorder="1" applyAlignment="1">
      <alignment horizontal="center" vertical="center" wrapText="1"/>
    </xf>
    <xf numFmtId="14" fontId="29" fillId="0" borderId="56" xfId="0" applyNumberFormat="1" applyFont="1" applyBorder="1" applyAlignment="1">
      <alignment horizontal="center" vertical="center"/>
    </xf>
    <xf numFmtId="14" fontId="10" fillId="0" borderId="56" xfId="0" applyNumberFormat="1" applyFont="1" applyBorder="1" applyAlignment="1">
      <alignment horizontal="center" wrapText="1"/>
    </xf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0" fontId="21" fillId="8" borderId="0" xfId="0" applyFont="1" applyFill="1"/>
    <xf numFmtId="0" fontId="19" fillId="8" borderId="65" xfId="0" applyFont="1" applyFill="1" applyBorder="1"/>
    <xf numFmtId="3" fontId="29" fillId="0" borderId="4" xfId="0" applyNumberFormat="1" applyFont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 wrapText="1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0" fontId="10" fillId="2" borderId="18" xfId="0" applyFont="1" applyFill="1" applyBorder="1" applyAlignment="1">
      <alignment horizontal="left" vertical="center" wrapText="1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20" fontId="31" fillId="0" borderId="4" xfId="0" applyNumberFormat="1" applyFont="1" applyBorder="1" applyAlignment="1">
      <alignment horizontal="center" vertical="center" wrapText="1"/>
    </xf>
    <xf numFmtId="0" fontId="10" fillId="8" borderId="4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0" fontId="31" fillId="0" borderId="4" xfId="0" applyFont="1" applyBorder="1" applyAlignment="1">
      <alignment horizontal="center" vertical="center" wrapText="1"/>
    </xf>
    <xf numFmtId="2" fontId="10" fillId="0" borderId="17" xfId="0" applyNumberFormat="1" applyFont="1" applyBorder="1" applyAlignment="1">
      <alignment horizontal="center" vertical="center"/>
    </xf>
    <xf numFmtId="0" fontId="31" fillId="2" borderId="4" xfId="0" applyFont="1" applyFill="1" applyBorder="1" applyAlignment="1">
      <alignment horizontal="left" vertical="center" wrapText="1"/>
    </xf>
    <xf numFmtId="3" fontId="31" fillId="0" borderId="4" xfId="0" applyNumberFormat="1" applyFont="1" applyBorder="1" applyAlignment="1">
      <alignment horizontal="center" vertic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14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6" fillId="0" borderId="55" xfId="0" applyNumberFormat="1" applyFont="1" applyBorder="1" applyAlignment="1">
      <alignment horizontal="left"/>
    </xf>
    <xf numFmtId="14" fontId="36" fillId="0" borderId="4" xfId="0" applyNumberFormat="1" applyFont="1" applyBorder="1" applyAlignment="1">
      <alignment horizontal="left"/>
    </xf>
    <xf numFmtId="0" fontId="36" fillId="0" borderId="4" xfId="0" applyFont="1" applyBorder="1" applyAlignment="1">
      <alignment horizontal="left"/>
    </xf>
    <xf numFmtId="0" fontId="36" fillId="0" borderId="4" xfId="0" applyFont="1" applyBorder="1" applyAlignment="1">
      <alignment horizontal="center"/>
    </xf>
    <xf numFmtId="0" fontId="36" fillId="2" borderId="4" xfId="0" applyFont="1" applyFill="1" applyBorder="1" applyAlignment="1">
      <alignment horizontal="center"/>
    </xf>
    <xf numFmtId="20" fontId="36" fillId="0" borderId="4" xfId="0" applyNumberFormat="1" applyFont="1" applyBorder="1" applyAlignment="1">
      <alignment horizontal="center"/>
    </xf>
    <xf numFmtId="2" fontId="36" fillId="0" borderId="4" xfId="0" applyNumberFormat="1" applyFont="1" applyBorder="1" applyAlignment="1">
      <alignment horizontal="center"/>
    </xf>
    <xf numFmtId="167" fontId="36" fillId="0" borderId="4" xfId="0" applyNumberFormat="1" applyFont="1" applyBorder="1" applyAlignment="1">
      <alignment horizontal="center"/>
    </xf>
    <xf numFmtId="0" fontId="36" fillId="17" borderId="4" xfId="0" applyFont="1" applyFill="1" applyBorder="1" applyAlignment="1">
      <alignment horizontal="center"/>
    </xf>
    <xf numFmtId="0" fontId="36" fillId="2" borderId="54" xfId="0" applyFont="1" applyFill="1" applyBorder="1" applyAlignment="1">
      <alignment horizontal="left" wrapText="1"/>
    </xf>
    <xf numFmtId="20" fontId="36" fillId="0" borderId="1" xfId="0" applyNumberFormat="1" applyFont="1" applyBorder="1" applyAlignment="1">
      <alignment horizontal="center"/>
    </xf>
    <xf numFmtId="3" fontId="36" fillId="0" borderId="4" xfId="0" applyNumberFormat="1" applyFont="1" applyBorder="1" applyAlignment="1">
      <alignment horizontal="center"/>
    </xf>
    <xf numFmtId="0" fontId="36" fillId="0" borderId="1" xfId="0" applyFont="1" applyBorder="1" applyAlignment="1">
      <alignment horizontal="left"/>
    </xf>
    <xf numFmtId="0" fontId="36" fillId="0" borderId="1" xfId="0" applyFont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2" borderId="51" xfId="0" applyFont="1" applyFill="1" applyBorder="1" applyAlignment="1">
      <alignment horizontal="left" wrapText="1"/>
    </xf>
    <xf numFmtId="0" fontId="36" fillId="2" borderId="4" xfId="0" applyFont="1" applyFill="1" applyBorder="1" applyAlignment="1">
      <alignment horizontal="left" wrapText="1"/>
    </xf>
    <xf numFmtId="0" fontId="36" fillId="2" borderId="63" xfId="0" applyFont="1" applyFill="1" applyBorder="1" applyAlignment="1">
      <alignment horizontal="left" wrapText="1"/>
    </xf>
    <xf numFmtId="0" fontId="36" fillId="2" borderId="51" xfId="0" applyFont="1" applyFill="1" applyBorder="1" applyAlignment="1">
      <alignment horizontal="left"/>
    </xf>
    <xf numFmtId="0" fontId="17" fillId="0" borderId="4" xfId="0" applyFont="1" applyBorder="1" applyAlignment="1">
      <alignment horizontal="center" vertical="center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14" fontId="29" fillId="0" borderId="17" xfId="0" applyNumberFormat="1" applyFont="1" applyBorder="1" applyAlignment="1">
      <alignment horizontal="left" vertical="center"/>
    </xf>
    <xf numFmtId="0" fontId="29" fillId="15" borderId="4" xfId="0" applyFont="1" applyFill="1" applyBorder="1" applyAlignment="1">
      <alignment horizontal="left" vertical="center" wrapText="1"/>
    </xf>
    <xf numFmtId="0" fontId="29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3" fontId="29" fillId="0" borderId="17" xfId="0" applyNumberFormat="1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vertical="center"/>
    </xf>
    <xf numFmtId="0" fontId="30" fillId="0" borderId="4" xfId="0" applyFont="1" applyBorder="1" applyAlignment="1">
      <alignment horizontal="center" vertical="center"/>
    </xf>
    <xf numFmtId="20" fontId="29" fillId="0" borderId="0" xfId="0" applyNumberFormat="1" applyFont="1" applyAlignment="1">
      <alignment horizontal="center" vertical="center"/>
    </xf>
    <xf numFmtId="3" fontId="28" fillId="0" borderId="4" xfId="0" applyNumberFormat="1" applyFont="1" applyBorder="1" applyAlignment="1">
      <alignment horizontal="center" vertical="center"/>
    </xf>
    <xf numFmtId="0" fontId="28" fillId="15" borderId="51" xfId="0" applyFont="1" applyFill="1" applyBorder="1" applyAlignment="1">
      <alignment horizontal="left" vertical="center" wrapText="1"/>
    </xf>
    <xf numFmtId="14" fontId="36" fillId="15" borderId="55" xfId="0" applyNumberFormat="1" applyFont="1" applyFill="1" applyBorder="1" applyAlignment="1">
      <alignment horizontal="left"/>
    </xf>
    <xf numFmtId="167" fontId="36" fillId="0" borderId="1" xfId="0" applyNumberFormat="1" applyFont="1" applyBorder="1" applyAlignment="1">
      <alignment horizontal="center"/>
    </xf>
    <xf numFmtId="0" fontId="30" fillId="0" borderId="4" xfId="0" applyFont="1" applyBorder="1" applyAlignment="1">
      <alignment horizontal="center" vertical="center" wrapText="1"/>
    </xf>
    <xf numFmtId="0" fontId="30" fillId="0" borderId="17" xfId="0" applyFont="1" applyBorder="1" applyAlignment="1">
      <alignment horizontal="center" vertical="center" wrapText="1"/>
    </xf>
    <xf numFmtId="0" fontId="29" fillId="0" borderId="53" xfId="0" applyFont="1" applyBorder="1" applyAlignment="1">
      <alignment vertical="center" wrapText="1"/>
    </xf>
    <xf numFmtId="20" fontId="29" fillId="0" borderId="1" xfId="0" applyNumberFormat="1" applyFont="1" applyBorder="1" applyAlignment="1">
      <alignment horizontal="center" vertical="center" wrapText="1"/>
    </xf>
    <xf numFmtId="2" fontId="29" fillId="0" borderId="1" xfId="0" applyNumberFormat="1" applyFont="1" applyBorder="1" applyAlignment="1">
      <alignment horizontal="center" vertical="center"/>
    </xf>
    <xf numFmtId="0" fontId="30" fillId="0" borderId="53" xfId="0" applyFont="1" applyBorder="1" applyAlignment="1">
      <alignment horizontal="center" vertical="center" wrapText="1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vertical="center" wrapText="1"/>
    </xf>
    <xf numFmtId="20" fontId="30" fillId="0" borderId="4" xfId="0" applyNumberFormat="1" applyFont="1" applyBorder="1" applyAlignment="1">
      <alignment horizontal="center" vertical="center"/>
    </xf>
    <xf numFmtId="0" fontId="30" fillId="15" borderId="18" xfId="0" applyFont="1" applyFill="1" applyBorder="1" applyAlignment="1">
      <alignment vertical="center" wrapText="1"/>
    </xf>
    <xf numFmtId="20" fontId="30" fillId="0" borderId="4" xfId="0" applyNumberFormat="1" applyFont="1" applyBorder="1" applyAlignment="1">
      <alignment horizontal="center" vertical="center" wrapText="1"/>
    </xf>
    <xf numFmtId="0" fontId="28" fillId="0" borderId="4" xfId="0" applyFont="1" applyBorder="1" applyAlignment="1">
      <alignment horizontal="left" vertical="center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left" vertical="center" wrapText="1"/>
    </xf>
    <xf numFmtId="20" fontId="29" fillId="0" borderId="56" xfId="0" applyNumberFormat="1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2" fontId="29" fillId="0" borderId="4" xfId="0" applyNumberFormat="1" applyFont="1" applyBorder="1" applyAlignment="1">
      <alignment horizontal="center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14" fontId="28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horizontal="left" vertical="center" wrapText="1"/>
    </xf>
    <xf numFmtId="14" fontId="28" fillId="0" borderId="4" xfId="0" applyNumberFormat="1" applyFont="1" applyBorder="1" applyAlignment="1">
      <alignment horizontal="center"/>
    </xf>
    <xf numFmtId="0" fontId="29" fillId="15" borderId="4" xfId="0" applyFont="1" applyFill="1" applyBorder="1" applyAlignment="1">
      <alignment horizontal="center" wrapText="1"/>
    </xf>
    <xf numFmtId="0" fontId="29" fillId="15" borderId="4" xfId="0" applyFont="1" applyFill="1" applyBorder="1" applyAlignment="1">
      <alignment vertical="center" wrapText="1"/>
    </xf>
    <xf numFmtId="0" fontId="28" fillId="0" borderId="4" xfId="0" applyFont="1" applyBorder="1" applyAlignment="1">
      <alignment horizontal="left" vertical="center" wrapText="1"/>
    </xf>
    <xf numFmtId="165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 wrapText="1"/>
    </xf>
    <xf numFmtId="2" fontId="28" fillId="0" borderId="4" xfId="0" applyNumberFormat="1" applyFont="1" applyBorder="1" applyAlignment="1">
      <alignment horizontal="center" vertical="center" wrapText="1"/>
    </xf>
    <xf numFmtId="0" fontId="28" fillId="0" borderId="21" xfId="0" applyFont="1" applyBorder="1" applyAlignment="1">
      <alignment horizontal="left"/>
    </xf>
    <xf numFmtId="0" fontId="28" fillId="0" borderId="21" xfId="0" applyFont="1" applyBorder="1" applyAlignment="1">
      <alignment horizontal="center" vertical="center"/>
    </xf>
    <xf numFmtId="0" fontId="28" fillId="15" borderId="21" xfId="0" applyFont="1" applyFill="1" applyBorder="1" applyAlignment="1">
      <alignment horizontal="center" vertical="center"/>
    </xf>
    <xf numFmtId="20" fontId="28" fillId="0" borderId="21" xfId="0" applyNumberFormat="1" applyFont="1" applyBorder="1" applyAlignment="1">
      <alignment horizontal="center" vertical="center"/>
    </xf>
    <xf numFmtId="2" fontId="28" fillId="0" borderId="21" xfId="0" applyNumberFormat="1" applyFont="1" applyBorder="1" applyAlignment="1">
      <alignment horizontal="center" vertical="center"/>
    </xf>
    <xf numFmtId="167" fontId="28" fillId="0" borderId="21" xfId="0" applyNumberFormat="1" applyFont="1" applyBorder="1" applyAlignment="1">
      <alignment horizontal="center" vertical="center"/>
    </xf>
    <xf numFmtId="0" fontId="28" fillId="18" borderId="21" xfId="0" applyFont="1" applyFill="1" applyBorder="1" applyAlignment="1">
      <alignment horizontal="center" vertical="center"/>
    </xf>
    <xf numFmtId="0" fontId="28" fillId="15" borderId="59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wrapText="1"/>
    </xf>
    <xf numFmtId="0" fontId="29" fillId="0" borderId="4" xfId="0" applyFont="1" applyBorder="1" applyAlignment="1">
      <alignment horizontal="center"/>
    </xf>
    <xf numFmtId="14" fontId="29" fillId="0" borderId="4" xfId="0" applyNumberFormat="1" applyFont="1" applyBorder="1" applyAlignment="1">
      <alignment horizontal="left"/>
    </xf>
    <xf numFmtId="3" fontId="29" fillId="0" borderId="4" xfId="0" applyNumberFormat="1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L1988"/>
  <sheetViews>
    <sheetView tabSelected="1" topLeftCell="A14" zoomScale="60" zoomScaleNormal="60" workbookViewId="0">
      <selection activeCell="A7" sqref="A7"/>
    </sheetView>
  </sheetViews>
  <sheetFormatPr defaultColWidth="9" defaultRowHeight="14.4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118" customWidth="1"/>
    <col min="12" max="12" width="13" style="118" customWidth="1"/>
    <col min="13" max="13" width="11.85546875" style="118" customWidth="1"/>
    <col min="14" max="14" width="21.140625" style="118" customWidth="1"/>
    <col min="15" max="15" width="43.42578125" style="118" customWidth="1"/>
  </cols>
  <sheetData>
    <row r="1" spans="1:41" ht="23.45">
      <c r="A1" s="489" t="s">
        <v>0</v>
      </c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</row>
    <row r="2" spans="1:41" ht="18.600000000000001">
      <c r="A2" s="490" t="s">
        <v>1</v>
      </c>
      <c r="B2" s="490"/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490"/>
    </row>
    <row r="3" spans="1:41" ht="18.600000000000001">
      <c r="A3" s="283" t="s">
        <v>2</v>
      </c>
      <c r="B3" s="283"/>
      <c r="F3" s="491" t="s">
        <v>3</v>
      </c>
      <c r="G3" s="491"/>
      <c r="H3" s="491"/>
      <c r="I3" s="491"/>
      <c r="J3" s="491"/>
      <c r="K3" s="91"/>
      <c r="O3" s="311"/>
      <c r="P3">
        <v>1</v>
      </c>
    </row>
    <row r="4" spans="1:41" ht="60.75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customHeight="1">
      <c r="A5" s="492" t="s">
        <v>18</v>
      </c>
      <c r="B5" s="492"/>
      <c r="C5" s="492"/>
      <c r="D5" s="492"/>
      <c r="E5" s="492"/>
      <c r="F5" s="492"/>
      <c r="G5" s="492"/>
      <c r="H5" s="492"/>
      <c r="I5" s="492"/>
      <c r="J5" s="492"/>
      <c r="K5" s="492"/>
      <c r="L5" s="492"/>
      <c r="M5" s="492"/>
      <c r="N5" s="492"/>
      <c r="O5" s="492"/>
    </row>
    <row r="6" spans="1:41" ht="23.45">
      <c r="A6" s="410">
        <v>44198</v>
      </c>
      <c r="B6" s="411" t="s">
        <v>19</v>
      </c>
      <c r="C6" s="412" t="s">
        <v>20</v>
      </c>
      <c r="D6" s="413">
        <v>1</v>
      </c>
      <c r="E6" s="413" t="s">
        <v>21</v>
      </c>
      <c r="F6" s="414">
        <v>99</v>
      </c>
      <c r="G6" s="413">
        <v>6</v>
      </c>
      <c r="H6" s="415">
        <v>0.17013888888888887</v>
      </c>
      <c r="I6" s="415">
        <v>0.18333333333333335</v>
      </c>
      <c r="J6" s="416">
        <f t="shared" ref="J6:J12" si="0">HOUR(I6-H6)+MINUTE(I6-H6)/60</f>
        <v>0.31666666666666665</v>
      </c>
      <c r="K6" s="417">
        <v>14</v>
      </c>
      <c r="L6" s="413">
        <v>492</v>
      </c>
      <c r="M6" s="418"/>
      <c r="N6" s="416">
        <f t="shared" ref="N6:N12" si="1">J6*L6</f>
        <v>155.79999999999998</v>
      </c>
      <c r="O6" s="419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45">
      <c r="A7" s="410">
        <v>44198</v>
      </c>
      <c r="B7" s="411" t="s">
        <v>19</v>
      </c>
      <c r="C7" s="412" t="s">
        <v>23</v>
      </c>
      <c r="D7" s="413">
        <v>1</v>
      </c>
      <c r="E7" s="413" t="s">
        <v>21</v>
      </c>
      <c r="F7" s="414">
        <v>99</v>
      </c>
      <c r="G7" s="413">
        <v>6</v>
      </c>
      <c r="H7" s="415">
        <v>0.23472222222222219</v>
      </c>
      <c r="I7" s="415">
        <v>0.24722222222222223</v>
      </c>
      <c r="J7" s="416">
        <f t="shared" si="0"/>
        <v>0.3</v>
      </c>
      <c r="K7" s="417">
        <v>10</v>
      </c>
      <c r="L7" s="418">
        <v>1</v>
      </c>
      <c r="M7" s="418"/>
      <c r="N7" s="416">
        <f t="shared" si="1"/>
        <v>0.3</v>
      </c>
      <c r="O7" s="419" t="s">
        <v>22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45">
      <c r="A8" s="410">
        <v>44198</v>
      </c>
      <c r="B8" s="411" t="s">
        <v>19</v>
      </c>
      <c r="C8" s="412" t="s">
        <v>23</v>
      </c>
      <c r="D8" s="413">
        <v>2</v>
      </c>
      <c r="E8" s="413" t="s">
        <v>21</v>
      </c>
      <c r="F8" s="414">
        <v>99</v>
      </c>
      <c r="G8" s="413">
        <v>6</v>
      </c>
      <c r="H8" s="415">
        <v>0.33749999999999997</v>
      </c>
      <c r="I8" s="415">
        <v>0.34236111111111112</v>
      </c>
      <c r="J8" s="416">
        <f t="shared" si="0"/>
        <v>0.11666666666666667</v>
      </c>
      <c r="K8" s="417">
        <v>9</v>
      </c>
      <c r="L8" s="413">
        <v>1</v>
      </c>
      <c r="M8" s="413"/>
      <c r="N8" s="416">
        <f t="shared" si="1"/>
        <v>0.11666666666666667</v>
      </c>
      <c r="O8" s="426" t="s">
        <v>22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23.45">
      <c r="A9" s="410">
        <v>44198</v>
      </c>
      <c r="B9" s="411" t="s">
        <v>19</v>
      </c>
      <c r="C9" s="412" t="s">
        <v>23</v>
      </c>
      <c r="D9" s="413">
        <v>3</v>
      </c>
      <c r="E9" s="413" t="s">
        <v>21</v>
      </c>
      <c r="F9" s="414">
        <v>99</v>
      </c>
      <c r="G9" s="413">
        <v>6</v>
      </c>
      <c r="H9" s="415">
        <v>0.34652777777777777</v>
      </c>
      <c r="I9" s="415">
        <v>0.49305555555555558</v>
      </c>
      <c r="J9" s="416">
        <f t="shared" si="0"/>
        <v>3.5166666666666666</v>
      </c>
      <c r="K9" s="417">
        <v>4</v>
      </c>
      <c r="L9" s="413">
        <v>1</v>
      </c>
      <c r="M9" s="413"/>
      <c r="N9" s="416">
        <f t="shared" si="1"/>
        <v>3.5166666666666666</v>
      </c>
      <c r="O9" s="427"/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45">
      <c r="A10" s="410">
        <v>44198</v>
      </c>
      <c r="B10" s="411" t="s">
        <v>19</v>
      </c>
      <c r="C10" s="412" t="s">
        <v>24</v>
      </c>
      <c r="D10" s="413">
        <v>1</v>
      </c>
      <c r="E10" s="413" t="s">
        <v>25</v>
      </c>
      <c r="F10" s="414" t="s">
        <v>26</v>
      </c>
      <c r="G10" s="413">
        <v>7</v>
      </c>
      <c r="H10" s="415">
        <v>0.52083333333333337</v>
      </c>
      <c r="I10" s="415">
        <v>0.53125</v>
      </c>
      <c r="J10" s="416">
        <f t="shared" si="0"/>
        <v>0.25</v>
      </c>
      <c r="K10" s="417">
        <v>6</v>
      </c>
      <c r="L10" s="413">
        <v>25</v>
      </c>
      <c r="M10" s="421"/>
      <c r="N10" s="416">
        <f t="shared" si="1"/>
        <v>6.25</v>
      </c>
      <c r="O10" s="428"/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45">
      <c r="A11" s="410">
        <v>44198</v>
      </c>
      <c r="B11" s="411" t="s">
        <v>19</v>
      </c>
      <c r="C11" s="412" t="s">
        <v>20</v>
      </c>
      <c r="D11" s="413">
        <v>2</v>
      </c>
      <c r="E11" s="413" t="s">
        <v>21</v>
      </c>
      <c r="F11" s="414">
        <v>99</v>
      </c>
      <c r="G11" s="413" t="s">
        <v>27</v>
      </c>
      <c r="H11" s="415">
        <v>0.64513888888888882</v>
      </c>
      <c r="I11" s="415">
        <v>0.65625</v>
      </c>
      <c r="J11" s="416">
        <f t="shared" si="0"/>
        <v>0.26666666666666666</v>
      </c>
      <c r="K11" s="417">
        <v>14</v>
      </c>
      <c r="L11" s="413">
        <v>492</v>
      </c>
      <c r="M11" s="418"/>
      <c r="N11" s="416">
        <f t="shared" si="1"/>
        <v>131.19999999999999</v>
      </c>
      <c r="O11" s="425"/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45">
      <c r="A12" s="410">
        <v>44198</v>
      </c>
      <c r="B12" s="411" t="s">
        <v>19</v>
      </c>
      <c r="C12" s="412" t="s">
        <v>20</v>
      </c>
      <c r="D12" s="413">
        <v>3</v>
      </c>
      <c r="E12" s="413" t="s">
        <v>21</v>
      </c>
      <c r="F12" s="414">
        <v>99</v>
      </c>
      <c r="G12" s="413">
        <v>1</v>
      </c>
      <c r="H12" s="415">
        <v>0.67708333333333337</v>
      </c>
      <c r="I12" s="415">
        <v>0.74583333333333324</v>
      </c>
      <c r="J12" s="416">
        <f t="shared" si="0"/>
        <v>1.65</v>
      </c>
      <c r="K12" s="417">
        <v>13</v>
      </c>
      <c r="L12" s="413">
        <v>492</v>
      </c>
      <c r="M12" s="418"/>
      <c r="N12" s="416">
        <f t="shared" si="1"/>
        <v>811.8</v>
      </c>
      <c r="O12" s="425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23.45">
      <c r="A13" s="410">
        <v>44198</v>
      </c>
      <c r="B13" s="411" t="s">
        <v>19</v>
      </c>
      <c r="C13" s="422" t="s">
        <v>28</v>
      </c>
      <c r="D13" s="423">
        <v>1</v>
      </c>
      <c r="E13" s="413" t="s">
        <v>21</v>
      </c>
      <c r="F13" s="414">
        <v>99</v>
      </c>
      <c r="G13" s="413">
        <v>7</v>
      </c>
      <c r="H13" s="415">
        <v>0.17013888888888887</v>
      </c>
      <c r="I13" s="415">
        <v>0.1875</v>
      </c>
      <c r="J13" s="416">
        <f>HOUR(I13-H13)+MINUTE(I13-H13)/60</f>
        <v>0.41666666666666669</v>
      </c>
      <c r="K13" s="416"/>
      <c r="L13" s="413">
        <v>14</v>
      </c>
      <c r="M13" s="424"/>
      <c r="N13" s="416">
        <f>J13*L13</f>
        <v>5.8333333333333339</v>
      </c>
      <c r="O13" s="425"/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23.45">
      <c r="A14" s="410">
        <v>44198</v>
      </c>
      <c r="B14" s="411" t="s">
        <v>19</v>
      </c>
      <c r="C14" s="412" t="s">
        <v>28</v>
      </c>
      <c r="D14" s="413">
        <v>2</v>
      </c>
      <c r="E14" s="413" t="s">
        <v>21</v>
      </c>
      <c r="F14" s="414">
        <v>99</v>
      </c>
      <c r="G14" s="413">
        <v>1</v>
      </c>
      <c r="H14" s="415">
        <v>0.64513888888888882</v>
      </c>
      <c r="I14" s="415">
        <v>0.93819444444444444</v>
      </c>
      <c r="J14" s="416">
        <f>HOUR(I14-H14)+MINUTE(I14-H14)/60</f>
        <v>7.0333333333333332</v>
      </c>
      <c r="K14" s="417">
        <v>3.5</v>
      </c>
      <c r="L14" s="413">
        <v>14</v>
      </c>
      <c r="M14" s="413"/>
      <c r="N14" s="416">
        <f>J14*L14</f>
        <v>98.466666666666669</v>
      </c>
      <c r="O14" s="419"/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23.45">
      <c r="A15" s="293">
        <v>44227</v>
      </c>
      <c r="B15" s="294" t="s">
        <v>29</v>
      </c>
      <c r="C15" s="430" t="s">
        <v>30</v>
      </c>
      <c r="D15" s="431">
        <v>1</v>
      </c>
      <c r="E15" s="431" t="s">
        <v>31</v>
      </c>
      <c r="F15" s="432" t="s">
        <v>26</v>
      </c>
      <c r="G15" s="431">
        <v>7</v>
      </c>
      <c r="H15" s="433">
        <v>0</v>
      </c>
      <c r="I15" s="433">
        <v>0.63194444444444442</v>
      </c>
      <c r="J15" s="321">
        <f t="shared" ref="J15:J29" si="2">HOUR(I15-H15)+MINUTE(I15-H15)/60</f>
        <v>15.166666666666666</v>
      </c>
      <c r="K15" s="434">
        <v>9</v>
      </c>
      <c r="L15" s="431">
        <v>9306</v>
      </c>
      <c r="M15" s="325"/>
      <c r="N15" s="321">
        <f t="shared" ref="N15:N29" si="3">J15*L15</f>
        <v>141141</v>
      </c>
      <c r="O15" s="324"/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23.45">
      <c r="A16" s="293">
        <v>44228</v>
      </c>
      <c r="B16" s="294" t="s">
        <v>29</v>
      </c>
      <c r="C16" s="430" t="s">
        <v>30</v>
      </c>
      <c r="D16" s="431">
        <v>2</v>
      </c>
      <c r="E16" s="431" t="s">
        <v>31</v>
      </c>
      <c r="F16" s="432" t="s">
        <v>26</v>
      </c>
      <c r="G16" s="431">
        <v>7</v>
      </c>
      <c r="H16" s="433">
        <v>0.8340277777777777</v>
      </c>
      <c r="I16" s="298">
        <v>0.99930555555555556</v>
      </c>
      <c r="J16" s="321">
        <f t="shared" si="2"/>
        <v>3.9666666666666668</v>
      </c>
      <c r="K16" s="434">
        <v>9</v>
      </c>
      <c r="L16" s="431">
        <v>0</v>
      </c>
      <c r="M16" s="325"/>
      <c r="N16" s="321">
        <f t="shared" si="3"/>
        <v>0</v>
      </c>
      <c r="O16" s="324"/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23.45">
      <c r="A17" s="299">
        <v>44198</v>
      </c>
      <c r="B17" s="300" t="s">
        <v>32</v>
      </c>
      <c r="C17" s="301" t="s">
        <v>33</v>
      </c>
      <c r="D17" s="302"/>
      <c r="E17" s="303" t="s">
        <v>34</v>
      </c>
      <c r="F17" s="304" t="s">
        <v>26</v>
      </c>
      <c r="G17" s="305">
        <v>7</v>
      </c>
      <c r="H17" s="306">
        <v>0</v>
      </c>
      <c r="I17" s="306">
        <v>0.47291666666666665</v>
      </c>
      <c r="J17" s="326">
        <f t="shared" si="2"/>
        <v>11.35</v>
      </c>
      <c r="K17" s="309" t="s">
        <v>35</v>
      </c>
      <c r="L17" s="327">
        <v>4000</v>
      </c>
      <c r="M17" s="327">
        <v>4000</v>
      </c>
      <c r="N17" s="321">
        <f t="shared" si="3"/>
        <v>45400</v>
      </c>
      <c r="O17" s="464" t="s">
        <v>36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45">
      <c r="A18" s="299">
        <v>44198</v>
      </c>
      <c r="B18" s="300" t="s">
        <v>32</v>
      </c>
      <c r="C18" s="301" t="s">
        <v>37</v>
      </c>
      <c r="D18" s="302">
        <v>3</v>
      </c>
      <c r="E18" s="303" t="s">
        <v>34</v>
      </c>
      <c r="F18" s="304" t="s">
        <v>26</v>
      </c>
      <c r="G18" s="305">
        <v>7</v>
      </c>
      <c r="H18" s="306">
        <v>0.24861111111111112</v>
      </c>
      <c r="I18" s="306">
        <v>0.50902777777777775</v>
      </c>
      <c r="J18" s="326">
        <f t="shared" si="2"/>
        <v>6.25</v>
      </c>
      <c r="K18" s="309" t="s">
        <v>38</v>
      </c>
      <c r="L18" s="327">
        <v>9632</v>
      </c>
      <c r="M18" s="327">
        <v>9632</v>
      </c>
      <c r="N18" s="321">
        <f t="shared" si="3"/>
        <v>60200</v>
      </c>
      <c r="O18" s="464" t="s">
        <v>36</v>
      </c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47.1">
      <c r="A19" s="299">
        <v>44198</v>
      </c>
      <c r="B19" s="300" t="s">
        <v>32</v>
      </c>
      <c r="C19" s="300" t="s">
        <v>33</v>
      </c>
      <c r="D19" s="302">
        <v>6</v>
      </c>
      <c r="E19" s="303" t="s">
        <v>39</v>
      </c>
      <c r="F19" s="304">
        <v>99</v>
      </c>
      <c r="G19" s="305">
        <v>6</v>
      </c>
      <c r="H19" s="307">
        <v>0.47361111111111115</v>
      </c>
      <c r="I19" s="306">
        <v>0.59652777777777777</v>
      </c>
      <c r="J19" s="326">
        <f t="shared" si="2"/>
        <v>2.95</v>
      </c>
      <c r="K19" s="309" t="s">
        <v>35</v>
      </c>
      <c r="L19" s="327">
        <v>4000</v>
      </c>
      <c r="M19" s="327">
        <v>4000</v>
      </c>
      <c r="N19" s="321">
        <f t="shared" si="3"/>
        <v>11800</v>
      </c>
      <c r="O19" s="464" t="s">
        <v>40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45">
      <c r="A20" s="299">
        <v>44198</v>
      </c>
      <c r="B20" s="300" t="s">
        <v>32</v>
      </c>
      <c r="C20" s="301" t="s">
        <v>37</v>
      </c>
      <c r="D20" s="302">
        <v>8</v>
      </c>
      <c r="E20" s="303" t="s">
        <v>34</v>
      </c>
      <c r="F20" s="304" t="s">
        <v>26</v>
      </c>
      <c r="G20" s="305">
        <v>7</v>
      </c>
      <c r="H20" s="307">
        <v>0.59027777777777779</v>
      </c>
      <c r="I20" s="306">
        <v>0.70624999999999993</v>
      </c>
      <c r="J20" s="326">
        <f t="shared" si="2"/>
        <v>2.7833333333333332</v>
      </c>
      <c r="K20" s="309" t="s">
        <v>41</v>
      </c>
      <c r="L20" s="327">
        <v>9634</v>
      </c>
      <c r="M20" s="327">
        <v>9634</v>
      </c>
      <c r="N20" s="321">
        <f t="shared" si="3"/>
        <v>26814.633333333331</v>
      </c>
      <c r="O20" s="328" t="s">
        <v>36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70.5">
      <c r="A21" s="299">
        <v>44198</v>
      </c>
      <c r="B21" s="300" t="s">
        <v>32</v>
      </c>
      <c r="C21" s="301" t="s">
        <v>33</v>
      </c>
      <c r="D21" s="302">
        <v>9</v>
      </c>
      <c r="E21" s="303" t="s">
        <v>39</v>
      </c>
      <c r="F21" s="304">
        <v>99</v>
      </c>
      <c r="G21" s="305">
        <v>6</v>
      </c>
      <c r="H21" s="307">
        <v>0.59930555555555554</v>
      </c>
      <c r="I21" s="306">
        <v>0.83680555555555547</v>
      </c>
      <c r="J21" s="326">
        <f t="shared" si="2"/>
        <v>5.7</v>
      </c>
      <c r="K21" s="309" t="s">
        <v>42</v>
      </c>
      <c r="L21" s="327">
        <v>4000</v>
      </c>
      <c r="M21" s="327">
        <v>4000</v>
      </c>
      <c r="N21" s="321">
        <f t="shared" si="3"/>
        <v>22800</v>
      </c>
      <c r="O21" s="464" t="s">
        <v>43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45">
      <c r="A22" s="299">
        <v>44198</v>
      </c>
      <c r="B22" s="300" t="s">
        <v>32</v>
      </c>
      <c r="C22" s="301" t="s">
        <v>37</v>
      </c>
      <c r="D22" s="302">
        <v>12</v>
      </c>
      <c r="E22" s="303" t="s">
        <v>44</v>
      </c>
      <c r="F22" s="304" t="s">
        <v>26</v>
      </c>
      <c r="G22" s="305">
        <v>1</v>
      </c>
      <c r="H22" s="307">
        <v>0.70694444444444438</v>
      </c>
      <c r="I22" s="306">
        <v>0.72916666666666663</v>
      </c>
      <c r="J22" s="326">
        <f t="shared" si="2"/>
        <v>0.53333333333333333</v>
      </c>
      <c r="K22" s="309" t="s">
        <v>35</v>
      </c>
      <c r="L22" s="327">
        <v>9634</v>
      </c>
      <c r="M22" s="327">
        <v>9634</v>
      </c>
      <c r="N22" s="321">
        <f t="shared" si="3"/>
        <v>5138.1333333333332</v>
      </c>
      <c r="O22" s="464" t="s">
        <v>45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47.1">
      <c r="A23" s="299">
        <v>44198</v>
      </c>
      <c r="B23" s="300" t="s">
        <v>32</v>
      </c>
      <c r="C23" s="437" t="s">
        <v>37</v>
      </c>
      <c r="D23" s="302">
        <v>15</v>
      </c>
      <c r="E23" s="303" t="s">
        <v>34</v>
      </c>
      <c r="F23" s="304" t="s">
        <v>26</v>
      </c>
      <c r="G23" s="305">
        <v>7</v>
      </c>
      <c r="H23" s="307">
        <v>0.85416666666666663</v>
      </c>
      <c r="I23" s="306">
        <v>0.97916666666666663</v>
      </c>
      <c r="J23" s="326">
        <f t="shared" si="2"/>
        <v>3</v>
      </c>
      <c r="K23" s="309" t="s">
        <v>46</v>
      </c>
      <c r="L23" s="327">
        <v>9634</v>
      </c>
      <c r="M23" s="327">
        <v>9634</v>
      </c>
      <c r="N23" s="321">
        <f t="shared" si="3"/>
        <v>28902</v>
      </c>
      <c r="O23" s="464" t="s">
        <v>36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45">
      <c r="A24" s="410">
        <v>44229</v>
      </c>
      <c r="B24" s="411" t="s">
        <v>19</v>
      </c>
      <c r="C24" s="412" t="s">
        <v>24</v>
      </c>
      <c r="D24" s="413">
        <v>1</v>
      </c>
      <c r="E24" s="413" t="s">
        <v>47</v>
      </c>
      <c r="F24" s="414">
        <v>99</v>
      </c>
      <c r="G24" s="413">
        <v>7</v>
      </c>
      <c r="H24" s="415">
        <v>0.37777777777777777</v>
      </c>
      <c r="I24" s="415">
        <v>0.45555555555555555</v>
      </c>
      <c r="J24" s="416">
        <f t="shared" si="2"/>
        <v>1.8666666666666667</v>
      </c>
      <c r="K24" s="417">
        <v>5</v>
      </c>
      <c r="L24" s="413">
        <v>25</v>
      </c>
      <c r="M24" s="418"/>
      <c r="N24" s="416">
        <f t="shared" si="3"/>
        <v>46.666666666666664</v>
      </c>
      <c r="O24" s="419"/>
      <c r="P24" s="329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47.1">
      <c r="A25" s="410">
        <v>44229</v>
      </c>
      <c r="B25" s="411" t="s">
        <v>19</v>
      </c>
      <c r="C25" s="412" t="s">
        <v>48</v>
      </c>
      <c r="D25" s="413">
        <v>1</v>
      </c>
      <c r="E25" s="413" t="s">
        <v>21</v>
      </c>
      <c r="F25" s="414">
        <v>99</v>
      </c>
      <c r="G25" s="413">
        <v>6</v>
      </c>
      <c r="H25" s="415">
        <v>0.20416666666666669</v>
      </c>
      <c r="I25" s="415">
        <v>0.45347222222222222</v>
      </c>
      <c r="J25" s="416">
        <f t="shared" si="2"/>
        <v>5.9833333333333334</v>
      </c>
      <c r="K25" s="417">
        <v>18</v>
      </c>
      <c r="L25" s="418">
        <v>14</v>
      </c>
      <c r="M25" s="418"/>
      <c r="N25" s="416">
        <f t="shared" si="3"/>
        <v>83.766666666666666</v>
      </c>
      <c r="O25" s="419" t="s">
        <v>49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45">
      <c r="A26" s="410">
        <v>44229</v>
      </c>
      <c r="B26" s="411" t="s">
        <v>19</v>
      </c>
      <c r="C26" s="412" t="s">
        <v>50</v>
      </c>
      <c r="D26" s="413">
        <v>1</v>
      </c>
      <c r="E26" s="413" t="s">
        <v>25</v>
      </c>
      <c r="F26" s="414" t="s">
        <v>26</v>
      </c>
      <c r="G26" s="413">
        <v>7</v>
      </c>
      <c r="H26" s="415">
        <v>0.43194444444444446</v>
      </c>
      <c r="I26" s="415">
        <v>0.45555555555555555</v>
      </c>
      <c r="J26" s="416">
        <f t="shared" si="2"/>
        <v>0.56666666666666665</v>
      </c>
      <c r="K26" s="417">
        <v>8</v>
      </c>
      <c r="L26" s="413">
        <v>11</v>
      </c>
      <c r="M26" s="413"/>
      <c r="N26" s="416">
        <f t="shared" si="3"/>
        <v>6.2333333333333334</v>
      </c>
      <c r="O26" s="426"/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45">
      <c r="A27" s="410">
        <v>44229</v>
      </c>
      <c r="B27" s="411" t="s">
        <v>19</v>
      </c>
      <c r="C27" s="412" t="s">
        <v>23</v>
      </c>
      <c r="D27" s="413">
        <v>1</v>
      </c>
      <c r="E27" s="413" t="s">
        <v>25</v>
      </c>
      <c r="F27" s="414" t="s">
        <v>26</v>
      </c>
      <c r="G27" s="413">
        <v>7</v>
      </c>
      <c r="H27" s="415">
        <v>0.61805555555555558</v>
      </c>
      <c r="I27" s="415">
        <v>0.6430555555555556</v>
      </c>
      <c r="J27" s="416">
        <f t="shared" si="2"/>
        <v>0.6</v>
      </c>
      <c r="K27" s="417">
        <v>15</v>
      </c>
      <c r="L27" s="413">
        <v>1</v>
      </c>
      <c r="M27" s="413"/>
      <c r="N27" s="416">
        <f t="shared" si="3"/>
        <v>0.6</v>
      </c>
      <c r="O27" s="427"/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93.95">
      <c r="A28" s="293">
        <v>44228</v>
      </c>
      <c r="B28" s="294" t="s">
        <v>29</v>
      </c>
      <c r="C28" s="430" t="s">
        <v>30</v>
      </c>
      <c r="D28" s="431">
        <v>2</v>
      </c>
      <c r="E28" s="431" t="s">
        <v>31</v>
      </c>
      <c r="F28" s="432" t="s">
        <v>26</v>
      </c>
      <c r="G28" s="431">
        <v>7</v>
      </c>
      <c r="H28" s="433">
        <v>0.30416666666666664</v>
      </c>
      <c r="I28" s="433">
        <v>0.72083333333333333</v>
      </c>
      <c r="J28" s="321">
        <f t="shared" si="2"/>
        <v>10</v>
      </c>
      <c r="K28" s="434">
        <v>9</v>
      </c>
      <c r="L28" s="431">
        <v>9306</v>
      </c>
      <c r="M28" s="325"/>
      <c r="N28" s="321">
        <f t="shared" si="3"/>
        <v>93060</v>
      </c>
      <c r="O28" s="324" t="s">
        <v>51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47.1">
      <c r="A29" s="293">
        <v>44229</v>
      </c>
      <c r="B29" s="294" t="s">
        <v>29</v>
      </c>
      <c r="C29" s="430" t="s">
        <v>52</v>
      </c>
      <c r="D29" s="431">
        <v>1</v>
      </c>
      <c r="E29" s="431" t="s">
        <v>47</v>
      </c>
      <c r="F29" s="432">
        <v>99</v>
      </c>
      <c r="G29" s="431">
        <v>7</v>
      </c>
      <c r="H29" s="433">
        <v>0.43263888888888885</v>
      </c>
      <c r="I29" s="433">
        <v>0.52638888888888891</v>
      </c>
      <c r="J29" s="321">
        <f t="shared" si="2"/>
        <v>2.25</v>
      </c>
      <c r="K29" s="434">
        <v>12.3</v>
      </c>
      <c r="L29" s="431">
        <v>227</v>
      </c>
      <c r="M29" s="325"/>
      <c r="N29" s="321">
        <f t="shared" si="3"/>
        <v>510.75</v>
      </c>
      <c r="O29" s="324" t="s">
        <v>53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47.1">
      <c r="A30" s="299">
        <v>44229</v>
      </c>
      <c r="B30" s="300" t="s">
        <v>32</v>
      </c>
      <c r="C30" s="301" t="s">
        <v>54</v>
      </c>
      <c r="D30" s="309">
        <v>2</v>
      </c>
      <c r="E30" s="303" t="s">
        <v>34</v>
      </c>
      <c r="F30" s="304" t="s">
        <v>26</v>
      </c>
      <c r="G30" s="305">
        <v>7</v>
      </c>
      <c r="H30" s="308">
        <v>0</v>
      </c>
      <c r="I30" s="308">
        <v>5.9027777777777783E-2</v>
      </c>
      <c r="J30" s="326">
        <f>HOUR(I30-H30)+MINUTE(I30-H30)/60</f>
        <v>1.4166666666666667</v>
      </c>
      <c r="K30" s="309" t="s">
        <v>35</v>
      </c>
      <c r="L30" s="327">
        <v>4000</v>
      </c>
      <c r="M30" s="327">
        <v>4000</v>
      </c>
      <c r="N30" s="321">
        <f>J30*L30</f>
        <v>5666.666666666667</v>
      </c>
      <c r="O30" s="328" t="s">
        <v>55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47.1">
      <c r="A31" s="299">
        <v>44229</v>
      </c>
      <c r="B31" s="300" t="s">
        <v>32</v>
      </c>
      <c r="C31" s="301" t="s">
        <v>54</v>
      </c>
      <c r="D31" s="309">
        <v>3</v>
      </c>
      <c r="E31" s="303" t="s">
        <v>34</v>
      </c>
      <c r="F31" s="304" t="s">
        <v>26</v>
      </c>
      <c r="G31" s="305">
        <v>7</v>
      </c>
      <c r="H31" s="308">
        <v>0.15972222222222224</v>
      </c>
      <c r="I31" s="308">
        <v>0.99930555555555556</v>
      </c>
      <c r="J31" s="326">
        <f>HOUR(I31-H31)+MINUTE(I31-H31)/60</f>
        <v>20.149999999999999</v>
      </c>
      <c r="K31" s="309" t="s">
        <v>56</v>
      </c>
      <c r="L31" s="327">
        <v>0</v>
      </c>
      <c r="M31" s="327">
        <v>0</v>
      </c>
      <c r="N31" s="321">
        <f>J31*L31</f>
        <v>0</v>
      </c>
      <c r="O31" s="328" t="s">
        <v>55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47.1">
      <c r="A32" s="299">
        <v>44229</v>
      </c>
      <c r="B32" s="300" t="s">
        <v>32</v>
      </c>
      <c r="C32" s="301" t="s">
        <v>57</v>
      </c>
      <c r="D32" s="309">
        <v>4</v>
      </c>
      <c r="E32" s="303" t="s">
        <v>34</v>
      </c>
      <c r="F32" s="304" t="s">
        <v>26</v>
      </c>
      <c r="G32" s="305">
        <v>7</v>
      </c>
      <c r="H32" s="307">
        <v>0.20486111111111113</v>
      </c>
      <c r="I32" s="308">
        <v>0.46111111111111108</v>
      </c>
      <c r="J32" s="326">
        <f t="shared" ref="J32:J37" si="4">HOUR(I32-H32)+MINUTE(I32-H32)/60</f>
        <v>6.15</v>
      </c>
      <c r="K32" s="309" t="s">
        <v>58</v>
      </c>
      <c r="L32" s="327">
        <v>9634</v>
      </c>
      <c r="M32" s="327">
        <v>9634</v>
      </c>
      <c r="N32" s="321">
        <f t="shared" ref="N32:N37" si="5">J32*L32</f>
        <v>59249.100000000006</v>
      </c>
      <c r="O32" s="328" t="s">
        <v>55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45">
      <c r="A33" s="299">
        <v>44229</v>
      </c>
      <c r="B33" s="300" t="s">
        <v>32</v>
      </c>
      <c r="C33" s="301" t="s">
        <v>59</v>
      </c>
      <c r="D33" s="309">
        <v>6</v>
      </c>
      <c r="E33" s="303" t="s">
        <v>60</v>
      </c>
      <c r="F33" s="304">
        <v>99</v>
      </c>
      <c r="G33" s="305">
        <v>6</v>
      </c>
      <c r="H33" s="307">
        <v>0.55902777777777779</v>
      </c>
      <c r="I33" s="308">
        <v>0.60416666666666663</v>
      </c>
      <c r="J33" s="326">
        <f t="shared" si="4"/>
        <v>1.0833333333333333</v>
      </c>
      <c r="K33" s="309" t="s">
        <v>61</v>
      </c>
      <c r="L33" s="327">
        <v>4010</v>
      </c>
      <c r="M33" s="327">
        <v>4010</v>
      </c>
      <c r="N33" s="321">
        <f t="shared" si="5"/>
        <v>4344.1666666666661</v>
      </c>
      <c r="O33" s="330" t="s">
        <v>62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45">
      <c r="A34" s="299">
        <v>44229</v>
      </c>
      <c r="B34" s="300" t="s">
        <v>32</v>
      </c>
      <c r="C34" s="301" t="s">
        <v>57</v>
      </c>
      <c r="D34" s="309">
        <v>6</v>
      </c>
      <c r="E34" s="303" t="s">
        <v>63</v>
      </c>
      <c r="F34" s="310" t="s">
        <v>26</v>
      </c>
      <c r="G34" s="305">
        <v>1</v>
      </c>
      <c r="H34" s="307">
        <v>0.55902777777777779</v>
      </c>
      <c r="I34" s="308">
        <v>0.6069444444444444</v>
      </c>
      <c r="J34" s="326">
        <f t="shared" si="4"/>
        <v>1.1499999999999999</v>
      </c>
      <c r="K34" s="309" t="s">
        <v>64</v>
      </c>
      <c r="L34" s="327">
        <v>9634</v>
      </c>
      <c r="M34" s="327">
        <v>9634</v>
      </c>
      <c r="N34" s="321">
        <f t="shared" si="5"/>
        <v>11079.099999999999</v>
      </c>
      <c r="O34" s="330" t="s">
        <v>65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47.1">
      <c r="A35" s="299">
        <v>44229</v>
      </c>
      <c r="B35" s="300" t="s">
        <v>32</v>
      </c>
      <c r="C35" s="301" t="s">
        <v>57</v>
      </c>
      <c r="D35" s="309">
        <v>9</v>
      </c>
      <c r="E35" s="303" t="s">
        <v>34</v>
      </c>
      <c r="F35" s="304" t="s">
        <v>26</v>
      </c>
      <c r="G35" s="305">
        <v>7</v>
      </c>
      <c r="H35" s="307">
        <v>0.78333333333333333</v>
      </c>
      <c r="I35" s="308">
        <v>0.97569444444444453</v>
      </c>
      <c r="J35" s="326">
        <f t="shared" si="4"/>
        <v>4.6166666666666671</v>
      </c>
      <c r="K35" s="309" t="s">
        <v>58</v>
      </c>
      <c r="L35" s="327">
        <v>9634</v>
      </c>
      <c r="M35" s="327">
        <v>9634</v>
      </c>
      <c r="N35" s="321">
        <f t="shared" si="5"/>
        <v>44476.966666666674</v>
      </c>
      <c r="O35" s="328" t="s">
        <v>55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45">
      <c r="A36" s="410">
        <v>44257</v>
      </c>
      <c r="B36" s="411" t="s">
        <v>19</v>
      </c>
      <c r="C36" s="412" t="s">
        <v>48</v>
      </c>
      <c r="D36" s="413">
        <v>1</v>
      </c>
      <c r="E36" s="413" t="s">
        <v>21</v>
      </c>
      <c r="F36" s="414">
        <v>99</v>
      </c>
      <c r="G36" s="413">
        <v>6</v>
      </c>
      <c r="H36" s="415">
        <v>0.26527777777777778</v>
      </c>
      <c r="I36" s="415">
        <v>0.27430555555555552</v>
      </c>
      <c r="J36" s="416">
        <f t="shared" si="4"/>
        <v>0.21666666666666667</v>
      </c>
      <c r="K36" s="417">
        <v>20</v>
      </c>
      <c r="L36" s="413">
        <v>14</v>
      </c>
      <c r="M36" s="418"/>
      <c r="N36" s="416">
        <f t="shared" si="5"/>
        <v>3.0333333333333332</v>
      </c>
      <c r="O36" s="419" t="s">
        <v>22</v>
      </c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47.1">
      <c r="A37" s="410">
        <v>44257</v>
      </c>
      <c r="B37" s="411" t="s">
        <v>19</v>
      </c>
      <c r="C37" s="412" t="s">
        <v>50</v>
      </c>
      <c r="D37" s="413">
        <v>1</v>
      </c>
      <c r="E37" s="413" t="s">
        <v>21</v>
      </c>
      <c r="F37" s="414" t="s">
        <v>66</v>
      </c>
      <c r="G37" s="413">
        <v>1</v>
      </c>
      <c r="H37" s="415">
        <v>0.61249999999999993</v>
      </c>
      <c r="I37" s="415">
        <v>0.71805555555555556</v>
      </c>
      <c r="J37" s="416">
        <f t="shared" si="4"/>
        <v>2.5333333333333332</v>
      </c>
      <c r="K37" s="417">
        <v>5</v>
      </c>
      <c r="L37" s="418">
        <v>11</v>
      </c>
      <c r="M37" s="418"/>
      <c r="N37" s="416">
        <f t="shared" si="5"/>
        <v>27.866666666666667</v>
      </c>
      <c r="O37" s="419" t="s">
        <v>67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47.1">
      <c r="A38" s="299">
        <v>44229</v>
      </c>
      <c r="B38" s="300" t="s">
        <v>32</v>
      </c>
      <c r="C38" s="301" t="s">
        <v>54</v>
      </c>
      <c r="D38" s="309">
        <v>3</v>
      </c>
      <c r="E38" s="303" t="s">
        <v>34</v>
      </c>
      <c r="F38" s="304" t="s">
        <v>26</v>
      </c>
      <c r="G38" s="305">
        <v>7</v>
      </c>
      <c r="H38" s="308">
        <v>0.15972222222222224</v>
      </c>
      <c r="I38" s="308">
        <v>0.99930555555555556</v>
      </c>
      <c r="J38" s="326">
        <f>HOUR(I38-H38)+MINUTE(I38-H38)/60</f>
        <v>20.149999999999999</v>
      </c>
      <c r="K38" s="309" t="s">
        <v>56</v>
      </c>
      <c r="L38" s="327">
        <v>4000</v>
      </c>
      <c r="M38" s="327">
        <v>4000</v>
      </c>
      <c r="N38" s="321">
        <f>J38*L38</f>
        <v>80600</v>
      </c>
      <c r="O38" s="328" t="s">
        <v>55</v>
      </c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47.1">
      <c r="A39" s="299">
        <v>44257</v>
      </c>
      <c r="B39" s="300" t="s">
        <v>32</v>
      </c>
      <c r="C39" s="301" t="s">
        <v>57</v>
      </c>
      <c r="D39" s="309">
        <v>6</v>
      </c>
      <c r="E39" s="303" t="s">
        <v>34</v>
      </c>
      <c r="F39" s="304" t="s">
        <v>26</v>
      </c>
      <c r="G39" s="305">
        <v>7</v>
      </c>
      <c r="H39" s="308">
        <v>0.22847222222222222</v>
      </c>
      <c r="I39" s="308">
        <v>0.66805555555555562</v>
      </c>
      <c r="J39" s="465">
        <f t="shared" ref="J39:J58" si="6">HOUR(I39-H39)+MINUTE(I39-H39)/60</f>
        <v>10.55</v>
      </c>
      <c r="K39" s="309" t="s">
        <v>68</v>
      </c>
      <c r="L39" s="327">
        <v>9634</v>
      </c>
      <c r="M39" s="327">
        <v>9634</v>
      </c>
      <c r="N39" s="321">
        <f t="shared" ref="N39:N58" si="7">J39*L39</f>
        <v>101638.70000000001</v>
      </c>
      <c r="O39" s="328" t="s">
        <v>55</v>
      </c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45">
      <c r="A40" s="299">
        <v>44257</v>
      </c>
      <c r="B40" s="300" t="s">
        <v>32</v>
      </c>
      <c r="C40" s="300" t="s">
        <v>59</v>
      </c>
      <c r="D40" s="309">
        <v>10</v>
      </c>
      <c r="E40" s="303" t="s">
        <v>44</v>
      </c>
      <c r="F40" s="310">
        <v>99</v>
      </c>
      <c r="G40" s="305">
        <v>6</v>
      </c>
      <c r="H40" s="308">
        <v>0.60763888888888895</v>
      </c>
      <c r="I40" s="308">
        <v>0.63263888888888886</v>
      </c>
      <c r="J40" s="465">
        <f t="shared" si="6"/>
        <v>0.6</v>
      </c>
      <c r="K40" s="309" t="s">
        <v>69</v>
      </c>
      <c r="L40" s="327">
        <v>4010</v>
      </c>
      <c r="M40" s="327">
        <v>4010</v>
      </c>
      <c r="N40" s="321">
        <f t="shared" si="7"/>
        <v>2406</v>
      </c>
      <c r="O40" s="436" t="s">
        <v>70</v>
      </c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45">
      <c r="A41" s="299">
        <v>44257</v>
      </c>
      <c r="B41" s="300" t="s">
        <v>32</v>
      </c>
      <c r="C41" s="300" t="s">
        <v>59</v>
      </c>
      <c r="D41" s="309">
        <v>11</v>
      </c>
      <c r="E41" s="303" t="s">
        <v>39</v>
      </c>
      <c r="F41" s="310">
        <v>99</v>
      </c>
      <c r="G41" s="305">
        <v>6</v>
      </c>
      <c r="H41" s="308">
        <v>0.6381944444444444</v>
      </c>
      <c r="I41" s="308">
        <v>0.64652777777777781</v>
      </c>
      <c r="J41" s="326">
        <f t="shared" si="6"/>
        <v>0.2</v>
      </c>
      <c r="K41" s="461" t="s">
        <v>69</v>
      </c>
      <c r="L41" s="327">
        <v>4010</v>
      </c>
      <c r="M41" s="327">
        <v>4010</v>
      </c>
      <c r="N41" s="321">
        <f t="shared" si="7"/>
        <v>802</v>
      </c>
      <c r="O41" s="330" t="s">
        <v>65</v>
      </c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45">
      <c r="A42" s="299">
        <v>44257</v>
      </c>
      <c r="B42" s="300" t="s">
        <v>32</v>
      </c>
      <c r="C42" s="300" t="s">
        <v>71</v>
      </c>
      <c r="D42" s="309">
        <v>12</v>
      </c>
      <c r="E42" s="303" t="s">
        <v>39</v>
      </c>
      <c r="F42" s="310">
        <v>99</v>
      </c>
      <c r="G42" s="305">
        <v>6</v>
      </c>
      <c r="H42" s="308">
        <v>0.6381944444444444</v>
      </c>
      <c r="I42" s="308">
        <v>0.64583333333333337</v>
      </c>
      <c r="J42" s="326">
        <f t="shared" si="6"/>
        <v>0.18333333333333332</v>
      </c>
      <c r="K42" s="309" t="s">
        <v>72</v>
      </c>
      <c r="L42" s="327">
        <v>117</v>
      </c>
      <c r="M42" s="327">
        <v>117</v>
      </c>
      <c r="N42" s="321">
        <f t="shared" si="7"/>
        <v>21.45</v>
      </c>
      <c r="O42" s="330" t="s">
        <v>65</v>
      </c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47.1">
      <c r="A43" s="299">
        <v>44257</v>
      </c>
      <c r="B43" s="300" t="s">
        <v>32</v>
      </c>
      <c r="C43" s="301" t="s">
        <v>57</v>
      </c>
      <c r="D43" s="309">
        <v>13</v>
      </c>
      <c r="E43" s="303" t="s">
        <v>34</v>
      </c>
      <c r="F43" s="304" t="s">
        <v>26</v>
      </c>
      <c r="G43" s="305">
        <v>7</v>
      </c>
      <c r="H43" s="308">
        <v>0.67361111111111116</v>
      </c>
      <c r="I43" s="308">
        <v>0.99930555555555556</v>
      </c>
      <c r="J43" s="326">
        <f t="shared" si="6"/>
        <v>7.8166666666666664</v>
      </c>
      <c r="K43" s="309" t="s">
        <v>73</v>
      </c>
      <c r="L43" s="327">
        <v>0</v>
      </c>
      <c r="M43" s="327">
        <v>0</v>
      </c>
      <c r="N43" s="321">
        <f t="shared" si="7"/>
        <v>0</v>
      </c>
      <c r="O43" s="328" t="s">
        <v>55</v>
      </c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45">
      <c r="A44" s="293">
        <v>44230</v>
      </c>
      <c r="B44" s="294" t="s">
        <v>29</v>
      </c>
      <c r="C44" s="295" t="s">
        <v>30</v>
      </c>
      <c r="D44" s="296">
        <v>1</v>
      </c>
      <c r="E44" s="296" t="s">
        <v>74</v>
      </c>
      <c r="F44" s="297" t="s">
        <v>26</v>
      </c>
      <c r="G44" s="296">
        <v>7</v>
      </c>
      <c r="H44" s="433">
        <v>0.22430555555555556</v>
      </c>
      <c r="I44" s="433">
        <v>0.43888888888888888</v>
      </c>
      <c r="J44" s="321">
        <f t="shared" si="6"/>
        <v>5.15</v>
      </c>
      <c r="K44" s="434">
        <v>4.5</v>
      </c>
      <c r="L44" s="431">
        <v>9306</v>
      </c>
      <c r="M44" s="325"/>
      <c r="N44" s="321">
        <f t="shared" si="7"/>
        <v>47925.9</v>
      </c>
      <c r="O44" s="324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45">
      <c r="A45" s="293">
        <v>44230</v>
      </c>
      <c r="B45" s="294" t="s">
        <v>29</v>
      </c>
      <c r="C45" s="430" t="s">
        <v>75</v>
      </c>
      <c r="D45" s="431">
        <v>1</v>
      </c>
      <c r="E45" s="431" t="s">
        <v>21</v>
      </c>
      <c r="F45" s="432">
        <v>99</v>
      </c>
      <c r="G45" s="431">
        <v>1</v>
      </c>
      <c r="H45" s="433">
        <v>0.4465277777777778</v>
      </c>
      <c r="I45" s="433">
        <v>0.4826388888888889</v>
      </c>
      <c r="J45" s="321">
        <f t="shared" si="6"/>
        <v>0.8666666666666667</v>
      </c>
      <c r="K45" s="434">
        <v>6.4</v>
      </c>
      <c r="L45" s="431">
        <v>1</v>
      </c>
      <c r="M45" s="325"/>
      <c r="N45" s="321">
        <f t="shared" si="7"/>
        <v>0.8666666666666667</v>
      </c>
      <c r="O45" s="324"/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47.1">
      <c r="A46" s="293">
        <v>44230</v>
      </c>
      <c r="B46" s="294" t="s">
        <v>29</v>
      </c>
      <c r="C46" s="430" t="s">
        <v>76</v>
      </c>
      <c r="D46" s="431">
        <v>1</v>
      </c>
      <c r="E46" s="431" t="s">
        <v>21</v>
      </c>
      <c r="F46" s="432">
        <v>99</v>
      </c>
      <c r="G46" s="431">
        <v>1</v>
      </c>
      <c r="H46" s="433">
        <v>0.48888888888888887</v>
      </c>
      <c r="I46" s="433">
        <v>0.66527777777777775</v>
      </c>
      <c r="J46" s="321">
        <f t="shared" si="6"/>
        <v>4.2333333333333334</v>
      </c>
      <c r="K46" s="434">
        <v>6.4</v>
      </c>
      <c r="L46" s="431">
        <v>1</v>
      </c>
      <c r="M46" s="325"/>
      <c r="N46" s="321">
        <f t="shared" si="7"/>
        <v>4.2333333333333334</v>
      </c>
      <c r="O46" s="324" t="s">
        <v>77</v>
      </c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47.1">
      <c r="A47" s="293">
        <v>44230</v>
      </c>
      <c r="B47" s="294" t="s">
        <v>29</v>
      </c>
      <c r="C47" s="430" t="s">
        <v>78</v>
      </c>
      <c r="D47" s="431">
        <v>1</v>
      </c>
      <c r="E47" s="431" t="s">
        <v>21</v>
      </c>
      <c r="F47" s="432">
        <v>99</v>
      </c>
      <c r="G47" s="431">
        <v>1</v>
      </c>
      <c r="H47" s="433">
        <v>0.48888888888888887</v>
      </c>
      <c r="I47" s="433">
        <v>0.68958333333333333</v>
      </c>
      <c r="J47" s="321">
        <f t="shared" si="6"/>
        <v>4.8166666666666664</v>
      </c>
      <c r="K47" s="434">
        <v>6.4</v>
      </c>
      <c r="L47" s="431">
        <v>1</v>
      </c>
      <c r="M47" s="325"/>
      <c r="N47" s="321">
        <f t="shared" si="7"/>
        <v>4.8166666666666664</v>
      </c>
      <c r="O47" s="324" t="s">
        <v>77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141">
      <c r="A48" s="293">
        <v>44230</v>
      </c>
      <c r="B48" s="294" t="s">
        <v>29</v>
      </c>
      <c r="C48" s="295" t="s">
        <v>30</v>
      </c>
      <c r="D48" s="296">
        <v>2</v>
      </c>
      <c r="E48" s="296" t="s">
        <v>47</v>
      </c>
      <c r="F48" s="297">
        <v>99</v>
      </c>
      <c r="G48" s="296">
        <v>7</v>
      </c>
      <c r="H48" s="433">
        <v>0.54722222222222217</v>
      </c>
      <c r="I48" s="433">
        <v>0.58680555555555558</v>
      </c>
      <c r="J48" s="321">
        <f t="shared" si="6"/>
        <v>0.95</v>
      </c>
      <c r="K48" s="434">
        <v>4.5</v>
      </c>
      <c r="L48" s="431">
        <v>9306</v>
      </c>
      <c r="M48" s="325"/>
      <c r="N48" s="321">
        <f t="shared" si="7"/>
        <v>8840.6999999999989</v>
      </c>
      <c r="O48" s="324" t="s">
        <v>79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45">
      <c r="A49" s="293">
        <v>44230</v>
      </c>
      <c r="B49" s="294" t="s">
        <v>29</v>
      </c>
      <c r="C49" s="430" t="s">
        <v>75</v>
      </c>
      <c r="D49" s="431">
        <v>2</v>
      </c>
      <c r="E49" s="431" t="s">
        <v>21</v>
      </c>
      <c r="F49" s="432">
        <v>99</v>
      </c>
      <c r="G49" s="431">
        <v>1</v>
      </c>
      <c r="H49" s="433">
        <v>0.6875</v>
      </c>
      <c r="I49" s="433">
        <v>0.99930555555555556</v>
      </c>
      <c r="J49" s="321">
        <f t="shared" si="6"/>
        <v>7.4833333333333334</v>
      </c>
      <c r="K49" s="434">
        <v>6.4</v>
      </c>
      <c r="L49" s="431">
        <v>1</v>
      </c>
      <c r="M49" s="325"/>
      <c r="N49" s="321">
        <f t="shared" si="7"/>
        <v>7.4833333333333334</v>
      </c>
      <c r="O49" s="324"/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45">
      <c r="A50" s="293">
        <v>44230</v>
      </c>
      <c r="B50" s="294" t="s">
        <v>29</v>
      </c>
      <c r="C50" s="295" t="s">
        <v>80</v>
      </c>
      <c r="D50" s="296">
        <v>1</v>
      </c>
      <c r="E50" s="296" t="s">
        <v>25</v>
      </c>
      <c r="F50" s="297" t="s">
        <v>26</v>
      </c>
      <c r="G50" s="296">
        <v>7</v>
      </c>
      <c r="H50" s="433">
        <v>0.7631944444444444</v>
      </c>
      <c r="I50" s="433">
        <v>0.79861111111111116</v>
      </c>
      <c r="J50" s="321">
        <f t="shared" si="6"/>
        <v>0.85</v>
      </c>
      <c r="K50" s="434">
        <v>4.5</v>
      </c>
      <c r="L50" s="431">
        <v>9306</v>
      </c>
      <c r="M50" s="325"/>
      <c r="N50" s="321">
        <f t="shared" si="7"/>
        <v>7910.0999999999995</v>
      </c>
      <c r="O50" s="324"/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45">
      <c r="A51" s="293">
        <v>44230</v>
      </c>
      <c r="B51" s="294" t="s">
        <v>29</v>
      </c>
      <c r="C51" s="295" t="s">
        <v>30</v>
      </c>
      <c r="D51" s="296">
        <v>3</v>
      </c>
      <c r="E51" s="296" t="s">
        <v>74</v>
      </c>
      <c r="F51" s="297" t="s">
        <v>26</v>
      </c>
      <c r="G51" s="296">
        <v>7</v>
      </c>
      <c r="H51" s="433">
        <v>0.83611111111111114</v>
      </c>
      <c r="I51" s="433">
        <v>0.99930555555555556</v>
      </c>
      <c r="J51" s="321">
        <f t="shared" si="6"/>
        <v>3.9166666666666665</v>
      </c>
      <c r="K51" s="434">
        <v>4.5</v>
      </c>
      <c r="L51" s="431">
        <v>9306</v>
      </c>
      <c r="M51" s="325"/>
      <c r="N51" s="321">
        <f t="shared" si="7"/>
        <v>36448.5</v>
      </c>
      <c r="O51" s="324"/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45">
      <c r="A52" s="410">
        <v>44288</v>
      </c>
      <c r="B52" s="411" t="s">
        <v>19</v>
      </c>
      <c r="C52" s="412" t="s">
        <v>48</v>
      </c>
      <c r="D52" s="413">
        <v>1</v>
      </c>
      <c r="E52" s="413" t="s">
        <v>21</v>
      </c>
      <c r="F52" s="414">
        <v>99</v>
      </c>
      <c r="G52" s="413">
        <v>6</v>
      </c>
      <c r="H52" s="415">
        <v>0.29166666666666669</v>
      </c>
      <c r="I52" s="415">
        <v>0.29652777777777778</v>
      </c>
      <c r="J52" s="416">
        <f t="shared" si="6"/>
        <v>0.11666666666666667</v>
      </c>
      <c r="K52" s="417">
        <v>16</v>
      </c>
      <c r="L52" s="413">
        <v>14</v>
      </c>
      <c r="M52" s="418"/>
      <c r="N52" s="416">
        <f t="shared" si="7"/>
        <v>1.6333333333333333</v>
      </c>
      <c r="O52" s="419" t="s">
        <v>22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93.95">
      <c r="A53" s="410">
        <v>44288</v>
      </c>
      <c r="B53" s="411" t="s">
        <v>19</v>
      </c>
      <c r="C53" s="412" t="s">
        <v>20</v>
      </c>
      <c r="D53" s="413">
        <v>1</v>
      </c>
      <c r="E53" s="413" t="s">
        <v>81</v>
      </c>
      <c r="F53" s="414" t="s">
        <v>26</v>
      </c>
      <c r="G53" s="413">
        <v>7</v>
      </c>
      <c r="H53" s="415">
        <v>0.40833333333333338</v>
      </c>
      <c r="I53" s="415">
        <v>0.43194444444444446</v>
      </c>
      <c r="J53" s="416">
        <f t="shared" si="6"/>
        <v>0.56666666666666665</v>
      </c>
      <c r="K53" s="417">
        <v>16</v>
      </c>
      <c r="L53" s="418">
        <v>492</v>
      </c>
      <c r="M53" s="418"/>
      <c r="N53" s="416">
        <f t="shared" si="7"/>
        <v>278.8</v>
      </c>
      <c r="O53" s="419" t="s">
        <v>82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93.95">
      <c r="A54" s="410">
        <v>44288</v>
      </c>
      <c r="B54" s="411" t="s">
        <v>19</v>
      </c>
      <c r="C54" s="412" t="s">
        <v>50</v>
      </c>
      <c r="D54" s="413">
        <v>1</v>
      </c>
      <c r="E54" s="413" t="s">
        <v>81</v>
      </c>
      <c r="F54" s="414" t="s">
        <v>26</v>
      </c>
      <c r="G54" s="413">
        <v>7</v>
      </c>
      <c r="H54" s="415">
        <v>0.40833333333333338</v>
      </c>
      <c r="I54" s="415">
        <v>0.43263888888888885</v>
      </c>
      <c r="J54" s="416">
        <f t="shared" si="6"/>
        <v>0.58333333333333337</v>
      </c>
      <c r="K54" s="417">
        <v>5</v>
      </c>
      <c r="L54" s="413">
        <v>11</v>
      </c>
      <c r="M54" s="413"/>
      <c r="N54" s="416">
        <f t="shared" si="7"/>
        <v>6.416666666666667</v>
      </c>
      <c r="O54" s="419" t="s">
        <v>82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45">
      <c r="A55" s="410">
        <v>44288</v>
      </c>
      <c r="B55" s="411" t="s">
        <v>19</v>
      </c>
      <c r="C55" s="412" t="s">
        <v>48</v>
      </c>
      <c r="D55" s="413">
        <v>2</v>
      </c>
      <c r="E55" s="413" t="s">
        <v>21</v>
      </c>
      <c r="F55" s="414">
        <v>99</v>
      </c>
      <c r="G55" s="413">
        <v>6</v>
      </c>
      <c r="H55" s="415">
        <v>0.43541666666666662</v>
      </c>
      <c r="I55" s="415">
        <v>0.44166666666666665</v>
      </c>
      <c r="J55" s="416">
        <f t="shared" si="6"/>
        <v>0.15</v>
      </c>
      <c r="K55" s="417"/>
      <c r="L55" s="413">
        <v>14</v>
      </c>
      <c r="M55" s="413"/>
      <c r="N55" s="416">
        <f t="shared" si="7"/>
        <v>2.1</v>
      </c>
      <c r="O55" s="419" t="s">
        <v>22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45">
      <c r="A56" s="410">
        <v>44288</v>
      </c>
      <c r="B56" s="411" t="s">
        <v>19</v>
      </c>
      <c r="C56" s="412" t="s">
        <v>23</v>
      </c>
      <c r="D56" s="413">
        <v>1</v>
      </c>
      <c r="E56" s="413" t="s">
        <v>21</v>
      </c>
      <c r="F56" s="414">
        <v>99</v>
      </c>
      <c r="G56" s="413">
        <v>6</v>
      </c>
      <c r="H56" s="415">
        <v>0.4993055555555555</v>
      </c>
      <c r="I56" s="415">
        <v>0.50972222222222219</v>
      </c>
      <c r="J56" s="416">
        <f t="shared" si="6"/>
        <v>0.25</v>
      </c>
      <c r="K56" s="417">
        <v>12</v>
      </c>
      <c r="L56" s="413">
        <v>1</v>
      </c>
      <c r="M56" s="421"/>
      <c r="N56" s="416">
        <f t="shared" si="7"/>
        <v>0.25</v>
      </c>
      <c r="O56" s="419" t="s">
        <v>22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45">
      <c r="A57" s="410">
        <v>44288</v>
      </c>
      <c r="B57" s="411" t="s">
        <v>19</v>
      </c>
      <c r="C57" s="412" t="s">
        <v>23</v>
      </c>
      <c r="D57" s="413">
        <v>2</v>
      </c>
      <c r="E57" s="413" t="s">
        <v>21</v>
      </c>
      <c r="F57" s="414">
        <v>99</v>
      </c>
      <c r="G57" s="413">
        <v>7</v>
      </c>
      <c r="H57" s="415">
        <v>0.52361111111111114</v>
      </c>
      <c r="I57" s="415">
        <v>0.67847222222222225</v>
      </c>
      <c r="J57" s="416">
        <f t="shared" si="6"/>
        <v>3.7166666666666668</v>
      </c>
      <c r="K57" s="417">
        <v>0</v>
      </c>
      <c r="L57" s="413">
        <v>1</v>
      </c>
      <c r="M57" s="421"/>
      <c r="N57" s="416">
        <f t="shared" si="7"/>
        <v>3.7166666666666668</v>
      </c>
      <c r="O57" s="428" t="s">
        <v>83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93.95">
      <c r="A58" s="410">
        <v>44288</v>
      </c>
      <c r="B58" s="411" t="s">
        <v>19</v>
      </c>
      <c r="C58" s="412" t="s">
        <v>48</v>
      </c>
      <c r="D58" s="413">
        <v>3</v>
      </c>
      <c r="E58" s="413" t="s">
        <v>47</v>
      </c>
      <c r="F58" s="414" t="s">
        <v>26</v>
      </c>
      <c r="G58" s="413">
        <v>7</v>
      </c>
      <c r="H58" s="415">
        <v>0.62986111111111109</v>
      </c>
      <c r="I58" s="415">
        <v>0.6791666666666667</v>
      </c>
      <c r="J58" s="416">
        <f t="shared" si="6"/>
        <v>1.1833333333333333</v>
      </c>
      <c r="K58" s="417">
        <v>15</v>
      </c>
      <c r="L58" s="413">
        <v>14</v>
      </c>
      <c r="M58" s="421"/>
      <c r="N58" s="416">
        <f t="shared" si="7"/>
        <v>16.566666666666666</v>
      </c>
      <c r="O58" s="425" t="s">
        <v>84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45">
      <c r="A59" s="410">
        <v>44288</v>
      </c>
      <c r="B59" s="411" t="s">
        <v>19</v>
      </c>
      <c r="C59" s="422" t="s">
        <v>28</v>
      </c>
      <c r="D59" s="423"/>
      <c r="E59" s="413" t="s">
        <v>21</v>
      </c>
      <c r="F59" s="414">
        <v>99</v>
      </c>
      <c r="G59" s="413">
        <v>7</v>
      </c>
      <c r="H59" s="415">
        <v>0.40833333333333338</v>
      </c>
      <c r="I59" s="415">
        <v>0.43333333333333335</v>
      </c>
      <c r="J59" s="416">
        <f>HOUR(I59-H59)+MINUTE(I59-H59)/60</f>
        <v>0.6</v>
      </c>
      <c r="K59" s="416"/>
      <c r="L59" s="413">
        <v>14</v>
      </c>
      <c r="M59" s="424"/>
      <c r="N59" s="416">
        <f>J59*L59</f>
        <v>8.4</v>
      </c>
      <c r="O59" s="425"/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45">
      <c r="A60" s="293">
        <v>44230</v>
      </c>
      <c r="B60" s="294" t="s">
        <v>29</v>
      </c>
      <c r="C60" s="430" t="s">
        <v>75</v>
      </c>
      <c r="D60" s="431">
        <v>1</v>
      </c>
      <c r="E60" s="431" t="s">
        <v>21</v>
      </c>
      <c r="F60" s="432"/>
      <c r="G60" s="431">
        <v>1</v>
      </c>
      <c r="H60" s="433">
        <v>0</v>
      </c>
      <c r="I60" s="433">
        <v>0.99930555555555556</v>
      </c>
      <c r="J60" s="321">
        <f t="shared" ref="J60:J107" si="8">HOUR(I60-H60)+MINUTE(I60-H60)/60</f>
        <v>23.983333333333334</v>
      </c>
      <c r="K60" s="434">
        <v>6.4</v>
      </c>
      <c r="L60" s="431">
        <v>0</v>
      </c>
      <c r="M60" s="325"/>
      <c r="N60" s="321">
        <f t="shared" ref="N60:N89" si="9">J60*L60</f>
        <v>0</v>
      </c>
      <c r="O60" s="324"/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45">
      <c r="A61" s="293">
        <v>44230</v>
      </c>
      <c r="B61" s="294" t="s">
        <v>29</v>
      </c>
      <c r="C61" s="295" t="s">
        <v>30</v>
      </c>
      <c r="D61" s="296">
        <v>1</v>
      </c>
      <c r="E61" s="296" t="s">
        <v>74</v>
      </c>
      <c r="F61" s="297" t="s">
        <v>26</v>
      </c>
      <c r="G61" s="296">
        <v>7</v>
      </c>
      <c r="H61" s="433">
        <v>0</v>
      </c>
      <c r="I61" s="433">
        <v>0.23541666666666669</v>
      </c>
      <c r="J61" s="321">
        <f t="shared" si="8"/>
        <v>5.65</v>
      </c>
      <c r="K61" s="434">
        <v>4.5</v>
      </c>
      <c r="L61" s="431">
        <v>9306</v>
      </c>
      <c r="M61" s="325"/>
      <c r="N61" s="321">
        <f t="shared" si="9"/>
        <v>52578.9</v>
      </c>
      <c r="O61" s="324"/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45">
      <c r="A62" s="293">
        <v>44231</v>
      </c>
      <c r="B62" s="294" t="s">
        <v>29</v>
      </c>
      <c r="C62" s="430" t="s">
        <v>30</v>
      </c>
      <c r="D62" s="296">
        <v>2</v>
      </c>
      <c r="E62" s="296" t="s">
        <v>74</v>
      </c>
      <c r="F62" s="297" t="s">
        <v>26</v>
      </c>
      <c r="G62" s="296">
        <v>7</v>
      </c>
      <c r="H62" s="433">
        <v>0.39930555555555558</v>
      </c>
      <c r="I62" s="433">
        <v>0.54999999999999993</v>
      </c>
      <c r="J62" s="321">
        <f t="shared" si="8"/>
        <v>3.6166666666666667</v>
      </c>
      <c r="K62" s="434">
        <v>3.5</v>
      </c>
      <c r="L62" s="431">
        <v>9306</v>
      </c>
      <c r="M62" s="325"/>
      <c r="N62" s="321">
        <f t="shared" si="9"/>
        <v>33656.699999999997</v>
      </c>
      <c r="O62" s="324" t="s">
        <v>85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47.1">
      <c r="A63" s="293">
        <v>44231</v>
      </c>
      <c r="B63" s="294" t="s">
        <v>29</v>
      </c>
      <c r="C63" s="430" t="s">
        <v>86</v>
      </c>
      <c r="D63" s="296">
        <v>1</v>
      </c>
      <c r="E63" s="296" t="s">
        <v>81</v>
      </c>
      <c r="F63" s="297">
        <v>99</v>
      </c>
      <c r="G63" s="296">
        <v>7</v>
      </c>
      <c r="H63" s="433">
        <v>0.40833333333333338</v>
      </c>
      <c r="I63" s="433">
        <v>0.42499999999999999</v>
      </c>
      <c r="J63" s="321">
        <f t="shared" si="8"/>
        <v>0.4</v>
      </c>
      <c r="K63" s="434">
        <v>1</v>
      </c>
      <c r="L63" s="431">
        <v>33</v>
      </c>
      <c r="M63" s="325"/>
      <c r="N63" s="321">
        <f t="shared" si="9"/>
        <v>13.200000000000001</v>
      </c>
      <c r="O63" s="324" t="s">
        <v>87</v>
      </c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47.1">
      <c r="A64" s="293">
        <v>44231</v>
      </c>
      <c r="B64" s="294" t="s">
        <v>29</v>
      </c>
      <c r="C64" s="430" t="s">
        <v>80</v>
      </c>
      <c r="D64" s="296">
        <v>1</v>
      </c>
      <c r="E64" s="296" t="s">
        <v>81</v>
      </c>
      <c r="F64" s="297">
        <v>99</v>
      </c>
      <c r="G64" s="296">
        <v>7</v>
      </c>
      <c r="H64" s="433">
        <v>0.40833333333333338</v>
      </c>
      <c r="I64" s="433">
        <v>0.43055555555555558</v>
      </c>
      <c r="J64" s="321">
        <f t="shared" si="8"/>
        <v>0.53333333333333333</v>
      </c>
      <c r="K64" s="434">
        <v>1</v>
      </c>
      <c r="L64" s="431">
        <v>2</v>
      </c>
      <c r="M64" s="325"/>
      <c r="N64" s="321">
        <f t="shared" si="9"/>
        <v>1.0666666666666667</v>
      </c>
      <c r="O64" s="324" t="s">
        <v>87</v>
      </c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45">
      <c r="A65" s="293">
        <v>44231</v>
      </c>
      <c r="B65" s="294" t="s">
        <v>29</v>
      </c>
      <c r="C65" s="430" t="s">
        <v>88</v>
      </c>
      <c r="D65" s="296">
        <v>1</v>
      </c>
      <c r="E65" s="431" t="s">
        <v>47</v>
      </c>
      <c r="F65" s="432">
        <v>99</v>
      </c>
      <c r="G65" s="431">
        <v>7</v>
      </c>
      <c r="H65" s="433">
        <v>0.40069444444444446</v>
      </c>
      <c r="I65" s="433">
        <v>0.56458333333333333</v>
      </c>
      <c r="J65" s="321">
        <f t="shared" si="8"/>
        <v>3.9333333333333336</v>
      </c>
      <c r="K65" s="434">
        <v>0.1</v>
      </c>
      <c r="L65" s="431">
        <v>1942</v>
      </c>
      <c r="M65" s="325"/>
      <c r="N65" s="321">
        <f t="shared" si="9"/>
        <v>7638.5333333333338</v>
      </c>
      <c r="O65" s="324"/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45">
      <c r="A66" s="293">
        <v>44231</v>
      </c>
      <c r="B66" s="294" t="s">
        <v>29</v>
      </c>
      <c r="C66" s="430" t="s">
        <v>78</v>
      </c>
      <c r="D66" s="431">
        <v>1</v>
      </c>
      <c r="E66" s="431" t="s">
        <v>21</v>
      </c>
      <c r="F66" s="432">
        <v>99</v>
      </c>
      <c r="G66" s="431">
        <v>1</v>
      </c>
      <c r="H66" s="433">
        <v>0.48055555555555557</v>
      </c>
      <c r="I66" s="433">
        <v>0.63888888888888895</v>
      </c>
      <c r="J66" s="321">
        <f t="shared" si="8"/>
        <v>3.8</v>
      </c>
      <c r="K66" s="434">
        <v>6.4</v>
      </c>
      <c r="L66" s="431">
        <v>1065</v>
      </c>
      <c r="M66" s="325"/>
      <c r="N66" s="321">
        <f t="shared" si="9"/>
        <v>4047</v>
      </c>
      <c r="O66" s="324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45">
      <c r="A67" s="293">
        <v>44231</v>
      </c>
      <c r="B67" s="294" t="s">
        <v>29</v>
      </c>
      <c r="C67" s="430" t="s">
        <v>30</v>
      </c>
      <c r="D67" s="296">
        <v>3</v>
      </c>
      <c r="E67" s="296" t="s">
        <v>74</v>
      </c>
      <c r="F67" s="297" t="s">
        <v>26</v>
      </c>
      <c r="G67" s="296">
        <v>7</v>
      </c>
      <c r="H67" s="433">
        <v>0.71111111111111114</v>
      </c>
      <c r="I67" s="433">
        <v>0.99930555555555556</v>
      </c>
      <c r="J67" s="321">
        <f t="shared" si="8"/>
        <v>6.916666666666667</v>
      </c>
      <c r="K67" s="434">
        <v>8.4</v>
      </c>
      <c r="L67" s="431">
        <v>0</v>
      </c>
      <c r="M67" s="325"/>
      <c r="N67" s="321">
        <f t="shared" si="9"/>
        <v>0</v>
      </c>
      <c r="O67" s="324"/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45">
      <c r="A68" s="293">
        <v>44231</v>
      </c>
      <c r="B68" s="294" t="s">
        <v>29</v>
      </c>
      <c r="C68" s="430" t="s">
        <v>89</v>
      </c>
      <c r="D68" s="431">
        <v>1</v>
      </c>
      <c r="E68" s="431" t="s">
        <v>21</v>
      </c>
      <c r="F68" s="432">
        <v>99</v>
      </c>
      <c r="G68" s="431">
        <v>1</v>
      </c>
      <c r="H68" s="433">
        <v>0.74652777777777779</v>
      </c>
      <c r="I68" s="433">
        <v>0.75347222222222221</v>
      </c>
      <c r="J68" s="321">
        <f t="shared" si="8"/>
        <v>0.16666666666666666</v>
      </c>
      <c r="K68" s="434">
        <v>3.2</v>
      </c>
      <c r="L68" s="431">
        <v>2</v>
      </c>
      <c r="M68" s="325"/>
      <c r="N68" s="321">
        <f t="shared" si="9"/>
        <v>0.33333333333333331</v>
      </c>
      <c r="O68" s="324"/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47.1">
      <c r="A69" s="466">
        <v>44287</v>
      </c>
      <c r="B69" s="300" t="s">
        <v>32</v>
      </c>
      <c r="C69" s="437" t="s">
        <v>90</v>
      </c>
      <c r="D69" s="309"/>
      <c r="E69" s="303" t="s">
        <v>63</v>
      </c>
      <c r="F69" s="310" t="s">
        <v>26</v>
      </c>
      <c r="G69" s="305">
        <v>1</v>
      </c>
      <c r="H69" s="440">
        <v>0</v>
      </c>
      <c r="I69" s="308">
        <v>0.6777777777777777</v>
      </c>
      <c r="J69" s="326">
        <f t="shared" si="8"/>
        <v>16.266666666666666</v>
      </c>
      <c r="K69" s="461" t="s">
        <v>35</v>
      </c>
      <c r="L69" s="327">
        <v>4010</v>
      </c>
      <c r="M69" s="327">
        <v>4010</v>
      </c>
      <c r="N69" s="321">
        <f t="shared" si="9"/>
        <v>65229.333333333328</v>
      </c>
      <c r="O69" s="328" t="s">
        <v>91</v>
      </c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45">
      <c r="A70" s="466">
        <v>44287</v>
      </c>
      <c r="B70" s="300" t="s">
        <v>32</v>
      </c>
      <c r="C70" s="437" t="s">
        <v>54</v>
      </c>
      <c r="D70" s="309"/>
      <c r="E70" s="303" t="s">
        <v>63</v>
      </c>
      <c r="F70" s="310" t="s">
        <v>26</v>
      </c>
      <c r="G70" s="305">
        <v>1</v>
      </c>
      <c r="H70" s="440">
        <v>0</v>
      </c>
      <c r="I70" s="308">
        <v>0.71736111111111101</v>
      </c>
      <c r="J70" s="326">
        <f t="shared" si="8"/>
        <v>17.216666666666665</v>
      </c>
      <c r="K70" s="461" t="s">
        <v>35</v>
      </c>
      <c r="L70" s="327">
        <v>4000</v>
      </c>
      <c r="M70" s="327">
        <v>4000</v>
      </c>
      <c r="N70" s="321">
        <f t="shared" si="9"/>
        <v>68866.666666666657</v>
      </c>
      <c r="O70" s="328" t="s">
        <v>92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45">
      <c r="A71" s="466">
        <v>44287</v>
      </c>
      <c r="B71" s="300" t="s">
        <v>32</v>
      </c>
      <c r="C71" s="437" t="s">
        <v>37</v>
      </c>
      <c r="D71" s="467"/>
      <c r="E71" s="303" t="s">
        <v>63</v>
      </c>
      <c r="F71" s="310" t="s">
        <v>26</v>
      </c>
      <c r="G71" s="305">
        <v>1</v>
      </c>
      <c r="H71" s="440">
        <v>0</v>
      </c>
      <c r="I71" s="308">
        <v>0.68611111111111101</v>
      </c>
      <c r="J71" s="326">
        <f t="shared" si="8"/>
        <v>16.466666666666665</v>
      </c>
      <c r="K71" s="461" t="s">
        <v>35</v>
      </c>
      <c r="L71" s="327">
        <v>9634</v>
      </c>
      <c r="M71" s="327">
        <v>9634</v>
      </c>
      <c r="N71" s="321">
        <f t="shared" si="9"/>
        <v>158639.86666666664</v>
      </c>
      <c r="O71" s="464" t="s">
        <v>92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45">
      <c r="A72" s="293">
        <v>44231</v>
      </c>
      <c r="B72" s="300" t="s">
        <v>32</v>
      </c>
      <c r="C72" s="437" t="s">
        <v>71</v>
      </c>
      <c r="D72" s="467">
        <v>4</v>
      </c>
      <c r="E72" s="303" t="s">
        <v>93</v>
      </c>
      <c r="F72" s="310" t="s">
        <v>26</v>
      </c>
      <c r="G72" s="305">
        <v>7</v>
      </c>
      <c r="H72" s="440">
        <v>0.40972222222222227</v>
      </c>
      <c r="I72" s="308">
        <v>0.43194444444444446</v>
      </c>
      <c r="J72" s="326">
        <f t="shared" si="8"/>
        <v>0.53333333333333333</v>
      </c>
      <c r="K72" s="309" t="s">
        <v>69</v>
      </c>
      <c r="L72" s="327">
        <v>117</v>
      </c>
      <c r="M72" s="327">
        <v>117</v>
      </c>
      <c r="N72" s="321">
        <f t="shared" si="9"/>
        <v>62.4</v>
      </c>
      <c r="O72" s="328" t="s">
        <v>94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45">
      <c r="A73" s="293">
        <v>44231</v>
      </c>
      <c r="B73" s="300" t="s">
        <v>32</v>
      </c>
      <c r="C73" s="437" t="s">
        <v>71</v>
      </c>
      <c r="D73" s="467">
        <v>5</v>
      </c>
      <c r="E73" s="303" t="s">
        <v>93</v>
      </c>
      <c r="F73" s="310" t="s">
        <v>26</v>
      </c>
      <c r="G73" s="305">
        <v>7</v>
      </c>
      <c r="H73" s="440">
        <v>0.62916666666666665</v>
      </c>
      <c r="I73" s="308">
        <v>0.6777777777777777</v>
      </c>
      <c r="J73" s="326">
        <f t="shared" si="8"/>
        <v>1.1666666666666667</v>
      </c>
      <c r="K73" s="309" t="s">
        <v>95</v>
      </c>
      <c r="L73" s="327">
        <v>117</v>
      </c>
      <c r="M73" s="327">
        <v>117</v>
      </c>
      <c r="N73" s="321">
        <f t="shared" si="9"/>
        <v>136.5</v>
      </c>
      <c r="O73" s="464" t="s">
        <v>94</v>
      </c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47.1">
      <c r="A74" s="293">
        <v>44231</v>
      </c>
      <c r="B74" s="300" t="s">
        <v>32</v>
      </c>
      <c r="C74" s="437" t="s">
        <v>54</v>
      </c>
      <c r="D74" s="467">
        <v>8</v>
      </c>
      <c r="E74" s="303" t="s">
        <v>34</v>
      </c>
      <c r="F74" s="310" t="s">
        <v>26</v>
      </c>
      <c r="G74" s="305">
        <v>7</v>
      </c>
      <c r="H74" s="440">
        <v>0.78749999999999998</v>
      </c>
      <c r="I74" s="308">
        <v>0.82430555555555562</v>
      </c>
      <c r="J74" s="326">
        <f t="shared" si="8"/>
        <v>0.8833333333333333</v>
      </c>
      <c r="K74" s="309" t="s">
        <v>73</v>
      </c>
      <c r="L74" s="327">
        <v>4000</v>
      </c>
      <c r="M74" s="327">
        <v>4000</v>
      </c>
      <c r="N74" s="321">
        <f t="shared" si="9"/>
        <v>3533.333333333333</v>
      </c>
      <c r="O74" s="464" t="s">
        <v>96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45">
      <c r="A75" s="293">
        <v>44231</v>
      </c>
      <c r="B75" s="300" t="s">
        <v>32</v>
      </c>
      <c r="C75" s="437" t="s">
        <v>37</v>
      </c>
      <c r="D75" s="467">
        <v>9</v>
      </c>
      <c r="E75" s="303" t="s">
        <v>60</v>
      </c>
      <c r="F75" s="304">
        <v>99</v>
      </c>
      <c r="G75" s="305">
        <v>6</v>
      </c>
      <c r="H75" s="440">
        <v>0.79652777777777783</v>
      </c>
      <c r="I75" s="308">
        <v>0.99930555555555556</v>
      </c>
      <c r="J75" s="326">
        <f t="shared" si="8"/>
        <v>4.8666666666666671</v>
      </c>
      <c r="K75" s="309" t="s">
        <v>97</v>
      </c>
      <c r="L75" s="327">
        <v>0</v>
      </c>
      <c r="M75" s="327">
        <v>0</v>
      </c>
      <c r="N75" s="321">
        <f t="shared" si="9"/>
        <v>0</v>
      </c>
      <c r="O75" s="464" t="s">
        <v>98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45">
      <c r="A76" s="293">
        <v>44231</v>
      </c>
      <c r="B76" s="300" t="s">
        <v>32</v>
      </c>
      <c r="C76" s="437" t="s">
        <v>90</v>
      </c>
      <c r="D76" s="467">
        <v>9</v>
      </c>
      <c r="E76" s="303" t="s">
        <v>60</v>
      </c>
      <c r="F76" s="304">
        <v>99</v>
      </c>
      <c r="G76" s="305">
        <v>6</v>
      </c>
      <c r="H76" s="440">
        <v>0.79652777777777783</v>
      </c>
      <c r="I76" s="308">
        <v>0.80347222222222225</v>
      </c>
      <c r="J76" s="326">
        <f t="shared" si="8"/>
        <v>0.16666666666666666</v>
      </c>
      <c r="K76" s="309" t="s">
        <v>99</v>
      </c>
      <c r="L76" s="327">
        <v>4010</v>
      </c>
      <c r="M76" s="327">
        <v>4010</v>
      </c>
      <c r="N76" s="321">
        <f t="shared" si="9"/>
        <v>668.33333333333326</v>
      </c>
      <c r="O76" s="464" t="s">
        <v>100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45">
      <c r="A77" s="293">
        <v>44231</v>
      </c>
      <c r="B77" s="300" t="s">
        <v>32</v>
      </c>
      <c r="C77" s="437" t="s">
        <v>90</v>
      </c>
      <c r="D77" s="467">
        <v>13</v>
      </c>
      <c r="E77" s="303" t="s">
        <v>39</v>
      </c>
      <c r="F77" s="304">
        <v>99</v>
      </c>
      <c r="G77" s="305">
        <v>6</v>
      </c>
      <c r="H77" s="440">
        <v>0.95694444444444438</v>
      </c>
      <c r="I77" s="440">
        <v>0.96666666666666667</v>
      </c>
      <c r="J77" s="326">
        <f t="shared" si="8"/>
        <v>0.23333333333333334</v>
      </c>
      <c r="K77" s="309" t="s">
        <v>101</v>
      </c>
      <c r="L77" s="327">
        <v>4010</v>
      </c>
      <c r="M77" s="327">
        <v>4010</v>
      </c>
      <c r="N77" s="321">
        <f t="shared" si="9"/>
        <v>935.66666666666663</v>
      </c>
      <c r="O77" s="464" t="s">
        <v>100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45">
      <c r="A78" s="293">
        <v>44231</v>
      </c>
      <c r="B78" s="300" t="s">
        <v>32</v>
      </c>
      <c r="C78" s="437" t="s">
        <v>54</v>
      </c>
      <c r="D78" s="467">
        <v>13</v>
      </c>
      <c r="E78" s="303" t="s">
        <v>63</v>
      </c>
      <c r="F78" s="310" t="s">
        <v>26</v>
      </c>
      <c r="G78" s="305">
        <v>1</v>
      </c>
      <c r="H78" s="440">
        <v>0.95694444444444438</v>
      </c>
      <c r="I78" s="440">
        <v>0.96666666666666667</v>
      </c>
      <c r="J78" s="326">
        <f t="shared" si="8"/>
        <v>0.23333333333333334</v>
      </c>
      <c r="K78" s="461" t="s">
        <v>35</v>
      </c>
      <c r="L78" s="327">
        <v>0</v>
      </c>
      <c r="M78" s="327">
        <v>0</v>
      </c>
      <c r="N78" s="321">
        <f t="shared" si="9"/>
        <v>0</v>
      </c>
      <c r="O78" s="464" t="s">
        <v>65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47.1">
      <c r="A79" s="293">
        <v>44231</v>
      </c>
      <c r="B79" s="300" t="s">
        <v>32</v>
      </c>
      <c r="C79" s="437" t="s">
        <v>54</v>
      </c>
      <c r="D79" s="467">
        <v>15</v>
      </c>
      <c r="E79" s="303" t="s">
        <v>34</v>
      </c>
      <c r="F79" s="310" t="s">
        <v>26</v>
      </c>
      <c r="G79" s="305">
        <v>7</v>
      </c>
      <c r="H79" s="440">
        <v>0.96666666666666667</v>
      </c>
      <c r="I79" s="308">
        <v>0.99930555555555556</v>
      </c>
      <c r="J79" s="326">
        <f t="shared" si="8"/>
        <v>0.78333333333333333</v>
      </c>
      <c r="K79" s="461" t="s">
        <v>35</v>
      </c>
      <c r="L79" s="327">
        <v>0</v>
      </c>
      <c r="M79" s="327">
        <v>0</v>
      </c>
      <c r="N79" s="321">
        <f t="shared" si="9"/>
        <v>0</v>
      </c>
      <c r="O79" s="464" t="s">
        <v>96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45">
      <c r="A80" s="410">
        <v>44318</v>
      </c>
      <c r="B80" s="411" t="s">
        <v>19</v>
      </c>
      <c r="C80" s="412" t="s">
        <v>50</v>
      </c>
      <c r="D80" s="413">
        <v>1</v>
      </c>
      <c r="E80" s="413" t="s">
        <v>21</v>
      </c>
      <c r="F80" s="414">
        <v>99</v>
      </c>
      <c r="G80" s="413">
        <v>6</v>
      </c>
      <c r="H80" s="415">
        <v>0.28472222222222221</v>
      </c>
      <c r="I80" s="415">
        <v>0.29097222222222224</v>
      </c>
      <c r="J80" s="416">
        <f t="shared" si="8"/>
        <v>0.15</v>
      </c>
      <c r="K80" s="417">
        <v>9</v>
      </c>
      <c r="L80" s="413">
        <v>11</v>
      </c>
      <c r="M80" s="418"/>
      <c r="N80" s="416">
        <f t="shared" si="9"/>
        <v>1.65</v>
      </c>
      <c r="O80" s="419" t="s">
        <v>22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93.95">
      <c r="A81" s="410">
        <v>44318</v>
      </c>
      <c r="B81" s="411" t="s">
        <v>19</v>
      </c>
      <c r="C81" s="412" t="s">
        <v>48</v>
      </c>
      <c r="D81" s="413">
        <v>1</v>
      </c>
      <c r="E81" s="413" t="s">
        <v>21</v>
      </c>
      <c r="F81" s="414">
        <v>99</v>
      </c>
      <c r="G81" s="413">
        <v>6</v>
      </c>
      <c r="H81" s="415">
        <v>0.42291666666666666</v>
      </c>
      <c r="I81" s="415">
        <v>0.55208333333333337</v>
      </c>
      <c r="J81" s="416">
        <f t="shared" si="8"/>
        <v>3.1</v>
      </c>
      <c r="K81" s="417">
        <v>13</v>
      </c>
      <c r="L81" s="418">
        <v>14</v>
      </c>
      <c r="M81" s="418"/>
      <c r="N81" s="416">
        <f t="shared" si="9"/>
        <v>43.4</v>
      </c>
      <c r="O81" s="419" t="s">
        <v>102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47.1">
      <c r="A82" s="410">
        <v>44318</v>
      </c>
      <c r="B82" s="411" t="s">
        <v>19</v>
      </c>
      <c r="C82" s="412" t="s">
        <v>23</v>
      </c>
      <c r="D82" s="413">
        <v>1</v>
      </c>
      <c r="E82" s="413" t="s">
        <v>21</v>
      </c>
      <c r="F82" s="414">
        <v>99</v>
      </c>
      <c r="G82" s="413">
        <v>6</v>
      </c>
      <c r="H82" s="415">
        <v>0.42291666666666666</v>
      </c>
      <c r="I82" s="415">
        <v>0.6166666666666667</v>
      </c>
      <c r="J82" s="416">
        <f t="shared" si="8"/>
        <v>4.6500000000000004</v>
      </c>
      <c r="K82" s="417">
        <v>13</v>
      </c>
      <c r="L82" s="413">
        <v>1</v>
      </c>
      <c r="M82" s="413"/>
      <c r="N82" s="416">
        <f t="shared" si="9"/>
        <v>4.6500000000000004</v>
      </c>
      <c r="O82" s="426" t="s">
        <v>103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45">
      <c r="A83" s="410">
        <v>44318</v>
      </c>
      <c r="B83" s="411" t="s">
        <v>19</v>
      </c>
      <c r="C83" s="412" t="s">
        <v>50</v>
      </c>
      <c r="D83" s="413">
        <v>2</v>
      </c>
      <c r="E83" s="413" t="s">
        <v>47</v>
      </c>
      <c r="F83" s="414">
        <v>99</v>
      </c>
      <c r="G83" s="413">
        <v>7</v>
      </c>
      <c r="H83" s="415">
        <v>0.50069444444444444</v>
      </c>
      <c r="I83" s="415">
        <v>0.55277777777777781</v>
      </c>
      <c r="J83" s="416">
        <f t="shared" si="8"/>
        <v>1.25</v>
      </c>
      <c r="K83" s="417">
        <v>6</v>
      </c>
      <c r="L83" s="413">
        <v>11</v>
      </c>
      <c r="M83" s="413"/>
      <c r="N83" s="416">
        <f t="shared" si="9"/>
        <v>13.75</v>
      </c>
      <c r="O83" s="427"/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45">
      <c r="A84" s="410">
        <v>44318</v>
      </c>
      <c r="B84" s="411" t="s">
        <v>19</v>
      </c>
      <c r="C84" s="412" t="s">
        <v>24</v>
      </c>
      <c r="D84" s="413">
        <v>1</v>
      </c>
      <c r="E84" s="413" t="s">
        <v>21</v>
      </c>
      <c r="F84" s="414">
        <v>99</v>
      </c>
      <c r="G84" s="413" t="s">
        <v>27</v>
      </c>
      <c r="H84" s="415">
        <v>0.73472222222222217</v>
      </c>
      <c r="I84" s="415">
        <v>0.74513888888888891</v>
      </c>
      <c r="J84" s="416">
        <f t="shared" si="8"/>
        <v>0.25</v>
      </c>
      <c r="K84" s="417">
        <v>6</v>
      </c>
      <c r="L84" s="413">
        <v>25</v>
      </c>
      <c r="M84" s="421"/>
      <c r="N84" s="416">
        <f t="shared" si="9"/>
        <v>6.25</v>
      </c>
      <c r="O84" s="428"/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45">
      <c r="A85" s="410">
        <v>44318</v>
      </c>
      <c r="B85" s="411" t="s">
        <v>19</v>
      </c>
      <c r="C85" s="412" t="s">
        <v>23</v>
      </c>
      <c r="D85" s="413">
        <v>2</v>
      </c>
      <c r="E85" s="413" t="s">
        <v>21</v>
      </c>
      <c r="F85" s="414">
        <v>99</v>
      </c>
      <c r="G85" s="413">
        <v>6</v>
      </c>
      <c r="H85" s="415">
        <v>0.83611111111111114</v>
      </c>
      <c r="I85" s="415">
        <v>0.84444444444444444</v>
      </c>
      <c r="J85" s="416">
        <f t="shared" si="8"/>
        <v>0.2</v>
      </c>
      <c r="K85" s="417">
        <v>6</v>
      </c>
      <c r="L85" s="413">
        <v>1</v>
      </c>
      <c r="M85" s="418"/>
      <c r="N85" s="416">
        <f t="shared" si="9"/>
        <v>0.2</v>
      </c>
      <c r="O85" s="425"/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47.1">
      <c r="A86" s="293">
        <v>44231</v>
      </c>
      <c r="B86" s="294" t="s">
        <v>29</v>
      </c>
      <c r="C86" s="430" t="s">
        <v>75</v>
      </c>
      <c r="D86" s="431">
        <v>1</v>
      </c>
      <c r="E86" s="431" t="s">
        <v>21</v>
      </c>
      <c r="F86" s="432">
        <v>99</v>
      </c>
      <c r="G86" s="431">
        <v>1</v>
      </c>
      <c r="H86" s="433">
        <v>0</v>
      </c>
      <c r="I86" s="433">
        <v>0.51944444444444449</v>
      </c>
      <c r="J86" s="321">
        <f t="shared" si="8"/>
        <v>12.466666666666667</v>
      </c>
      <c r="K86" s="434">
        <v>6.4</v>
      </c>
      <c r="L86" s="431">
        <v>7882</v>
      </c>
      <c r="M86" s="325"/>
      <c r="N86" s="321">
        <f t="shared" si="9"/>
        <v>98262.266666666663</v>
      </c>
      <c r="O86" s="324" t="s">
        <v>104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47.1">
      <c r="A87" s="293">
        <v>44231</v>
      </c>
      <c r="B87" s="294" t="s">
        <v>29</v>
      </c>
      <c r="C87" s="430" t="s">
        <v>30</v>
      </c>
      <c r="D87" s="296">
        <v>1</v>
      </c>
      <c r="E87" s="296" t="s">
        <v>74</v>
      </c>
      <c r="F87" s="297">
        <v>99</v>
      </c>
      <c r="G87" s="296">
        <v>7</v>
      </c>
      <c r="H87" s="433">
        <v>0</v>
      </c>
      <c r="I87" s="433">
        <v>0.72499999999999998</v>
      </c>
      <c r="J87" s="321">
        <f t="shared" si="8"/>
        <v>17.399999999999999</v>
      </c>
      <c r="K87" s="434">
        <v>8.4</v>
      </c>
      <c r="L87" s="431">
        <v>9306</v>
      </c>
      <c r="M87" s="325"/>
      <c r="N87" s="321">
        <f t="shared" si="9"/>
        <v>161924.4</v>
      </c>
      <c r="O87" s="324" t="s">
        <v>105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45">
      <c r="A88" s="293">
        <v>44232</v>
      </c>
      <c r="B88" s="294" t="s">
        <v>29</v>
      </c>
      <c r="C88" s="430" t="s">
        <v>89</v>
      </c>
      <c r="D88" s="431">
        <v>1</v>
      </c>
      <c r="E88" s="431" t="s">
        <v>21</v>
      </c>
      <c r="F88" s="432">
        <v>99</v>
      </c>
      <c r="G88" s="431">
        <v>1</v>
      </c>
      <c r="H88" s="433">
        <v>0.23958333333333334</v>
      </c>
      <c r="I88" s="433">
        <v>0.25208333333333333</v>
      </c>
      <c r="J88" s="321">
        <f t="shared" si="8"/>
        <v>0.3</v>
      </c>
      <c r="K88" s="434">
        <v>3.2</v>
      </c>
      <c r="L88" s="431">
        <v>20</v>
      </c>
      <c r="M88" s="325"/>
      <c r="N88" s="321">
        <f t="shared" si="9"/>
        <v>6</v>
      </c>
      <c r="O88" s="324"/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47.1">
      <c r="A89" s="293">
        <v>44232</v>
      </c>
      <c r="B89" s="294" t="s">
        <v>29</v>
      </c>
      <c r="C89" s="430" t="s">
        <v>89</v>
      </c>
      <c r="D89" s="431">
        <v>2</v>
      </c>
      <c r="E89" s="431" t="s">
        <v>21</v>
      </c>
      <c r="F89" s="432" t="s">
        <v>66</v>
      </c>
      <c r="G89" s="431">
        <v>1</v>
      </c>
      <c r="H89" s="433">
        <v>0.28055555555555556</v>
      </c>
      <c r="I89" s="433">
        <v>0.6972222222222223</v>
      </c>
      <c r="J89" s="321">
        <f t="shared" si="8"/>
        <v>10</v>
      </c>
      <c r="K89" s="434">
        <v>3.2</v>
      </c>
      <c r="L89" s="431">
        <v>20</v>
      </c>
      <c r="M89" s="325"/>
      <c r="N89" s="321">
        <f t="shared" si="9"/>
        <v>200</v>
      </c>
      <c r="O89" s="324" t="s">
        <v>106</v>
      </c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45">
      <c r="A90" s="332">
        <v>44318</v>
      </c>
      <c r="B90" s="468" t="s">
        <v>32</v>
      </c>
      <c r="C90" s="300" t="s">
        <v>54</v>
      </c>
      <c r="D90" s="309"/>
      <c r="E90" s="309" t="s">
        <v>34</v>
      </c>
      <c r="F90" s="310" t="s">
        <v>26</v>
      </c>
      <c r="G90" s="309">
        <v>7</v>
      </c>
      <c r="H90" s="308">
        <v>0</v>
      </c>
      <c r="I90" s="308">
        <v>0.33888888888888885</v>
      </c>
      <c r="J90" s="326">
        <f t="shared" si="8"/>
        <v>8.1333333333333329</v>
      </c>
      <c r="K90" s="309" t="s">
        <v>35</v>
      </c>
      <c r="L90" s="327">
        <v>4000</v>
      </c>
      <c r="M90" s="327">
        <v>4000</v>
      </c>
      <c r="N90" s="321">
        <v>0</v>
      </c>
      <c r="O90" s="328" t="s">
        <v>107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70.5">
      <c r="A91" s="332">
        <v>44318</v>
      </c>
      <c r="B91" s="468" t="s">
        <v>32</v>
      </c>
      <c r="C91" s="469" t="s">
        <v>37</v>
      </c>
      <c r="D91" s="309">
        <v>1</v>
      </c>
      <c r="E91" s="309" t="s">
        <v>39</v>
      </c>
      <c r="F91" s="310">
        <v>99</v>
      </c>
      <c r="G91" s="309">
        <v>6</v>
      </c>
      <c r="H91" s="308">
        <v>3.472222222222222E-3</v>
      </c>
      <c r="I91" s="308">
        <v>0.65416666666666667</v>
      </c>
      <c r="J91" s="326">
        <f t="shared" si="8"/>
        <v>15.616666666666667</v>
      </c>
      <c r="K91" s="309" t="s">
        <v>35</v>
      </c>
      <c r="L91" s="327">
        <v>9634</v>
      </c>
      <c r="M91" s="327">
        <v>9634</v>
      </c>
      <c r="N91" s="321">
        <f t="shared" ref="N91:N107" si="10">J91*L91</f>
        <v>150450.96666666667</v>
      </c>
      <c r="O91" s="328" t="s">
        <v>108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45">
      <c r="A92" s="332">
        <v>44318</v>
      </c>
      <c r="B92" s="468" t="s">
        <v>32</v>
      </c>
      <c r="C92" s="469" t="s">
        <v>90</v>
      </c>
      <c r="D92" s="309">
        <v>1</v>
      </c>
      <c r="E92" s="309" t="s">
        <v>39</v>
      </c>
      <c r="F92" s="310">
        <v>99</v>
      </c>
      <c r="G92" s="309">
        <v>6</v>
      </c>
      <c r="H92" s="308">
        <v>3.472222222222222E-3</v>
      </c>
      <c r="I92" s="308">
        <v>4.7222222222222221E-2</v>
      </c>
      <c r="J92" s="326">
        <f t="shared" si="8"/>
        <v>1.05</v>
      </c>
      <c r="K92" s="309" t="s">
        <v>109</v>
      </c>
      <c r="L92" s="327">
        <v>4010</v>
      </c>
      <c r="M92" s="327">
        <v>4010</v>
      </c>
      <c r="N92" s="321">
        <f t="shared" si="10"/>
        <v>4210.5</v>
      </c>
      <c r="O92" s="328" t="s">
        <v>62</v>
      </c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45">
      <c r="A93" s="332">
        <v>44318</v>
      </c>
      <c r="B93" s="468" t="s">
        <v>32</v>
      </c>
      <c r="C93" s="469" t="s">
        <v>90</v>
      </c>
      <c r="D93" s="309">
        <v>7</v>
      </c>
      <c r="E93" s="309" t="s">
        <v>39</v>
      </c>
      <c r="F93" s="310" t="s">
        <v>26</v>
      </c>
      <c r="G93" s="309">
        <v>7</v>
      </c>
      <c r="H93" s="308">
        <v>0.46180555555555558</v>
      </c>
      <c r="I93" s="308">
        <v>0.47291666666666665</v>
      </c>
      <c r="J93" s="326">
        <f t="shared" si="8"/>
        <v>0.26666666666666666</v>
      </c>
      <c r="K93" s="309" t="s">
        <v>72</v>
      </c>
      <c r="L93" s="327">
        <v>4010</v>
      </c>
      <c r="M93" s="327">
        <v>4010</v>
      </c>
      <c r="N93" s="321">
        <f t="shared" si="10"/>
        <v>1069.3333333333333</v>
      </c>
      <c r="O93" s="328" t="s">
        <v>62</v>
      </c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45">
      <c r="A94" s="332">
        <v>44318</v>
      </c>
      <c r="B94" s="468" t="s">
        <v>32</v>
      </c>
      <c r="C94" s="300" t="s">
        <v>54</v>
      </c>
      <c r="D94" s="309">
        <v>7</v>
      </c>
      <c r="E94" s="309" t="s">
        <v>63</v>
      </c>
      <c r="F94" s="310" t="s">
        <v>26</v>
      </c>
      <c r="G94" s="309">
        <v>1</v>
      </c>
      <c r="H94" s="308">
        <v>0.46180555555555558</v>
      </c>
      <c r="I94" s="308">
        <v>0.47916666666666669</v>
      </c>
      <c r="J94" s="326">
        <f t="shared" si="8"/>
        <v>0.41666666666666669</v>
      </c>
      <c r="K94" s="309" t="s">
        <v>35</v>
      </c>
      <c r="L94" s="327">
        <v>4000</v>
      </c>
      <c r="M94" s="327">
        <v>4000</v>
      </c>
      <c r="N94" s="321">
        <f t="shared" si="10"/>
        <v>1666.6666666666667</v>
      </c>
      <c r="O94" s="328" t="s">
        <v>65</v>
      </c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45">
      <c r="A95" s="332">
        <v>44318</v>
      </c>
      <c r="B95" s="468" t="s">
        <v>32</v>
      </c>
      <c r="C95" s="332" t="s">
        <v>90</v>
      </c>
      <c r="D95" s="309">
        <v>8</v>
      </c>
      <c r="E95" s="309" t="s">
        <v>110</v>
      </c>
      <c r="F95" s="310" t="s">
        <v>26</v>
      </c>
      <c r="G95" s="309">
        <v>7</v>
      </c>
      <c r="H95" s="308">
        <v>0.50138888888888888</v>
      </c>
      <c r="I95" s="308">
        <v>0.51597222222222217</v>
      </c>
      <c r="J95" s="326">
        <f t="shared" si="8"/>
        <v>0.35</v>
      </c>
      <c r="K95" s="332" t="s">
        <v>73</v>
      </c>
      <c r="L95" s="327">
        <v>4010</v>
      </c>
      <c r="M95" s="327">
        <v>4010</v>
      </c>
      <c r="N95" s="321">
        <f t="shared" si="10"/>
        <v>1403.5</v>
      </c>
      <c r="O95" s="328" t="s">
        <v>45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45">
      <c r="A96" s="332">
        <v>44318</v>
      </c>
      <c r="B96" s="468" t="s">
        <v>32</v>
      </c>
      <c r="C96" s="469" t="s">
        <v>54</v>
      </c>
      <c r="D96" s="309">
        <v>8</v>
      </c>
      <c r="E96" s="309" t="s">
        <v>110</v>
      </c>
      <c r="F96" s="310" t="s">
        <v>26</v>
      </c>
      <c r="G96" s="309">
        <v>8</v>
      </c>
      <c r="H96" s="308">
        <v>0.50138888888888888</v>
      </c>
      <c r="I96" s="308">
        <v>0.99930555555555556</v>
      </c>
      <c r="J96" s="326">
        <f t="shared" si="8"/>
        <v>11.95</v>
      </c>
      <c r="K96" s="309" t="s">
        <v>35</v>
      </c>
      <c r="L96" s="327">
        <v>0</v>
      </c>
      <c r="M96" s="327">
        <v>0</v>
      </c>
      <c r="N96" s="321">
        <f t="shared" si="10"/>
        <v>0</v>
      </c>
      <c r="O96" s="328" t="s">
        <v>45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45">
      <c r="A97" s="332">
        <v>44318</v>
      </c>
      <c r="B97" s="468" t="s">
        <v>32</v>
      </c>
      <c r="C97" s="469" t="s">
        <v>71</v>
      </c>
      <c r="D97" s="309">
        <v>8</v>
      </c>
      <c r="E97" s="309" t="s">
        <v>110</v>
      </c>
      <c r="F97" s="310" t="s">
        <v>26</v>
      </c>
      <c r="G97" s="309">
        <v>8</v>
      </c>
      <c r="H97" s="463">
        <v>0.50138888888888888</v>
      </c>
      <c r="I97" s="463">
        <v>0.52083333333333337</v>
      </c>
      <c r="J97" s="326">
        <f t="shared" si="8"/>
        <v>0.46666666666666667</v>
      </c>
      <c r="K97" s="309" t="s">
        <v>111</v>
      </c>
      <c r="L97" s="327">
        <v>117</v>
      </c>
      <c r="M97" s="327">
        <v>117</v>
      </c>
      <c r="N97" s="321">
        <f t="shared" si="10"/>
        <v>54.6</v>
      </c>
      <c r="O97" s="328" t="s">
        <v>45</v>
      </c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45">
      <c r="A98" s="332">
        <v>44318</v>
      </c>
      <c r="B98" s="468" t="s">
        <v>32</v>
      </c>
      <c r="C98" s="469" t="s">
        <v>90</v>
      </c>
      <c r="D98" s="309">
        <v>14</v>
      </c>
      <c r="E98" s="309" t="s">
        <v>34</v>
      </c>
      <c r="F98" s="310" t="s">
        <v>26</v>
      </c>
      <c r="G98" s="309">
        <v>7</v>
      </c>
      <c r="H98" s="463">
        <v>0.85625000000000007</v>
      </c>
      <c r="I98" s="463">
        <v>0.87291666666666667</v>
      </c>
      <c r="J98" s="326">
        <f t="shared" si="8"/>
        <v>0.4</v>
      </c>
      <c r="K98" s="309" t="s">
        <v>111</v>
      </c>
      <c r="L98" s="327">
        <v>4010</v>
      </c>
      <c r="M98" s="327">
        <v>4010</v>
      </c>
      <c r="N98" s="321">
        <f t="shared" si="10"/>
        <v>1604</v>
      </c>
      <c r="O98" s="328" t="s">
        <v>107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45">
      <c r="A99" s="332">
        <v>44318</v>
      </c>
      <c r="B99" s="468" t="s">
        <v>32</v>
      </c>
      <c r="C99" s="469" t="s">
        <v>37</v>
      </c>
      <c r="D99" s="309">
        <v>14</v>
      </c>
      <c r="E99" s="309" t="s">
        <v>110</v>
      </c>
      <c r="F99" s="310" t="s">
        <v>26</v>
      </c>
      <c r="G99" s="309">
        <v>1</v>
      </c>
      <c r="H99" s="463">
        <v>0.85625000000000007</v>
      </c>
      <c r="I99" s="463">
        <v>0.92222222222222217</v>
      </c>
      <c r="J99" s="326">
        <f t="shared" si="8"/>
        <v>1.5833333333333335</v>
      </c>
      <c r="K99" s="309" t="s">
        <v>111</v>
      </c>
      <c r="L99" s="327">
        <v>9634</v>
      </c>
      <c r="M99" s="327">
        <v>9634</v>
      </c>
      <c r="N99" s="321">
        <f t="shared" si="10"/>
        <v>15253.833333333334</v>
      </c>
      <c r="O99" s="328" t="s">
        <v>45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45">
      <c r="A100" s="410">
        <v>44349</v>
      </c>
      <c r="B100" s="411" t="s">
        <v>19</v>
      </c>
      <c r="C100" s="412" t="s">
        <v>24</v>
      </c>
      <c r="D100" s="413">
        <v>1</v>
      </c>
      <c r="E100" s="413" t="s">
        <v>112</v>
      </c>
      <c r="F100" s="414">
        <v>99</v>
      </c>
      <c r="G100" s="413">
        <v>7</v>
      </c>
      <c r="H100" s="415">
        <v>0.49027777777777781</v>
      </c>
      <c r="I100" s="415">
        <v>0.53333333333333333</v>
      </c>
      <c r="J100" s="416">
        <f t="shared" si="8"/>
        <v>1.0333333333333334</v>
      </c>
      <c r="K100" s="417"/>
      <c r="L100" s="413">
        <v>25</v>
      </c>
      <c r="M100" s="418"/>
      <c r="N100" s="416">
        <f t="shared" si="10"/>
        <v>25.833333333333336</v>
      </c>
      <c r="O100" s="419" t="s">
        <v>113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45">
      <c r="A101" s="410">
        <v>44349</v>
      </c>
      <c r="B101" s="411" t="s">
        <v>19</v>
      </c>
      <c r="C101" s="412" t="s">
        <v>20</v>
      </c>
      <c r="D101" s="413">
        <v>1</v>
      </c>
      <c r="E101" s="413" t="s">
        <v>112</v>
      </c>
      <c r="F101" s="414">
        <v>99</v>
      </c>
      <c r="G101" s="413">
        <v>7</v>
      </c>
      <c r="H101" s="415">
        <v>0.49027777777777781</v>
      </c>
      <c r="I101" s="415">
        <v>0.53333333333333333</v>
      </c>
      <c r="J101" s="416">
        <f t="shared" si="8"/>
        <v>1.0333333333333334</v>
      </c>
      <c r="K101" s="417"/>
      <c r="L101" s="418">
        <v>492</v>
      </c>
      <c r="M101" s="418"/>
      <c r="N101" s="416">
        <f t="shared" si="10"/>
        <v>508.40000000000003</v>
      </c>
      <c r="O101" s="419" t="s">
        <v>113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45">
      <c r="A102" s="410">
        <v>44349</v>
      </c>
      <c r="B102" s="411" t="s">
        <v>19</v>
      </c>
      <c r="C102" s="412" t="s">
        <v>50</v>
      </c>
      <c r="D102" s="413">
        <v>1</v>
      </c>
      <c r="E102" s="413" t="s">
        <v>112</v>
      </c>
      <c r="F102" s="414">
        <v>99</v>
      </c>
      <c r="G102" s="413">
        <v>7</v>
      </c>
      <c r="H102" s="415">
        <v>0.49027777777777781</v>
      </c>
      <c r="I102" s="415">
        <v>0.53263888888888888</v>
      </c>
      <c r="J102" s="416">
        <f t="shared" si="8"/>
        <v>1.0166666666666666</v>
      </c>
      <c r="K102" s="417"/>
      <c r="L102" s="413">
        <v>11</v>
      </c>
      <c r="M102" s="413"/>
      <c r="N102" s="416">
        <f t="shared" si="10"/>
        <v>11.183333333333334</v>
      </c>
      <c r="O102" s="419" t="s">
        <v>113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23.45">
      <c r="A103" s="410">
        <v>44349</v>
      </c>
      <c r="B103" s="411" t="s">
        <v>19</v>
      </c>
      <c r="C103" s="412" t="s">
        <v>24</v>
      </c>
      <c r="D103" s="413">
        <v>2</v>
      </c>
      <c r="E103" s="413" t="s">
        <v>21</v>
      </c>
      <c r="F103" s="414">
        <v>99</v>
      </c>
      <c r="G103" s="413">
        <v>6</v>
      </c>
      <c r="H103" s="415">
        <v>0.65972222222222221</v>
      </c>
      <c r="I103" s="415">
        <v>0.6875</v>
      </c>
      <c r="J103" s="416">
        <f t="shared" si="8"/>
        <v>0.66666666666666663</v>
      </c>
      <c r="K103" s="417">
        <v>4</v>
      </c>
      <c r="L103" s="413">
        <v>25</v>
      </c>
      <c r="M103" s="413"/>
      <c r="N103" s="416">
        <f t="shared" si="10"/>
        <v>16.666666666666664</v>
      </c>
      <c r="O103" s="419" t="s">
        <v>22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45">
      <c r="A104" s="410">
        <v>44349</v>
      </c>
      <c r="B104" s="411" t="s">
        <v>19</v>
      </c>
      <c r="C104" s="412" t="s">
        <v>20</v>
      </c>
      <c r="D104" s="413">
        <v>2</v>
      </c>
      <c r="E104" s="413" t="s">
        <v>21</v>
      </c>
      <c r="F104" s="414">
        <v>99</v>
      </c>
      <c r="G104" s="413">
        <v>6</v>
      </c>
      <c r="H104" s="415">
        <v>0.65972222222222221</v>
      </c>
      <c r="I104" s="415">
        <v>0.70416666666666661</v>
      </c>
      <c r="J104" s="416">
        <f t="shared" si="8"/>
        <v>1.0666666666666667</v>
      </c>
      <c r="K104" s="417">
        <v>14</v>
      </c>
      <c r="L104" s="413">
        <v>492</v>
      </c>
      <c r="M104" s="421"/>
      <c r="N104" s="416">
        <f t="shared" si="10"/>
        <v>524.79999999999995</v>
      </c>
      <c r="O104" s="419" t="s">
        <v>22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45">
      <c r="A105" s="410">
        <v>44349</v>
      </c>
      <c r="B105" s="411" t="s">
        <v>19</v>
      </c>
      <c r="C105" s="412" t="s">
        <v>23</v>
      </c>
      <c r="D105" s="413">
        <v>1</v>
      </c>
      <c r="E105" s="413" t="s">
        <v>21</v>
      </c>
      <c r="F105" s="414">
        <v>99</v>
      </c>
      <c r="G105" s="413">
        <v>6</v>
      </c>
      <c r="H105" s="415">
        <v>0.67222222222222217</v>
      </c>
      <c r="I105" s="415">
        <v>0.69236111111111109</v>
      </c>
      <c r="J105" s="416">
        <f t="shared" si="8"/>
        <v>0.48333333333333334</v>
      </c>
      <c r="K105" s="417">
        <v>12</v>
      </c>
      <c r="L105" s="413">
        <v>1</v>
      </c>
      <c r="M105" s="418"/>
      <c r="N105" s="416">
        <f t="shared" si="10"/>
        <v>0.48333333333333334</v>
      </c>
      <c r="O105" s="419" t="s">
        <v>22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45">
      <c r="A106" s="410">
        <v>44349</v>
      </c>
      <c r="B106" s="411" t="s">
        <v>19</v>
      </c>
      <c r="C106" s="412" t="s">
        <v>24</v>
      </c>
      <c r="D106" s="413">
        <v>3</v>
      </c>
      <c r="E106" s="413" t="s">
        <v>21</v>
      </c>
      <c r="F106" s="414">
        <v>99</v>
      </c>
      <c r="G106" s="413">
        <v>6</v>
      </c>
      <c r="H106" s="415">
        <v>0.73958333333333337</v>
      </c>
      <c r="I106" s="415">
        <v>0.75902777777777775</v>
      </c>
      <c r="J106" s="416">
        <f t="shared" si="8"/>
        <v>0.46666666666666667</v>
      </c>
      <c r="K106" s="417">
        <v>4</v>
      </c>
      <c r="L106" s="413">
        <v>25</v>
      </c>
      <c r="M106" s="418"/>
      <c r="N106" s="416">
        <f t="shared" si="10"/>
        <v>11.666666666666666</v>
      </c>
      <c r="O106" s="419" t="s">
        <v>22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45">
      <c r="A107" s="410">
        <v>44349</v>
      </c>
      <c r="B107" s="411" t="s">
        <v>19</v>
      </c>
      <c r="C107" s="412" t="s">
        <v>50</v>
      </c>
      <c r="D107" s="413">
        <v>2</v>
      </c>
      <c r="E107" s="413" t="s">
        <v>25</v>
      </c>
      <c r="F107" s="414" t="s">
        <v>26</v>
      </c>
      <c r="G107" s="413">
        <v>7</v>
      </c>
      <c r="H107" s="415">
        <v>0.89374999999999993</v>
      </c>
      <c r="I107" s="415">
        <v>0.91875000000000007</v>
      </c>
      <c r="J107" s="416">
        <f t="shared" si="8"/>
        <v>0.6</v>
      </c>
      <c r="K107" s="417">
        <v>10</v>
      </c>
      <c r="L107" s="413">
        <v>11</v>
      </c>
      <c r="M107" s="418"/>
      <c r="N107" s="416">
        <f t="shared" si="10"/>
        <v>6.6</v>
      </c>
      <c r="O107" s="425"/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45">
      <c r="A108" s="410">
        <v>44349</v>
      </c>
      <c r="B108" s="411" t="s">
        <v>19</v>
      </c>
      <c r="C108" s="422" t="s">
        <v>28</v>
      </c>
      <c r="D108" s="413">
        <v>1</v>
      </c>
      <c r="E108" s="413" t="s">
        <v>112</v>
      </c>
      <c r="F108" s="414">
        <v>99</v>
      </c>
      <c r="G108" s="413">
        <v>7</v>
      </c>
      <c r="H108" s="415">
        <v>0.49027777777777781</v>
      </c>
      <c r="I108" s="415">
        <v>0.53611111111111109</v>
      </c>
      <c r="J108" s="416">
        <f>HOUR(I108-H108)+MINUTE(I108-H108)/60</f>
        <v>1.1000000000000001</v>
      </c>
      <c r="K108" s="416"/>
      <c r="L108" s="413">
        <v>14</v>
      </c>
      <c r="M108" s="424"/>
      <c r="N108" s="416">
        <f>J108*L108</f>
        <v>15.400000000000002</v>
      </c>
      <c r="O108" s="419" t="s">
        <v>113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23.45">
      <c r="A109" s="410">
        <v>44349</v>
      </c>
      <c r="B109" s="411" t="s">
        <v>19</v>
      </c>
      <c r="C109" s="412" t="s">
        <v>28</v>
      </c>
      <c r="D109" s="413">
        <v>2</v>
      </c>
      <c r="E109" s="413" t="s">
        <v>21</v>
      </c>
      <c r="F109" s="414">
        <v>99</v>
      </c>
      <c r="G109" s="413" t="s">
        <v>114</v>
      </c>
      <c r="H109" s="415">
        <v>0.65972222222222221</v>
      </c>
      <c r="I109" s="415">
        <v>0.70694444444444438</v>
      </c>
      <c r="J109" s="416">
        <f>HOUR(I109-H109)+MINUTE(I109-H109)/60</f>
        <v>1.1333333333333333</v>
      </c>
      <c r="K109" s="416">
        <v>1.8</v>
      </c>
      <c r="L109" s="413">
        <v>14</v>
      </c>
      <c r="M109" s="413"/>
      <c r="N109" s="416">
        <f>J109*L109</f>
        <v>15.866666666666667</v>
      </c>
      <c r="O109" s="419" t="s">
        <v>22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45">
      <c r="A110" s="293" t="s">
        <v>115</v>
      </c>
      <c r="B110" s="294" t="s">
        <v>29</v>
      </c>
      <c r="C110" s="430" t="s">
        <v>30</v>
      </c>
      <c r="D110" s="296">
        <v>1</v>
      </c>
      <c r="E110" s="296" t="s">
        <v>74</v>
      </c>
      <c r="F110" s="297">
        <v>99</v>
      </c>
      <c r="G110" s="296">
        <v>7</v>
      </c>
      <c r="H110" s="433">
        <v>0.20694444444444446</v>
      </c>
      <c r="I110" s="433">
        <v>0.66875000000000007</v>
      </c>
      <c r="J110" s="321">
        <f t="shared" ref="J110:J125" si="11">HOUR(I110-H110)+MINUTE(I110-H110)/60</f>
        <v>11.083333333333334</v>
      </c>
      <c r="K110" s="434">
        <v>4.5</v>
      </c>
      <c r="L110" s="431">
        <v>9306</v>
      </c>
      <c r="M110" s="325"/>
      <c r="N110" s="321">
        <f t="shared" ref="N110:N125" si="12">J110*L110</f>
        <v>103141.5</v>
      </c>
      <c r="O110" s="324"/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45">
      <c r="A111" s="293" t="s">
        <v>115</v>
      </c>
      <c r="B111" s="294" t="s">
        <v>29</v>
      </c>
      <c r="C111" s="430" t="s">
        <v>89</v>
      </c>
      <c r="D111" s="431">
        <v>1</v>
      </c>
      <c r="E111" s="431" t="s">
        <v>21</v>
      </c>
      <c r="F111" s="432">
        <v>99</v>
      </c>
      <c r="G111" s="431">
        <v>1</v>
      </c>
      <c r="H111" s="433">
        <v>0.31527777777777777</v>
      </c>
      <c r="I111" s="433">
        <v>0.64722222222222225</v>
      </c>
      <c r="J111" s="321">
        <f t="shared" si="11"/>
        <v>7.9666666666666668</v>
      </c>
      <c r="K111" s="434">
        <v>0.6</v>
      </c>
      <c r="L111" s="431">
        <v>20</v>
      </c>
      <c r="M111" s="325"/>
      <c r="N111" s="321">
        <f t="shared" si="12"/>
        <v>159.33333333333334</v>
      </c>
      <c r="O111" s="324"/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70.5">
      <c r="A112" s="293" t="s">
        <v>115</v>
      </c>
      <c r="B112" s="294" t="s">
        <v>29</v>
      </c>
      <c r="C112" s="295" t="s">
        <v>80</v>
      </c>
      <c r="D112" s="296">
        <v>1</v>
      </c>
      <c r="E112" s="296" t="s">
        <v>112</v>
      </c>
      <c r="F112" s="297">
        <v>99</v>
      </c>
      <c r="G112" s="296">
        <v>7</v>
      </c>
      <c r="H112" s="433">
        <v>0.4909722222222222</v>
      </c>
      <c r="I112" s="433">
        <v>0.53263888888888888</v>
      </c>
      <c r="J112" s="321">
        <f t="shared" si="11"/>
        <v>1</v>
      </c>
      <c r="K112" s="434">
        <v>9</v>
      </c>
      <c r="L112" s="431">
        <v>1</v>
      </c>
      <c r="M112" s="325"/>
      <c r="N112" s="321">
        <f t="shared" si="12"/>
        <v>1</v>
      </c>
      <c r="O112" s="324" t="s">
        <v>116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45">
      <c r="A113" s="293" t="s">
        <v>115</v>
      </c>
      <c r="B113" s="294" t="s">
        <v>29</v>
      </c>
      <c r="C113" s="430" t="s">
        <v>76</v>
      </c>
      <c r="D113" s="431">
        <v>1</v>
      </c>
      <c r="E113" s="433" t="s">
        <v>21</v>
      </c>
      <c r="F113" s="432">
        <v>99</v>
      </c>
      <c r="G113" s="431">
        <v>6</v>
      </c>
      <c r="H113" s="433">
        <v>0.64236111111111105</v>
      </c>
      <c r="I113" s="433">
        <v>0.99930555555555556</v>
      </c>
      <c r="J113" s="321">
        <f t="shared" si="11"/>
        <v>8.5666666666666664</v>
      </c>
      <c r="K113" s="434">
        <v>11.7</v>
      </c>
      <c r="L113" s="431">
        <v>0</v>
      </c>
      <c r="M113" s="325"/>
      <c r="N113" s="321">
        <f t="shared" si="12"/>
        <v>0</v>
      </c>
      <c r="O113" s="324"/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customHeight="1">
      <c r="A114" s="293" t="s">
        <v>115</v>
      </c>
      <c r="B114" s="294" t="s">
        <v>29</v>
      </c>
      <c r="C114" s="430" t="s">
        <v>78</v>
      </c>
      <c r="D114" s="431">
        <v>1</v>
      </c>
      <c r="E114" s="433" t="s">
        <v>21</v>
      </c>
      <c r="F114" s="432">
        <v>99</v>
      </c>
      <c r="G114" s="431">
        <v>6</v>
      </c>
      <c r="H114" s="433">
        <v>0.64236111111111105</v>
      </c>
      <c r="I114" s="433">
        <v>0.99930555555555556</v>
      </c>
      <c r="J114" s="321">
        <f t="shared" si="11"/>
        <v>8.5666666666666664</v>
      </c>
      <c r="K114" s="434">
        <v>0.08</v>
      </c>
      <c r="L114" s="431">
        <v>0</v>
      </c>
      <c r="M114" s="325"/>
      <c r="N114" s="321">
        <f t="shared" si="12"/>
        <v>0</v>
      </c>
      <c r="O114" s="324"/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47.1">
      <c r="A115" s="293" t="s">
        <v>115</v>
      </c>
      <c r="B115" s="294" t="s">
        <v>29</v>
      </c>
      <c r="C115" s="430" t="s">
        <v>52</v>
      </c>
      <c r="D115" s="431">
        <v>1</v>
      </c>
      <c r="E115" s="433" t="s">
        <v>21</v>
      </c>
      <c r="F115" s="432">
        <v>99</v>
      </c>
      <c r="G115" s="431">
        <v>6</v>
      </c>
      <c r="H115" s="433">
        <v>0.64583333333333337</v>
      </c>
      <c r="I115" s="433">
        <v>0.99930555555555556</v>
      </c>
      <c r="J115" s="321">
        <f t="shared" si="11"/>
        <v>8.4833333333333325</v>
      </c>
      <c r="K115" s="434">
        <v>9.3000000000000007</v>
      </c>
      <c r="L115" s="431">
        <v>0</v>
      </c>
      <c r="M115" s="325"/>
      <c r="N115" s="321">
        <f t="shared" si="12"/>
        <v>0</v>
      </c>
      <c r="O115" s="324" t="s">
        <v>117</v>
      </c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45">
      <c r="A116" s="293" t="s">
        <v>115</v>
      </c>
      <c r="B116" s="294" t="s">
        <v>29</v>
      </c>
      <c r="C116" s="430" t="s">
        <v>30</v>
      </c>
      <c r="D116" s="296">
        <v>2</v>
      </c>
      <c r="E116" s="296" t="s">
        <v>74</v>
      </c>
      <c r="F116" s="297" t="s">
        <v>26</v>
      </c>
      <c r="G116" s="296">
        <v>7</v>
      </c>
      <c r="H116" s="433">
        <v>0.8222222222222223</v>
      </c>
      <c r="I116" s="433">
        <v>0.99930555555555556</v>
      </c>
      <c r="J116" s="321">
        <f t="shared" si="11"/>
        <v>4.25</v>
      </c>
      <c r="K116" s="434">
        <v>7.4</v>
      </c>
      <c r="L116" s="431">
        <v>0</v>
      </c>
      <c r="M116" s="325"/>
      <c r="N116" s="321">
        <f t="shared" si="12"/>
        <v>0</v>
      </c>
      <c r="O116" s="324"/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47.1">
      <c r="A117" s="332">
        <v>44349</v>
      </c>
      <c r="B117" s="468" t="s">
        <v>32</v>
      </c>
      <c r="C117" s="300" t="s">
        <v>54</v>
      </c>
      <c r="D117" s="309"/>
      <c r="E117" s="309" t="s">
        <v>34</v>
      </c>
      <c r="F117" s="310" t="s">
        <v>26</v>
      </c>
      <c r="G117" s="309">
        <v>7</v>
      </c>
      <c r="H117" s="308">
        <v>0</v>
      </c>
      <c r="I117" s="308">
        <v>0.40069444444444446</v>
      </c>
      <c r="J117" s="326">
        <f t="shared" si="11"/>
        <v>9.6166666666666671</v>
      </c>
      <c r="K117" s="309" t="s">
        <v>35</v>
      </c>
      <c r="L117" s="327">
        <v>4000</v>
      </c>
      <c r="M117" s="327">
        <v>4000</v>
      </c>
      <c r="N117" s="321">
        <f t="shared" si="12"/>
        <v>38466.666666666672</v>
      </c>
      <c r="O117" s="328" t="s">
        <v>96</v>
      </c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47.1">
      <c r="A118" s="332">
        <v>44349</v>
      </c>
      <c r="B118" s="468" t="s">
        <v>32</v>
      </c>
      <c r="C118" s="469" t="s">
        <v>37</v>
      </c>
      <c r="D118" s="309">
        <v>1</v>
      </c>
      <c r="E118" s="309" t="s">
        <v>34</v>
      </c>
      <c r="F118" s="310" t="s">
        <v>26</v>
      </c>
      <c r="G118" s="309">
        <v>7</v>
      </c>
      <c r="H118" s="308">
        <v>3.8194444444444441E-2</v>
      </c>
      <c r="I118" s="463">
        <v>0.21180555555555555</v>
      </c>
      <c r="J118" s="326">
        <f t="shared" si="11"/>
        <v>4.166666666666667</v>
      </c>
      <c r="K118" s="309" t="s">
        <v>35</v>
      </c>
      <c r="L118" s="327">
        <v>9634</v>
      </c>
      <c r="M118" s="327">
        <v>9634</v>
      </c>
      <c r="N118" s="321">
        <f t="shared" si="12"/>
        <v>40141.666666666672</v>
      </c>
      <c r="O118" s="328" t="s">
        <v>96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47.1">
      <c r="A119" s="332">
        <v>44349</v>
      </c>
      <c r="B119" s="468" t="s">
        <v>32</v>
      </c>
      <c r="C119" s="469" t="s">
        <v>37</v>
      </c>
      <c r="D119" s="309">
        <v>5</v>
      </c>
      <c r="E119" s="309" t="s">
        <v>34</v>
      </c>
      <c r="F119" s="310" t="s">
        <v>26</v>
      </c>
      <c r="G119" s="309">
        <v>7</v>
      </c>
      <c r="H119" s="308">
        <v>0.3972222222222222</v>
      </c>
      <c r="I119" s="308">
        <v>0.75694444444444453</v>
      </c>
      <c r="J119" s="326">
        <f t="shared" si="11"/>
        <v>8.6333333333333329</v>
      </c>
      <c r="K119" s="309" t="s">
        <v>68</v>
      </c>
      <c r="L119" s="327">
        <v>9634</v>
      </c>
      <c r="M119" s="327">
        <v>9634</v>
      </c>
      <c r="N119" s="321">
        <f t="shared" si="12"/>
        <v>83173.533333333326</v>
      </c>
      <c r="O119" s="328" t="s">
        <v>96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47.1">
      <c r="A120" s="332">
        <v>44349</v>
      </c>
      <c r="B120" s="468" t="s">
        <v>32</v>
      </c>
      <c r="C120" s="300" t="s">
        <v>54</v>
      </c>
      <c r="D120" s="309">
        <v>6</v>
      </c>
      <c r="E120" s="309" t="s">
        <v>34</v>
      </c>
      <c r="F120" s="310" t="s">
        <v>26</v>
      </c>
      <c r="G120" s="309">
        <v>7</v>
      </c>
      <c r="H120" s="308">
        <v>0.57708333333333328</v>
      </c>
      <c r="I120" s="308">
        <v>0.99930555555555556</v>
      </c>
      <c r="J120" s="326">
        <f t="shared" si="11"/>
        <v>10.133333333333333</v>
      </c>
      <c r="K120" s="309" t="s">
        <v>118</v>
      </c>
      <c r="L120" s="327">
        <v>0</v>
      </c>
      <c r="M120" s="327">
        <v>0</v>
      </c>
      <c r="N120" s="321">
        <f t="shared" si="12"/>
        <v>0</v>
      </c>
      <c r="O120" s="328" t="s">
        <v>96</v>
      </c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47.1">
      <c r="A121" s="332">
        <v>44349</v>
      </c>
      <c r="B121" s="468" t="s">
        <v>32</v>
      </c>
      <c r="C121" s="300" t="s">
        <v>90</v>
      </c>
      <c r="D121" s="309">
        <v>13</v>
      </c>
      <c r="E121" s="309" t="s">
        <v>34</v>
      </c>
      <c r="F121" s="310" t="s">
        <v>26</v>
      </c>
      <c r="G121" s="309">
        <v>7</v>
      </c>
      <c r="H121" s="308">
        <v>0.89166666666666661</v>
      </c>
      <c r="I121" s="308">
        <v>0.96111111111111114</v>
      </c>
      <c r="J121" s="326">
        <f t="shared" si="11"/>
        <v>1.6666666666666665</v>
      </c>
      <c r="K121" s="309" t="s">
        <v>119</v>
      </c>
      <c r="L121" s="327">
        <v>4010</v>
      </c>
      <c r="M121" s="327">
        <v>4010</v>
      </c>
      <c r="N121" s="321">
        <f t="shared" si="12"/>
        <v>6683.333333333333</v>
      </c>
      <c r="O121" s="328" t="s">
        <v>96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45">
      <c r="A122" s="332">
        <v>44349</v>
      </c>
      <c r="B122" s="468" t="s">
        <v>32</v>
      </c>
      <c r="C122" s="469" t="s">
        <v>37</v>
      </c>
      <c r="D122" s="309">
        <v>13</v>
      </c>
      <c r="E122" s="309" t="s">
        <v>110</v>
      </c>
      <c r="F122" s="310" t="s">
        <v>26</v>
      </c>
      <c r="G122" s="309">
        <v>1</v>
      </c>
      <c r="H122" s="308">
        <v>0.89166666666666661</v>
      </c>
      <c r="I122" s="308">
        <v>0.96527777777777779</v>
      </c>
      <c r="J122" s="326">
        <f t="shared" si="11"/>
        <v>1.7666666666666666</v>
      </c>
      <c r="K122" s="309" t="s">
        <v>35</v>
      </c>
      <c r="L122" s="327">
        <v>9634</v>
      </c>
      <c r="M122" s="327">
        <v>9634</v>
      </c>
      <c r="N122" s="321">
        <f t="shared" si="12"/>
        <v>17020.066666666666</v>
      </c>
      <c r="O122" s="328" t="s">
        <v>45</v>
      </c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23.45">
      <c r="A123" s="410">
        <v>44379</v>
      </c>
      <c r="B123" s="411" t="s">
        <v>19</v>
      </c>
      <c r="C123" s="412" t="s">
        <v>120</v>
      </c>
      <c r="D123" s="413">
        <v>1</v>
      </c>
      <c r="E123" s="413" t="s">
        <v>21</v>
      </c>
      <c r="F123" s="414">
        <v>99</v>
      </c>
      <c r="G123" s="413">
        <v>6</v>
      </c>
      <c r="H123" s="415">
        <v>0.37847222222222227</v>
      </c>
      <c r="I123" s="415">
        <v>0.63888888888888895</v>
      </c>
      <c r="J123" s="416">
        <f t="shared" si="11"/>
        <v>6.25</v>
      </c>
      <c r="K123" s="417">
        <v>9</v>
      </c>
      <c r="L123" s="413">
        <v>1</v>
      </c>
      <c r="M123" s="418"/>
      <c r="N123" s="416">
        <f t="shared" si="12"/>
        <v>6.25</v>
      </c>
      <c r="O123" s="419" t="s">
        <v>121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45">
      <c r="A124" s="410">
        <v>44379</v>
      </c>
      <c r="B124" s="411" t="s">
        <v>19</v>
      </c>
      <c r="C124" s="412" t="s">
        <v>48</v>
      </c>
      <c r="D124" s="413">
        <v>1</v>
      </c>
      <c r="E124" s="413" t="s">
        <v>21</v>
      </c>
      <c r="F124" s="414">
        <v>99</v>
      </c>
      <c r="G124" s="413">
        <v>6</v>
      </c>
      <c r="H124" s="415">
        <v>0.55833333333333335</v>
      </c>
      <c r="I124" s="415">
        <v>0.57152777777777775</v>
      </c>
      <c r="J124" s="416">
        <f t="shared" si="11"/>
        <v>0.31666666666666665</v>
      </c>
      <c r="K124" s="417">
        <v>11</v>
      </c>
      <c r="L124" s="418">
        <v>14</v>
      </c>
      <c r="M124" s="418"/>
      <c r="N124" s="416">
        <f t="shared" si="12"/>
        <v>4.4333333333333336</v>
      </c>
      <c r="O124" s="419" t="s">
        <v>22</v>
      </c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23.45">
      <c r="A125" s="410">
        <v>44379</v>
      </c>
      <c r="B125" s="411" t="s">
        <v>19</v>
      </c>
      <c r="C125" s="412" t="s">
        <v>50</v>
      </c>
      <c r="D125" s="413">
        <v>1</v>
      </c>
      <c r="E125" s="413" t="s">
        <v>25</v>
      </c>
      <c r="F125" s="414" t="s">
        <v>26</v>
      </c>
      <c r="G125" s="413">
        <v>7</v>
      </c>
      <c r="H125" s="415">
        <v>0.79513888888888884</v>
      </c>
      <c r="I125" s="415">
        <v>0.8125</v>
      </c>
      <c r="J125" s="416">
        <f t="shared" si="11"/>
        <v>0.41666666666666669</v>
      </c>
      <c r="K125" s="417">
        <v>5</v>
      </c>
      <c r="L125" s="413">
        <v>11</v>
      </c>
      <c r="M125" s="413"/>
      <c r="N125" s="416">
        <f t="shared" si="12"/>
        <v>4.5833333333333339</v>
      </c>
      <c r="O125" s="426" t="s">
        <v>122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93.95">
      <c r="A126" s="410">
        <v>44379</v>
      </c>
      <c r="B126" s="411" t="s">
        <v>19</v>
      </c>
      <c r="C126" s="422" t="s">
        <v>28</v>
      </c>
      <c r="D126" s="423">
        <v>1</v>
      </c>
      <c r="E126" s="413" t="s">
        <v>47</v>
      </c>
      <c r="F126" s="414" t="s">
        <v>26</v>
      </c>
      <c r="G126" s="413">
        <v>7</v>
      </c>
      <c r="H126" s="415">
        <v>0.58819444444444446</v>
      </c>
      <c r="I126" s="415">
        <v>0.66180555555555554</v>
      </c>
      <c r="J126" s="416">
        <f>HOUR(I126-H126)+MINUTE(I126-H126)/60</f>
        <v>1.7666666666666666</v>
      </c>
      <c r="K126" s="416">
        <v>0.6</v>
      </c>
      <c r="L126" s="413">
        <v>14</v>
      </c>
      <c r="M126" s="424"/>
      <c r="N126" s="416">
        <f>J126*L126</f>
        <v>24.733333333333334</v>
      </c>
      <c r="O126" s="425" t="s">
        <v>123</v>
      </c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47.1">
      <c r="A127" s="332">
        <v>44349</v>
      </c>
      <c r="B127" s="468" t="s">
        <v>32</v>
      </c>
      <c r="C127" s="300" t="s">
        <v>54</v>
      </c>
      <c r="D127" s="309">
        <v>6</v>
      </c>
      <c r="E127" s="309" t="s">
        <v>34</v>
      </c>
      <c r="F127" s="310" t="s">
        <v>26</v>
      </c>
      <c r="G127" s="309">
        <v>7</v>
      </c>
      <c r="H127" s="308">
        <v>0</v>
      </c>
      <c r="I127" s="308">
        <v>0.42638888888888887</v>
      </c>
      <c r="J127" s="326">
        <f t="shared" ref="J127:J142" si="13">HOUR(I127-H127)+MINUTE(I127-H127)/60</f>
        <v>10.233333333333333</v>
      </c>
      <c r="K127" s="309" t="s">
        <v>118</v>
      </c>
      <c r="L127" s="327">
        <v>4000</v>
      </c>
      <c r="M127" s="327">
        <v>4000</v>
      </c>
      <c r="N127" s="321">
        <f t="shared" ref="N127:N142" si="14">J127*L127</f>
        <v>40933.333333333328</v>
      </c>
      <c r="O127" s="328" t="s">
        <v>96</v>
      </c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47.1">
      <c r="A128" s="332">
        <v>44379</v>
      </c>
      <c r="B128" s="468" t="s">
        <v>32</v>
      </c>
      <c r="C128" s="469" t="s">
        <v>37</v>
      </c>
      <c r="D128" s="309">
        <v>2</v>
      </c>
      <c r="E128" s="309" t="s">
        <v>34</v>
      </c>
      <c r="F128" s="310" t="s">
        <v>26</v>
      </c>
      <c r="G128" s="309">
        <v>7</v>
      </c>
      <c r="H128" s="308">
        <v>0.17569444444444446</v>
      </c>
      <c r="I128" s="308">
        <v>0.72361111111111109</v>
      </c>
      <c r="J128" s="326">
        <f t="shared" si="13"/>
        <v>13.15</v>
      </c>
      <c r="K128" s="309" t="s">
        <v>124</v>
      </c>
      <c r="L128" s="327">
        <v>9634</v>
      </c>
      <c r="M128" s="327">
        <v>9634</v>
      </c>
      <c r="N128" s="321">
        <f t="shared" si="14"/>
        <v>126687.1</v>
      </c>
      <c r="O128" s="328" t="s">
        <v>96</v>
      </c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45">
      <c r="A129" s="332">
        <v>44379</v>
      </c>
      <c r="B129" s="468" t="s">
        <v>32</v>
      </c>
      <c r="C129" s="300" t="s">
        <v>90</v>
      </c>
      <c r="D129" s="309">
        <v>5</v>
      </c>
      <c r="E129" s="309" t="s">
        <v>60</v>
      </c>
      <c r="F129" s="304">
        <v>99</v>
      </c>
      <c r="G129" s="305">
        <v>6</v>
      </c>
      <c r="H129" s="308">
        <v>0.25555555555555559</v>
      </c>
      <c r="I129" s="308">
        <v>0.27083333333333331</v>
      </c>
      <c r="J129" s="326">
        <f t="shared" si="13"/>
        <v>0.36666666666666664</v>
      </c>
      <c r="K129" s="309" t="s">
        <v>72</v>
      </c>
      <c r="L129" s="327">
        <v>4010</v>
      </c>
      <c r="M129" s="327">
        <v>4010</v>
      </c>
      <c r="N129" s="321">
        <f t="shared" si="14"/>
        <v>1470.3333333333333</v>
      </c>
      <c r="O129" s="328" t="s">
        <v>65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45">
      <c r="A130" s="332">
        <v>44379</v>
      </c>
      <c r="B130" s="468" t="s">
        <v>32</v>
      </c>
      <c r="C130" s="300" t="s">
        <v>90</v>
      </c>
      <c r="D130" s="309">
        <v>11</v>
      </c>
      <c r="E130" s="309" t="s">
        <v>60</v>
      </c>
      <c r="F130" s="304">
        <v>99</v>
      </c>
      <c r="G130" s="305">
        <v>6</v>
      </c>
      <c r="H130" s="308">
        <v>0.53125</v>
      </c>
      <c r="I130" s="308">
        <v>0.71875</v>
      </c>
      <c r="J130" s="326">
        <f t="shared" si="13"/>
        <v>4.5</v>
      </c>
      <c r="K130" s="309" t="s">
        <v>72</v>
      </c>
      <c r="L130" s="327">
        <v>4010</v>
      </c>
      <c r="M130" s="327">
        <v>4010</v>
      </c>
      <c r="N130" s="321">
        <f t="shared" si="14"/>
        <v>18045</v>
      </c>
      <c r="O130" s="328" t="s">
        <v>65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45">
      <c r="A131" s="332">
        <v>44379</v>
      </c>
      <c r="B131" s="468" t="s">
        <v>32</v>
      </c>
      <c r="C131" s="300" t="s">
        <v>54</v>
      </c>
      <c r="D131" s="309">
        <v>11</v>
      </c>
      <c r="E131" s="309" t="s">
        <v>63</v>
      </c>
      <c r="F131" s="310" t="s">
        <v>26</v>
      </c>
      <c r="G131" s="309">
        <v>1</v>
      </c>
      <c r="H131" s="308">
        <v>0.53125</v>
      </c>
      <c r="I131" s="308">
        <v>0.71875</v>
      </c>
      <c r="J131" s="326">
        <f t="shared" si="13"/>
        <v>4.5</v>
      </c>
      <c r="K131" s="309" t="s">
        <v>125</v>
      </c>
      <c r="L131" s="327">
        <v>4000</v>
      </c>
      <c r="M131" s="327">
        <v>4000</v>
      </c>
      <c r="N131" s="321">
        <f t="shared" si="14"/>
        <v>18000</v>
      </c>
      <c r="O131" s="330" t="s">
        <v>96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45">
      <c r="A132" s="332">
        <v>44379</v>
      </c>
      <c r="B132" s="468" t="s">
        <v>32</v>
      </c>
      <c r="C132" s="300" t="s">
        <v>54</v>
      </c>
      <c r="D132" s="309">
        <v>11</v>
      </c>
      <c r="E132" s="309" t="s">
        <v>63</v>
      </c>
      <c r="F132" s="310" t="s">
        <v>26</v>
      </c>
      <c r="G132" s="309">
        <v>1</v>
      </c>
      <c r="H132" s="308">
        <v>0.71875</v>
      </c>
      <c r="I132" s="308">
        <v>0.99930555555555556</v>
      </c>
      <c r="J132" s="326">
        <f t="shared" si="13"/>
        <v>6.7333333333333334</v>
      </c>
      <c r="K132" s="309" t="s">
        <v>35</v>
      </c>
      <c r="L132" s="327">
        <v>0</v>
      </c>
      <c r="M132" s="327">
        <v>0</v>
      </c>
      <c r="N132" s="321">
        <f t="shared" si="14"/>
        <v>0</v>
      </c>
      <c r="O132" s="328" t="s">
        <v>65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45">
      <c r="A133" s="332">
        <v>44379</v>
      </c>
      <c r="B133" s="468" t="s">
        <v>32</v>
      </c>
      <c r="C133" s="469" t="s">
        <v>37</v>
      </c>
      <c r="D133" s="467">
        <v>13</v>
      </c>
      <c r="E133" s="303" t="s">
        <v>39</v>
      </c>
      <c r="F133" s="304">
        <v>99</v>
      </c>
      <c r="G133" s="305">
        <v>6</v>
      </c>
      <c r="H133" s="308">
        <v>0.72569444444444453</v>
      </c>
      <c r="I133" s="308">
        <v>0.99930555555555556</v>
      </c>
      <c r="J133" s="326">
        <f t="shared" si="13"/>
        <v>6.5666666666666664</v>
      </c>
      <c r="K133" s="309" t="s">
        <v>125</v>
      </c>
      <c r="L133" s="327">
        <v>0</v>
      </c>
      <c r="M133" s="327">
        <v>0</v>
      </c>
      <c r="N133" s="321">
        <f t="shared" si="14"/>
        <v>0</v>
      </c>
      <c r="O133" s="328" t="s">
        <v>65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45">
      <c r="A134" s="332">
        <v>44379</v>
      </c>
      <c r="B134" s="468" t="s">
        <v>32</v>
      </c>
      <c r="C134" s="300" t="s">
        <v>90</v>
      </c>
      <c r="D134" s="467">
        <v>17</v>
      </c>
      <c r="E134" s="303" t="s">
        <v>39</v>
      </c>
      <c r="F134" s="304">
        <v>99</v>
      </c>
      <c r="G134" s="305">
        <v>6</v>
      </c>
      <c r="H134" s="308">
        <v>0.89930555555555547</v>
      </c>
      <c r="I134" s="308">
        <v>0.90555555555555556</v>
      </c>
      <c r="J134" s="326">
        <f t="shared" si="13"/>
        <v>0.15</v>
      </c>
      <c r="K134" s="309" t="s">
        <v>68</v>
      </c>
      <c r="L134" s="327">
        <v>4010</v>
      </c>
      <c r="M134" s="327">
        <v>4010</v>
      </c>
      <c r="N134" s="321">
        <f t="shared" si="14"/>
        <v>601.5</v>
      </c>
      <c r="O134" s="328" t="s">
        <v>65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70.5">
      <c r="A135" s="293" t="s">
        <v>115</v>
      </c>
      <c r="B135" s="294" t="s">
        <v>29</v>
      </c>
      <c r="C135" s="430" t="s">
        <v>76</v>
      </c>
      <c r="D135" s="431">
        <v>1</v>
      </c>
      <c r="E135" s="433" t="s">
        <v>21</v>
      </c>
      <c r="F135" s="432">
        <v>99</v>
      </c>
      <c r="G135" s="431">
        <v>6</v>
      </c>
      <c r="H135" s="433">
        <v>0</v>
      </c>
      <c r="I135" s="433">
        <v>0.6743055555555556</v>
      </c>
      <c r="J135" s="321">
        <f t="shared" si="13"/>
        <v>16.183333333333334</v>
      </c>
      <c r="K135" s="434">
        <v>11.7</v>
      </c>
      <c r="L135" s="431">
        <v>6</v>
      </c>
      <c r="M135" s="325"/>
      <c r="N135" s="321">
        <f t="shared" si="14"/>
        <v>97.1</v>
      </c>
      <c r="O135" s="324" t="s">
        <v>126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45">
      <c r="A136" s="293" t="s">
        <v>115</v>
      </c>
      <c r="B136" s="294" t="s">
        <v>29</v>
      </c>
      <c r="C136" s="430" t="s">
        <v>78</v>
      </c>
      <c r="D136" s="431">
        <v>1</v>
      </c>
      <c r="E136" s="433" t="s">
        <v>21</v>
      </c>
      <c r="F136" s="432">
        <v>99</v>
      </c>
      <c r="G136" s="431">
        <v>6</v>
      </c>
      <c r="H136" s="433">
        <v>0</v>
      </c>
      <c r="I136" s="433">
        <v>0.67499999999999993</v>
      </c>
      <c r="J136" s="321">
        <f t="shared" si="13"/>
        <v>16.2</v>
      </c>
      <c r="K136" s="434">
        <v>0.08</v>
      </c>
      <c r="L136" s="431">
        <v>1065</v>
      </c>
      <c r="M136" s="325"/>
      <c r="N136" s="321">
        <f t="shared" si="14"/>
        <v>17253</v>
      </c>
      <c r="O136" s="324"/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117.6">
      <c r="A137" s="293" t="s">
        <v>115</v>
      </c>
      <c r="B137" s="294" t="s">
        <v>29</v>
      </c>
      <c r="C137" s="430" t="s">
        <v>52</v>
      </c>
      <c r="D137" s="431">
        <v>1</v>
      </c>
      <c r="E137" s="433" t="s">
        <v>21</v>
      </c>
      <c r="F137" s="432" t="s">
        <v>66</v>
      </c>
      <c r="G137" s="431">
        <v>6</v>
      </c>
      <c r="H137" s="433">
        <v>0</v>
      </c>
      <c r="I137" s="433">
        <v>0.67499999999999993</v>
      </c>
      <c r="J137" s="321">
        <f t="shared" si="13"/>
        <v>16.2</v>
      </c>
      <c r="K137" s="434">
        <v>9.3000000000000007</v>
      </c>
      <c r="L137" s="431">
        <v>227</v>
      </c>
      <c r="M137" s="325"/>
      <c r="N137" s="321">
        <f t="shared" si="14"/>
        <v>3677.3999999999996</v>
      </c>
      <c r="O137" s="324" t="s">
        <v>127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45">
      <c r="A138" s="293" t="s">
        <v>115</v>
      </c>
      <c r="B138" s="294" t="s">
        <v>29</v>
      </c>
      <c r="C138" s="430" t="s">
        <v>30</v>
      </c>
      <c r="D138" s="296">
        <v>1</v>
      </c>
      <c r="E138" s="296" t="s">
        <v>74</v>
      </c>
      <c r="F138" s="297" t="s">
        <v>26</v>
      </c>
      <c r="G138" s="296">
        <v>7</v>
      </c>
      <c r="H138" s="433">
        <v>0</v>
      </c>
      <c r="I138" s="433">
        <v>0.1111111111111111</v>
      </c>
      <c r="J138" s="321">
        <f t="shared" si="13"/>
        <v>2.6666666666666665</v>
      </c>
      <c r="K138" s="434">
        <v>7.4</v>
      </c>
      <c r="L138" s="431">
        <v>9306</v>
      </c>
      <c r="M138" s="325"/>
      <c r="N138" s="321">
        <f t="shared" si="14"/>
        <v>24816</v>
      </c>
      <c r="O138" s="324"/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45">
      <c r="A139" s="293">
        <v>44234</v>
      </c>
      <c r="B139" s="294" t="s">
        <v>29</v>
      </c>
      <c r="C139" s="430" t="s">
        <v>30</v>
      </c>
      <c r="D139" s="296">
        <v>2</v>
      </c>
      <c r="E139" s="296" t="s">
        <v>74</v>
      </c>
      <c r="F139" s="297" t="s">
        <v>26</v>
      </c>
      <c r="G139" s="296">
        <v>7</v>
      </c>
      <c r="H139" s="433">
        <v>0.20208333333333331</v>
      </c>
      <c r="I139" s="433">
        <v>0.52986111111111112</v>
      </c>
      <c r="J139" s="321">
        <f t="shared" si="13"/>
        <v>7.8666666666666671</v>
      </c>
      <c r="K139" s="434">
        <v>6</v>
      </c>
      <c r="L139" s="431">
        <v>9306</v>
      </c>
      <c r="M139" s="325"/>
      <c r="N139" s="321">
        <f t="shared" si="14"/>
        <v>73207.200000000012</v>
      </c>
      <c r="O139" s="324"/>
      <c r="P139" s="76"/>
      <c r="Q139" s="334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45">
      <c r="A140" s="293">
        <v>44234</v>
      </c>
      <c r="B140" s="294" t="s">
        <v>29</v>
      </c>
      <c r="C140" s="430" t="s">
        <v>30</v>
      </c>
      <c r="D140" s="296">
        <v>3</v>
      </c>
      <c r="E140" s="296" t="s">
        <v>74</v>
      </c>
      <c r="F140" s="297" t="s">
        <v>26</v>
      </c>
      <c r="G140" s="296">
        <v>7</v>
      </c>
      <c r="H140" s="433">
        <v>0.51944444444444449</v>
      </c>
      <c r="I140" s="433">
        <v>0.99930555555555556</v>
      </c>
      <c r="J140" s="321">
        <f t="shared" si="13"/>
        <v>11.516666666666667</v>
      </c>
      <c r="K140" s="434">
        <v>6</v>
      </c>
      <c r="L140" s="431">
        <v>9306</v>
      </c>
      <c r="M140" s="325"/>
      <c r="N140" s="321">
        <f t="shared" si="14"/>
        <v>107174.1</v>
      </c>
      <c r="O140" s="324"/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45">
      <c r="A141" s="410">
        <v>44410</v>
      </c>
      <c r="B141" s="411" t="s">
        <v>19</v>
      </c>
      <c r="C141" s="412" t="s">
        <v>24</v>
      </c>
      <c r="D141" s="413">
        <v>1</v>
      </c>
      <c r="E141" s="413" t="s">
        <v>21</v>
      </c>
      <c r="F141" s="414">
        <v>99</v>
      </c>
      <c r="G141" s="413" t="s">
        <v>128</v>
      </c>
      <c r="H141" s="415">
        <v>0.27777777777777779</v>
      </c>
      <c r="I141" s="415">
        <v>0.2902777777777778</v>
      </c>
      <c r="J141" s="416">
        <f t="shared" si="13"/>
        <v>0.3</v>
      </c>
      <c r="K141" s="417">
        <v>3</v>
      </c>
      <c r="L141" s="413">
        <v>25</v>
      </c>
      <c r="M141" s="418"/>
      <c r="N141" s="416">
        <f t="shared" si="14"/>
        <v>7.5</v>
      </c>
      <c r="O141" s="419" t="s">
        <v>22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23.45">
      <c r="A142" s="410">
        <v>44410</v>
      </c>
      <c r="B142" s="411" t="s">
        <v>19</v>
      </c>
      <c r="C142" s="412" t="s">
        <v>20</v>
      </c>
      <c r="D142" s="413">
        <v>1</v>
      </c>
      <c r="E142" s="413" t="s">
        <v>21</v>
      </c>
      <c r="F142" s="414">
        <v>99</v>
      </c>
      <c r="G142" s="413" t="s">
        <v>27</v>
      </c>
      <c r="H142" s="415">
        <v>0.65416666666666667</v>
      </c>
      <c r="I142" s="415">
        <v>0.66249999999999998</v>
      </c>
      <c r="J142" s="416">
        <f t="shared" si="13"/>
        <v>0.2</v>
      </c>
      <c r="K142" s="417">
        <v>18</v>
      </c>
      <c r="L142" s="418">
        <v>492</v>
      </c>
      <c r="M142" s="418"/>
      <c r="N142" s="416">
        <f t="shared" si="14"/>
        <v>98.4</v>
      </c>
      <c r="O142" s="419" t="s">
        <v>129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23.45">
      <c r="A143" s="410">
        <v>44410</v>
      </c>
      <c r="B143" s="411" t="s">
        <v>19</v>
      </c>
      <c r="C143" s="422" t="s">
        <v>28</v>
      </c>
      <c r="D143" s="423">
        <v>1</v>
      </c>
      <c r="E143" s="413" t="s">
        <v>21</v>
      </c>
      <c r="F143" s="414">
        <v>99</v>
      </c>
      <c r="G143" s="413">
        <v>2</v>
      </c>
      <c r="H143" s="415">
        <v>0.65416666666666667</v>
      </c>
      <c r="I143" s="415">
        <v>0.69166666666666676</v>
      </c>
      <c r="J143" s="416">
        <f>HOUR(I143-H143)+MINUTE(I143-H143)/60</f>
        <v>0.9</v>
      </c>
      <c r="K143" s="416">
        <v>2</v>
      </c>
      <c r="L143" s="413">
        <v>14</v>
      </c>
      <c r="M143" s="424"/>
      <c r="N143" s="416">
        <f>J143*L143</f>
        <v>12.6</v>
      </c>
      <c r="O143" s="425" t="s">
        <v>22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47.1">
      <c r="A144" s="332">
        <v>44409</v>
      </c>
      <c r="B144" s="470" t="s">
        <v>32</v>
      </c>
      <c r="C144" s="300" t="s">
        <v>37</v>
      </c>
      <c r="D144" s="309"/>
      <c r="E144" s="309" t="s">
        <v>39</v>
      </c>
      <c r="F144" s="310">
        <v>99</v>
      </c>
      <c r="G144" s="309">
        <v>6</v>
      </c>
      <c r="H144" s="308">
        <v>0</v>
      </c>
      <c r="I144" s="308">
        <v>0.68472222222222223</v>
      </c>
      <c r="J144" s="326">
        <f t="shared" ref="J144:J166" si="15">HOUR(I144-H144)+MINUTE(I144-H144)/60</f>
        <v>16.433333333333334</v>
      </c>
      <c r="K144" s="309" t="s">
        <v>35</v>
      </c>
      <c r="L144" s="327">
        <v>9634</v>
      </c>
      <c r="M144" s="327">
        <v>9634</v>
      </c>
      <c r="N144" s="321">
        <f t="shared" ref="N144:N166" si="16">J144*L144</f>
        <v>158318.73333333334</v>
      </c>
      <c r="O144" s="464" t="s">
        <v>130</v>
      </c>
      <c r="P144" s="76"/>
      <c r="Q144" s="334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45">
      <c r="A145" s="332">
        <v>44409</v>
      </c>
      <c r="B145" s="470" t="s">
        <v>32</v>
      </c>
      <c r="C145" s="300" t="s">
        <v>54</v>
      </c>
      <c r="D145" s="309"/>
      <c r="E145" s="467" t="s">
        <v>63</v>
      </c>
      <c r="F145" s="471" t="s">
        <v>26</v>
      </c>
      <c r="G145" s="467">
        <v>1</v>
      </c>
      <c r="H145" s="308">
        <v>0</v>
      </c>
      <c r="I145" s="308">
        <v>0.63541666666666663</v>
      </c>
      <c r="J145" s="326">
        <f t="shared" si="15"/>
        <v>15.25</v>
      </c>
      <c r="K145" s="309" t="s">
        <v>35</v>
      </c>
      <c r="L145" s="327">
        <v>4000</v>
      </c>
      <c r="M145" s="327">
        <v>4000</v>
      </c>
      <c r="N145" s="321">
        <f t="shared" si="16"/>
        <v>61000</v>
      </c>
      <c r="O145" s="330" t="s">
        <v>96</v>
      </c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45">
      <c r="A146" s="332">
        <v>44409</v>
      </c>
      <c r="B146" s="470" t="s">
        <v>32</v>
      </c>
      <c r="C146" s="300" t="s">
        <v>59</v>
      </c>
      <c r="D146" s="309"/>
      <c r="E146" s="309" t="s">
        <v>39</v>
      </c>
      <c r="F146" s="310">
        <v>99</v>
      </c>
      <c r="G146" s="309">
        <v>6</v>
      </c>
      <c r="H146" s="308">
        <v>0</v>
      </c>
      <c r="I146" s="308">
        <v>1.3888888888888889E-3</v>
      </c>
      <c r="J146" s="326">
        <f t="shared" si="15"/>
        <v>3.3333333333333333E-2</v>
      </c>
      <c r="K146" s="309" t="s">
        <v>35</v>
      </c>
      <c r="L146" s="327">
        <v>4010</v>
      </c>
      <c r="M146" s="327">
        <v>4010</v>
      </c>
      <c r="N146" s="321">
        <f t="shared" si="16"/>
        <v>133.66666666666666</v>
      </c>
      <c r="O146" s="464" t="s">
        <v>100</v>
      </c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47.1">
      <c r="A147" s="332">
        <v>44409</v>
      </c>
      <c r="B147" s="470" t="s">
        <v>32</v>
      </c>
      <c r="C147" s="300" t="s">
        <v>59</v>
      </c>
      <c r="D147" s="309">
        <v>3</v>
      </c>
      <c r="E147" s="309" t="s">
        <v>39</v>
      </c>
      <c r="F147" s="310">
        <v>99</v>
      </c>
      <c r="G147" s="309">
        <v>6</v>
      </c>
      <c r="H147" s="308">
        <v>0.1173611111111111</v>
      </c>
      <c r="I147" s="308">
        <v>0.62430555555555556</v>
      </c>
      <c r="J147" s="326">
        <f t="shared" si="15"/>
        <v>12.166666666666666</v>
      </c>
      <c r="K147" s="309" t="s">
        <v>125</v>
      </c>
      <c r="L147" s="327">
        <v>4010</v>
      </c>
      <c r="M147" s="327">
        <v>4010</v>
      </c>
      <c r="N147" s="321">
        <f t="shared" si="16"/>
        <v>48788.333333333328</v>
      </c>
      <c r="O147" s="464" t="s">
        <v>131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45">
      <c r="A148" s="332">
        <v>44409</v>
      </c>
      <c r="B148" s="470" t="s">
        <v>32</v>
      </c>
      <c r="C148" s="300" t="s">
        <v>54</v>
      </c>
      <c r="D148" s="309">
        <v>8</v>
      </c>
      <c r="E148" s="309" t="s">
        <v>39</v>
      </c>
      <c r="F148" s="310">
        <v>99</v>
      </c>
      <c r="G148" s="309">
        <v>6</v>
      </c>
      <c r="H148" s="463">
        <v>0.65902777777777777</v>
      </c>
      <c r="I148" s="308">
        <v>0.99930555555555556</v>
      </c>
      <c r="J148" s="326">
        <f t="shared" si="15"/>
        <v>8.1666666666666661</v>
      </c>
      <c r="K148" s="309" t="s">
        <v>61</v>
      </c>
      <c r="L148" s="327">
        <v>0</v>
      </c>
      <c r="M148" s="327">
        <v>0</v>
      </c>
      <c r="N148" s="321">
        <f t="shared" si="16"/>
        <v>0</v>
      </c>
      <c r="O148" s="464" t="s">
        <v>98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47.1">
      <c r="A149" s="332">
        <v>44409</v>
      </c>
      <c r="B149" s="470" t="s">
        <v>32</v>
      </c>
      <c r="C149" s="300" t="s">
        <v>59</v>
      </c>
      <c r="D149" s="309">
        <v>8</v>
      </c>
      <c r="E149" s="309" t="s">
        <v>39</v>
      </c>
      <c r="F149" s="310">
        <v>99</v>
      </c>
      <c r="G149" s="309">
        <v>6</v>
      </c>
      <c r="H149" s="463">
        <v>0.65902777777777777</v>
      </c>
      <c r="I149" s="308">
        <v>0.6645833333333333</v>
      </c>
      <c r="J149" s="326">
        <f t="shared" si="15"/>
        <v>0.13333333333333333</v>
      </c>
      <c r="K149" s="309" t="s">
        <v>95</v>
      </c>
      <c r="L149" s="327">
        <v>4010</v>
      </c>
      <c r="M149" s="327">
        <v>4010</v>
      </c>
      <c r="N149" s="321">
        <f t="shared" si="16"/>
        <v>534.66666666666663</v>
      </c>
      <c r="O149" s="464" t="s">
        <v>132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45">
      <c r="A150" s="332">
        <v>44409</v>
      </c>
      <c r="B150" s="470" t="s">
        <v>32</v>
      </c>
      <c r="C150" s="300" t="s">
        <v>37</v>
      </c>
      <c r="D150" s="309">
        <v>12</v>
      </c>
      <c r="E150" s="309" t="s">
        <v>39</v>
      </c>
      <c r="F150" s="310">
        <v>99</v>
      </c>
      <c r="G150" s="309">
        <v>6</v>
      </c>
      <c r="H150" s="463">
        <v>0.78055555555555556</v>
      </c>
      <c r="I150" s="308">
        <v>0.84027777777777779</v>
      </c>
      <c r="J150" s="326">
        <f t="shared" si="15"/>
        <v>1.4333333333333333</v>
      </c>
      <c r="K150" s="309" t="s">
        <v>133</v>
      </c>
      <c r="L150" s="327">
        <v>9634</v>
      </c>
      <c r="M150" s="327">
        <v>9634</v>
      </c>
      <c r="N150" s="321">
        <f t="shared" si="16"/>
        <v>13808.733333333334</v>
      </c>
      <c r="O150" s="464" t="s">
        <v>100</v>
      </c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23.45">
      <c r="A151" s="332">
        <v>44409</v>
      </c>
      <c r="B151" s="470" t="s">
        <v>32</v>
      </c>
      <c r="C151" s="300" t="s">
        <v>59</v>
      </c>
      <c r="D151" s="309">
        <v>13</v>
      </c>
      <c r="E151" s="309" t="s">
        <v>39</v>
      </c>
      <c r="F151" s="310">
        <v>99</v>
      </c>
      <c r="G151" s="309">
        <v>6</v>
      </c>
      <c r="H151" s="463">
        <v>0.78888888888888886</v>
      </c>
      <c r="I151" s="308">
        <v>0.80694444444444446</v>
      </c>
      <c r="J151" s="326">
        <f t="shared" si="15"/>
        <v>0.43333333333333335</v>
      </c>
      <c r="K151" s="309" t="s">
        <v>134</v>
      </c>
      <c r="L151" s="327">
        <v>4010</v>
      </c>
      <c r="M151" s="327">
        <v>4010</v>
      </c>
      <c r="N151" s="321">
        <f t="shared" si="16"/>
        <v>1737.6666666666667</v>
      </c>
      <c r="O151" s="464" t="s">
        <v>100</v>
      </c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47.1">
      <c r="A152" s="332">
        <v>44409</v>
      </c>
      <c r="B152" s="470" t="s">
        <v>32</v>
      </c>
      <c r="C152" s="300" t="s">
        <v>59</v>
      </c>
      <c r="D152" s="309">
        <v>16</v>
      </c>
      <c r="E152" s="309" t="s">
        <v>39</v>
      </c>
      <c r="F152" s="310">
        <v>99</v>
      </c>
      <c r="G152" s="309">
        <v>6</v>
      </c>
      <c r="H152" s="463">
        <v>0.92083333333333339</v>
      </c>
      <c r="I152" s="308">
        <v>0.93611111111111101</v>
      </c>
      <c r="J152" s="326">
        <f t="shared" si="15"/>
        <v>0.36666666666666664</v>
      </c>
      <c r="K152" s="309" t="s">
        <v>99</v>
      </c>
      <c r="L152" s="327">
        <v>0</v>
      </c>
      <c r="M152" s="327">
        <v>0</v>
      </c>
      <c r="N152" s="321">
        <f t="shared" si="16"/>
        <v>0</v>
      </c>
      <c r="O152" s="464" t="s">
        <v>135</v>
      </c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45">
      <c r="A153" s="332">
        <v>44409</v>
      </c>
      <c r="B153" s="470" t="s">
        <v>32</v>
      </c>
      <c r="C153" s="300" t="s">
        <v>37</v>
      </c>
      <c r="D153" s="309">
        <v>16</v>
      </c>
      <c r="E153" s="467" t="s">
        <v>63</v>
      </c>
      <c r="F153" s="471" t="s">
        <v>26</v>
      </c>
      <c r="G153" s="467">
        <v>1</v>
      </c>
      <c r="H153" s="463">
        <v>0.92083333333333339</v>
      </c>
      <c r="I153" s="308">
        <v>0.93611111111111101</v>
      </c>
      <c r="J153" s="326">
        <f t="shared" si="15"/>
        <v>0.36666666666666664</v>
      </c>
      <c r="K153" s="467" t="s">
        <v>35</v>
      </c>
      <c r="L153" s="327">
        <v>0</v>
      </c>
      <c r="M153" s="327">
        <v>0</v>
      </c>
      <c r="N153" s="321">
        <v>0</v>
      </c>
      <c r="O153" s="330" t="s">
        <v>65</v>
      </c>
      <c r="P153" s="76"/>
      <c r="Q153" s="334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23.45">
      <c r="A154" s="332">
        <v>44409</v>
      </c>
      <c r="B154" s="470" t="s">
        <v>32</v>
      </c>
      <c r="C154" s="300" t="s">
        <v>37</v>
      </c>
      <c r="D154" s="309">
        <v>18</v>
      </c>
      <c r="E154" s="309" t="s">
        <v>34</v>
      </c>
      <c r="F154" s="310" t="s">
        <v>26</v>
      </c>
      <c r="G154" s="309">
        <v>7</v>
      </c>
      <c r="H154" s="308">
        <v>0.93611111111111101</v>
      </c>
      <c r="I154" s="308">
        <v>0.99930555555555556</v>
      </c>
      <c r="J154" s="326">
        <f t="shared" si="15"/>
        <v>1.5166666666666666</v>
      </c>
      <c r="K154" s="467" t="s">
        <v>35</v>
      </c>
      <c r="L154" s="327">
        <v>0</v>
      </c>
      <c r="M154" s="327">
        <v>0</v>
      </c>
      <c r="N154" s="321">
        <f t="shared" si="16"/>
        <v>0</v>
      </c>
      <c r="O154" s="330" t="s">
        <v>96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45">
      <c r="A155" s="293">
        <v>44234</v>
      </c>
      <c r="B155" s="294" t="s">
        <v>29</v>
      </c>
      <c r="C155" s="430" t="s">
        <v>30</v>
      </c>
      <c r="D155" s="296">
        <v>1</v>
      </c>
      <c r="E155" s="296" t="s">
        <v>74</v>
      </c>
      <c r="F155" s="297" t="s">
        <v>26</v>
      </c>
      <c r="G155" s="296">
        <v>7</v>
      </c>
      <c r="H155" s="433">
        <v>0</v>
      </c>
      <c r="I155" s="433">
        <v>0.29722222222222222</v>
      </c>
      <c r="J155" s="321">
        <f t="shared" si="15"/>
        <v>7.1333333333333337</v>
      </c>
      <c r="K155" s="434">
        <v>6</v>
      </c>
      <c r="L155" s="431">
        <v>9306</v>
      </c>
      <c r="M155" s="325"/>
      <c r="N155" s="321">
        <f t="shared" si="16"/>
        <v>66382.8</v>
      </c>
      <c r="O155" s="324"/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45">
      <c r="A156" s="293">
        <v>44235</v>
      </c>
      <c r="B156" s="294" t="s">
        <v>29</v>
      </c>
      <c r="C156" s="430" t="s">
        <v>30</v>
      </c>
      <c r="D156" s="296">
        <v>2</v>
      </c>
      <c r="E156" s="431" t="s">
        <v>21</v>
      </c>
      <c r="F156" s="432">
        <v>99</v>
      </c>
      <c r="G156" s="431">
        <v>7</v>
      </c>
      <c r="H156" s="433">
        <v>0.29722222222222222</v>
      </c>
      <c r="I156" s="433">
        <v>0.59513888888888888</v>
      </c>
      <c r="J156" s="321">
        <f t="shared" si="15"/>
        <v>7.15</v>
      </c>
      <c r="K156" s="434">
        <v>6</v>
      </c>
      <c r="L156" s="431">
        <v>9306</v>
      </c>
      <c r="M156" s="325"/>
      <c r="N156" s="321">
        <f t="shared" si="16"/>
        <v>66537.900000000009</v>
      </c>
      <c r="O156" s="324"/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45">
      <c r="A157" s="293">
        <v>44235</v>
      </c>
      <c r="B157" s="294" t="s">
        <v>29</v>
      </c>
      <c r="C157" s="430" t="s">
        <v>78</v>
      </c>
      <c r="D157" s="431">
        <v>1</v>
      </c>
      <c r="E157" s="433" t="s">
        <v>74</v>
      </c>
      <c r="F157" s="432" t="s">
        <v>26</v>
      </c>
      <c r="G157" s="431">
        <v>7</v>
      </c>
      <c r="H157" s="433">
        <v>0.58194444444444449</v>
      </c>
      <c r="I157" s="433">
        <v>0.88055555555555554</v>
      </c>
      <c r="J157" s="321">
        <f t="shared" si="15"/>
        <v>7.166666666666667</v>
      </c>
      <c r="K157" s="434">
        <v>0.08</v>
      </c>
      <c r="L157" s="431">
        <v>1065</v>
      </c>
      <c r="M157" s="325"/>
      <c r="N157" s="321">
        <f t="shared" si="16"/>
        <v>7632.5</v>
      </c>
      <c r="O157" s="324"/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45">
      <c r="A158" s="293">
        <v>44235</v>
      </c>
      <c r="B158" s="294" t="s">
        <v>29</v>
      </c>
      <c r="C158" s="430" t="s">
        <v>86</v>
      </c>
      <c r="D158" s="431">
        <v>1</v>
      </c>
      <c r="E158" s="431" t="s">
        <v>21</v>
      </c>
      <c r="F158" s="432">
        <v>99</v>
      </c>
      <c r="G158" s="431">
        <v>1</v>
      </c>
      <c r="H158" s="433">
        <v>0.78888888888888886</v>
      </c>
      <c r="I158" s="433">
        <v>0.79583333333333339</v>
      </c>
      <c r="J158" s="321">
        <f t="shared" si="15"/>
        <v>0.16666666666666666</v>
      </c>
      <c r="K158" s="434">
        <v>14</v>
      </c>
      <c r="L158" s="431">
        <v>3</v>
      </c>
      <c r="M158" s="325"/>
      <c r="N158" s="321">
        <f t="shared" si="16"/>
        <v>0.5</v>
      </c>
      <c r="O158" s="324"/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23.45">
      <c r="A159" s="293">
        <v>44235</v>
      </c>
      <c r="B159" s="294" t="s">
        <v>29</v>
      </c>
      <c r="C159" s="430" t="s">
        <v>30</v>
      </c>
      <c r="D159" s="431">
        <v>3</v>
      </c>
      <c r="E159" s="431" t="s">
        <v>21</v>
      </c>
      <c r="F159" s="432">
        <v>99</v>
      </c>
      <c r="G159" s="431">
        <v>1</v>
      </c>
      <c r="H159" s="433">
        <v>0.78888888888888886</v>
      </c>
      <c r="I159" s="433">
        <v>0.99930555555555556</v>
      </c>
      <c r="J159" s="321">
        <f t="shared" si="15"/>
        <v>5.05</v>
      </c>
      <c r="K159" s="434">
        <v>7.5</v>
      </c>
      <c r="L159" s="431">
        <v>0</v>
      </c>
      <c r="M159" s="325"/>
      <c r="N159" s="321">
        <f t="shared" si="16"/>
        <v>0</v>
      </c>
      <c r="O159" s="324"/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45">
      <c r="A160" s="410">
        <v>44441</v>
      </c>
      <c r="B160" s="411" t="s">
        <v>19</v>
      </c>
      <c r="C160" s="412" t="s">
        <v>24</v>
      </c>
      <c r="D160" s="413">
        <v>1</v>
      </c>
      <c r="E160" s="413" t="s">
        <v>21</v>
      </c>
      <c r="F160" s="414">
        <v>99</v>
      </c>
      <c r="G160" s="413">
        <v>1</v>
      </c>
      <c r="H160" s="415">
        <v>0.35000000000000003</v>
      </c>
      <c r="I160" s="415">
        <v>0.37361111111111112</v>
      </c>
      <c r="J160" s="416">
        <f t="shared" si="15"/>
        <v>0.56666666666666665</v>
      </c>
      <c r="K160" s="417">
        <v>4</v>
      </c>
      <c r="L160" s="413">
        <v>25</v>
      </c>
      <c r="M160" s="418"/>
      <c r="N160" s="416">
        <f t="shared" si="16"/>
        <v>14.166666666666666</v>
      </c>
      <c r="O160" s="419"/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45">
      <c r="A161" s="410">
        <v>44441</v>
      </c>
      <c r="B161" s="411" t="s">
        <v>19</v>
      </c>
      <c r="C161" s="412" t="s">
        <v>50</v>
      </c>
      <c r="D161" s="413">
        <v>1</v>
      </c>
      <c r="E161" s="413" t="s">
        <v>112</v>
      </c>
      <c r="F161" s="414">
        <v>99</v>
      </c>
      <c r="G161" s="413">
        <v>7</v>
      </c>
      <c r="H161" s="415">
        <v>0.60416666666666663</v>
      </c>
      <c r="I161" s="415">
        <v>0.64236111111111105</v>
      </c>
      <c r="J161" s="416">
        <f t="shared" si="15"/>
        <v>0.91666666666666663</v>
      </c>
      <c r="K161" s="417"/>
      <c r="L161" s="418">
        <v>11</v>
      </c>
      <c r="M161" s="418"/>
      <c r="N161" s="416">
        <f t="shared" si="16"/>
        <v>10.083333333333332</v>
      </c>
      <c r="O161" s="419"/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45">
      <c r="A162" s="410">
        <v>44441</v>
      </c>
      <c r="B162" s="411" t="s">
        <v>19</v>
      </c>
      <c r="C162" s="412" t="s">
        <v>20</v>
      </c>
      <c r="D162" s="413">
        <v>1</v>
      </c>
      <c r="E162" s="413" t="s">
        <v>112</v>
      </c>
      <c r="F162" s="414">
        <v>99</v>
      </c>
      <c r="G162" s="413">
        <v>7</v>
      </c>
      <c r="H162" s="415">
        <v>0.60416666666666663</v>
      </c>
      <c r="I162" s="415">
        <v>0.64097222222222217</v>
      </c>
      <c r="J162" s="416">
        <f t="shared" si="15"/>
        <v>0.8833333333333333</v>
      </c>
      <c r="K162" s="417"/>
      <c r="L162" s="413">
        <v>492</v>
      </c>
      <c r="M162" s="413"/>
      <c r="N162" s="416">
        <f t="shared" si="16"/>
        <v>434.59999999999997</v>
      </c>
      <c r="O162" s="426"/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45">
      <c r="A163" s="410">
        <v>44441</v>
      </c>
      <c r="B163" s="411" t="s">
        <v>19</v>
      </c>
      <c r="C163" s="412" t="s">
        <v>24</v>
      </c>
      <c r="D163" s="413">
        <v>2</v>
      </c>
      <c r="E163" s="413" t="s">
        <v>112</v>
      </c>
      <c r="F163" s="414">
        <v>99</v>
      </c>
      <c r="G163" s="413">
        <v>7</v>
      </c>
      <c r="H163" s="415">
        <v>0.60416666666666663</v>
      </c>
      <c r="I163" s="415">
        <v>0.64027777777777783</v>
      </c>
      <c r="J163" s="416">
        <f t="shared" si="15"/>
        <v>0.8666666666666667</v>
      </c>
      <c r="K163" s="417"/>
      <c r="L163" s="413">
        <v>25</v>
      </c>
      <c r="M163" s="413"/>
      <c r="N163" s="416">
        <f t="shared" si="16"/>
        <v>21.666666666666668</v>
      </c>
      <c r="O163" s="427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45">
      <c r="A164" s="410">
        <v>44441</v>
      </c>
      <c r="B164" s="411" t="s">
        <v>19</v>
      </c>
      <c r="C164" s="412" t="s">
        <v>20</v>
      </c>
      <c r="D164" s="413">
        <v>2</v>
      </c>
      <c r="E164" s="413" t="s">
        <v>21</v>
      </c>
      <c r="F164" s="414">
        <v>99</v>
      </c>
      <c r="G164" s="413">
        <v>6</v>
      </c>
      <c r="H164" s="415">
        <v>0.81388888888888899</v>
      </c>
      <c r="I164" s="415">
        <v>0.82361111111111107</v>
      </c>
      <c r="J164" s="416">
        <f t="shared" si="15"/>
        <v>0.23333333333333334</v>
      </c>
      <c r="K164" s="417">
        <v>18</v>
      </c>
      <c r="L164" s="413">
        <v>492</v>
      </c>
      <c r="M164" s="421"/>
      <c r="N164" s="416">
        <f t="shared" si="16"/>
        <v>114.8</v>
      </c>
      <c r="O164" s="428"/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45">
      <c r="A165" s="410">
        <v>44441</v>
      </c>
      <c r="B165" s="411" t="s">
        <v>19</v>
      </c>
      <c r="C165" s="412" t="s">
        <v>20</v>
      </c>
      <c r="D165" s="413">
        <v>3</v>
      </c>
      <c r="E165" s="413" t="s">
        <v>21</v>
      </c>
      <c r="F165" s="414">
        <v>99</v>
      </c>
      <c r="G165" s="413">
        <v>1</v>
      </c>
      <c r="H165" s="415">
        <v>0.9458333333333333</v>
      </c>
      <c r="I165" s="415">
        <v>0.95277777777777783</v>
      </c>
      <c r="J165" s="416">
        <f t="shared" si="15"/>
        <v>0.16666666666666666</v>
      </c>
      <c r="K165" s="417">
        <v>11</v>
      </c>
      <c r="L165" s="413">
        <v>492</v>
      </c>
      <c r="M165" s="418"/>
      <c r="N165" s="416">
        <f t="shared" si="16"/>
        <v>82</v>
      </c>
      <c r="O165" s="425"/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45">
      <c r="A166" s="410">
        <v>44441</v>
      </c>
      <c r="B166" s="411" t="s">
        <v>19</v>
      </c>
      <c r="C166" s="412" t="s">
        <v>24</v>
      </c>
      <c r="D166" s="413">
        <v>3</v>
      </c>
      <c r="E166" s="413" t="s">
        <v>21</v>
      </c>
      <c r="F166" s="414">
        <v>99</v>
      </c>
      <c r="G166" s="413">
        <v>1</v>
      </c>
      <c r="H166" s="415">
        <v>0.95277777777777783</v>
      </c>
      <c r="I166" s="415">
        <v>0.96111111111111114</v>
      </c>
      <c r="J166" s="416">
        <f t="shared" si="15"/>
        <v>0.2</v>
      </c>
      <c r="K166" s="417">
        <v>5</v>
      </c>
      <c r="L166" s="413">
        <v>25</v>
      </c>
      <c r="M166" s="418"/>
      <c r="N166" s="416">
        <f t="shared" si="16"/>
        <v>5</v>
      </c>
      <c r="O166" s="425"/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45">
      <c r="A167" s="410">
        <v>44441</v>
      </c>
      <c r="B167" s="411" t="s">
        <v>19</v>
      </c>
      <c r="C167" s="422" t="s">
        <v>28</v>
      </c>
      <c r="D167" s="423">
        <v>1</v>
      </c>
      <c r="E167" s="413" t="s">
        <v>112</v>
      </c>
      <c r="F167" s="414">
        <v>99</v>
      </c>
      <c r="G167" s="413">
        <v>7</v>
      </c>
      <c r="H167" s="415">
        <v>0.60416666666666663</v>
      </c>
      <c r="I167" s="415">
        <v>0.64236111111111105</v>
      </c>
      <c r="J167" s="416">
        <f>HOUR(I167-H167)+MINUTE(I167-H167)/60</f>
        <v>0.91666666666666663</v>
      </c>
      <c r="K167" s="416"/>
      <c r="L167" s="413">
        <v>14</v>
      </c>
      <c r="M167" s="424"/>
      <c r="N167" s="416">
        <f>J167*L167</f>
        <v>12.833333333333332</v>
      </c>
      <c r="O167" s="425"/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45">
      <c r="A168" s="410">
        <v>44441</v>
      </c>
      <c r="B168" s="411" t="s">
        <v>19</v>
      </c>
      <c r="C168" s="412" t="s">
        <v>28</v>
      </c>
      <c r="D168" s="413">
        <v>2</v>
      </c>
      <c r="E168" s="413" t="s">
        <v>21</v>
      </c>
      <c r="F168" s="414">
        <v>99</v>
      </c>
      <c r="G168" s="413">
        <v>7</v>
      </c>
      <c r="H168" s="415">
        <v>0.81388888888888899</v>
      </c>
      <c r="I168" s="415">
        <v>0.82986111111111116</v>
      </c>
      <c r="J168" s="416">
        <f>HOUR(I168-H168)+MINUTE(I168-H168)/60</f>
        <v>0.38333333333333336</v>
      </c>
      <c r="K168" s="416"/>
      <c r="L168" s="413">
        <v>14</v>
      </c>
      <c r="M168" s="413"/>
      <c r="N168" s="416">
        <f>J168*L168</f>
        <v>5.3666666666666671</v>
      </c>
      <c r="O168" s="419"/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23.45">
      <c r="A169" s="410">
        <v>44441</v>
      </c>
      <c r="B169" s="411" t="s">
        <v>19</v>
      </c>
      <c r="C169" s="412" t="s">
        <v>28</v>
      </c>
      <c r="D169" s="413">
        <v>3</v>
      </c>
      <c r="E169" s="413" t="s">
        <v>21</v>
      </c>
      <c r="F169" s="414">
        <v>99</v>
      </c>
      <c r="G169" s="413">
        <v>7</v>
      </c>
      <c r="H169" s="415">
        <v>0.9458333333333333</v>
      </c>
      <c r="I169" s="415">
        <v>0.95486111111111116</v>
      </c>
      <c r="J169" s="416">
        <f>HOUR(I169-H169)+MINUTE(I169-H169)/60</f>
        <v>0.21666666666666667</v>
      </c>
      <c r="K169" s="417"/>
      <c r="L169" s="413">
        <v>14</v>
      </c>
      <c r="M169" s="418"/>
      <c r="N169" s="416">
        <f>J169*L169</f>
        <v>3.0333333333333332</v>
      </c>
      <c r="O169" s="425"/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45">
      <c r="A170" s="332">
        <v>44441</v>
      </c>
      <c r="B170" s="468" t="s">
        <v>32</v>
      </c>
      <c r="C170" s="300" t="s">
        <v>54</v>
      </c>
      <c r="D170" s="309"/>
      <c r="E170" s="309" t="s">
        <v>63</v>
      </c>
      <c r="F170" s="310" t="s">
        <v>26</v>
      </c>
      <c r="G170" s="309">
        <v>1</v>
      </c>
      <c r="H170" s="308">
        <v>0</v>
      </c>
      <c r="I170" s="308">
        <v>0.99930555555555556</v>
      </c>
      <c r="J170" s="326">
        <f t="shared" ref="J170:J187" si="17">HOUR(I170-H170)+MINUTE(I170-H170)/60</f>
        <v>23.983333333333334</v>
      </c>
      <c r="K170" s="309" t="s">
        <v>35</v>
      </c>
      <c r="L170" s="327">
        <v>0</v>
      </c>
      <c r="M170" s="327">
        <v>0</v>
      </c>
      <c r="N170" s="321">
        <f t="shared" ref="N170:N171" si="18">J170*L170</f>
        <v>0</v>
      </c>
      <c r="O170" s="330" t="s">
        <v>65</v>
      </c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70.5">
      <c r="A171" s="332">
        <v>44441</v>
      </c>
      <c r="B171" s="468" t="s">
        <v>32</v>
      </c>
      <c r="C171" s="300" t="s">
        <v>37</v>
      </c>
      <c r="D171" s="309"/>
      <c r="E171" s="309" t="s">
        <v>39</v>
      </c>
      <c r="F171" s="310">
        <v>99</v>
      </c>
      <c r="G171" s="309">
        <v>6</v>
      </c>
      <c r="H171" s="308">
        <v>0</v>
      </c>
      <c r="I171" s="308">
        <v>0.47569444444444442</v>
      </c>
      <c r="J171" s="326">
        <f t="shared" si="17"/>
        <v>11.416666666666666</v>
      </c>
      <c r="K171" s="309" t="s">
        <v>35</v>
      </c>
      <c r="L171" s="327">
        <v>9634</v>
      </c>
      <c r="M171" s="327">
        <v>9634</v>
      </c>
      <c r="N171" s="321">
        <f t="shared" si="18"/>
        <v>109988.16666666666</v>
      </c>
      <c r="O171" s="464" t="s">
        <v>136</v>
      </c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70.5">
      <c r="A172" s="332">
        <v>44441</v>
      </c>
      <c r="B172" s="468" t="s">
        <v>32</v>
      </c>
      <c r="C172" s="469" t="s">
        <v>37</v>
      </c>
      <c r="D172" s="309">
        <v>5</v>
      </c>
      <c r="E172" s="309" t="s">
        <v>44</v>
      </c>
      <c r="F172" s="310" t="s">
        <v>26</v>
      </c>
      <c r="G172" s="309">
        <v>1</v>
      </c>
      <c r="H172" s="308">
        <v>0.51041666666666663</v>
      </c>
      <c r="I172" s="308">
        <v>0.56527777777777777</v>
      </c>
      <c r="J172" s="326">
        <f t="shared" si="17"/>
        <v>1.3166666666666667</v>
      </c>
      <c r="K172" s="309" t="s">
        <v>125</v>
      </c>
      <c r="L172" s="327">
        <v>9634</v>
      </c>
      <c r="M172" s="327">
        <v>9634</v>
      </c>
      <c r="N172" s="326">
        <f t="shared" ref="N172:N175" si="19">HOUR(M172-L172)+MINUTE(M172-L172)/60</f>
        <v>0</v>
      </c>
      <c r="O172" s="464" t="s">
        <v>137</v>
      </c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45">
      <c r="A173" s="332">
        <v>44441</v>
      </c>
      <c r="B173" s="468" t="s">
        <v>32</v>
      </c>
      <c r="C173" s="300" t="s">
        <v>71</v>
      </c>
      <c r="D173" s="309">
        <v>6</v>
      </c>
      <c r="E173" s="309" t="s">
        <v>39</v>
      </c>
      <c r="F173" s="310">
        <v>99</v>
      </c>
      <c r="G173" s="309">
        <v>6</v>
      </c>
      <c r="H173" s="308">
        <v>0.53263888888888888</v>
      </c>
      <c r="I173" s="308">
        <v>0.54236111111111118</v>
      </c>
      <c r="J173" s="326">
        <f t="shared" si="17"/>
        <v>0.23333333333333334</v>
      </c>
      <c r="K173" s="309" t="s">
        <v>138</v>
      </c>
      <c r="L173" s="327">
        <v>117</v>
      </c>
      <c r="M173" s="327">
        <v>117</v>
      </c>
      <c r="N173" s="326">
        <f t="shared" si="19"/>
        <v>0</v>
      </c>
      <c r="O173" s="330" t="s">
        <v>100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47.1">
      <c r="A174" s="332">
        <v>44441</v>
      </c>
      <c r="B174" s="468" t="s">
        <v>32</v>
      </c>
      <c r="C174" s="300" t="s">
        <v>37</v>
      </c>
      <c r="D174" s="309">
        <v>8</v>
      </c>
      <c r="E174" s="309" t="s">
        <v>39</v>
      </c>
      <c r="F174" s="310">
        <v>99</v>
      </c>
      <c r="G174" s="309">
        <v>6</v>
      </c>
      <c r="H174" s="308">
        <v>0.88888888888888884</v>
      </c>
      <c r="I174" s="308">
        <v>0.92708333333333337</v>
      </c>
      <c r="J174" s="326">
        <f t="shared" si="17"/>
        <v>0.91666666666666663</v>
      </c>
      <c r="K174" s="309" t="s">
        <v>139</v>
      </c>
      <c r="L174" s="327">
        <v>9634</v>
      </c>
      <c r="M174" s="327">
        <v>9634</v>
      </c>
      <c r="N174" s="326">
        <f t="shared" si="19"/>
        <v>0</v>
      </c>
      <c r="O174" s="464" t="s">
        <v>62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45">
      <c r="A175" s="332">
        <v>44441</v>
      </c>
      <c r="B175" s="468" t="s">
        <v>32</v>
      </c>
      <c r="C175" s="300" t="s">
        <v>37</v>
      </c>
      <c r="D175" s="309">
        <v>11</v>
      </c>
      <c r="E175" s="309" t="s">
        <v>34</v>
      </c>
      <c r="F175" s="310" t="s">
        <v>26</v>
      </c>
      <c r="G175" s="309">
        <v>7</v>
      </c>
      <c r="H175" s="308">
        <v>0.96388888888888891</v>
      </c>
      <c r="I175" s="308">
        <v>0.99930555555555556</v>
      </c>
      <c r="J175" s="326">
        <f t="shared" si="17"/>
        <v>0.85</v>
      </c>
      <c r="K175" s="309" t="s">
        <v>140</v>
      </c>
      <c r="L175" s="327">
        <v>0</v>
      </c>
      <c r="M175" s="327">
        <v>0</v>
      </c>
      <c r="N175" s="326">
        <f t="shared" si="19"/>
        <v>0</v>
      </c>
      <c r="O175" s="330" t="s">
        <v>107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45">
      <c r="A176" s="293">
        <v>44235</v>
      </c>
      <c r="B176" s="294" t="s">
        <v>29</v>
      </c>
      <c r="C176" s="430" t="s">
        <v>30</v>
      </c>
      <c r="D176" s="431">
        <v>1</v>
      </c>
      <c r="E176" s="431" t="s">
        <v>21</v>
      </c>
      <c r="F176" s="432">
        <v>99</v>
      </c>
      <c r="G176" s="431">
        <v>1</v>
      </c>
      <c r="H176" s="433">
        <v>0</v>
      </c>
      <c r="I176" s="433">
        <v>0.51388888888888895</v>
      </c>
      <c r="J176" s="321">
        <f t="shared" si="17"/>
        <v>12.333333333333334</v>
      </c>
      <c r="K176" s="434">
        <v>7.5</v>
      </c>
      <c r="L176" s="431">
        <v>9306</v>
      </c>
      <c r="M176" s="325"/>
      <c r="N176" s="321">
        <f t="shared" ref="N176:N187" si="20">J176*L176</f>
        <v>114774</v>
      </c>
      <c r="O176" s="324"/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45">
      <c r="A177" s="293">
        <v>44236</v>
      </c>
      <c r="B177" s="294" t="s">
        <v>29</v>
      </c>
      <c r="C177" s="430" t="s">
        <v>80</v>
      </c>
      <c r="D177" s="431">
        <v>1</v>
      </c>
      <c r="E177" s="431" t="s">
        <v>112</v>
      </c>
      <c r="F177" s="432">
        <v>99</v>
      </c>
      <c r="G177" s="431">
        <v>7</v>
      </c>
      <c r="H177" s="433">
        <v>0.60416666666666663</v>
      </c>
      <c r="I177" s="433">
        <v>0.63750000000000007</v>
      </c>
      <c r="J177" s="321">
        <f t="shared" si="17"/>
        <v>0.8</v>
      </c>
      <c r="K177" s="434">
        <v>4.8</v>
      </c>
      <c r="L177" s="431">
        <v>2</v>
      </c>
      <c r="M177" s="325"/>
      <c r="N177" s="321">
        <f t="shared" si="20"/>
        <v>1.6</v>
      </c>
      <c r="O177" s="324"/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45">
      <c r="A178" s="293">
        <v>44236</v>
      </c>
      <c r="B178" s="294" t="s">
        <v>29</v>
      </c>
      <c r="C178" s="295" t="s">
        <v>141</v>
      </c>
      <c r="D178" s="431">
        <v>1</v>
      </c>
      <c r="E178" s="431" t="s">
        <v>112</v>
      </c>
      <c r="F178" s="432">
        <v>99</v>
      </c>
      <c r="G178" s="296">
        <v>7</v>
      </c>
      <c r="H178" s="433">
        <v>0.7895833333333333</v>
      </c>
      <c r="I178" s="433">
        <v>0.79513888888888884</v>
      </c>
      <c r="J178" s="321">
        <f t="shared" si="17"/>
        <v>0.13333333333333333</v>
      </c>
      <c r="K178" s="434">
        <v>7</v>
      </c>
      <c r="L178" s="431">
        <v>7582</v>
      </c>
      <c r="M178" s="325"/>
      <c r="N178" s="321">
        <f t="shared" si="20"/>
        <v>1010.9333333333333</v>
      </c>
      <c r="O178" s="324"/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23.45">
      <c r="A179" s="293">
        <v>44236</v>
      </c>
      <c r="B179" s="294" t="s">
        <v>29</v>
      </c>
      <c r="C179" s="430" t="s">
        <v>30</v>
      </c>
      <c r="D179" s="431">
        <v>2</v>
      </c>
      <c r="E179" s="431" t="s">
        <v>31</v>
      </c>
      <c r="F179" s="432" t="s">
        <v>26</v>
      </c>
      <c r="G179" s="431">
        <v>7</v>
      </c>
      <c r="H179" s="433">
        <v>0.6972222222222223</v>
      </c>
      <c r="I179" s="433">
        <v>0.99930555555555556</v>
      </c>
      <c r="J179" s="321">
        <f t="shared" si="17"/>
        <v>7.25</v>
      </c>
      <c r="K179" s="434">
        <v>7.5</v>
      </c>
      <c r="L179" s="431">
        <v>0</v>
      </c>
      <c r="M179" s="325"/>
      <c r="N179" s="321">
        <f t="shared" si="20"/>
        <v>0</v>
      </c>
      <c r="O179" s="324"/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45">
      <c r="A180" s="410">
        <v>44471</v>
      </c>
      <c r="B180" s="411" t="s">
        <v>19</v>
      </c>
      <c r="C180" s="412" t="s">
        <v>120</v>
      </c>
      <c r="D180" s="413">
        <v>1</v>
      </c>
      <c r="E180" s="413" t="s">
        <v>21</v>
      </c>
      <c r="F180" s="414">
        <v>99</v>
      </c>
      <c r="G180" s="413">
        <v>6</v>
      </c>
      <c r="H180" s="415">
        <v>0.29166666666666669</v>
      </c>
      <c r="I180" s="415">
        <v>0.30138888888888887</v>
      </c>
      <c r="J180" s="416">
        <f t="shared" si="17"/>
        <v>0.23333333333333334</v>
      </c>
      <c r="K180" s="417">
        <v>12</v>
      </c>
      <c r="L180" s="413">
        <v>1</v>
      </c>
      <c r="M180" s="418"/>
      <c r="N180" s="416">
        <f t="shared" si="20"/>
        <v>0.23333333333333334</v>
      </c>
      <c r="O180" s="419"/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45">
      <c r="A181" s="410">
        <v>44471</v>
      </c>
      <c r="B181" s="411" t="s">
        <v>19</v>
      </c>
      <c r="C181" s="412" t="s">
        <v>20</v>
      </c>
      <c r="D181" s="413">
        <v>1</v>
      </c>
      <c r="E181" s="413" t="s">
        <v>21</v>
      </c>
      <c r="F181" s="414">
        <v>99</v>
      </c>
      <c r="G181" s="413">
        <v>6</v>
      </c>
      <c r="H181" s="415">
        <v>0.31875000000000003</v>
      </c>
      <c r="I181" s="415">
        <v>0.32361111111111113</v>
      </c>
      <c r="J181" s="416">
        <f t="shared" si="17"/>
        <v>0.11666666666666667</v>
      </c>
      <c r="K181" s="417">
        <v>16</v>
      </c>
      <c r="L181" s="418">
        <v>492</v>
      </c>
      <c r="M181" s="418"/>
      <c r="N181" s="416">
        <f t="shared" si="20"/>
        <v>57.4</v>
      </c>
      <c r="O181" s="419"/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45">
      <c r="A182" s="410">
        <v>44471</v>
      </c>
      <c r="B182" s="411" t="s">
        <v>19</v>
      </c>
      <c r="C182" s="412" t="s">
        <v>24</v>
      </c>
      <c r="D182" s="413">
        <v>1</v>
      </c>
      <c r="E182" s="413" t="s">
        <v>21</v>
      </c>
      <c r="F182" s="414">
        <v>99</v>
      </c>
      <c r="G182" s="413">
        <v>6</v>
      </c>
      <c r="H182" s="415">
        <v>0.35694444444444445</v>
      </c>
      <c r="I182" s="415">
        <v>0.37361111111111112</v>
      </c>
      <c r="J182" s="416">
        <f t="shared" si="17"/>
        <v>0.4</v>
      </c>
      <c r="K182" s="417">
        <v>5</v>
      </c>
      <c r="L182" s="413">
        <v>25</v>
      </c>
      <c r="M182" s="413"/>
      <c r="N182" s="416">
        <f t="shared" si="20"/>
        <v>10</v>
      </c>
      <c r="O182" s="426"/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47.1">
      <c r="A183" s="410">
        <v>44471</v>
      </c>
      <c r="B183" s="411" t="s">
        <v>19</v>
      </c>
      <c r="C183" s="412" t="s">
        <v>24</v>
      </c>
      <c r="D183" s="413">
        <v>2</v>
      </c>
      <c r="E183" s="413" t="s">
        <v>21</v>
      </c>
      <c r="F183" s="414">
        <v>99</v>
      </c>
      <c r="G183" s="413">
        <v>6</v>
      </c>
      <c r="H183" s="415">
        <v>0.42777777777777781</v>
      </c>
      <c r="I183" s="415">
        <v>0.71666666666666667</v>
      </c>
      <c r="J183" s="416">
        <f t="shared" si="17"/>
        <v>6.9333333333333336</v>
      </c>
      <c r="K183" s="417">
        <v>2</v>
      </c>
      <c r="L183" s="413">
        <v>25</v>
      </c>
      <c r="M183" s="413"/>
      <c r="N183" s="416">
        <f t="shared" si="20"/>
        <v>173.33333333333334</v>
      </c>
      <c r="O183" s="427" t="s">
        <v>142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45">
      <c r="A184" s="410">
        <v>44471</v>
      </c>
      <c r="B184" s="411" t="s">
        <v>19</v>
      </c>
      <c r="C184" s="412" t="s">
        <v>50</v>
      </c>
      <c r="D184" s="413">
        <v>1</v>
      </c>
      <c r="E184" s="413" t="s">
        <v>21</v>
      </c>
      <c r="F184" s="414">
        <v>99</v>
      </c>
      <c r="G184" s="413">
        <v>6</v>
      </c>
      <c r="H184" s="415">
        <v>0.45347222222222222</v>
      </c>
      <c r="I184" s="415">
        <v>0.4680555555555555</v>
      </c>
      <c r="J184" s="416">
        <f t="shared" si="17"/>
        <v>0.35</v>
      </c>
      <c r="K184" s="417">
        <v>5</v>
      </c>
      <c r="L184" s="413">
        <v>11</v>
      </c>
      <c r="M184" s="421"/>
      <c r="N184" s="416">
        <f t="shared" si="20"/>
        <v>3.8499999999999996</v>
      </c>
      <c r="O184" s="428"/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45">
      <c r="A185" s="410">
        <v>44471</v>
      </c>
      <c r="B185" s="411" t="s">
        <v>19</v>
      </c>
      <c r="C185" s="412" t="s">
        <v>50</v>
      </c>
      <c r="D185" s="413">
        <v>2</v>
      </c>
      <c r="E185" s="413" t="s">
        <v>21</v>
      </c>
      <c r="F185" s="414">
        <v>99</v>
      </c>
      <c r="G185" s="413">
        <v>6</v>
      </c>
      <c r="H185" s="415">
        <v>0.62916666666666665</v>
      </c>
      <c r="I185" s="415">
        <v>0.6645833333333333</v>
      </c>
      <c r="J185" s="416">
        <f t="shared" si="17"/>
        <v>0.85</v>
      </c>
      <c r="K185" s="417">
        <v>8</v>
      </c>
      <c r="L185" s="413">
        <v>11</v>
      </c>
      <c r="M185" s="418"/>
      <c r="N185" s="416">
        <f t="shared" si="20"/>
        <v>9.35</v>
      </c>
      <c r="O185" s="425"/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45">
      <c r="A186" s="410">
        <v>44471</v>
      </c>
      <c r="B186" s="411" t="s">
        <v>19</v>
      </c>
      <c r="C186" s="412" t="s">
        <v>20</v>
      </c>
      <c r="D186" s="413">
        <v>2</v>
      </c>
      <c r="E186" s="413" t="s">
        <v>21</v>
      </c>
      <c r="F186" s="414">
        <v>99</v>
      </c>
      <c r="G186" s="413">
        <v>6</v>
      </c>
      <c r="H186" s="415">
        <v>0.62986111111111109</v>
      </c>
      <c r="I186" s="415">
        <v>0.66527777777777775</v>
      </c>
      <c r="J186" s="416">
        <f t="shared" si="17"/>
        <v>0.85</v>
      </c>
      <c r="K186" s="417">
        <v>13</v>
      </c>
      <c r="L186" s="413">
        <v>492</v>
      </c>
      <c r="M186" s="418"/>
      <c r="N186" s="416">
        <f t="shared" si="20"/>
        <v>418.2</v>
      </c>
      <c r="O186" s="425"/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45">
      <c r="A187" s="410">
        <v>44471</v>
      </c>
      <c r="B187" s="411" t="s">
        <v>19</v>
      </c>
      <c r="C187" s="412" t="s">
        <v>120</v>
      </c>
      <c r="D187" s="413">
        <v>1</v>
      </c>
      <c r="E187" s="413" t="s">
        <v>21</v>
      </c>
      <c r="F187" s="414">
        <v>99</v>
      </c>
      <c r="G187" s="413" t="s">
        <v>143</v>
      </c>
      <c r="H187" s="415">
        <v>0.6875</v>
      </c>
      <c r="I187" s="415">
        <v>0.70694444444444438</v>
      </c>
      <c r="J187" s="416">
        <f t="shared" si="17"/>
        <v>0.46666666666666667</v>
      </c>
      <c r="K187" s="417">
        <v>13</v>
      </c>
      <c r="L187" s="413">
        <v>1</v>
      </c>
      <c r="M187" s="418"/>
      <c r="N187" s="416">
        <f t="shared" si="20"/>
        <v>0.46666666666666667</v>
      </c>
      <c r="O187" s="425"/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47.1">
      <c r="A188" s="410">
        <v>44471</v>
      </c>
      <c r="B188" s="411" t="s">
        <v>19</v>
      </c>
      <c r="C188" s="422" t="s">
        <v>28</v>
      </c>
      <c r="D188" s="423">
        <v>1</v>
      </c>
      <c r="E188" s="413" t="s">
        <v>21</v>
      </c>
      <c r="F188" s="414">
        <v>99</v>
      </c>
      <c r="G188" s="413">
        <v>1</v>
      </c>
      <c r="H188" s="415">
        <v>0.31875000000000003</v>
      </c>
      <c r="I188" s="415">
        <v>0.55138888888888882</v>
      </c>
      <c r="J188" s="416">
        <f>HOUR(I188-H188)+MINUTE(I188-H188)/60</f>
        <v>5.583333333333333</v>
      </c>
      <c r="K188" s="416">
        <v>1.5</v>
      </c>
      <c r="L188" s="413">
        <v>14</v>
      </c>
      <c r="M188" s="424"/>
      <c r="N188" s="416">
        <f>J188*L188</f>
        <v>78.166666666666657</v>
      </c>
      <c r="O188" s="425" t="s">
        <v>144</v>
      </c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23.45">
      <c r="A189" s="410">
        <v>44471</v>
      </c>
      <c r="B189" s="411" t="s">
        <v>19</v>
      </c>
      <c r="C189" s="412" t="s">
        <v>28</v>
      </c>
      <c r="D189" s="413">
        <v>2</v>
      </c>
      <c r="E189" s="413" t="s">
        <v>21</v>
      </c>
      <c r="F189" s="414">
        <v>99</v>
      </c>
      <c r="G189" s="413">
        <v>1</v>
      </c>
      <c r="H189" s="415">
        <v>0.62986111111111109</v>
      </c>
      <c r="I189" s="420">
        <v>0.99930555555555556</v>
      </c>
      <c r="J189" s="416">
        <f>HOUR(I189-H189)+MINUTE(I189-H189)/60</f>
        <v>8.8666666666666671</v>
      </c>
      <c r="K189" s="416">
        <v>2.4</v>
      </c>
      <c r="L189" s="413">
        <v>0</v>
      </c>
      <c r="M189" s="413"/>
      <c r="N189" s="416">
        <f>J189*L189</f>
        <v>0</v>
      </c>
      <c r="O189" s="419"/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45">
      <c r="A190" s="293">
        <v>44236</v>
      </c>
      <c r="B190" s="294" t="s">
        <v>29</v>
      </c>
      <c r="C190" s="430" t="s">
        <v>30</v>
      </c>
      <c r="D190" s="431">
        <v>1</v>
      </c>
      <c r="E190" s="431" t="s">
        <v>31</v>
      </c>
      <c r="F190" s="432" t="s">
        <v>26</v>
      </c>
      <c r="G190" s="431">
        <v>7</v>
      </c>
      <c r="H190" s="433">
        <v>0</v>
      </c>
      <c r="I190" s="433">
        <v>0.40347222222222223</v>
      </c>
      <c r="J190" s="321">
        <f t="shared" ref="J190:J220" si="21">HOUR(I190-H190)+MINUTE(I190-H190)/60</f>
        <v>9.6833333333333336</v>
      </c>
      <c r="K190" s="434">
        <v>7.5</v>
      </c>
      <c r="L190" s="431">
        <v>9306</v>
      </c>
      <c r="M190" s="325"/>
      <c r="N190" s="321">
        <f t="shared" ref="N190:N220" si="22">J190*L190</f>
        <v>90113.1</v>
      </c>
      <c r="O190" s="324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47.1">
      <c r="A191" s="293">
        <v>44237</v>
      </c>
      <c r="B191" s="294" t="s">
        <v>29</v>
      </c>
      <c r="C191" s="430" t="s">
        <v>30</v>
      </c>
      <c r="D191" s="431">
        <v>2</v>
      </c>
      <c r="E191" s="431" t="s">
        <v>21</v>
      </c>
      <c r="F191" s="432">
        <v>99</v>
      </c>
      <c r="G191" s="431">
        <v>7</v>
      </c>
      <c r="H191" s="433">
        <v>0.58263888888888882</v>
      </c>
      <c r="I191" s="433">
        <v>0.99930555555555556</v>
      </c>
      <c r="J191" s="321">
        <f t="shared" si="21"/>
        <v>10</v>
      </c>
      <c r="K191" s="434">
        <v>7.5</v>
      </c>
      <c r="L191" s="431">
        <v>9306</v>
      </c>
      <c r="M191" s="325"/>
      <c r="N191" s="321">
        <f t="shared" si="22"/>
        <v>93060</v>
      </c>
      <c r="O191" s="324" t="s">
        <v>145</v>
      </c>
      <c r="P191" s="329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47.1">
      <c r="A192" s="293">
        <v>44237</v>
      </c>
      <c r="B192" s="294" t="s">
        <v>29</v>
      </c>
      <c r="C192" s="430" t="s">
        <v>86</v>
      </c>
      <c r="D192" s="431">
        <v>1</v>
      </c>
      <c r="E192" s="431" t="s">
        <v>21</v>
      </c>
      <c r="F192" s="432">
        <v>99</v>
      </c>
      <c r="G192" s="431">
        <v>7</v>
      </c>
      <c r="H192" s="433">
        <v>0.58263888888888882</v>
      </c>
      <c r="I192" s="433">
        <v>0.59722222222222221</v>
      </c>
      <c r="J192" s="321">
        <f t="shared" si="21"/>
        <v>0.35</v>
      </c>
      <c r="K192" s="434">
        <v>7.5</v>
      </c>
      <c r="L192" s="431">
        <v>2</v>
      </c>
      <c r="M192" s="325"/>
      <c r="N192" s="321">
        <f t="shared" si="22"/>
        <v>0.7</v>
      </c>
      <c r="O192" s="324" t="s">
        <v>145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23.45">
      <c r="A193" s="293">
        <v>44237</v>
      </c>
      <c r="B193" s="294" t="s">
        <v>29</v>
      </c>
      <c r="C193" s="430" t="s">
        <v>76</v>
      </c>
      <c r="D193" s="431">
        <v>1</v>
      </c>
      <c r="E193" s="431" t="s">
        <v>25</v>
      </c>
      <c r="F193" s="432" t="s">
        <v>26</v>
      </c>
      <c r="G193" s="431">
        <v>7</v>
      </c>
      <c r="H193" s="433">
        <v>0.59652777777777777</v>
      </c>
      <c r="I193" s="433">
        <v>0.7055555555555556</v>
      </c>
      <c r="J193" s="321">
        <f t="shared" si="21"/>
        <v>2.6166666666666667</v>
      </c>
      <c r="K193" s="434">
        <v>7.5</v>
      </c>
      <c r="L193" s="431">
        <v>2</v>
      </c>
      <c r="M193" s="325"/>
      <c r="N193" s="321">
        <f t="shared" si="22"/>
        <v>5.2333333333333334</v>
      </c>
      <c r="O193" s="324"/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23.45">
      <c r="A194" s="332">
        <v>44471</v>
      </c>
      <c r="B194" s="468" t="s">
        <v>32</v>
      </c>
      <c r="C194" s="300" t="s">
        <v>54</v>
      </c>
      <c r="D194" s="309"/>
      <c r="E194" s="309" t="s">
        <v>63</v>
      </c>
      <c r="F194" s="310" t="s">
        <v>26</v>
      </c>
      <c r="G194" s="309">
        <v>1</v>
      </c>
      <c r="H194" s="308">
        <v>0</v>
      </c>
      <c r="I194" s="308">
        <v>0.47569444444444442</v>
      </c>
      <c r="J194" s="326">
        <f t="shared" si="21"/>
        <v>11.416666666666666</v>
      </c>
      <c r="K194" s="309" t="s">
        <v>35</v>
      </c>
      <c r="L194" s="327">
        <v>4000</v>
      </c>
      <c r="M194" s="327">
        <v>4000</v>
      </c>
      <c r="N194" s="321">
        <f t="shared" si="22"/>
        <v>45666.666666666664</v>
      </c>
      <c r="O194" s="330" t="s">
        <v>65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23.45">
      <c r="A195" s="332">
        <v>44471</v>
      </c>
      <c r="B195" s="468" t="s">
        <v>32</v>
      </c>
      <c r="C195" s="300" t="s">
        <v>37</v>
      </c>
      <c r="D195" s="309"/>
      <c r="E195" s="309" t="s">
        <v>34</v>
      </c>
      <c r="F195" s="310" t="s">
        <v>26</v>
      </c>
      <c r="G195" s="309">
        <v>7</v>
      </c>
      <c r="H195" s="308">
        <v>0</v>
      </c>
      <c r="I195" s="308">
        <v>0.17013888888888887</v>
      </c>
      <c r="J195" s="465">
        <f t="shared" si="21"/>
        <v>4.083333333333333</v>
      </c>
      <c r="K195" s="309" t="s">
        <v>35</v>
      </c>
      <c r="L195" s="327">
        <v>9634</v>
      </c>
      <c r="M195" s="327">
        <v>9634</v>
      </c>
      <c r="N195" s="321">
        <f t="shared" si="22"/>
        <v>39338.833333333328</v>
      </c>
      <c r="O195" s="330" t="s">
        <v>55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customHeight="1">
      <c r="A196" s="332">
        <v>44471</v>
      </c>
      <c r="B196" s="468" t="s">
        <v>32</v>
      </c>
      <c r="C196" s="300" t="s">
        <v>59</v>
      </c>
      <c r="D196" s="309">
        <v>6</v>
      </c>
      <c r="E196" s="309" t="s">
        <v>44</v>
      </c>
      <c r="F196" s="310" t="s">
        <v>26</v>
      </c>
      <c r="G196" s="309">
        <v>1</v>
      </c>
      <c r="H196" s="308">
        <v>0.39583333333333331</v>
      </c>
      <c r="I196" s="308">
        <v>0.44444444444444442</v>
      </c>
      <c r="J196" s="326">
        <f t="shared" si="21"/>
        <v>1.1666666666666667</v>
      </c>
      <c r="K196" s="309" t="s">
        <v>73</v>
      </c>
      <c r="L196" s="327">
        <v>4010</v>
      </c>
      <c r="M196" s="327">
        <v>4010</v>
      </c>
      <c r="N196" s="321">
        <f t="shared" si="22"/>
        <v>4678.3333333333339</v>
      </c>
      <c r="O196" s="330" t="s">
        <v>146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23.45">
      <c r="A197" s="332">
        <v>44471</v>
      </c>
      <c r="B197" s="468" t="s">
        <v>32</v>
      </c>
      <c r="C197" s="300" t="s">
        <v>37</v>
      </c>
      <c r="D197" s="309">
        <v>6</v>
      </c>
      <c r="E197" s="309" t="s">
        <v>34</v>
      </c>
      <c r="F197" s="310" t="s">
        <v>26</v>
      </c>
      <c r="G197" s="309">
        <v>7</v>
      </c>
      <c r="H197" s="308">
        <v>0.39583333333333331</v>
      </c>
      <c r="I197" s="308">
        <v>0.63958333333333328</v>
      </c>
      <c r="J197" s="326">
        <f t="shared" si="21"/>
        <v>5.85</v>
      </c>
      <c r="K197" s="309" t="s">
        <v>35</v>
      </c>
      <c r="L197" s="327">
        <v>0</v>
      </c>
      <c r="M197" s="327">
        <v>0</v>
      </c>
      <c r="N197" s="321">
        <f t="shared" si="22"/>
        <v>0</v>
      </c>
      <c r="O197" s="330" t="s">
        <v>55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23.45">
      <c r="A198" s="332">
        <v>44471</v>
      </c>
      <c r="B198" s="468" t="s">
        <v>32</v>
      </c>
      <c r="C198" s="300" t="s">
        <v>59</v>
      </c>
      <c r="D198" s="309">
        <v>9</v>
      </c>
      <c r="E198" s="309" t="s">
        <v>39</v>
      </c>
      <c r="F198" s="310">
        <v>99</v>
      </c>
      <c r="G198" s="309">
        <v>6</v>
      </c>
      <c r="H198" s="308">
        <v>0.45347222222222222</v>
      </c>
      <c r="I198" s="308">
        <v>0.46527777777777773</v>
      </c>
      <c r="J198" s="326">
        <f t="shared" si="21"/>
        <v>0.28333333333333333</v>
      </c>
      <c r="K198" s="467" t="s">
        <v>73</v>
      </c>
      <c r="L198" s="327">
        <v>4010</v>
      </c>
      <c r="M198" s="327">
        <v>4010</v>
      </c>
      <c r="N198" s="321">
        <f t="shared" si="22"/>
        <v>1136.1666666666667</v>
      </c>
      <c r="O198" s="330" t="s">
        <v>65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23.45">
      <c r="A199" s="332">
        <v>44471</v>
      </c>
      <c r="B199" s="468" t="s">
        <v>32</v>
      </c>
      <c r="C199" s="300" t="s">
        <v>59</v>
      </c>
      <c r="D199" s="309">
        <v>10</v>
      </c>
      <c r="E199" s="309" t="s">
        <v>39</v>
      </c>
      <c r="F199" s="310">
        <v>99</v>
      </c>
      <c r="G199" s="309">
        <v>6</v>
      </c>
      <c r="H199" s="307">
        <v>0.52986111111111112</v>
      </c>
      <c r="I199" s="308">
        <v>0.54583333333333328</v>
      </c>
      <c r="J199" s="326">
        <f t="shared" si="21"/>
        <v>0.38333333333333336</v>
      </c>
      <c r="K199" s="461" t="s">
        <v>72</v>
      </c>
      <c r="L199" s="327">
        <v>4010</v>
      </c>
      <c r="M199" s="327">
        <v>4010</v>
      </c>
      <c r="N199" s="321">
        <f t="shared" si="22"/>
        <v>1537.1666666666667</v>
      </c>
      <c r="O199" s="330" t="s">
        <v>65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45">
      <c r="A200" s="332">
        <v>44471</v>
      </c>
      <c r="B200" s="468" t="s">
        <v>32</v>
      </c>
      <c r="C200" s="300" t="s">
        <v>54</v>
      </c>
      <c r="D200" s="309">
        <v>10</v>
      </c>
      <c r="E200" s="309" t="s">
        <v>63</v>
      </c>
      <c r="F200" s="310" t="s">
        <v>26</v>
      </c>
      <c r="G200" s="309">
        <v>1</v>
      </c>
      <c r="H200" s="307">
        <v>0.52986111111111112</v>
      </c>
      <c r="I200" s="308">
        <v>0.5493055555555556</v>
      </c>
      <c r="J200" s="326">
        <f t="shared" si="21"/>
        <v>0.46666666666666667</v>
      </c>
      <c r="K200" s="461" t="s">
        <v>119</v>
      </c>
      <c r="L200" s="327">
        <v>4000</v>
      </c>
      <c r="M200" s="327">
        <v>4000</v>
      </c>
      <c r="N200" s="321">
        <f t="shared" si="22"/>
        <v>1866.6666666666667</v>
      </c>
      <c r="O200" s="330" t="s">
        <v>65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customHeight="1">
      <c r="A201" s="332">
        <v>44471</v>
      </c>
      <c r="B201" s="468" t="s">
        <v>32</v>
      </c>
      <c r="C201" s="300" t="s">
        <v>59</v>
      </c>
      <c r="D201" s="309">
        <v>13</v>
      </c>
      <c r="E201" s="309" t="s">
        <v>34</v>
      </c>
      <c r="F201" s="310" t="s">
        <v>26</v>
      </c>
      <c r="G201" s="309">
        <v>7</v>
      </c>
      <c r="H201" s="307">
        <v>0.58194444444444449</v>
      </c>
      <c r="I201" s="308">
        <v>0.59027777777777779</v>
      </c>
      <c r="J201" s="326">
        <f t="shared" si="21"/>
        <v>0.2</v>
      </c>
      <c r="K201" s="309" t="s">
        <v>73</v>
      </c>
      <c r="L201" s="327">
        <v>4010</v>
      </c>
      <c r="M201" s="327">
        <v>4010</v>
      </c>
      <c r="N201" s="321">
        <f t="shared" si="22"/>
        <v>802</v>
      </c>
      <c r="O201" s="330" t="s">
        <v>55</v>
      </c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45">
      <c r="A202" s="332">
        <v>44471</v>
      </c>
      <c r="B202" s="468" t="s">
        <v>32</v>
      </c>
      <c r="C202" s="300" t="s">
        <v>54</v>
      </c>
      <c r="D202" s="309">
        <v>13</v>
      </c>
      <c r="E202" s="309" t="s">
        <v>63</v>
      </c>
      <c r="F202" s="310" t="s">
        <v>26</v>
      </c>
      <c r="G202" s="309">
        <v>1</v>
      </c>
      <c r="H202" s="307">
        <v>0.58194444444444449</v>
      </c>
      <c r="I202" s="308">
        <v>0.59583333333333333</v>
      </c>
      <c r="J202" s="326">
        <f t="shared" si="21"/>
        <v>0.33333333333333331</v>
      </c>
      <c r="K202" s="309" t="s">
        <v>35</v>
      </c>
      <c r="L202" s="327">
        <v>4000</v>
      </c>
      <c r="M202" s="327">
        <v>4000</v>
      </c>
      <c r="N202" s="321">
        <f t="shared" si="22"/>
        <v>1333.3333333333333</v>
      </c>
      <c r="O202" s="330" t="s">
        <v>65</v>
      </c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45">
      <c r="A203" s="332">
        <v>44471</v>
      </c>
      <c r="B203" s="468" t="s">
        <v>32</v>
      </c>
      <c r="C203" s="300" t="s">
        <v>37</v>
      </c>
      <c r="D203" s="309">
        <v>14</v>
      </c>
      <c r="E203" s="309" t="s">
        <v>39</v>
      </c>
      <c r="F203" s="310">
        <v>99</v>
      </c>
      <c r="G203" s="309">
        <v>6</v>
      </c>
      <c r="H203" s="307">
        <v>0.63958333333333328</v>
      </c>
      <c r="I203" s="308">
        <v>0.68819444444444444</v>
      </c>
      <c r="J203" s="326">
        <f t="shared" si="21"/>
        <v>1.1666666666666667</v>
      </c>
      <c r="K203" s="309" t="s">
        <v>35</v>
      </c>
      <c r="L203" s="327">
        <v>9634</v>
      </c>
      <c r="M203" s="327">
        <v>9634</v>
      </c>
      <c r="N203" s="321">
        <f t="shared" si="22"/>
        <v>11239.666666666668</v>
      </c>
      <c r="O203" s="330" t="s">
        <v>62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45">
      <c r="A204" s="332">
        <v>44471</v>
      </c>
      <c r="B204" s="468" t="s">
        <v>32</v>
      </c>
      <c r="C204" s="300" t="s">
        <v>59</v>
      </c>
      <c r="D204" s="309">
        <v>14</v>
      </c>
      <c r="E204" s="309" t="s">
        <v>39</v>
      </c>
      <c r="F204" s="310">
        <v>99</v>
      </c>
      <c r="G204" s="309">
        <v>6</v>
      </c>
      <c r="H204" s="307">
        <v>0.63958333333333328</v>
      </c>
      <c r="I204" s="308">
        <v>0.6645833333333333</v>
      </c>
      <c r="J204" s="326">
        <f t="shared" si="21"/>
        <v>0.6</v>
      </c>
      <c r="K204" s="309" t="s">
        <v>35</v>
      </c>
      <c r="L204" s="327">
        <v>4010</v>
      </c>
      <c r="M204" s="327">
        <v>4010</v>
      </c>
      <c r="N204" s="321">
        <f t="shared" si="22"/>
        <v>2406</v>
      </c>
      <c r="O204" s="330" t="s">
        <v>62</v>
      </c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45">
      <c r="A205" s="332">
        <v>44471</v>
      </c>
      <c r="B205" s="468" t="s">
        <v>32</v>
      </c>
      <c r="C205" s="300" t="s">
        <v>54</v>
      </c>
      <c r="D205" s="309">
        <v>14</v>
      </c>
      <c r="E205" s="309" t="s">
        <v>63</v>
      </c>
      <c r="F205" s="310" t="s">
        <v>26</v>
      </c>
      <c r="G205" s="309">
        <v>1</v>
      </c>
      <c r="H205" s="307">
        <v>0.63958333333333328</v>
      </c>
      <c r="I205" s="308">
        <v>0.66875000000000007</v>
      </c>
      <c r="J205" s="326">
        <f t="shared" si="21"/>
        <v>0.7</v>
      </c>
      <c r="K205" s="309" t="s">
        <v>35</v>
      </c>
      <c r="L205" s="327">
        <v>4000</v>
      </c>
      <c r="M205" s="327">
        <v>4000</v>
      </c>
      <c r="N205" s="321">
        <f t="shared" si="22"/>
        <v>2800</v>
      </c>
      <c r="O205" s="330" t="s">
        <v>65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45">
      <c r="A206" s="332">
        <v>44471</v>
      </c>
      <c r="B206" s="468" t="s">
        <v>32</v>
      </c>
      <c r="C206" s="300" t="s">
        <v>59</v>
      </c>
      <c r="D206" s="309">
        <v>15</v>
      </c>
      <c r="E206" s="309" t="s">
        <v>39</v>
      </c>
      <c r="F206" s="310">
        <v>99</v>
      </c>
      <c r="G206" s="309">
        <v>6</v>
      </c>
      <c r="H206" s="307">
        <v>0.68888888888888899</v>
      </c>
      <c r="I206" s="308">
        <v>0.70694444444444438</v>
      </c>
      <c r="J206" s="326">
        <f t="shared" si="21"/>
        <v>0.43333333333333335</v>
      </c>
      <c r="K206" s="461" t="s">
        <v>73</v>
      </c>
      <c r="L206" s="327">
        <v>4010</v>
      </c>
      <c r="M206" s="327">
        <v>4010</v>
      </c>
      <c r="N206" s="321">
        <f t="shared" si="22"/>
        <v>1737.6666666666667</v>
      </c>
      <c r="O206" s="330" t="s">
        <v>62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45">
      <c r="A207" s="332">
        <v>44471</v>
      </c>
      <c r="B207" s="468" t="s">
        <v>32</v>
      </c>
      <c r="C207" s="300" t="s">
        <v>37</v>
      </c>
      <c r="D207" s="309">
        <v>15</v>
      </c>
      <c r="E207" s="309" t="s">
        <v>63</v>
      </c>
      <c r="F207" s="310" t="s">
        <v>26</v>
      </c>
      <c r="G207" s="309">
        <v>1</v>
      </c>
      <c r="H207" s="307">
        <v>0.68888888888888899</v>
      </c>
      <c r="I207" s="308">
        <v>0.72361111111111109</v>
      </c>
      <c r="J207" s="326">
        <f t="shared" si="21"/>
        <v>0.83333333333333337</v>
      </c>
      <c r="K207" s="309" t="s">
        <v>35</v>
      </c>
      <c r="L207" s="327">
        <v>9634</v>
      </c>
      <c r="M207" s="327">
        <v>9634</v>
      </c>
      <c r="N207" s="321">
        <f t="shared" si="22"/>
        <v>8028.3333333333339</v>
      </c>
      <c r="O207" s="330" t="s">
        <v>65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45">
      <c r="A208" s="332">
        <v>44471</v>
      </c>
      <c r="B208" s="468" t="s">
        <v>32</v>
      </c>
      <c r="C208" s="300" t="s">
        <v>54</v>
      </c>
      <c r="D208" s="309">
        <v>15</v>
      </c>
      <c r="E208" s="309" t="s">
        <v>34</v>
      </c>
      <c r="F208" s="310" t="s">
        <v>26</v>
      </c>
      <c r="G208" s="309">
        <v>7</v>
      </c>
      <c r="H208" s="307">
        <v>0.68888888888888899</v>
      </c>
      <c r="I208" s="308">
        <v>0.92291666666666661</v>
      </c>
      <c r="J208" s="326">
        <f t="shared" si="21"/>
        <v>5.6166666666666671</v>
      </c>
      <c r="K208" s="309" t="s">
        <v>35</v>
      </c>
      <c r="L208" s="327">
        <v>4000</v>
      </c>
      <c r="M208" s="327">
        <v>4000</v>
      </c>
      <c r="N208" s="321">
        <f t="shared" si="22"/>
        <v>22466.666666666668</v>
      </c>
      <c r="O208" s="330" t="s">
        <v>65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45">
      <c r="A209" s="332">
        <v>44471</v>
      </c>
      <c r="B209" s="468" t="s">
        <v>32</v>
      </c>
      <c r="C209" s="300" t="s">
        <v>37</v>
      </c>
      <c r="D209" s="309">
        <v>16</v>
      </c>
      <c r="E209" s="309" t="s">
        <v>39</v>
      </c>
      <c r="F209" s="310">
        <v>99</v>
      </c>
      <c r="G209" s="309">
        <v>6</v>
      </c>
      <c r="H209" s="307">
        <v>0.72916666666666663</v>
      </c>
      <c r="I209" s="308">
        <v>0.82430555555555562</v>
      </c>
      <c r="J209" s="326">
        <f t="shared" si="21"/>
        <v>2.2833333333333332</v>
      </c>
      <c r="K209" s="461" t="s">
        <v>147</v>
      </c>
      <c r="L209" s="327">
        <v>9634</v>
      </c>
      <c r="M209" s="327">
        <v>9634</v>
      </c>
      <c r="N209" s="321">
        <f t="shared" si="22"/>
        <v>21997.633333333331</v>
      </c>
      <c r="O209" s="330" t="s">
        <v>62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45">
      <c r="A210" s="332">
        <v>44471</v>
      </c>
      <c r="B210" s="468" t="s">
        <v>32</v>
      </c>
      <c r="C210" s="300" t="s">
        <v>71</v>
      </c>
      <c r="D210" s="309">
        <v>19</v>
      </c>
      <c r="E210" s="309" t="s">
        <v>39</v>
      </c>
      <c r="F210" s="310">
        <v>99</v>
      </c>
      <c r="G210" s="309">
        <v>6</v>
      </c>
      <c r="H210" s="307">
        <v>0.76666666666666661</v>
      </c>
      <c r="I210" s="307">
        <v>0.78819444444444453</v>
      </c>
      <c r="J210" s="326">
        <f t="shared" si="21"/>
        <v>0.51666666666666672</v>
      </c>
      <c r="K210" s="461" t="s">
        <v>147</v>
      </c>
      <c r="L210" s="327">
        <v>117</v>
      </c>
      <c r="M210" s="327">
        <v>117</v>
      </c>
      <c r="N210" s="321">
        <f t="shared" si="22"/>
        <v>60.45</v>
      </c>
      <c r="O210" s="330" t="s">
        <v>62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45">
      <c r="A211" s="332">
        <v>44471</v>
      </c>
      <c r="B211" s="468" t="s">
        <v>32</v>
      </c>
      <c r="C211" s="300" t="s">
        <v>71</v>
      </c>
      <c r="D211" s="309">
        <v>20</v>
      </c>
      <c r="E211" s="309" t="s">
        <v>39</v>
      </c>
      <c r="F211" s="310">
        <v>99</v>
      </c>
      <c r="G211" s="309">
        <v>6</v>
      </c>
      <c r="H211" s="307">
        <v>0.80208333333333337</v>
      </c>
      <c r="I211" s="308">
        <v>0.99930555555555556</v>
      </c>
      <c r="J211" s="326">
        <f t="shared" si="21"/>
        <v>4.7333333333333334</v>
      </c>
      <c r="K211" s="461" t="s">
        <v>73</v>
      </c>
      <c r="L211" s="327">
        <v>0</v>
      </c>
      <c r="M211" s="327">
        <v>0</v>
      </c>
      <c r="N211" s="321">
        <f t="shared" si="22"/>
        <v>0</v>
      </c>
      <c r="O211" s="330" t="s">
        <v>62</v>
      </c>
      <c r="P211" s="76"/>
      <c r="Q211" s="334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23.45">
      <c r="A212" s="332">
        <v>44471</v>
      </c>
      <c r="B212" s="468" t="s">
        <v>32</v>
      </c>
      <c r="C212" s="300" t="s">
        <v>37</v>
      </c>
      <c r="D212" s="309">
        <v>21</v>
      </c>
      <c r="E212" s="309" t="s">
        <v>34</v>
      </c>
      <c r="F212" s="310" t="s">
        <v>26</v>
      </c>
      <c r="G212" s="309">
        <v>7</v>
      </c>
      <c r="H212" s="307">
        <v>0.8520833333333333</v>
      </c>
      <c r="I212" s="308">
        <v>0.99930555555555556</v>
      </c>
      <c r="J212" s="326">
        <f t="shared" si="21"/>
        <v>3.5333333333333332</v>
      </c>
      <c r="K212" s="461" t="s">
        <v>97</v>
      </c>
      <c r="L212" s="327">
        <v>0</v>
      </c>
      <c r="M212" s="327">
        <v>0</v>
      </c>
      <c r="N212" s="321">
        <f t="shared" si="22"/>
        <v>0</v>
      </c>
      <c r="O212" s="330" t="s">
        <v>55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45">
      <c r="A213" s="410">
        <v>44502</v>
      </c>
      <c r="B213" s="411" t="s">
        <v>19</v>
      </c>
      <c r="C213" s="412" t="s">
        <v>50</v>
      </c>
      <c r="D213" s="413">
        <v>1</v>
      </c>
      <c r="E213" s="413" t="s">
        <v>25</v>
      </c>
      <c r="F213" s="414" t="s">
        <v>26</v>
      </c>
      <c r="G213" s="413">
        <v>7</v>
      </c>
      <c r="H213" s="415">
        <v>1.8055555555555557E-2</v>
      </c>
      <c r="I213" s="415">
        <v>5.4166666666666669E-2</v>
      </c>
      <c r="J213" s="416">
        <f t="shared" si="21"/>
        <v>0.8666666666666667</v>
      </c>
      <c r="K213" s="417">
        <v>8</v>
      </c>
      <c r="L213" s="413">
        <v>11</v>
      </c>
      <c r="M213" s="418"/>
      <c r="N213" s="416">
        <f t="shared" si="22"/>
        <v>9.5333333333333332</v>
      </c>
      <c r="O213" s="419"/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45">
      <c r="A214" s="410">
        <v>44502</v>
      </c>
      <c r="B214" s="411" t="s">
        <v>19</v>
      </c>
      <c r="C214" s="412" t="s">
        <v>24</v>
      </c>
      <c r="D214" s="413">
        <v>1</v>
      </c>
      <c r="E214" s="413" t="s">
        <v>21</v>
      </c>
      <c r="F214" s="414">
        <v>99</v>
      </c>
      <c r="G214" s="413">
        <v>6</v>
      </c>
      <c r="H214" s="415">
        <v>0.34583333333333338</v>
      </c>
      <c r="I214" s="415">
        <v>0.3576388888888889</v>
      </c>
      <c r="J214" s="416">
        <f t="shared" si="21"/>
        <v>0.28333333333333333</v>
      </c>
      <c r="K214" s="417">
        <v>5</v>
      </c>
      <c r="L214" s="418">
        <v>25</v>
      </c>
      <c r="M214" s="418"/>
      <c r="N214" s="416">
        <f t="shared" si="22"/>
        <v>7.083333333333333</v>
      </c>
      <c r="O214" s="419" t="s">
        <v>148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23.45">
      <c r="A215" s="410">
        <v>44502</v>
      </c>
      <c r="B215" s="411" t="s">
        <v>19</v>
      </c>
      <c r="C215" s="412" t="s">
        <v>20</v>
      </c>
      <c r="D215" s="413">
        <v>1</v>
      </c>
      <c r="E215" s="413" t="s">
        <v>25</v>
      </c>
      <c r="F215" s="414" t="s">
        <v>26</v>
      </c>
      <c r="G215" s="413">
        <v>7</v>
      </c>
      <c r="H215" s="415">
        <v>0.42499999999999999</v>
      </c>
      <c r="I215" s="415">
        <v>0.44305555555555554</v>
      </c>
      <c r="J215" s="416">
        <f t="shared" si="21"/>
        <v>0.43333333333333335</v>
      </c>
      <c r="K215" s="417">
        <v>16</v>
      </c>
      <c r="L215" s="413">
        <v>492</v>
      </c>
      <c r="M215" s="413"/>
      <c r="N215" s="416">
        <f t="shared" si="22"/>
        <v>213.20000000000002</v>
      </c>
      <c r="O215" s="426"/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23.45">
      <c r="A216" s="410">
        <v>44502</v>
      </c>
      <c r="B216" s="411" t="s">
        <v>19</v>
      </c>
      <c r="C216" s="412" t="s">
        <v>24</v>
      </c>
      <c r="D216" s="413">
        <v>2</v>
      </c>
      <c r="E216" s="413" t="s">
        <v>21</v>
      </c>
      <c r="F216" s="414">
        <v>99</v>
      </c>
      <c r="G216" s="413">
        <v>6</v>
      </c>
      <c r="H216" s="415">
        <v>0.43888888888888888</v>
      </c>
      <c r="I216" s="415">
        <v>0.44097222222222227</v>
      </c>
      <c r="J216" s="416">
        <f t="shared" si="21"/>
        <v>0.05</v>
      </c>
      <c r="K216" s="417">
        <v>5</v>
      </c>
      <c r="L216" s="413">
        <v>25</v>
      </c>
      <c r="M216" s="413"/>
      <c r="N216" s="416">
        <f t="shared" si="22"/>
        <v>1.25</v>
      </c>
      <c r="O216" s="427" t="s">
        <v>148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23.45">
      <c r="A217" s="410">
        <v>44502</v>
      </c>
      <c r="B217" s="411" t="s">
        <v>19</v>
      </c>
      <c r="C217" s="412" t="s">
        <v>24</v>
      </c>
      <c r="D217" s="413">
        <v>3</v>
      </c>
      <c r="E217" s="413" t="s">
        <v>21</v>
      </c>
      <c r="F217" s="414">
        <v>99</v>
      </c>
      <c r="G217" s="413">
        <v>6</v>
      </c>
      <c r="H217" s="415">
        <v>0.51250000000000007</v>
      </c>
      <c r="I217" s="415">
        <v>0.51736111111111105</v>
      </c>
      <c r="J217" s="416">
        <f t="shared" si="21"/>
        <v>0.11666666666666667</v>
      </c>
      <c r="K217" s="417">
        <v>5</v>
      </c>
      <c r="L217" s="413">
        <v>25</v>
      </c>
      <c r="M217" s="421"/>
      <c r="N217" s="416">
        <f t="shared" si="22"/>
        <v>2.9166666666666665</v>
      </c>
      <c r="O217" s="428" t="s">
        <v>148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47.1">
      <c r="A218" s="410">
        <v>44502</v>
      </c>
      <c r="B218" s="411" t="s">
        <v>19</v>
      </c>
      <c r="C218" s="412" t="s">
        <v>20</v>
      </c>
      <c r="D218" s="413">
        <v>2</v>
      </c>
      <c r="E218" s="413" t="s">
        <v>21</v>
      </c>
      <c r="F218" s="414">
        <v>99</v>
      </c>
      <c r="G218" s="413">
        <v>1</v>
      </c>
      <c r="H218" s="415">
        <v>0.59583333333333333</v>
      </c>
      <c r="I218" s="415">
        <v>0.60277777777777775</v>
      </c>
      <c r="J218" s="416">
        <f t="shared" si="21"/>
        <v>0.16666666666666666</v>
      </c>
      <c r="K218" s="417">
        <v>15</v>
      </c>
      <c r="L218" s="413">
        <v>492</v>
      </c>
      <c r="M218" s="418"/>
      <c r="N218" s="416">
        <f t="shared" si="22"/>
        <v>82</v>
      </c>
      <c r="O218" s="425" t="s">
        <v>149</v>
      </c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47.1">
      <c r="A219" s="410">
        <v>44502</v>
      </c>
      <c r="B219" s="411" t="s">
        <v>19</v>
      </c>
      <c r="C219" s="412" t="s">
        <v>20</v>
      </c>
      <c r="D219" s="413">
        <v>3</v>
      </c>
      <c r="E219" s="413" t="s">
        <v>21</v>
      </c>
      <c r="F219" s="414">
        <v>99</v>
      </c>
      <c r="G219" s="413">
        <v>6</v>
      </c>
      <c r="H219" s="415">
        <v>0.66111111111111109</v>
      </c>
      <c r="I219" s="415">
        <v>0.69444444444444453</v>
      </c>
      <c r="J219" s="416">
        <f t="shared" si="21"/>
        <v>0.8</v>
      </c>
      <c r="K219" s="417">
        <v>8</v>
      </c>
      <c r="L219" s="413">
        <v>492</v>
      </c>
      <c r="M219" s="418"/>
      <c r="N219" s="416">
        <f t="shared" si="22"/>
        <v>393.6</v>
      </c>
      <c r="O219" s="425" t="s">
        <v>149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45">
      <c r="A220" s="410">
        <v>44502</v>
      </c>
      <c r="B220" s="411" t="s">
        <v>19</v>
      </c>
      <c r="C220" s="412" t="s">
        <v>50</v>
      </c>
      <c r="D220" s="413">
        <v>2</v>
      </c>
      <c r="E220" s="413" t="s">
        <v>25</v>
      </c>
      <c r="F220" s="414" t="s">
        <v>26</v>
      </c>
      <c r="G220" s="413">
        <v>7</v>
      </c>
      <c r="H220" s="415">
        <v>0.67638888888888893</v>
      </c>
      <c r="I220" s="415">
        <v>0.69652777777777775</v>
      </c>
      <c r="J220" s="416">
        <f t="shared" si="21"/>
        <v>0.48333333333333334</v>
      </c>
      <c r="K220" s="417">
        <v>6</v>
      </c>
      <c r="L220" s="413">
        <v>11</v>
      </c>
      <c r="M220" s="418"/>
      <c r="N220" s="416">
        <f t="shared" si="22"/>
        <v>5.3166666666666664</v>
      </c>
      <c r="O220" s="425"/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47.1">
      <c r="A221" s="410">
        <v>44502</v>
      </c>
      <c r="B221" s="411" t="s">
        <v>19</v>
      </c>
      <c r="C221" s="412" t="s">
        <v>28</v>
      </c>
      <c r="D221" s="413"/>
      <c r="E221" s="413" t="s">
        <v>21</v>
      </c>
      <c r="F221" s="414" t="s">
        <v>66</v>
      </c>
      <c r="G221" s="413">
        <v>1</v>
      </c>
      <c r="H221" s="415">
        <v>0</v>
      </c>
      <c r="I221" s="415">
        <v>0.4861111111111111</v>
      </c>
      <c r="J221" s="416">
        <f>HOUR(I221-H221)+MINUTE(I221-H221)/60</f>
        <v>11.666666666666666</v>
      </c>
      <c r="K221" s="417">
        <v>2.4</v>
      </c>
      <c r="L221" s="413">
        <v>14</v>
      </c>
      <c r="M221" s="413"/>
      <c r="N221" s="416">
        <f>J221*L221</f>
        <v>163.33333333333331</v>
      </c>
      <c r="O221" s="419" t="s">
        <v>150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customHeight="1">
      <c r="A222" s="410">
        <v>44502</v>
      </c>
      <c r="B222" s="411" t="s">
        <v>19</v>
      </c>
      <c r="C222" s="412" t="s">
        <v>28</v>
      </c>
      <c r="D222" s="413">
        <v>1</v>
      </c>
      <c r="E222" s="413" t="s">
        <v>21</v>
      </c>
      <c r="F222" s="414">
        <v>99</v>
      </c>
      <c r="G222" s="413">
        <v>1</v>
      </c>
      <c r="H222" s="415">
        <v>0.59583333333333333</v>
      </c>
      <c r="I222" s="415">
        <v>0.65277777777777779</v>
      </c>
      <c r="J222" s="416">
        <f>HOUR(I222-H222)+MINUTE(I222-H222)/60</f>
        <v>1.3666666666666667</v>
      </c>
      <c r="K222" s="417">
        <v>1.6</v>
      </c>
      <c r="L222" s="413">
        <v>14</v>
      </c>
      <c r="M222" s="413"/>
      <c r="N222" s="416">
        <f>J222*L222</f>
        <v>19.133333333333333</v>
      </c>
      <c r="O222" s="419" t="s">
        <v>148</v>
      </c>
      <c r="P222" s="329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45">
      <c r="A223" s="410">
        <v>44502</v>
      </c>
      <c r="B223" s="411" t="s">
        <v>19</v>
      </c>
      <c r="C223" s="412" t="s">
        <v>28</v>
      </c>
      <c r="D223" s="413">
        <v>2</v>
      </c>
      <c r="E223" s="413" t="s">
        <v>21</v>
      </c>
      <c r="F223" s="414">
        <v>99</v>
      </c>
      <c r="G223" s="413">
        <v>6</v>
      </c>
      <c r="H223" s="415">
        <v>0.66111111111111109</v>
      </c>
      <c r="I223" s="415">
        <v>0.99930555555555556</v>
      </c>
      <c r="J223" s="416">
        <f>HOUR(I223-H223)+MINUTE(I223-H223)/60</f>
        <v>8.1166666666666671</v>
      </c>
      <c r="K223" s="417">
        <v>1.8</v>
      </c>
      <c r="L223" s="413">
        <v>0</v>
      </c>
      <c r="M223" s="418"/>
      <c r="N223" s="416">
        <f>J223*L223</f>
        <v>0</v>
      </c>
      <c r="O223" s="425"/>
      <c r="P223" s="329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47.1">
      <c r="A224" s="293">
        <v>44237</v>
      </c>
      <c r="B224" s="294" t="s">
        <v>29</v>
      </c>
      <c r="C224" s="430" t="s">
        <v>30</v>
      </c>
      <c r="D224" s="431">
        <v>1</v>
      </c>
      <c r="E224" s="431" t="s">
        <v>21</v>
      </c>
      <c r="F224" s="432">
        <v>99</v>
      </c>
      <c r="G224" s="431">
        <v>7</v>
      </c>
      <c r="H224" s="433">
        <v>0</v>
      </c>
      <c r="I224" s="433">
        <v>0.7631944444444444</v>
      </c>
      <c r="J224" s="321">
        <f t="shared" ref="J224:J253" si="23">HOUR(I224-H224)+MINUTE(I224-H224)/60</f>
        <v>18.316666666666666</v>
      </c>
      <c r="K224" s="434">
        <v>7.5</v>
      </c>
      <c r="L224" s="431">
        <v>9306</v>
      </c>
      <c r="M224" s="325"/>
      <c r="N224" s="321">
        <f t="shared" ref="N224:N253" si="24">J224*L224</f>
        <v>170454.9</v>
      </c>
      <c r="O224" s="324" t="s">
        <v>145</v>
      </c>
      <c r="P224" s="329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45">
      <c r="A225" s="293">
        <v>44238</v>
      </c>
      <c r="B225" s="294" t="s">
        <v>29</v>
      </c>
      <c r="C225" s="430" t="s">
        <v>52</v>
      </c>
      <c r="D225" s="431">
        <v>1</v>
      </c>
      <c r="E225" s="431" t="s">
        <v>21</v>
      </c>
      <c r="F225" s="432">
        <v>99</v>
      </c>
      <c r="G225" s="431">
        <v>7</v>
      </c>
      <c r="H225" s="433">
        <v>0.28750000000000003</v>
      </c>
      <c r="I225" s="433">
        <v>0.29583333333333334</v>
      </c>
      <c r="J225" s="321">
        <f t="shared" si="23"/>
        <v>0.2</v>
      </c>
      <c r="K225" s="434">
        <v>7.5</v>
      </c>
      <c r="L225" s="431">
        <v>2</v>
      </c>
      <c r="M225" s="325"/>
      <c r="N225" s="321">
        <f t="shared" si="24"/>
        <v>0.4</v>
      </c>
      <c r="O225" s="324"/>
      <c r="P225" s="329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45">
      <c r="A226" s="293">
        <v>44238</v>
      </c>
      <c r="B226" s="294" t="s">
        <v>29</v>
      </c>
      <c r="C226" s="295" t="s">
        <v>78</v>
      </c>
      <c r="D226" s="296">
        <v>1</v>
      </c>
      <c r="E226" s="296" t="s">
        <v>21</v>
      </c>
      <c r="F226" s="297">
        <v>99</v>
      </c>
      <c r="G226" s="296">
        <v>1</v>
      </c>
      <c r="H226" s="433">
        <v>0.4201388888888889</v>
      </c>
      <c r="I226" s="433">
        <v>0.7104166666666667</v>
      </c>
      <c r="J226" s="321">
        <f t="shared" si="23"/>
        <v>6.9666666666666668</v>
      </c>
      <c r="K226" s="434">
        <v>0.1</v>
      </c>
      <c r="L226" s="431">
        <v>1065</v>
      </c>
      <c r="M226" s="325"/>
      <c r="N226" s="321">
        <f t="shared" si="24"/>
        <v>7419.5</v>
      </c>
      <c r="O226" s="324"/>
      <c r="P226" s="329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70.5">
      <c r="A227" s="293">
        <v>44238</v>
      </c>
      <c r="B227" s="294" t="s">
        <v>29</v>
      </c>
      <c r="C227" s="430" t="s">
        <v>76</v>
      </c>
      <c r="D227" s="431">
        <v>1</v>
      </c>
      <c r="E227" s="431" t="s">
        <v>47</v>
      </c>
      <c r="F227" s="432">
        <v>99</v>
      </c>
      <c r="G227" s="431">
        <v>7</v>
      </c>
      <c r="H227" s="433">
        <v>0.54513888888888895</v>
      </c>
      <c r="I227" s="433">
        <v>0.67847222222222225</v>
      </c>
      <c r="J227" s="321">
        <f t="shared" si="23"/>
        <v>3.2</v>
      </c>
      <c r="K227" s="434">
        <v>5.4</v>
      </c>
      <c r="L227" s="431">
        <v>6</v>
      </c>
      <c r="M227" s="325"/>
      <c r="N227" s="321">
        <f t="shared" si="24"/>
        <v>19.200000000000003</v>
      </c>
      <c r="O227" s="324" t="s">
        <v>151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45">
      <c r="A228" s="293">
        <v>44238</v>
      </c>
      <c r="B228" s="294" t="s">
        <v>29</v>
      </c>
      <c r="C228" s="430" t="s">
        <v>86</v>
      </c>
      <c r="D228" s="431">
        <v>1</v>
      </c>
      <c r="E228" s="431" t="s">
        <v>25</v>
      </c>
      <c r="F228" s="432" t="s">
        <v>26</v>
      </c>
      <c r="G228" s="431">
        <v>7</v>
      </c>
      <c r="H228" s="433">
        <v>0.84236111111111101</v>
      </c>
      <c r="I228" s="433">
        <v>0.87638888888888899</v>
      </c>
      <c r="J228" s="321">
        <f t="shared" si="23"/>
        <v>0.81666666666666665</v>
      </c>
      <c r="K228" s="434">
        <v>13</v>
      </c>
      <c r="L228" s="431">
        <v>33</v>
      </c>
      <c r="M228" s="325"/>
      <c r="N228" s="321">
        <f t="shared" si="24"/>
        <v>26.95</v>
      </c>
      <c r="O228" s="324"/>
      <c r="P228" s="76"/>
      <c r="Q228" s="334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45">
      <c r="A229" s="293">
        <v>44238</v>
      </c>
      <c r="B229" s="294" t="s">
        <v>29</v>
      </c>
      <c r="C229" s="430" t="s">
        <v>30</v>
      </c>
      <c r="D229" s="431">
        <v>2</v>
      </c>
      <c r="E229" s="431" t="s">
        <v>21</v>
      </c>
      <c r="F229" s="432">
        <v>99</v>
      </c>
      <c r="G229" s="431">
        <v>7</v>
      </c>
      <c r="H229" s="433">
        <v>0.84236111111111101</v>
      </c>
      <c r="I229" s="433">
        <v>0.99930555555555556</v>
      </c>
      <c r="J229" s="321">
        <f t="shared" si="23"/>
        <v>3.7666666666666666</v>
      </c>
      <c r="K229" s="434">
        <v>9.5</v>
      </c>
      <c r="L229" s="431">
        <v>0</v>
      </c>
      <c r="M229" s="325"/>
      <c r="N229" s="321">
        <f t="shared" si="24"/>
        <v>0</v>
      </c>
      <c r="O229" s="324"/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45">
      <c r="A230" s="438">
        <v>44502</v>
      </c>
      <c r="B230" s="460" t="s">
        <v>32</v>
      </c>
      <c r="C230" s="300" t="s">
        <v>71</v>
      </c>
      <c r="D230" s="309"/>
      <c r="E230" s="309" t="s">
        <v>39</v>
      </c>
      <c r="F230" s="310">
        <v>99</v>
      </c>
      <c r="G230" s="309">
        <v>6</v>
      </c>
      <c r="H230" s="307">
        <v>0</v>
      </c>
      <c r="I230" s="308">
        <v>0.4916666666666667</v>
      </c>
      <c r="J230" s="326">
        <f t="shared" si="23"/>
        <v>11.8</v>
      </c>
      <c r="K230" s="309" t="s">
        <v>35</v>
      </c>
      <c r="L230" s="327">
        <v>117</v>
      </c>
      <c r="M230" s="327">
        <v>117</v>
      </c>
      <c r="N230" s="321">
        <f t="shared" si="24"/>
        <v>1380.6000000000001</v>
      </c>
      <c r="O230" s="330" t="s">
        <v>92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47.1">
      <c r="A231" s="438">
        <v>44502</v>
      </c>
      <c r="B231" s="460" t="s">
        <v>32</v>
      </c>
      <c r="C231" s="300" t="s">
        <v>37</v>
      </c>
      <c r="D231" s="309"/>
      <c r="E231" s="309" t="s">
        <v>34</v>
      </c>
      <c r="F231" s="310" t="s">
        <v>26</v>
      </c>
      <c r="G231" s="309">
        <v>7</v>
      </c>
      <c r="H231" s="307">
        <v>0</v>
      </c>
      <c r="I231" s="308">
        <v>0.21527777777777779</v>
      </c>
      <c r="J231" s="326">
        <f t="shared" si="23"/>
        <v>5.166666666666667</v>
      </c>
      <c r="K231" s="309" t="s">
        <v>35</v>
      </c>
      <c r="L231" s="327">
        <v>9634</v>
      </c>
      <c r="M231" s="327">
        <v>9634</v>
      </c>
      <c r="N231" s="321">
        <f t="shared" si="24"/>
        <v>49775.666666666672</v>
      </c>
      <c r="O231" s="464" t="s">
        <v>96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45">
      <c r="A232" s="438">
        <v>44502</v>
      </c>
      <c r="B232" s="460" t="s">
        <v>32</v>
      </c>
      <c r="C232" s="300" t="s">
        <v>59</v>
      </c>
      <c r="D232" s="309">
        <v>2</v>
      </c>
      <c r="E232" s="309" t="s">
        <v>60</v>
      </c>
      <c r="F232" s="310">
        <v>99</v>
      </c>
      <c r="G232" s="309">
        <v>6</v>
      </c>
      <c r="H232" s="307">
        <v>4.3750000000000004E-2</v>
      </c>
      <c r="I232" s="308">
        <v>4.9999999999999996E-2</v>
      </c>
      <c r="J232" s="326">
        <f t="shared" si="23"/>
        <v>0.15</v>
      </c>
      <c r="K232" s="309" t="s">
        <v>68</v>
      </c>
      <c r="L232" s="327">
        <v>4010</v>
      </c>
      <c r="M232" s="327">
        <v>4010</v>
      </c>
      <c r="N232" s="321">
        <f t="shared" si="24"/>
        <v>601.5</v>
      </c>
      <c r="O232" s="330" t="s">
        <v>100</v>
      </c>
      <c r="P232" s="329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45">
      <c r="A233" s="438">
        <v>44502</v>
      </c>
      <c r="B233" s="460" t="s">
        <v>32</v>
      </c>
      <c r="C233" s="300" t="s">
        <v>54</v>
      </c>
      <c r="D233" s="309">
        <v>2</v>
      </c>
      <c r="E233" s="309" t="s">
        <v>63</v>
      </c>
      <c r="F233" s="310" t="s">
        <v>26</v>
      </c>
      <c r="G233" s="309">
        <v>1</v>
      </c>
      <c r="H233" s="307">
        <v>4.3750000000000004E-2</v>
      </c>
      <c r="I233" s="308">
        <v>4.9999999999999996E-2</v>
      </c>
      <c r="J233" s="326">
        <f t="shared" si="23"/>
        <v>0.15</v>
      </c>
      <c r="K233" s="309" t="s">
        <v>35</v>
      </c>
      <c r="L233" s="327">
        <v>0</v>
      </c>
      <c r="M233" s="327">
        <v>0</v>
      </c>
      <c r="N233" s="321">
        <f t="shared" si="24"/>
        <v>0</v>
      </c>
      <c r="O233" s="330" t="s">
        <v>65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45">
      <c r="A234" s="438">
        <v>44502</v>
      </c>
      <c r="B234" s="460" t="s">
        <v>32</v>
      </c>
      <c r="C234" s="300" t="s">
        <v>54</v>
      </c>
      <c r="D234" s="309">
        <v>2</v>
      </c>
      <c r="E234" s="309" t="s">
        <v>34</v>
      </c>
      <c r="F234" s="310" t="s">
        <v>26</v>
      </c>
      <c r="G234" s="309">
        <v>7</v>
      </c>
      <c r="H234" s="308">
        <v>4.9999999999999996E-2</v>
      </c>
      <c r="I234" s="308">
        <v>0.3888888888888889</v>
      </c>
      <c r="J234" s="326">
        <f t="shared" si="23"/>
        <v>8.1333333333333329</v>
      </c>
      <c r="K234" s="309" t="s">
        <v>35</v>
      </c>
      <c r="L234" s="327">
        <v>4000</v>
      </c>
      <c r="M234" s="327">
        <v>4000</v>
      </c>
      <c r="N234" s="321">
        <f t="shared" si="24"/>
        <v>32533.333333333332</v>
      </c>
      <c r="O234" s="330" t="s">
        <v>96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45">
      <c r="A235" s="438">
        <v>44502</v>
      </c>
      <c r="B235" s="460" t="s">
        <v>32</v>
      </c>
      <c r="C235" s="300" t="s">
        <v>59</v>
      </c>
      <c r="D235" s="309">
        <v>5</v>
      </c>
      <c r="E235" s="309" t="s">
        <v>60</v>
      </c>
      <c r="F235" s="310">
        <v>99</v>
      </c>
      <c r="G235" s="309">
        <v>6</v>
      </c>
      <c r="H235" s="307">
        <v>0.38055555555555554</v>
      </c>
      <c r="I235" s="308">
        <v>0.38541666666666669</v>
      </c>
      <c r="J235" s="326">
        <f t="shared" si="23"/>
        <v>0.11666666666666667</v>
      </c>
      <c r="K235" s="309" t="s">
        <v>68</v>
      </c>
      <c r="L235" s="327">
        <v>4010</v>
      </c>
      <c r="M235" s="327">
        <v>4010</v>
      </c>
      <c r="N235" s="321">
        <f t="shared" si="24"/>
        <v>467.83333333333331</v>
      </c>
      <c r="O235" s="330" t="s">
        <v>100</v>
      </c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45">
      <c r="A236" s="438">
        <v>44502</v>
      </c>
      <c r="B236" s="460" t="s">
        <v>32</v>
      </c>
      <c r="C236" s="300" t="s">
        <v>37</v>
      </c>
      <c r="D236" s="309">
        <v>5</v>
      </c>
      <c r="E236" s="309" t="s">
        <v>63</v>
      </c>
      <c r="F236" s="310" t="s">
        <v>26</v>
      </c>
      <c r="G236" s="309">
        <v>1</v>
      </c>
      <c r="H236" s="307">
        <v>0.38055555555555554</v>
      </c>
      <c r="I236" s="308">
        <v>0.38541666666666669</v>
      </c>
      <c r="J236" s="326">
        <f t="shared" si="23"/>
        <v>0.11666666666666667</v>
      </c>
      <c r="K236" s="309" t="s">
        <v>35</v>
      </c>
      <c r="L236" s="327">
        <v>9634</v>
      </c>
      <c r="M236" s="327">
        <v>9634</v>
      </c>
      <c r="N236" s="321">
        <f t="shared" si="24"/>
        <v>1123.9666666666667</v>
      </c>
      <c r="O236" s="330" t="s">
        <v>65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45">
      <c r="A237" s="438">
        <v>44502</v>
      </c>
      <c r="B237" s="460" t="s">
        <v>32</v>
      </c>
      <c r="C237" s="300" t="s">
        <v>37</v>
      </c>
      <c r="D237" s="309">
        <v>6</v>
      </c>
      <c r="E237" s="309" t="s">
        <v>34</v>
      </c>
      <c r="F237" s="310" t="s">
        <v>26</v>
      </c>
      <c r="G237" s="309">
        <v>7</v>
      </c>
      <c r="H237" s="308">
        <v>0.38541666666666669</v>
      </c>
      <c r="I237" s="308">
        <v>0.46180555555555558</v>
      </c>
      <c r="J237" s="326">
        <f t="shared" si="23"/>
        <v>1.8333333333333335</v>
      </c>
      <c r="K237" s="309" t="s">
        <v>35</v>
      </c>
      <c r="L237" s="327">
        <v>9634</v>
      </c>
      <c r="M237" s="327">
        <v>9634</v>
      </c>
      <c r="N237" s="321">
        <f t="shared" si="24"/>
        <v>17662.333333333336</v>
      </c>
      <c r="O237" s="330" t="s">
        <v>96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45">
      <c r="A238" s="438">
        <v>44502</v>
      </c>
      <c r="B238" s="460" t="s">
        <v>32</v>
      </c>
      <c r="C238" s="300" t="s">
        <v>59</v>
      </c>
      <c r="D238" s="309">
        <v>7</v>
      </c>
      <c r="E238" s="309" t="s">
        <v>60</v>
      </c>
      <c r="F238" s="310">
        <v>99</v>
      </c>
      <c r="G238" s="309">
        <v>6</v>
      </c>
      <c r="H238" s="307">
        <v>0.46458333333333335</v>
      </c>
      <c r="I238" s="308">
        <v>0.47916666666666669</v>
      </c>
      <c r="J238" s="326">
        <f t="shared" si="23"/>
        <v>0.35</v>
      </c>
      <c r="K238" s="309" t="s">
        <v>125</v>
      </c>
      <c r="L238" s="327">
        <v>4010</v>
      </c>
      <c r="M238" s="327">
        <v>4010</v>
      </c>
      <c r="N238" s="321">
        <f t="shared" si="24"/>
        <v>1403.5</v>
      </c>
      <c r="O238" s="330" t="s">
        <v>100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45">
      <c r="A239" s="438">
        <v>44502</v>
      </c>
      <c r="B239" s="460" t="s">
        <v>32</v>
      </c>
      <c r="C239" s="300" t="s">
        <v>54</v>
      </c>
      <c r="D239" s="309">
        <v>7</v>
      </c>
      <c r="E239" s="309" t="s">
        <v>63</v>
      </c>
      <c r="F239" s="310" t="s">
        <v>26</v>
      </c>
      <c r="G239" s="309">
        <v>1</v>
      </c>
      <c r="H239" s="307">
        <v>0.46458333333333335</v>
      </c>
      <c r="I239" s="308">
        <v>0.47916666666666669</v>
      </c>
      <c r="J239" s="326">
        <f t="shared" si="23"/>
        <v>0.35</v>
      </c>
      <c r="K239" s="309" t="s">
        <v>35</v>
      </c>
      <c r="L239" s="327">
        <v>0</v>
      </c>
      <c r="M239" s="327">
        <v>0</v>
      </c>
      <c r="N239" s="321">
        <f t="shared" si="24"/>
        <v>0</v>
      </c>
      <c r="O239" s="330" t="s">
        <v>65</v>
      </c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45">
      <c r="A240" s="438">
        <v>44502</v>
      </c>
      <c r="B240" s="460" t="s">
        <v>32</v>
      </c>
      <c r="C240" s="300" t="s">
        <v>37</v>
      </c>
      <c r="D240" s="309">
        <v>7</v>
      </c>
      <c r="E240" s="309" t="s">
        <v>63</v>
      </c>
      <c r="F240" s="310" t="s">
        <v>26</v>
      </c>
      <c r="G240" s="309">
        <v>1</v>
      </c>
      <c r="H240" s="307">
        <v>0.46458333333333335</v>
      </c>
      <c r="I240" s="308">
        <v>0.47916666666666669</v>
      </c>
      <c r="J240" s="326">
        <f t="shared" si="23"/>
        <v>0.35</v>
      </c>
      <c r="K240" s="309" t="s">
        <v>35</v>
      </c>
      <c r="L240" s="327">
        <v>0</v>
      </c>
      <c r="M240" s="327">
        <v>0</v>
      </c>
      <c r="N240" s="321">
        <f t="shared" si="24"/>
        <v>0</v>
      </c>
      <c r="O240" s="330" t="s">
        <v>65</v>
      </c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45">
      <c r="A241" s="438">
        <v>44502</v>
      </c>
      <c r="B241" s="460" t="s">
        <v>32</v>
      </c>
      <c r="C241" s="300" t="s">
        <v>54</v>
      </c>
      <c r="D241" s="309">
        <v>8</v>
      </c>
      <c r="E241" s="309" t="s">
        <v>34</v>
      </c>
      <c r="F241" s="310" t="s">
        <v>26</v>
      </c>
      <c r="G241" s="309">
        <v>7</v>
      </c>
      <c r="H241" s="308">
        <v>0.47916666666666669</v>
      </c>
      <c r="I241" s="308">
        <v>0.48541666666666666</v>
      </c>
      <c r="J241" s="326">
        <f t="shared" si="23"/>
        <v>0.15</v>
      </c>
      <c r="K241" s="309" t="s">
        <v>35</v>
      </c>
      <c r="L241" s="327">
        <v>4000</v>
      </c>
      <c r="M241" s="327">
        <v>4000</v>
      </c>
      <c r="N241" s="321">
        <f t="shared" si="24"/>
        <v>600</v>
      </c>
      <c r="O241" s="330"/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45">
      <c r="A242" s="438">
        <v>44502</v>
      </c>
      <c r="B242" s="460" t="s">
        <v>32</v>
      </c>
      <c r="C242" s="300" t="s">
        <v>37</v>
      </c>
      <c r="D242" s="309">
        <v>8</v>
      </c>
      <c r="E242" s="309" t="s">
        <v>34</v>
      </c>
      <c r="F242" s="310" t="s">
        <v>26</v>
      </c>
      <c r="G242" s="309">
        <v>7</v>
      </c>
      <c r="H242" s="308">
        <v>0.47916666666666669</v>
      </c>
      <c r="I242" s="308">
        <v>0.98611111111111116</v>
      </c>
      <c r="J242" s="326">
        <f t="shared" si="23"/>
        <v>12.166666666666666</v>
      </c>
      <c r="K242" s="309" t="s">
        <v>35</v>
      </c>
      <c r="L242" s="327">
        <v>9634</v>
      </c>
      <c r="M242" s="327">
        <v>9634</v>
      </c>
      <c r="N242" s="321">
        <f t="shared" si="24"/>
        <v>117213.66666666666</v>
      </c>
      <c r="O242" s="330" t="s">
        <v>96</v>
      </c>
      <c r="P242" s="335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23.45">
      <c r="A243" s="438">
        <v>44502</v>
      </c>
      <c r="B243" s="460" t="s">
        <v>32</v>
      </c>
      <c r="C243" s="462" t="s">
        <v>71</v>
      </c>
      <c r="D243" s="309">
        <v>9</v>
      </c>
      <c r="E243" s="309" t="s">
        <v>60</v>
      </c>
      <c r="F243" s="310">
        <v>99</v>
      </c>
      <c r="G243" s="309">
        <v>6</v>
      </c>
      <c r="H243" s="307">
        <v>0.54722222222222217</v>
      </c>
      <c r="I243" s="307">
        <v>0.55902777777777779</v>
      </c>
      <c r="J243" s="326">
        <f t="shared" si="23"/>
        <v>0.28333333333333333</v>
      </c>
      <c r="K243" s="309" t="s">
        <v>72</v>
      </c>
      <c r="L243" s="327">
        <v>117</v>
      </c>
      <c r="M243" s="327">
        <v>117</v>
      </c>
      <c r="N243" s="321">
        <f t="shared" si="24"/>
        <v>33.15</v>
      </c>
      <c r="O243" s="330" t="s">
        <v>100</v>
      </c>
      <c r="P243" s="335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45">
      <c r="A244" s="438">
        <v>44502</v>
      </c>
      <c r="B244" s="460" t="s">
        <v>32</v>
      </c>
      <c r="C244" s="462" t="s">
        <v>71</v>
      </c>
      <c r="D244" s="309">
        <v>11</v>
      </c>
      <c r="E244" s="309" t="s">
        <v>39</v>
      </c>
      <c r="F244" s="310">
        <v>99</v>
      </c>
      <c r="G244" s="309">
        <v>6</v>
      </c>
      <c r="H244" s="307">
        <v>0.59444444444444444</v>
      </c>
      <c r="I244" s="307">
        <v>0.60416666666666663</v>
      </c>
      <c r="J244" s="326">
        <f t="shared" si="23"/>
        <v>0.23333333333333334</v>
      </c>
      <c r="K244" s="309" t="s">
        <v>72</v>
      </c>
      <c r="L244" s="327">
        <v>117</v>
      </c>
      <c r="M244" s="327">
        <v>117</v>
      </c>
      <c r="N244" s="321">
        <f t="shared" si="24"/>
        <v>27.3</v>
      </c>
      <c r="O244" s="330" t="s">
        <v>100</v>
      </c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45">
      <c r="A245" s="438">
        <v>44502</v>
      </c>
      <c r="B245" s="460" t="s">
        <v>32</v>
      </c>
      <c r="C245" s="300" t="s">
        <v>54</v>
      </c>
      <c r="D245" s="309">
        <v>11</v>
      </c>
      <c r="E245" s="309" t="s">
        <v>39</v>
      </c>
      <c r="F245" s="310">
        <v>99</v>
      </c>
      <c r="G245" s="309">
        <v>6</v>
      </c>
      <c r="H245" s="307">
        <v>0.59444444444444444</v>
      </c>
      <c r="I245" s="307">
        <v>0.78472222222222221</v>
      </c>
      <c r="J245" s="326">
        <f t="shared" si="23"/>
        <v>4.5666666666666664</v>
      </c>
      <c r="K245" s="309" t="s">
        <v>147</v>
      </c>
      <c r="L245" s="327">
        <v>4000</v>
      </c>
      <c r="M245" s="327">
        <v>4000</v>
      </c>
      <c r="N245" s="321">
        <f t="shared" si="24"/>
        <v>18266.666666666664</v>
      </c>
      <c r="O245" s="330" t="s">
        <v>152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45">
      <c r="A246" s="438">
        <v>44502</v>
      </c>
      <c r="B246" s="460" t="s">
        <v>32</v>
      </c>
      <c r="C246" s="300" t="s">
        <v>59</v>
      </c>
      <c r="D246" s="309">
        <v>11</v>
      </c>
      <c r="E246" s="309" t="s">
        <v>39</v>
      </c>
      <c r="F246" s="310">
        <v>99</v>
      </c>
      <c r="G246" s="309">
        <v>6</v>
      </c>
      <c r="H246" s="307">
        <v>0.59444444444444444</v>
      </c>
      <c r="I246" s="307">
        <v>0.62847222222222221</v>
      </c>
      <c r="J246" s="326">
        <f t="shared" si="23"/>
        <v>0.81666666666666665</v>
      </c>
      <c r="K246" s="309" t="s">
        <v>72</v>
      </c>
      <c r="L246" s="327">
        <v>4010</v>
      </c>
      <c r="M246" s="327">
        <v>4010</v>
      </c>
      <c r="N246" s="321">
        <f t="shared" si="24"/>
        <v>3274.8333333333335</v>
      </c>
      <c r="O246" s="330" t="s">
        <v>100</v>
      </c>
      <c r="P246" s="335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45">
      <c r="A247" s="438">
        <v>44502</v>
      </c>
      <c r="B247" s="460" t="s">
        <v>32</v>
      </c>
      <c r="C247" s="300" t="s">
        <v>59</v>
      </c>
      <c r="D247" s="309">
        <v>13</v>
      </c>
      <c r="E247" s="309" t="s">
        <v>60</v>
      </c>
      <c r="F247" s="310">
        <v>99</v>
      </c>
      <c r="G247" s="309">
        <v>6</v>
      </c>
      <c r="H247" s="307">
        <v>0.65277777777777779</v>
      </c>
      <c r="I247" s="307">
        <v>0.77777777777777779</v>
      </c>
      <c r="J247" s="326">
        <f t="shared" si="23"/>
        <v>3</v>
      </c>
      <c r="K247" s="309" t="s">
        <v>147</v>
      </c>
      <c r="L247" s="327">
        <v>4010</v>
      </c>
      <c r="M247" s="327">
        <v>4010</v>
      </c>
      <c r="N247" s="321">
        <f t="shared" si="24"/>
        <v>12030</v>
      </c>
      <c r="O247" s="330" t="s">
        <v>153</v>
      </c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45">
      <c r="A248" s="438">
        <v>44502</v>
      </c>
      <c r="B248" s="460" t="s">
        <v>32</v>
      </c>
      <c r="C248" s="462" t="s">
        <v>71</v>
      </c>
      <c r="D248" s="309">
        <v>16</v>
      </c>
      <c r="E248" s="309" t="s">
        <v>39</v>
      </c>
      <c r="F248" s="310">
        <v>99</v>
      </c>
      <c r="G248" s="309">
        <v>6</v>
      </c>
      <c r="H248" s="307">
        <v>0.72152777777777777</v>
      </c>
      <c r="I248" s="307">
        <v>0.74375000000000002</v>
      </c>
      <c r="J248" s="326">
        <f t="shared" si="23"/>
        <v>0.53333333333333333</v>
      </c>
      <c r="K248" s="309" t="s">
        <v>72</v>
      </c>
      <c r="L248" s="327">
        <v>117</v>
      </c>
      <c r="M248" s="327">
        <v>117</v>
      </c>
      <c r="N248" s="321">
        <f t="shared" si="24"/>
        <v>62.4</v>
      </c>
      <c r="O248" s="330" t="s">
        <v>100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45">
      <c r="A249" s="438">
        <v>44502</v>
      </c>
      <c r="B249" s="460" t="s">
        <v>32</v>
      </c>
      <c r="C249" s="300" t="s">
        <v>54</v>
      </c>
      <c r="D249" s="309">
        <v>21</v>
      </c>
      <c r="E249" s="309" t="s">
        <v>34</v>
      </c>
      <c r="F249" s="310" t="s">
        <v>26</v>
      </c>
      <c r="G249" s="309">
        <v>7</v>
      </c>
      <c r="H249" s="307">
        <v>0.98472222222222217</v>
      </c>
      <c r="I249" s="307">
        <v>0.99930555555555556</v>
      </c>
      <c r="J249" s="326">
        <f t="shared" si="23"/>
        <v>0.35</v>
      </c>
      <c r="K249" s="309" t="s">
        <v>154</v>
      </c>
      <c r="L249" s="327">
        <v>0</v>
      </c>
      <c r="M249" s="327">
        <v>0</v>
      </c>
      <c r="N249" s="321">
        <f t="shared" si="24"/>
        <v>0</v>
      </c>
      <c r="O249" s="330" t="s">
        <v>96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45">
      <c r="A250" s="410">
        <v>44532</v>
      </c>
      <c r="B250" s="411" t="s">
        <v>19</v>
      </c>
      <c r="C250" s="412" t="s">
        <v>155</v>
      </c>
      <c r="D250" s="413">
        <v>1</v>
      </c>
      <c r="E250" s="413" t="s">
        <v>21</v>
      </c>
      <c r="F250" s="414">
        <v>99</v>
      </c>
      <c r="G250" s="413">
        <v>6</v>
      </c>
      <c r="H250" s="415">
        <v>0.36805555555555558</v>
      </c>
      <c r="I250" s="415">
        <v>0.37361111111111112</v>
      </c>
      <c r="J250" s="416">
        <f t="shared" si="23"/>
        <v>0.13333333333333333</v>
      </c>
      <c r="K250" s="417">
        <v>16</v>
      </c>
      <c r="L250" s="413">
        <v>14</v>
      </c>
      <c r="M250" s="418"/>
      <c r="N250" s="416">
        <f t="shared" si="24"/>
        <v>1.8666666666666667</v>
      </c>
      <c r="O250" s="425" t="s">
        <v>148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45">
      <c r="A251" s="410">
        <v>44532</v>
      </c>
      <c r="B251" s="411" t="s">
        <v>19</v>
      </c>
      <c r="C251" s="412" t="s">
        <v>20</v>
      </c>
      <c r="D251" s="413">
        <v>1</v>
      </c>
      <c r="E251" s="413" t="s">
        <v>21</v>
      </c>
      <c r="F251" s="414">
        <v>99</v>
      </c>
      <c r="G251" s="413">
        <v>6</v>
      </c>
      <c r="H251" s="415">
        <v>0.4368055555555555</v>
      </c>
      <c r="I251" s="415">
        <v>0.4458333333333333</v>
      </c>
      <c r="J251" s="416">
        <f t="shared" si="23"/>
        <v>0.21666666666666667</v>
      </c>
      <c r="K251" s="417">
        <v>12</v>
      </c>
      <c r="L251" s="418">
        <v>492</v>
      </c>
      <c r="M251" s="418"/>
      <c r="N251" s="416">
        <f t="shared" si="24"/>
        <v>106.60000000000001</v>
      </c>
      <c r="O251" s="425" t="s">
        <v>148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45">
      <c r="A252" s="410">
        <v>44532</v>
      </c>
      <c r="B252" s="411" t="s">
        <v>19</v>
      </c>
      <c r="C252" s="412" t="s">
        <v>20</v>
      </c>
      <c r="D252" s="413">
        <v>2</v>
      </c>
      <c r="E252" s="413" t="s">
        <v>21</v>
      </c>
      <c r="F252" s="414">
        <v>99</v>
      </c>
      <c r="G252" s="413" t="s">
        <v>128</v>
      </c>
      <c r="H252" s="415">
        <v>0.6875</v>
      </c>
      <c r="I252" s="415">
        <v>0.69513888888888886</v>
      </c>
      <c r="J252" s="416">
        <f t="shared" si="23"/>
        <v>0.18333333333333332</v>
      </c>
      <c r="K252" s="417">
        <v>12</v>
      </c>
      <c r="L252" s="413">
        <v>492</v>
      </c>
      <c r="M252" s="413"/>
      <c r="N252" s="416">
        <f t="shared" si="24"/>
        <v>90.199999999999989</v>
      </c>
      <c r="O252" s="425" t="s">
        <v>148</v>
      </c>
      <c r="P252" s="336"/>
      <c r="Q252" s="334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45">
      <c r="A253" s="410">
        <v>44532</v>
      </c>
      <c r="B253" s="411" t="s">
        <v>19</v>
      </c>
      <c r="C253" s="412" t="s">
        <v>20</v>
      </c>
      <c r="D253" s="413">
        <v>3</v>
      </c>
      <c r="E253" s="413" t="s">
        <v>21</v>
      </c>
      <c r="F253" s="414">
        <v>99</v>
      </c>
      <c r="G253" s="413" t="s">
        <v>128</v>
      </c>
      <c r="H253" s="420">
        <v>0.93680555555555556</v>
      </c>
      <c r="I253" s="415">
        <v>0.94791666666666663</v>
      </c>
      <c r="J253" s="416">
        <f t="shared" si="23"/>
        <v>0.26666666666666666</v>
      </c>
      <c r="K253" s="417">
        <v>10</v>
      </c>
      <c r="L253" s="413">
        <v>492</v>
      </c>
      <c r="M253" s="413"/>
      <c r="N253" s="416">
        <f t="shared" si="24"/>
        <v>131.19999999999999</v>
      </c>
      <c r="O253" s="425" t="s">
        <v>148</v>
      </c>
      <c r="P253" s="336"/>
      <c r="Q253" s="334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45">
      <c r="A254" s="410">
        <v>44502</v>
      </c>
      <c r="B254" s="411" t="s">
        <v>19</v>
      </c>
      <c r="C254" s="412" t="s">
        <v>28</v>
      </c>
      <c r="D254" s="413"/>
      <c r="E254" s="413" t="s">
        <v>21</v>
      </c>
      <c r="F254" s="414">
        <v>99</v>
      </c>
      <c r="G254" s="413">
        <v>6</v>
      </c>
      <c r="H254" s="415">
        <v>0</v>
      </c>
      <c r="I254" s="415">
        <v>0.22291666666666665</v>
      </c>
      <c r="J254" s="416">
        <f>HOUR(I254-H254)+MINUTE(I254-H254)/60</f>
        <v>5.35</v>
      </c>
      <c r="K254" s="417">
        <v>1.8</v>
      </c>
      <c r="L254" s="413">
        <v>14</v>
      </c>
      <c r="M254" s="418"/>
      <c r="N254" s="416">
        <f>J254*L254</f>
        <v>74.899999999999991</v>
      </c>
      <c r="O254" s="425" t="s">
        <v>148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93.95">
      <c r="A255" s="410">
        <v>44532</v>
      </c>
      <c r="B255" s="411" t="s">
        <v>19</v>
      </c>
      <c r="C255" s="412" t="s">
        <v>28</v>
      </c>
      <c r="D255" s="413">
        <v>1</v>
      </c>
      <c r="E255" s="413" t="s">
        <v>21</v>
      </c>
      <c r="F255" s="414">
        <v>99</v>
      </c>
      <c r="G255" s="413">
        <v>6</v>
      </c>
      <c r="H255" s="415">
        <v>0.4368055555555555</v>
      </c>
      <c r="I255" s="415">
        <v>0.59444444444444444</v>
      </c>
      <c r="J255" s="416">
        <f>HOUR(I255-H255)+MINUTE(I255-H255)/60</f>
        <v>3.7833333333333332</v>
      </c>
      <c r="K255" s="416">
        <v>1.9</v>
      </c>
      <c r="L255" s="413">
        <v>14</v>
      </c>
      <c r="M255" s="413"/>
      <c r="N255" s="416">
        <f>J255*L255</f>
        <v>52.966666666666669</v>
      </c>
      <c r="O255" s="419" t="s">
        <v>156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45">
      <c r="A256" s="410">
        <v>44532</v>
      </c>
      <c r="B256" s="411" t="s">
        <v>19</v>
      </c>
      <c r="C256" s="412" t="s">
        <v>28</v>
      </c>
      <c r="D256" s="413">
        <v>2</v>
      </c>
      <c r="E256" s="413" t="s">
        <v>21</v>
      </c>
      <c r="F256" s="414">
        <v>99</v>
      </c>
      <c r="G256" s="413">
        <v>1</v>
      </c>
      <c r="H256" s="415">
        <v>0.60763888888888895</v>
      </c>
      <c r="I256" s="415">
        <v>0.62083333333333335</v>
      </c>
      <c r="J256" s="416">
        <f>HOUR(I256-H256)+MINUTE(I256-H256)/60</f>
        <v>0.31666666666666665</v>
      </c>
      <c r="K256" s="417">
        <v>1</v>
      </c>
      <c r="L256" s="413">
        <v>14</v>
      </c>
      <c r="M256" s="418"/>
      <c r="N256" s="416">
        <f>J256*L256</f>
        <v>4.4333333333333336</v>
      </c>
      <c r="O256" s="425" t="s">
        <v>148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45">
      <c r="A257" s="410">
        <v>44532</v>
      </c>
      <c r="B257" s="411" t="s">
        <v>19</v>
      </c>
      <c r="C257" s="412" t="s">
        <v>28</v>
      </c>
      <c r="D257" s="413">
        <v>3</v>
      </c>
      <c r="E257" s="413" t="s">
        <v>21</v>
      </c>
      <c r="F257" s="414">
        <v>99</v>
      </c>
      <c r="G257" s="413">
        <v>1</v>
      </c>
      <c r="H257" s="415">
        <v>0.6875</v>
      </c>
      <c r="I257" s="415">
        <v>0.99930555555555556</v>
      </c>
      <c r="J257" s="416">
        <f>HOUR(I257-H257)+MINUTE(I257-H257)/60</f>
        <v>7.4833333333333334</v>
      </c>
      <c r="K257" s="417">
        <v>2.1</v>
      </c>
      <c r="L257" s="413">
        <v>14</v>
      </c>
      <c r="M257" s="418"/>
      <c r="N257" s="416">
        <f>J257*L257</f>
        <v>104.76666666666667</v>
      </c>
      <c r="O257" s="425"/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45">
      <c r="A258" s="438">
        <v>44502</v>
      </c>
      <c r="B258" s="460" t="s">
        <v>32</v>
      </c>
      <c r="C258" s="300" t="s">
        <v>54</v>
      </c>
      <c r="D258" s="309">
        <v>21</v>
      </c>
      <c r="E258" s="309" t="s">
        <v>34</v>
      </c>
      <c r="F258" s="310" t="s">
        <v>26</v>
      </c>
      <c r="G258" s="309">
        <v>7</v>
      </c>
      <c r="H258" s="307">
        <v>0</v>
      </c>
      <c r="I258" s="307">
        <v>0.35902777777777778</v>
      </c>
      <c r="J258" s="326">
        <f t="shared" ref="J258:J276" si="25">HOUR(I258-H258)+MINUTE(I258-H258)/60</f>
        <v>8.6166666666666671</v>
      </c>
      <c r="K258" s="309" t="s">
        <v>35</v>
      </c>
      <c r="L258" s="327">
        <v>4000</v>
      </c>
      <c r="M258" s="327">
        <v>4000</v>
      </c>
      <c r="N258" s="321">
        <f t="shared" ref="N258:N276" si="26">J258*L258</f>
        <v>34466.666666666672</v>
      </c>
      <c r="O258" s="330" t="s">
        <v>96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45">
      <c r="A259" s="438">
        <v>44532</v>
      </c>
      <c r="B259" s="460" t="s">
        <v>32</v>
      </c>
      <c r="C259" s="300" t="s">
        <v>71</v>
      </c>
      <c r="D259" s="309">
        <v>4</v>
      </c>
      <c r="E259" s="309" t="s">
        <v>39</v>
      </c>
      <c r="F259" s="310">
        <v>99</v>
      </c>
      <c r="G259" s="309">
        <v>6</v>
      </c>
      <c r="H259" s="308">
        <v>0.24166666666666667</v>
      </c>
      <c r="I259" s="308">
        <v>0.2673611111111111</v>
      </c>
      <c r="J259" s="326">
        <f t="shared" si="25"/>
        <v>0.6166666666666667</v>
      </c>
      <c r="K259" s="438" t="s">
        <v>68</v>
      </c>
      <c r="L259" s="327">
        <v>117</v>
      </c>
      <c r="M259" s="327">
        <v>117</v>
      </c>
      <c r="N259" s="321">
        <f t="shared" si="26"/>
        <v>72.150000000000006</v>
      </c>
      <c r="O259" s="472" t="s">
        <v>157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45">
      <c r="A260" s="438">
        <v>44532</v>
      </c>
      <c r="B260" s="460" t="s">
        <v>32</v>
      </c>
      <c r="C260" s="300" t="s">
        <v>158</v>
      </c>
      <c r="D260" s="309">
        <v>6</v>
      </c>
      <c r="E260" s="309" t="s">
        <v>39</v>
      </c>
      <c r="F260" s="310">
        <v>99</v>
      </c>
      <c r="G260" s="309">
        <v>6</v>
      </c>
      <c r="H260" s="308">
        <v>0.3444444444444445</v>
      </c>
      <c r="I260" s="308">
        <v>0.35069444444444442</v>
      </c>
      <c r="J260" s="326">
        <f t="shared" si="25"/>
        <v>0.15</v>
      </c>
      <c r="K260" s="438" t="s">
        <v>73</v>
      </c>
      <c r="L260" s="327">
        <v>4010</v>
      </c>
      <c r="M260" s="327">
        <v>4010</v>
      </c>
      <c r="N260" s="321">
        <f t="shared" si="26"/>
        <v>601.5</v>
      </c>
      <c r="O260" s="472" t="s">
        <v>157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45">
      <c r="A261" s="438">
        <v>44532</v>
      </c>
      <c r="B261" s="460" t="s">
        <v>32</v>
      </c>
      <c r="C261" s="300" t="s">
        <v>158</v>
      </c>
      <c r="D261" s="309">
        <v>7</v>
      </c>
      <c r="E261" s="309" t="s">
        <v>39</v>
      </c>
      <c r="F261" s="310">
        <v>99</v>
      </c>
      <c r="G261" s="309">
        <v>6</v>
      </c>
      <c r="H261" s="308">
        <v>0.36180555555555555</v>
      </c>
      <c r="I261" s="308">
        <v>0.37083333333333335</v>
      </c>
      <c r="J261" s="326">
        <f t="shared" si="25"/>
        <v>0.21666666666666667</v>
      </c>
      <c r="K261" s="438" t="s">
        <v>159</v>
      </c>
      <c r="L261" s="327">
        <v>4010</v>
      </c>
      <c r="M261" s="327">
        <v>4010</v>
      </c>
      <c r="N261" s="321">
        <f t="shared" si="26"/>
        <v>868.83333333333337</v>
      </c>
      <c r="O261" s="472" t="s">
        <v>157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45">
      <c r="A262" s="438">
        <v>44532</v>
      </c>
      <c r="B262" s="460" t="s">
        <v>32</v>
      </c>
      <c r="C262" s="300" t="s">
        <v>54</v>
      </c>
      <c r="D262" s="309">
        <v>7</v>
      </c>
      <c r="E262" s="309" t="s">
        <v>63</v>
      </c>
      <c r="F262" s="310" t="s">
        <v>26</v>
      </c>
      <c r="G262" s="309">
        <v>1</v>
      </c>
      <c r="H262" s="308">
        <v>0.36180555555555555</v>
      </c>
      <c r="I262" s="308">
        <v>0.37083333333333335</v>
      </c>
      <c r="J262" s="326">
        <f t="shared" si="25"/>
        <v>0.21666666666666667</v>
      </c>
      <c r="K262" s="438" t="s">
        <v>147</v>
      </c>
      <c r="L262" s="327">
        <v>4000</v>
      </c>
      <c r="M262" s="327">
        <v>4000</v>
      </c>
      <c r="N262" s="321">
        <f t="shared" si="26"/>
        <v>866.66666666666674</v>
      </c>
      <c r="O262" s="472" t="s">
        <v>65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45">
      <c r="A263" s="438">
        <v>44532</v>
      </c>
      <c r="B263" s="460" t="s">
        <v>32</v>
      </c>
      <c r="C263" s="300" t="s">
        <v>54</v>
      </c>
      <c r="D263" s="309">
        <v>7</v>
      </c>
      <c r="E263" s="309" t="s">
        <v>63</v>
      </c>
      <c r="F263" s="310" t="s">
        <v>26</v>
      </c>
      <c r="G263" s="309">
        <v>1</v>
      </c>
      <c r="H263" s="308">
        <v>0.37083333333333335</v>
      </c>
      <c r="I263" s="308">
        <v>0.80625000000000002</v>
      </c>
      <c r="J263" s="326">
        <f t="shared" si="25"/>
        <v>10.45</v>
      </c>
      <c r="K263" s="438" t="s">
        <v>35</v>
      </c>
      <c r="L263" s="327">
        <v>4000</v>
      </c>
      <c r="M263" s="327">
        <v>4000</v>
      </c>
      <c r="N263" s="321">
        <f t="shared" si="26"/>
        <v>41800</v>
      </c>
      <c r="O263" s="472" t="s">
        <v>65</v>
      </c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45">
      <c r="A264" s="438">
        <v>44532</v>
      </c>
      <c r="B264" s="460" t="s">
        <v>32</v>
      </c>
      <c r="C264" s="300" t="s">
        <v>158</v>
      </c>
      <c r="D264" s="309">
        <v>11</v>
      </c>
      <c r="E264" s="309" t="s">
        <v>60</v>
      </c>
      <c r="F264" s="310">
        <v>99</v>
      </c>
      <c r="G264" s="309">
        <v>6</v>
      </c>
      <c r="H264" s="308">
        <v>0.77430555555555547</v>
      </c>
      <c r="I264" s="308">
        <v>0.77986111111111101</v>
      </c>
      <c r="J264" s="326">
        <f t="shared" si="25"/>
        <v>0.13333333333333333</v>
      </c>
      <c r="K264" s="438" t="s">
        <v>97</v>
      </c>
      <c r="L264" s="327">
        <v>4010</v>
      </c>
      <c r="M264" s="327">
        <v>4010</v>
      </c>
      <c r="N264" s="321">
        <f t="shared" si="26"/>
        <v>534.66666666666663</v>
      </c>
      <c r="O264" s="472" t="s">
        <v>65</v>
      </c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45">
      <c r="A265" s="438">
        <v>44532</v>
      </c>
      <c r="B265" s="460" t="s">
        <v>32</v>
      </c>
      <c r="C265" s="300" t="s">
        <v>37</v>
      </c>
      <c r="D265" s="309">
        <v>11</v>
      </c>
      <c r="E265" s="309" t="s">
        <v>63</v>
      </c>
      <c r="F265" s="310" t="s">
        <v>26</v>
      </c>
      <c r="G265" s="309">
        <v>1</v>
      </c>
      <c r="H265" s="308">
        <v>0.77430555555555547</v>
      </c>
      <c r="I265" s="308">
        <v>0.77986111111111101</v>
      </c>
      <c r="J265" s="326">
        <f t="shared" si="25"/>
        <v>0.13333333333333333</v>
      </c>
      <c r="K265" s="438" t="s">
        <v>68</v>
      </c>
      <c r="L265" s="327">
        <v>9634</v>
      </c>
      <c r="M265" s="327">
        <v>9634</v>
      </c>
      <c r="N265" s="321">
        <f t="shared" si="26"/>
        <v>1284.5333333333333</v>
      </c>
      <c r="O265" s="472" t="s">
        <v>65</v>
      </c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45">
      <c r="A266" s="438">
        <v>44532</v>
      </c>
      <c r="B266" s="460" t="s">
        <v>32</v>
      </c>
      <c r="C266" s="300" t="s">
        <v>37</v>
      </c>
      <c r="D266" s="309">
        <v>11</v>
      </c>
      <c r="E266" s="309" t="s">
        <v>63</v>
      </c>
      <c r="F266" s="310" t="s">
        <v>26</v>
      </c>
      <c r="G266" s="309">
        <v>1</v>
      </c>
      <c r="H266" s="308">
        <v>0.77986111111111101</v>
      </c>
      <c r="I266" s="308">
        <v>0.99930555555555556</v>
      </c>
      <c r="J266" s="326">
        <f t="shared" si="25"/>
        <v>5.2666666666666666</v>
      </c>
      <c r="K266" s="438" t="s">
        <v>35</v>
      </c>
      <c r="L266" s="327">
        <v>0</v>
      </c>
      <c r="M266" s="327">
        <v>0</v>
      </c>
      <c r="N266" s="321">
        <f t="shared" si="26"/>
        <v>0</v>
      </c>
      <c r="O266" s="472" t="s">
        <v>65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45">
      <c r="A267" s="438">
        <v>44532</v>
      </c>
      <c r="B267" s="460" t="s">
        <v>32</v>
      </c>
      <c r="C267" s="300" t="s">
        <v>71</v>
      </c>
      <c r="D267" s="309">
        <v>12</v>
      </c>
      <c r="E267" s="309" t="s">
        <v>60</v>
      </c>
      <c r="F267" s="310">
        <v>99</v>
      </c>
      <c r="G267" s="309">
        <v>6</v>
      </c>
      <c r="H267" s="308">
        <v>0.80208333333333337</v>
      </c>
      <c r="I267" s="308">
        <v>0.81736111111111109</v>
      </c>
      <c r="J267" s="326">
        <f t="shared" si="25"/>
        <v>0.36666666666666664</v>
      </c>
      <c r="K267" s="303" t="s">
        <v>147</v>
      </c>
      <c r="L267" s="327">
        <v>117</v>
      </c>
      <c r="M267" s="327">
        <v>117</v>
      </c>
      <c r="N267" s="321">
        <f t="shared" si="26"/>
        <v>42.9</v>
      </c>
      <c r="O267" s="472" t="s">
        <v>157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45">
      <c r="A268" s="293">
        <v>44238</v>
      </c>
      <c r="B268" s="294" t="s">
        <v>29</v>
      </c>
      <c r="C268" s="430" t="s">
        <v>30</v>
      </c>
      <c r="D268" s="431">
        <v>1</v>
      </c>
      <c r="E268" s="431" t="s">
        <v>21</v>
      </c>
      <c r="F268" s="432">
        <v>99</v>
      </c>
      <c r="G268" s="431">
        <v>7</v>
      </c>
      <c r="H268" s="433">
        <v>0</v>
      </c>
      <c r="I268" s="433">
        <v>0.22500000000000001</v>
      </c>
      <c r="J268" s="321">
        <f t="shared" si="25"/>
        <v>5.4</v>
      </c>
      <c r="K268" s="434">
        <v>9.5</v>
      </c>
      <c r="L268" s="431">
        <v>9360</v>
      </c>
      <c r="M268" s="325"/>
      <c r="N268" s="321">
        <f t="shared" si="26"/>
        <v>50544</v>
      </c>
      <c r="O268" s="324"/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45">
      <c r="A269" s="293">
        <v>44239</v>
      </c>
      <c r="B269" s="294" t="s">
        <v>29</v>
      </c>
      <c r="C269" s="295" t="s">
        <v>78</v>
      </c>
      <c r="D269" s="296">
        <v>1</v>
      </c>
      <c r="E269" s="296" t="s">
        <v>21</v>
      </c>
      <c r="F269" s="297">
        <v>99</v>
      </c>
      <c r="G269" s="296">
        <v>1</v>
      </c>
      <c r="H269" s="433">
        <v>0.34791666666666665</v>
      </c>
      <c r="I269" s="433">
        <v>0.61458333333333337</v>
      </c>
      <c r="J269" s="321">
        <f t="shared" si="25"/>
        <v>6.4</v>
      </c>
      <c r="K269" s="434">
        <v>0.1</v>
      </c>
      <c r="L269" s="431">
        <v>1065</v>
      </c>
      <c r="M269" s="325"/>
      <c r="N269" s="321">
        <f t="shared" si="26"/>
        <v>6816</v>
      </c>
      <c r="O269" s="324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45">
      <c r="A270" s="293">
        <v>44239</v>
      </c>
      <c r="B270" s="294" t="s">
        <v>29</v>
      </c>
      <c r="C270" s="430" t="s">
        <v>30</v>
      </c>
      <c r="D270" s="431">
        <v>2</v>
      </c>
      <c r="E270" s="431" t="s">
        <v>21</v>
      </c>
      <c r="F270" s="432">
        <v>99</v>
      </c>
      <c r="G270" s="431">
        <v>7</v>
      </c>
      <c r="H270" s="433">
        <v>0.42638888888888887</v>
      </c>
      <c r="I270" s="433">
        <v>0.99930555555555556</v>
      </c>
      <c r="J270" s="321">
        <f t="shared" si="25"/>
        <v>13.75</v>
      </c>
      <c r="K270" s="434">
        <v>9.5</v>
      </c>
      <c r="L270" s="431">
        <v>0</v>
      </c>
      <c r="M270" s="325"/>
      <c r="N270" s="321">
        <f t="shared" si="26"/>
        <v>0</v>
      </c>
      <c r="O270" s="324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45">
      <c r="A271" s="410" t="s">
        <v>160</v>
      </c>
      <c r="B271" s="411" t="s">
        <v>19</v>
      </c>
      <c r="C271" s="412" t="s">
        <v>50</v>
      </c>
      <c r="D271" s="413">
        <v>1</v>
      </c>
      <c r="E271" s="413" t="s">
        <v>21</v>
      </c>
      <c r="F271" s="414">
        <v>99</v>
      </c>
      <c r="G271" s="413">
        <v>6</v>
      </c>
      <c r="H271" s="415">
        <v>6.2499999999999995E-3</v>
      </c>
      <c r="I271" s="415">
        <v>1.3888888888888888E-2</v>
      </c>
      <c r="J271" s="416">
        <f t="shared" si="25"/>
        <v>0.18333333333333332</v>
      </c>
      <c r="K271" s="417">
        <v>5</v>
      </c>
      <c r="L271" s="413">
        <v>11</v>
      </c>
      <c r="M271" s="418"/>
      <c r="N271" s="416">
        <f t="shared" si="26"/>
        <v>2.0166666666666666</v>
      </c>
      <c r="O271" s="419" t="s">
        <v>22</v>
      </c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47.1">
      <c r="A272" s="410" t="s">
        <v>160</v>
      </c>
      <c r="B272" s="411" t="s">
        <v>19</v>
      </c>
      <c r="C272" s="412" t="s">
        <v>20</v>
      </c>
      <c r="D272" s="413">
        <v>1</v>
      </c>
      <c r="E272" s="413" t="s">
        <v>21</v>
      </c>
      <c r="F272" s="414">
        <v>99</v>
      </c>
      <c r="G272" s="413">
        <v>1</v>
      </c>
      <c r="H272" s="415">
        <v>0.54166666666666663</v>
      </c>
      <c r="I272" s="415">
        <v>0.56736111111111109</v>
      </c>
      <c r="J272" s="416">
        <f t="shared" si="25"/>
        <v>0.6166666666666667</v>
      </c>
      <c r="K272" s="417">
        <v>5</v>
      </c>
      <c r="L272" s="418">
        <v>492</v>
      </c>
      <c r="M272" s="418"/>
      <c r="N272" s="416">
        <f t="shared" si="26"/>
        <v>303.40000000000003</v>
      </c>
      <c r="O272" s="419" t="s">
        <v>149</v>
      </c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45">
      <c r="A273" s="410" t="s">
        <v>160</v>
      </c>
      <c r="B273" s="411" t="s">
        <v>19</v>
      </c>
      <c r="C273" s="412" t="s">
        <v>24</v>
      </c>
      <c r="D273" s="413">
        <v>1</v>
      </c>
      <c r="E273" s="413" t="s">
        <v>21</v>
      </c>
      <c r="F273" s="414">
        <v>99</v>
      </c>
      <c r="G273" s="413" t="s">
        <v>27</v>
      </c>
      <c r="H273" s="415">
        <v>0.54166666666666663</v>
      </c>
      <c r="I273" s="415">
        <v>0.56388888888888888</v>
      </c>
      <c r="J273" s="416">
        <f t="shared" si="25"/>
        <v>0.53333333333333333</v>
      </c>
      <c r="K273" s="417">
        <v>5</v>
      </c>
      <c r="L273" s="413">
        <v>25</v>
      </c>
      <c r="M273" s="413"/>
      <c r="N273" s="416">
        <f t="shared" si="26"/>
        <v>13.333333333333334</v>
      </c>
      <c r="O273" s="426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47.1">
      <c r="A274" s="410" t="s">
        <v>160</v>
      </c>
      <c r="B274" s="411" t="s">
        <v>19</v>
      </c>
      <c r="C274" s="412" t="s">
        <v>20</v>
      </c>
      <c r="D274" s="413">
        <v>2</v>
      </c>
      <c r="E274" s="413" t="s">
        <v>21</v>
      </c>
      <c r="F274" s="414">
        <v>99</v>
      </c>
      <c r="G274" s="413">
        <v>6</v>
      </c>
      <c r="H274" s="415">
        <v>0.6958333333333333</v>
      </c>
      <c r="I274" s="415">
        <v>0.71805555555555556</v>
      </c>
      <c r="J274" s="416">
        <f t="shared" si="25"/>
        <v>0.53333333333333333</v>
      </c>
      <c r="K274" s="417">
        <v>13</v>
      </c>
      <c r="L274" s="413">
        <v>492</v>
      </c>
      <c r="M274" s="413"/>
      <c r="N274" s="416">
        <f t="shared" si="26"/>
        <v>262.39999999999998</v>
      </c>
      <c r="O274" s="427" t="s">
        <v>149</v>
      </c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45">
      <c r="A275" s="410" t="s">
        <v>160</v>
      </c>
      <c r="B275" s="411" t="s">
        <v>19</v>
      </c>
      <c r="C275" s="412" t="s">
        <v>48</v>
      </c>
      <c r="D275" s="413">
        <v>1</v>
      </c>
      <c r="E275" s="413" t="s">
        <v>21</v>
      </c>
      <c r="F275" s="414">
        <v>99</v>
      </c>
      <c r="G275" s="413">
        <v>6</v>
      </c>
      <c r="H275" s="415">
        <v>0.73402777777777783</v>
      </c>
      <c r="I275" s="415">
        <v>0.73958333333333337</v>
      </c>
      <c r="J275" s="416">
        <f t="shared" si="25"/>
        <v>0.13333333333333333</v>
      </c>
      <c r="K275" s="417">
        <v>10</v>
      </c>
      <c r="L275" s="413">
        <v>14</v>
      </c>
      <c r="M275" s="421"/>
      <c r="N275" s="416">
        <f t="shared" si="26"/>
        <v>1.8666666666666667</v>
      </c>
      <c r="O275" s="428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45">
      <c r="A276" s="410" t="s">
        <v>160</v>
      </c>
      <c r="B276" s="411" t="s">
        <v>19</v>
      </c>
      <c r="C276" s="412" t="s">
        <v>50</v>
      </c>
      <c r="D276" s="413">
        <v>2</v>
      </c>
      <c r="E276" s="413" t="s">
        <v>25</v>
      </c>
      <c r="F276" s="414" t="s">
        <v>26</v>
      </c>
      <c r="G276" s="413">
        <v>7</v>
      </c>
      <c r="H276" s="415">
        <v>0.88263888888888886</v>
      </c>
      <c r="I276" s="415">
        <v>0.90069444444444446</v>
      </c>
      <c r="J276" s="416">
        <f t="shared" si="25"/>
        <v>0.43333333333333335</v>
      </c>
      <c r="K276" s="417">
        <v>5</v>
      </c>
      <c r="L276" s="413">
        <v>11</v>
      </c>
      <c r="M276" s="418"/>
      <c r="N276" s="416">
        <f t="shared" si="26"/>
        <v>4.7666666666666666</v>
      </c>
      <c r="O276" s="425"/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47.1">
      <c r="A277" s="410">
        <v>44532</v>
      </c>
      <c r="B277" s="411" t="s">
        <v>19</v>
      </c>
      <c r="C277" s="412" t="s">
        <v>28</v>
      </c>
      <c r="D277" s="413"/>
      <c r="E277" s="413" t="s">
        <v>21</v>
      </c>
      <c r="F277" s="414">
        <v>99</v>
      </c>
      <c r="G277" s="413">
        <v>1</v>
      </c>
      <c r="H277" s="415">
        <v>0</v>
      </c>
      <c r="I277" s="415">
        <v>0.47430555555555554</v>
      </c>
      <c r="J277" s="416">
        <f>HOUR(I277-H277)+MINUTE(I277-H277)/60</f>
        <v>11.383333333333333</v>
      </c>
      <c r="K277" s="417">
        <v>2.1</v>
      </c>
      <c r="L277" s="413">
        <v>14</v>
      </c>
      <c r="M277" s="418"/>
      <c r="N277" s="416">
        <f>J277*L277</f>
        <v>159.36666666666667</v>
      </c>
      <c r="O277" s="425" t="s">
        <v>161</v>
      </c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45">
      <c r="A278" s="410" t="s">
        <v>160</v>
      </c>
      <c r="B278" s="411" t="s">
        <v>19</v>
      </c>
      <c r="C278" s="412" t="s">
        <v>28</v>
      </c>
      <c r="D278" s="413">
        <v>1</v>
      </c>
      <c r="E278" s="413" t="s">
        <v>21</v>
      </c>
      <c r="F278" s="414">
        <v>99</v>
      </c>
      <c r="G278" s="413">
        <v>1</v>
      </c>
      <c r="H278" s="415">
        <v>0.54166666666666663</v>
      </c>
      <c r="I278" s="415">
        <v>0.64722222222222225</v>
      </c>
      <c r="J278" s="416">
        <f>HOUR(I278-H278)+MINUTE(I278-H278)/60</f>
        <v>2.5333333333333332</v>
      </c>
      <c r="K278" s="417">
        <v>1.8</v>
      </c>
      <c r="L278" s="413">
        <v>14</v>
      </c>
      <c r="M278" s="413"/>
      <c r="N278" s="416">
        <f>J278*L278</f>
        <v>35.466666666666669</v>
      </c>
      <c r="O278" s="419"/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45">
      <c r="A279" s="410" t="s">
        <v>160</v>
      </c>
      <c r="B279" s="411" t="s">
        <v>19</v>
      </c>
      <c r="C279" s="412" t="s">
        <v>28</v>
      </c>
      <c r="D279" s="413">
        <v>2</v>
      </c>
      <c r="E279" s="413" t="s">
        <v>21</v>
      </c>
      <c r="F279" s="414">
        <v>99</v>
      </c>
      <c r="G279" s="413">
        <v>6</v>
      </c>
      <c r="H279" s="415">
        <v>0.6958333333333333</v>
      </c>
      <c r="I279" s="415">
        <v>0.99930555555555556</v>
      </c>
      <c r="J279" s="416">
        <f>HOUR(I279-H279)+MINUTE(I279-H279)/60</f>
        <v>7.2833333333333332</v>
      </c>
      <c r="K279" s="417">
        <v>1.8</v>
      </c>
      <c r="L279" s="413">
        <v>0</v>
      </c>
      <c r="M279" s="418"/>
      <c r="N279" s="416">
        <f>J279*L279</f>
        <v>0</v>
      </c>
      <c r="O279" s="425"/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45">
      <c r="A280" s="293">
        <v>44239</v>
      </c>
      <c r="B280" s="294" t="s">
        <v>29</v>
      </c>
      <c r="C280" s="430" t="s">
        <v>30</v>
      </c>
      <c r="D280" s="431">
        <v>1</v>
      </c>
      <c r="E280" s="431" t="s">
        <v>21</v>
      </c>
      <c r="F280" s="432">
        <v>99</v>
      </c>
      <c r="G280" s="431">
        <v>7</v>
      </c>
      <c r="H280" s="433">
        <v>0</v>
      </c>
      <c r="I280" s="433">
        <v>0.3527777777777778</v>
      </c>
      <c r="J280" s="321">
        <f t="shared" ref="J280:J295" si="27">HOUR(I280-H280)+MINUTE(I280-H280)/60</f>
        <v>8.4666666666666668</v>
      </c>
      <c r="K280" s="434">
        <v>9.5</v>
      </c>
      <c r="L280" s="431">
        <v>9360</v>
      </c>
      <c r="M280" s="325"/>
      <c r="N280" s="321">
        <f t="shared" ref="N280:N295" si="28">J280*L280</f>
        <v>79248</v>
      </c>
      <c r="O280" s="324"/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customHeight="1">
      <c r="A281" s="293">
        <v>44240</v>
      </c>
      <c r="B281" s="294" t="s">
        <v>29</v>
      </c>
      <c r="C281" s="430" t="s">
        <v>78</v>
      </c>
      <c r="D281" s="431">
        <v>1</v>
      </c>
      <c r="E281" s="431" t="s">
        <v>21</v>
      </c>
      <c r="F281" s="432">
        <v>99</v>
      </c>
      <c r="G281" s="431">
        <v>6</v>
      </c>
      <c r="H281" s="433">
        <v>0.32430555555555557</v>
      </c>
      <c r="I281" s="433">
        <v>0.48749999999999999</v>
      </c>
      <c r="J281" s="321">
        <f t="shared" si="27"/>
        <v>3.9166666666666665</v>
      </c>
      <c r="K281" s="434">
        <v>0.09</v>
      </c>
      <c r="L281" s="431">
        <v>1065</v>
      </c>
      <c r="M281" s="325"/>
      <c r="N281" s="321">
        <f t="shared" si="28"/>
        <v>4171.25</v>
      </c>
      <c r="O281" s="324"/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customHeight="1">
      <c r="A282" s="293">
        <v>44240</v>
      </c>
      <c r="B282" s="294" t="s">
        <v>29</v>
      </c>
      <c r="C282" s="295" t="s">
        <v>86</v>
      </c>
      <c r="D282" s="296">
        <v>1</v>
      </c>
      <c r="E282" s="296" t="s">
        <v>25</v>
      </c>
      <c r="F282" s="297" t="s">
        <v>26</v>
      </c>
      <c r="G282" s="296">
        <v>7</v>
      </c>
      <c r="H282" s="433">
        <v>0.54027777777777775</v>
      </c>
      <c r="I282" s="433">
        <v>0.56944444444444442</v>
      </c>
      <c r="J282" s="321">
        <f t="shared" si="27"/>
        <v>0.7</v>
      </c>
      <c r="K282" s="434">
        <v>10</v>
      </c>
      <c r="L282" s="431">
        <v>33</v>
      </c>
      <c r="M282" s="325"/>
      <c r="N282" s="321">
        <f t="shared" si="28"/>
        <v>23.099999999999998</v>
      </c>
      <c r="O282" s="324"/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customHeight="1">
      <c r="A283" s="293">
        <v>44240</v>
      </c>
      <c r="B283" s="294" t="s">
        <v>29</v>
      </c>
      <c r="C283" s="430" t="s">
        <v>30</v>
      </c>
      <c r="D283" s="431">
        <v>2</v>
      </c>
      <c r="E283" s="431" t="s">
        <v>21</v>
      </c>
      <c r="F283" s="432">
        <v>99</v>
      </c>
      <c r="G283" s="431">
        <v>7</v>
      </c>
      <c r="H283" s="433">
        <v>0.54027777777777775</v>
      </c>
      <c r="I283" s="433">
        <v>0.57152777777777775</v>
      </c>
      <c r="J283" s="321">
        <f t="shared" si="27"/>
        <v>0.75</v>
      </c>
      <c r="K283" s="434">
        <v>9</v>
      </c>
      <c r="L283" s="431">
        <v>9306</v>
      </c>
      <c r="M283" s="325"/>
      <c r="N283" s="321">
        <f t="shared" si="28"/>
        <v>6979.5</v>
      </c>
      <c r="O283" s="324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customHeight="1">
      <c r="A284" s="293">
        <v>44240</v>
      </c>
      <c r="B284" s="294" t="s">
        <v>29</v>
      </c>
      <c r="C284" s="430" t="s">
        <v>30</v>
      </c>
      <c r="D284" s="431">
        <v>3</v>
      </c>
      <c r="E284" s="296" t="s">
        <v>25</v>
      </c>
      <c r="F284" s="297" t="s">
        <v>26</v>
      </c>
      <c r="G284" s="296">
        <v>7</v>
      </c>
      <c r="H284" s="433">
        <v>0.6791666666666667</v>
      </c>
      <c r="I284" s="433">
        <v>0.99930555555555556</v>
      </c>
      <c r="J284" s="321">
        <f t="shared" si="27"/>
        <v>7.6833333333333336</v>
      </c>
      <c r="K284" s="434">
        <v>9</v>
      </c>
      <c r="L284" s="431">
        <v>0</v>
      </c>
      <c r="M284" s="325"/>
      <c r="N284" s="321">
        <f t="shared" si="28"/>
        <v>0</v>
      </c>
      <c r="O284" s="324"/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customHeight="1">
      <c r="A285" s="438" t="s">
        <v>162</v>
      </c>
      <c r="B285" s="473" t="s">
        <v>32</v>
      </c>
      <c r="C285" s="300" t="s">
        <v>37</v>
      </c>
      <c r="D285" s="309"/>
      <c r="E285" s="309" t="s">
        <v>39</v>
      </c>
      <c r="F285" s="310" t="s">
        <v>26</v>
      </c>
      <c r="G285" s="309">
        <v>7</v>
      </c>
      <c r="H285" s="474">
        <v>0</v>
      </c>
      <c r="I285" s="308">
        <v>0.72222222222222221</v>
      </c>
      <c r="J285" s="475">
        <f t="shared" si="27"/>
        <v>17.333333333333332</v>
      </c>
      <c r="K285" s="309" t="s">
        <v>35</v>
      </c>
      <c r="L285" s="327">
        <v>4000</v>
      </c>
      <c r="M285" s="327">
        <v>4000</v>
      </c>
      <c r="N285" s="476">
        <f t="shared" si="28"/>
        <v>69333.333333333328</v>
      </c>
      <c r="O285" s="464" t="s">
        <v>163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customHeight="1">
      <c r="A286" s="438" t="s">
        <v>162</v>
      </c>
      <c r="B286" s="473" t="s">
        <v>32</v>
      </c>
      <c r="C286" s="300" t="s">
        <v>54</v>
      </c>
      <c r="D286" s="309">
        <v>1</v>
      </c>
      <c r="E286" s="309" t="s">
        <v>39</v>
      </c>
      <c r="F286" s="310">
        <v>99</v>
      </c>
      <c r="G286" s="309">
        <v>7</v>
      </c>
      <c r="H286" s="474">
        <v>8.3333333333333332E-3</v>
      </c>
      <c r="I286" s="308">
        <v>0.60555555555555551</v>
      </c>
      <c r="J286" s="475">
        <f t="shared" si="27"/>
        <v>14.333333333333334</v>
      </c>
      <c r="K286" s="309" t="s">
        <v>35</v>
      </c>
      <c r="L286" s="327">
        <v>4000</v>
      </c>
      <c r="M286" s="327">
        <v>4000</v>
      </c>
      <c r="N286" s="476">
        <f t="shared" si="28"/>
        <v>57333.333333333336</v>
      </c>
      <c r="O286" s="464" t="s">
        <v>164</v>
      </c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customHeight="1">
      <c r="A287" s="438" t="s">
        <v>162</v>
      </c>
      <c r="B287" s="460" t="s">
        <v>32</v>
      </c>
      <c r="C287" s="300" t="s">
        <v>165</v>
      </c>
      <c r="D287" s="309">
        <v>1</v>
      </c>
      <c r="E287" s="309" t="s">
        <v>39</v>
      </c>
      <c r="F287" s="310">
        <v>99</v>
      </c>
      <c r="G287" s="309">
        <v>6</v>
      </c>
      <c r="H287" s="307">
        <v>8.3333333333333332E-3</v>
      </c>
      <c r="I287" s="307">
        <v>1.6666666666666666E-2</v>
      </c>
      <c r="J287" s="326">
        <f t="shared" si="27"/>
        <v>0.2</v>
      </c>
      <c r="K287" s="461" t="s">
        <v>97</v>
      </c>
      <c r="L287" s="327">
        <v>4010</v>
      </c>
      <c r="M287" s="327">
        <v>4010</v>
      </c>
      <c r="N287" s="476">
        <f t="shared" si="28"/>
        <v>802</v>
      </c>
      <c r="O287" s="464" t="s">
        <v>100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customHeight="1">
      <c r="A288" s="438" t="s">
        <v>162</v>
      </c>
      <c r="B288" s="460" t="s">
        <v>32</v>
      </c>
      <c r="C288" s="300" t="s">
        <v>165</v>
      </c>
      <c r="D288" s="309">
        <v>7</v>
      </c>
      <c r="E288" s="309" t="s">
        <v>39</v>
      </c>
      <c r="F288" s="310">
        <v>99</v>
      </c>
      <c r="G288" s="309">
        <v>6</v>
      </c>
      <c r="H288" s="307">
        <v>0.62847222222222221</v>
      </c>
      <c r="I288" s="307">
        <v>0.63472222222222219</v>
      </c>
      <c r="J288" s="326">
        <f t="shared" si="27"/>
        <v>0.15</v>
      </c>
      <c r="K288" s="461" t="s">
        <v>166</v>
      </c>
      <c r="L288" s="327">
        <v>4010</v>
      </c>
      <c r="M288" s="327">
        <v>4010</v>
      </c>
      <c r="N288" s="476">
        <f t="shared" si="28"/>
        <v>601.5</v>
      </c>
      <c r="O288" s="464" t="s">
        <v>100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customHeight="1">
      <c r="A289" s="438" t="s">
        <v>162</v>
      </c>
      <c r="B289" s="460" t="s">
        <v>32</v>
      </c>
      <c r="C289" s="300" t="s">
        <v>54</v>
      </c>
      <c r="D289" s="309">
        <v>7</v>
      </c>
      <c r="E289" s="309" t="s">
        <v>63</v>
      </c>
      <c r="F289" s="310" t="s">
        <v>26</v>
      </c>
      <c r="G289" s="309">
        <v>1</v>
      </c>
      <c r="H289" s="307">
        <v>0.62847222222222221</v>
      </c>
      <c r="I289" s="307">
        <v>0.64027777777777783</v>
      </c>
      <c r="J289" s="326">
        <f t="shared" si="27"/>
        <v>0.28333333333333333</v>
      </c>
      <c r="K289" s="461" t="s">
        <v>35</v>
      </c>
      <c r="L289" s="327">
        <v>4000</v>
      </c>
      <c r="M289" s="327">
        <v>4000</v>
      </c>
      <c r="N289" s="476">
        <f t="shared" si="28"/>
        <v>1133.3333333333333</v>
      </c>
      <c r="O289" s="330" t="s">
        <v>65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customHeight="1">
      <c r="A290" s="438" t="s">
        <v>162</v>
      </c>
      <c r="B290" s="460" t="s">
        <v>32</v>
      </c>
      <c r="C290" s="462" t="s">
        <v>54</v>
      </c>
      <c r="D290" s="309">
        <v>8</v>
      </c>
      <c r="E290" s="309" t="s">
        <v>39</v>
      </c>
      <c r="F290" s="310">
        <v>99</v>
      </c>
      <c r="G290" s="309">
        <v>6</v>
      </c>
      <c r="H290" s="307">
        <v>0.65486111111111112</v>
      </c>
      <c r="I290" s="307">
        <v>0.78749999999999998</v>
      </c>
      <c r="J290" s="326">
        <f t="shared" si="27"/>
        <v>3.1833333333333331</v>
      </c>
      <c r="K290" s="309" t="s">
        <v>154</v>
      </c>
      <c r="L290" s="327">
        <v>4000</v>
      </c>
      <c r="M290" s="327">
        <v>4000</v>
      </c>
      <c r="N290" s="476">
        <f t="shared" si="28"/>
        <v>12733.333333333332</v>
      </c>
      <c r="O290" s="464" t="s">
        <v>167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customHeight="1">
      <c r="A291" s="438" t="s">
        <v>162</v>
      </c>
      <c r="B291" s="460" t="s">
        <v>32</v>
      </c>
      <c r="C291" s="300" t="s">
        <v>165</v>
      </c>
      <c r="D291" s="309">
        <v>8</v>
      </c>
      <c r="E291" s="309" t="s">
        <v>39</v>
      </c>
      <c r="F291" s="310">
        <v>99</v>
      </c>
      <c r="G291" s="309">
        <v>6</v>
      </c>
      <c r="H291" s="307">
        <v>0.65486111111111112</v>
      </c>
      <c r="I291" s="307">
        <v>0.67361111111111116</v>
      </c>
      <c r="J291" s="326">
        <f t="shared" si="27"/>
        <v>0.45</v>
      </c>
      <c r="K291" s="461" t="s">
        <v>166</v>
      </c>
      <c r="L291" s="327">
        <v>4010</v>
      </c>
      <c r="M291" s="327">
        <v>4010</v>
      </c>
      <c r="N291" s="476">
        <f t="shared" si="28"/>
        <v>1804.5</v>
      </c>
      <c r="O291" s="330" t="s">
        <v>100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customHeight="1">
      <c r="A292" s="438" t="s">
        <v>162</v>
      </c>
      <c r="B292" s="460" t="s">
        <v>32</v>
      </c>
      <c r="C292" s="462" t="s">
        <v>71</v>
      </c>
      <c r="D292" s="309">
        <v>9</v>
      </c>
      <c r="E292" s="309" t="s">
        <v>39</v>
      </c>
      <c r="F292" s="310">
        <v>99</v>
      </c>
      <c r="G292" s="309">
        <v>6</v>
      </c>
      <c r="H292" s="307">
        <v>0.68055555555555547</v>
      </c>
      <c r="I292" s="307">
        <v>0.68611111111111101</v>
      </c>
      <c r="J292" s="326">
        <f t="shared" si="27"/>
        <v>0.13333333333333333</v>
      </c>
      <c r="K292" s="309" t="s">
        <v>168</v>
      </c>
      <c r="L292" s="327">
        <v>117</v>
      </c>
      <c r="M292" s="327">
        <v>117</v>
      </c>
      <c r="N292" s="476">
        <f t="shared" si="28"/>
        <v>15.6</v>
      </c>
      <c r="O292" s="330" t="s">
        <v>100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customHeight="1">
      <c r="A293" s="438" t="s">
        <v>162</v>
      </c>
      <c r="B293" s="460" t="s">
        <v>32</v>
      </c>
      <c r="C293" s="462" t="s">
        <v>54</v>
      </c>
      <c r="D293" s="309">
        <v>10</v>
      </c>
      <c r="E293" s="309" t="s">
        <v>34</v>
      </c>
      <c r="F293" s="310" t="s">
        <v>26</v>
      </c>
      <c r="G293" s="309">
        <v>7</v>
      </c>
      <c r="H293" s="308">
        <v>0.79027777777777775</v>
      </c>
      <c r="I293" s="308">
        <v>0.99930555555555556</v>
      </c>
      <c r="J293" s="326">
        <f t="shared" si="27"/>
        <v>5.0166666666666666</v>
      </c>
      <c r="K293" s="309" t="s">
        <v>169</v>
      </c>
      <c r="L293" s="327">
        <v>0</v>
      </c>
      <c r="M293" s="327">
        <v>0</v>
      </c>
      <c r="N293" s="476">
        <f t="shared" si="28"/>
        <v>0</v>
      </c>
      <c r="O293" s="330" t="s">
        <v>100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customHeight="1">
      <c r="A294" s="438" t="s">
        <v>162</v>
      </c>
      <c r="B294" s="460" t="s">
        <v>32</v>
      </c>
      <c r="C294" s="462" t="s">
        <v>37</v>
      </c>
      <c r="D294" s="309">
        <v>13</v>
      </c>
      <c r="E294" s="309" t="s">
        <v>34</v>
      </c>
      <c r="F294" s="310" t="s">
        <v>26</v>
      </c>
      <c r="G294" s="309">
        <v>7</v>
      </c>
      <c r="H294" s="308">
        <v>0.99791666666666667</v>
      </c>
      <c r="I294" s="308">
        <v>0.99930555555555556</v>
      </c>
      <c r="J294" s="326">
        <f t="shared" si="27"/>
        <v>3.3333333333333333E-2</v>
      </c>
      <c r="K294" s="309" t="s">
        <v>170</v>
      </c>
      <c r="L294" s="327">
        <v>0</v>
      </c>
      <c r="M294" s="327">
        <v>0</v>
      </c>
      <c r="N294" s="476">
        <f t="shared" si="28"/>
        <v>0</v>
      </c>
      <c r="O294" s="330" t="s">
        <v>107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customHeight="1">
      <c r="A295" s="410" t="s">
        <v>171</v>
      </c>
      <c r="B295" s="411" t="s">
        <v>19</v>
      </c>
      <c r="C295" s="412" t="s">
        <v>120</v>
      </c>
      <c r="D295" s="413">
        <v>1</v>
      </c>
      <c r="E295" s="413" t="s">
        <v>21</v>
      </c>
      <c r="F295" s="414">
        <v>99</v>
      </c>
      <c r="G295" s="413">
        <v>6</v>
      </c>
      <c r="H295" s="415">
        <v>0.69444444444444453</v>
      </c>
      <c r="I295" s="415">
        <v>0.71597222222222223</v>
      </c>
      <c r="J295" s="416">
        <f t="shared" si="27"/>
        <v>0.51666666666666672</v>
      </c>
      <c r="K295" s="417">
        <v>10</v>
      </c>
      <c r="L295" s="413">
        <v>1</v>
      </c>
      <c r="M295" s="418"/>
      <c r="N295" s="416">
        <f t="shared" si="28"/>
        <v>0.51666666666666672</v>
      </c>
      <c r="O295" s="419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customHeight="1">
      <c r="A296" s="410" t="s">
        <v>160</v>
      </c>
      <c r="B296" s="411" t="s">
        <v>19</v>
      </c>
      <c r="C296" s="412" t="s">
        <v>28</v>
      </c>
      <c r="D296" s="413"/>
      <c r="E296" s="413" t="s">
        <v>21</v>
      </c>
      <c r="F296" s="414">
        <v>99</v>
      </c>
      <c r="G296" s="413">
        <v>6</v>
      </c>
      <c r="H296" s="415">
        <v>0</v>
      </c>
      <c r="I296" s="415">
        <v>0.74305555555555547</v>
      </c>
      <c r="J296" s="416">
        <f>HOUR(I296-H296)+MINUTE(I296-H296)/60</f>
        <v>17.833333333333332</v>
      </c>
      <c r="K296" s="417"/>
      <c r="L296" s="413">
        <v>14</v>
      </c>
      <c r="M296" s="424"/>
      <c r="N296" s="416">
        <f>J296*L296</f>
        <v>249.66666666666666</v>
      </c>
      <c r="O296" s="425"/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customHeight="1">
      <c r="A297" s="293">
        <v>44240</v>
      </c>
      <c r="B297" s="294" t="s">
        <v>29</v>
      </c>
      <c r="C297" s="430" t="s">
        <v>30</v>
      </c>
      <c r="D297" s="431">
        <v>1</v>
      </c>
      <c r="E297" s="296" t="s">
        <v>25</v>
      </c>
      <c r="F297" s="297" t="s">
        <v>26</v>
      </c>
      <c r="G297" s="296">
        <v>7</v>
      </c>
      <c r="H297" s="433">
        <v>0</v>
      </c>
      <c r="I297" s="433">
        <v>0.4597222222222222</v>
      </c>
      <c r="J297" s="321">
        <f t="shared" ref="J297:J312" si="29">HOUR(I297-H297)+MINUTE(I297-H297)/60</f>
        <v>11.033333333333333</v>
      </c>
      <c r="K297" s="434">
        <v>9</v>
      </c>
      <c r="L297" s="431">
        <v>9306</v>
      </c>
      <c r="M297" s="325"/>
      <c r="N297" s="321">
        <f t="shared" ref="N297:N312" si="30">J297*L297</f>
        <v>102676.2</v>
      </c>
      <c r="O297" s="324"/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customHeight="1">
      <c r="A298" s="293">
        <v>44241</v>
      </c>
      <c r="B298" s="294" t="s">
        <v>29</v>
      </c>
      <c r="C298" s="430" t="s">
        <v>76</v>
      </c>
      <c r="D298" s="431">
        <v>1</v>
      </c>
      <c r="E298" s="431" t="s">
        <v>21</v>
      </c>
      <c r="F298" s="432" t="s">
        <v>66</v>
      </c>
      <c r="G298" s="431">
        <v>6</v>
      </c>
      <c r="H298" s="433">
        <v>0.15</v>
      </c>
      <c r="I298" s="433">
        <v>0.61458333333333337</v>
      </c>
      <c r="J298" s="321">
        <f t="shared" si="29"/>
        <v>11.15</v>
      </c>
      <c r="K298" s="434">
        <v>0.62847222222222221</v>
      </c>
      <c r="L298" s="431">
        <v>6</v>
      </c>
      <c r="M298" s="325"/>
      <c r="N298" s="321">
        <f t="shared" si="30"/>
        <v>66.900000000000006</v>
      </c>
      <c r="O298" s="324" t="s">
        <v>172</v>
      </c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customHeight="1">
      <c r="A299" s="293">
        <v>44241</v>
      </c>
      <c r="B299" s="294" t="s">
        <v>29</v>
      </c>
      <c r="C299" s="295" t="s">
        <v>78</v>
      </c>
      <c r="D299" s="296">
        <v>1</v>
      </c>
      <c r="E299" s="296" t="s">
        <v>21</v>
      </c>
      <c r="F299" s="297">
        <v>99</v>
      </c>
      <c r="G299" s="296">
        <v>6</v>
      </c>
      <c r="H299" s="433">
        <v>0.15</v>
      </c>
      <c r="I299" s="433">
        <v>0.61944444444444446</v>
      </c>
      <c r="J299" s="321">
        <f t="shared" si="29"/>
        <v>11.266666666666667</v>
      </c>
      <c r="K299" s="455">
        <v>0.09</v>
      </c>
      <c r="L299" s="431">
        <v>1065</v>
      </c>
      <c r="M299" s="325"/>
      <c r="N299" s="321">
        <f t="shared" si="30"/>
        <v>11999</v>
      </c>
      <c r="O299" s="324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customHeight="1">
      <c r="A300" s="293">
        <v>44241</v>
      </c>
      <c r="B300" s="294" t="s">
        <v>29</v>
      </c>
      <c r="C300" s="430" t="s">
        <v>173</v>
      </c>
      <c r="D300" s="431">
        <v>1</v>
      </c>
      <c r="E300" s="431" t="s">
        <v>81</v>
      </c>
      <c r="F300" s="432">
        <v>99</v>
      </c>
      <c r="G300" s="431">
        <v>7</v>
      </c>
      <c r="H300" s="433">
        <v>0.40902777777777777</v>
      </c>
      <c r="I300" s="433">
        <v>0.43263888888888885</v>
      </c>
      <c r="J300" s="321">
        <f t="shared" si="29"/>
        <v>0.56666666666666665</v>
      </c>
      <c r="K300" s="434">
        <v>3.3</v>
      </c>
      <c r="L300" s="431">
        <v>2</v>
      </c>
      <c r="M300" s="325"/>
      <c r="N300" s="321">
        <f t="shared" si="30"/>
        <v>1.1333333333333333</v>
      </c>
      <c r="O300" s="324" t="s">
        <v>174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customHeight="1">
      <c r="A301" s="293">
        <v>44241</v>
      </c>
      <c r="B301" s="294" t="s">
        <v>29</v>
      </c>
      <c r="C301" s="430" t="s">
        <v>30</v>
      </c>
      <c r="D301" s="431">
        <v>2</v>
      </c>
      <c r="E301" s="296" t="s">
        <v>21</v>
      </c>
      <c r="F301" s="297">
        <v>99</v>
      </c>
      <c r="G301" s="296">
        <v>7</v>
      </c>
      <c r="H301" s="433">
        <v>0</v>
      </c>
      <c r="I301" s="433">
        <v>0.99930555555555556</v>
      </c>
      <c r="J301" s="321">
        <f t="shared" si="29"/>
        <v>23.983333333333334</v>
      </c>
      <c r="K301" s="434">
        <v>4.5</v>
      </c>
      <c r="L301" s="431">
        <v>0</v>
      </c>
      <c r="M301" s="325"/>
      <c r="N301" s="321">
        <f t="shared" si="30"/>
        <v>0</v>
      </c>
      <c r="O301" s="324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customHeight="1">
      <c r="A302" s="438" t="s">
        <v>171</v>
      </c>
      <c r="B302" s="460" t="s">
        <v>32</v>
      </c>
      <c r="C302" s="300" t="s">
        <v>54</v>
      </c>
      <c r="D302" s="309"/>
      <c r="E302" s="309" t="s">
        <v>34</v>
      </c>
      <c r="F302" s="310" t="s">
        <v>26</v>
      </c>
      <c r="G302" s="309">
        <v>7</v>
      </c>
      <c r="H302" s="308">
        <v>0</v>
      </c>
      <c r="I302" s="308">
        <v>6.2499999999999995E-3</v>
      </c>
      <c r="J302" s="326">
        <f t="shared" si="29"/>
        <v>0.15</v>
      </c>
      <c r="K302" s="309" t="s">
        <v>35</v>
      </c>
      <c r="L302" s="327">
        <v>4000</v>
      </c>
      <c r="M302" s="327">
        <v>4000</v>
      </c>
      <c r="N302" s="321">
        <f t="shared" si="30"/>
        <v>600</v>
      </c>
      <c r="O302" s="330" t="s">
        <v>96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customHeight="1">
      <c r="A303" s="438" t="s">
        <v>171</v>
      </c>
      <c r="B303" s="460" t="s">
        <v>32</v>
      </c>
      <c r="C303" s="300" t="s">
        <v>57</v>
      </c>
      <c r="D303" s="309"/>
      <c r="E303" s="309" t="s">
        <v>34</v>
      </c>
      <c r="F303" s="310" t="s">
        <v>26</v>
      </c>
      <c r="G303" s="309">
        <v>7</v>
      </c>
      <c r="H303" s="307">
        <v>0</v>
      </c>
      <c r="I303" s="308">
        <v>0.21180555555555555</v>
      </c>
      <c r="J303" s="326">
        <f t="shared" si="29"/>
        <v>5.083333333333333</v>
      </c>
      <c r="K303" s="309" t="s">
        <v>35</v>
      </c>
      <c r="L303" s="327">
        <v>9634</v>
      </c>
      <c r="M303" s="327">
        <v>9634</v>
      </c>
      <c r="N303" s="321">
        <f t="shared" si="30"/>
        <v>48972.833333333328</v>
      </c>
      <c r="O303" s="330" t="s">
        <v>96</v>
      </c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customHeight="1">
      <c r="A304" s="438" t="s">
        <v>171</v>
      </c>
      <c r="B304" s="460" t="s">
        <v>32</v>
      </c>
      <c r="C304" s="300" t="s">
        <v>54</v>
      </c>
      <c r="D304" s="309">
        <v>3</v>
      </c>
      <c r="E304" s="309" t="s">
        <v>34</v>
      </c>
      <c r="F304" s="310" t="s">
        <v>26</v>
      </c>
      <c r="G304" s="309">
        <v>7</v>
      </c>
      <c r="H304" s="308">
        <v>0.20486111111111113</v>
      </c>
      <c r="I304" s="308">
        <v>0.99930555555555556</v>
      </c>
      <c r="J304" s="326">
        <f t="shared" si="29"/>
        <v>19.066666666666666</v>
      </c>
      <c r="K304" s="461" t="s">
        <v>68</v>
      </c>
      <c r="L304" s="327">
        <v>0</v>
      </c>
      <c r="M304" s="327">
        <v>0</v>
      </c>
      <c r="N304" s="321">
        <f t="shared" si="30"/>
        <v>0</v>
      </c>
      <c r="O304" s="330" t="s">
        <v>96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customHeight="1">
      <c r="A305" s="438" t="s">
        <v>171</v>
      </c>
      <c r="B305" s="460" t="s">
        <v>32</v>
      </c>
      <c r="C305" s="300" t="s">
        <v>57</v>
      </c>
      <c r="D305" s="309">
        <v>8</v>
      </c>
      <c r="E305" s="309" t="s">
        <v>34</v>
      </c>
      <c r="F305" s="310" t="s">
        <v>26</v>
      </c>
      <c r="G305" s="309">
        <v>7</v>
      </c>
      <c r="H305" s="308">
        <v>0.61875000000000002</v>
      </c>
      <c r="I305" s="308">
        <v>0.89444444444444438</v>
      </c>
      <c r="J305" s="326">
        <f t="shared" si="29"/>
        <v>6.6166666666666671</v>
      </c>
      <c r="K305" s="461" t="s">
        <v>41</v>
      </c>
      <c r="L305" s="327">
        <v>4000</v>
      </c>
      <c r="M305" s="327">
        <v>4000</v>
      </c>
      <c r="N305" s="321">
        <f t="shared" si="30"/>
        <v>26466.666666666668</v>
      </c>
      <c r="O305" s="330" t="s">
        <v>96</v>
      </c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customHeight="1">
      <c r="A306" s="438" t="s">
        <v>171</v>
      </c>
      <c r="B306" s="460" t="s">
        <v>32</v>
      </c>
      <c r="C306" s="300" t="s">
        <v>71</v>
      </c>
      <c r="D306" s="309">
        <v>11</v>
      </c>
      <c r="E306" s="309" t="s">
        <v>39</v>
      </c>
      <c r="F306" s="310">
        <v>99</v>
      </c>
      <c r="G306" s="309">
        <v>6</v>
      </c>
      <c r="H306" s="308">
        <v>0.70138888888888884</v>
      </c>
      <c r="I306" s="308">
        <v>0.99930555555555556</v>
      </c>
      <c r="J306" s="326">
        <f t="shared" si="29"/>
        <v>7.15</v>
      </c>
      <c r="K306" s="461" t="s">
        <v>175</v>
      </c>
      <c r="L306" s="327">
        <v>0</v>
      </c>
      <c r="M306" s="327">
        <v>0</v>
      </c>
      <c r="N306" s="321">
        <f t="shared" si="30"/>
        <v>0</v>
      </c>
      <c r="O306" s="330" t="s">
        <v>62</v>
      </c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customHeight="1">
      <c r="A307" s="438" t="s">
        <v>171</v>
      </c>
      <c r="B307" s="460" t="s">
        <v>32</v>
      </c>
      <c r="C307" s="300" t="s">
        <v>90</v>
      </c>
      <c r="D307" s="309">
        <v>14</v>
      </c>
      <c r="E307" s="309" t="s">
        <v>39</v>
      </c>
      <c r="F307" s="310">
        <v>99</v>
      </c>
      <c r="G307" s="309">
        <v>6</v>
      </c>
      <c r="H307" s="308">
        <v>0.99097222222222225</v>
      </c>
      <c r="I307" s="308">
        <v>0.99930555555555556</v>
      </c>
      <c r="J307" s="326">
        <f t="shared" si="29"/>
        <v>0.2</v>
      </c>
      <c r="K307" s="309" t="s">
        <v>125</v>
      </c>
      <c r="L307" s="327">
        <v>0</v>
      </c>
      <c r="M307" s="327">
        <v>0</v>
      </c>
      <c r="N307" s="321">
        <f t="shared" si="30"/>
        <v>0</v>
      </c>
      <c r="O307" s="330" t="s">
        <v>62</v>
      </c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customHeight="1">
      <c r="A308" s="438" t="s">
        <v>171</v>
      </c>
      <c r="B308" s="460" t="s">
        <v>32</v>
      </c>
      <c r="C308" s="300" t="s">
        <v>57</v>
      </c>
      <c r="D308" s="309">
        <v>14</v>
      </c>
      <c r="E308" s="309" t="s">
        <v>63</v>
      </c>
      <c r="F308" s="310" t="s">
        <v>26</v>
      </c>
      <c r="G308" s="309">
        <v>1</v>
      </c>
      <c r="H308" s="308">
        <v>0.99097222222222225</v>
      </c>
      <c r="I308" s="308">
        <v>0.99930555555555556</v>
      </c>
      <c r="J308" s="326">
        <f t="shared" si="29"/>
        <v>0.2</v>
      </c>
      <c r="K308" s="309" t="s">
        <v>35</v>
      </c>
      <c r="L308" s="327">
        <v>0</v>
      </c>
      <c r="M308" s="327">
        <v>0</v>
      </c>
      <c r="N308" s="321">
        <f t="shared" si="30"/>
        <v>0</v>
      </c>
      <c r="O308" s="328" t="s">
        <v>65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customHeight="1">
      <c r="A309" s="410" t="s">
        <v>176</v>
      </c>
      <c r="B309" s="411" t="s">
        <v>19</v>
      </c>
      <c r="C309" s="412" t="s">
        <v>177</v>
      </c>
      <c r="D309" s="413">
        <v>1</v>
      </c>
      <c r="E309" s="413" t="s">
        <v>21</v>
      </c>
      <c r="F309" s="414">
        <v>99</v>
      </c>
      <c r="G309" s="413">
        <v>6</v>
      </c>
      <c r="H309" s="415">
        <v>0.22777777777777777</v>
      </c>
      <c r="I309" s="415">
        <v>0.23958333333333334</v>
      </c>
      <c r="J309" s="416">
        <f t="shared" si="29"/>
        <v>0.28333333333333333</v>
      </c>
      <c r="K309" s="417">
        <v>7</v>
      </c>
      <c r="L309" s="413">
        <v>11</v>
      </c>
      <c r="M309" s="418"/>
      <c r="N309" s="416">
        <f t="shared" si="30"/>
        <v>3.1166666666666667</v>
      </c>
      <c r="O309" s="425" t="s">
        <v>148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customHeight="1">
      <c r="A310" s="410" t="s">
        <v>176</v>
      </c>
      <c r="B310" s="411" t="s">
        <v>19</v>
      </c>
      <c r="C310" s="412" t="s">
        <v>24</v>
      </c>
      <c r="D310" s="413">
        <v>1</v>
      </c>
      <c r="E310" s="413" t="s">
        <v>21</v>
      </c>
      <c r="F310" s="414">
        <v>99</v>
      </c>
      <c r="G310" s="413">
        <v>6</v>
      </c>
      <c r="H310" s="415">
        <v>0.4916666666666667</v>
      </c>
      <c r="I310" s="415">
        <v>0.51527777777777783</v>
      </c>
      <c r="J310" s="416">
        <f t="shared" si="29"/>
        <v>0.56666666666666665</v>
      </c>
      <c r="K310" s="417">
        <v>4</v>
      </c>
      <c r="L310" s="418">
        <v>25</v>
      </c>
      <c r="M310" s="418"/>
      <c r="N310" s="416">
        <f t="shared" si="30"/>
        <v>14.166666666666666</v>
      </c>
      <c r="O310" s="425" t="s">
        <v>148</v>
      </c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customHeight="1">
      <c r="A311" s="410" t="s">
        <v>176</v>
      </c>
      <c r="B311" s="411" t="s">
        <v>19</v>
      </c>
      <c r="C311" s="412" t="s">
        <v>20</v>
      </c>
      <c r="D311" s="413">
        <v>1</v>
      </c>
      <c r="E311" s="413" t="s">
        <v>21</v>
      </c>
      <c r="F311" s="414">
        <v>99</v>
      </c>
      <c r="G311" s="413" t="s">
        <v>27</v>
      </c>
      <c r="H311" s="415">
        <v>0.66666666666666663</v>
      </c>
      <c r="I311" s="415">
        <v>0.68888888888888899</v>
      </c>
      <c r="J311" s="416">
        <f t="shared" si="29"/>
        <v>0.53333333333333333</v>
      </c>
      <c r="K311" s="417">
        <v>15</v>
      </c>
      <c r="L311" s="413">
        <v>492</v>
      </c>
      <c r="M311" s="413"/>
      <c r="N311" s="416">
        <f t="shared" si="30"/>
        <v>262.39999999999998</v>
      </c>
      <c r="O311" s="426" t="s">
        <v>148</v>
      </c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customHeight="1">
      <c r="A312" s="410" t="s">
        <v>176</v>
      </c>
      <c r="B312" s="411" t="s">
        <v>19</v>
      </c>
      <c r="C312" s="412" t="s">
        <v>23</v>
      </c>
      <c r="D312" s="413">
        <v>1</v>
      </c>
      <c r="E312" s="413" t="s">
        <v>21</v>
      </c>
      <c r="F312" s="414">
        <v>99</v>
      </c>
      <c r="G312" s="413">
        <v>6</v>
      </c>
      <c r="H312" s="415">
        <v>0.78125</v>
      </c>
      <c r="I312" s="415">
        <v>0.79861111111111116</v>
      </c>
      <c r="J312" s="416">
        <f t="shared" si="29"/>
        <v>0.41666666666666669</v>
      </c>
      <c r="K312" s="417">
        <v>6.5</v>
      </c>
      <c r="L312" s="413">
        <v>1</v>
      </c>
      <c r="M312" s="413"/>
      <c r="N312" s="416">
        <f t="shared" si="30"/>
        <v>0.41666666666666669</v>
      </c>
      <c r="O312" s="427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customHeight="1">
      <c r="A313" s="410" t="s">
        <v>176</v>
      </c>
      <c r="B313" s="411" t="s">
        <v>19</v>
      </c>
      <c r="C313" s="422" t="s">
        <v>28</v>
      </c>
      <c r="D313" s="423">
        <v>1</v>
      </c>
      <c r="E313" s="413" t="s">
        <v>21</v>
      </c>
      <c r="F313" s="414">
        <v>99</v>
      </c>
      <c r="G313" s="413">
        <v>1</v>
      </c>
      <c r="H313" s="415">
        <v>0.3347222222222222</v>
      </c>
      <c r="I313" s="415">
        <v>0.37152777777777773</v>
      </c>
      <c r="J313" s="416">
        <f>HOUR(I313-H313)+MINUTE(I313-H313)/60</f>
        <v>0.8833333333333333</v>
      </c>
      <c r="K313" s="417">
        <v>0</v>
      </c>
      <c r="L313" s="413">
        <v>14</v>
      </c>
      <c r="M313" s="424"/>
      <c r="N313" s="416">
        <f>J313*L313</f>
        <v>12.366666666666667</v>
      </c>
      <c r="O313" s="425" t="s">
        <v>148</v>
      </c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410" t="s">
        <v>176</v>
      </c>
      <c r="B314" s="411" t="s">
        <v>19</v>
      </c>
      <c r="C314" s="412" t="s">
        <v>28</v>
      </c>
      <c r="D314" s="413">
        <v>2</v>
      </c>
      <c r="E314" s="413" t="s">
        <v>47</v>
      </c>
      <c r="F314" s="414" t="s">
        <v>26</v>
      </c>
      <c r="G314" s="413">
        <v>7</v>
      </c>
      <c r="H314" s="415">
        <v>0.58819444444444446</v>
      </c>
      <c r="I314" s="415">
        <v>0.64861111111111114</v>
      </c>
      <c r="J314" s="416">
        <f>HOUR(I314-H314)+MINUTE(I314-H314)/60</f>
        <v>1.45</v>
      </c>
      <c r="K314" s="417">
        <v>0.6</v>
      </c>
      <c r="L314" s="413">
        <v>14</v>
      </c>
      <c r="M314" s="413"/>
      <c r="N314" s="416">
        <f>J314*L314</f>
        <v>20.3</v>
      </c>
      <c r="O314" s="419" t="s">
        <v>178</v>
      </c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customHeight="1">
      <c r="A315" s="410" t="s">
        <v>176</v>
      </c>
      <c r="B315" s="411" t="s">
        <v>19</v>
      </c>
      <c r="C315" s="412" t="s">
        <v>28</v>
      </c>
      <c r="D315" s="413">
        <v>3</v>
      </c>
      <c r="E315" s="413" t="s">
        <v>21</v>
      </c>
      <c r="F315" s="414" t="s">
        <v>26</v>
      </c>
      <c r="G315" s="413">
        <v>7</v>
      </c>
      <c r="H315" s="415">
        <v>0.66666666666666663</v>
      </c>
      <c r="I315" s="415">
        <v>0.69097222222222221</v>
      </c>
      <c r="J315" s="416">
        <f>HOUR(I315-H315)+MINUTE(I315-H315)/60</f>
        <v>0.58333333333333337</v>
      </c>
      <c r="K315" s="417"/>
      <c r="L315" s="413">
        <v>14</v>
      </c>
      <c r="M315" s="418"/>
      <c r="N315" s="416">
        <f>J315*L315</f>
        <v>8.1666666666666679</v>
      </c>
      <c r="O315" s="425"/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customHeight="1">
      <c r="A316" s="438" t="s">
        <v>171</v>
      </c>
      <c r="B316" s="460" t="s">
        <v>32</v>
      </c>
      <c r="C316" s="300" t="s">
        <v>54</v>
      </c>
      <c r="D316" s="309">
        <v>3</v>
      </c>
      <c r="E316" s="309" t="s">
        <v>34</v>
      </c>
      <c r="F316" s="310" t="s">
        <v>26</v>
      </c>
      <c r="G316" s="309">
        <v>7</v>
      </c>
      <c r="H316" s="308">
        <v>0.20486111111111113</v>
      </c>
      <c r="I316" s="308">
        <v>0.99930555555555556</v>
      </c>
      <c r="J316" s="326">
        <f t="shared" ref="J316:J341" si="31">HOUR(I316-H316)+MINUTE(I316-H316)/60</f>
        <v>19.066666666666666</v>
      </c>
      <c r="K316" s="461" t="s">
        <v>68</v>
      </c>
      <c r="L316" s="327">
        <v>4000</v>
      </c>
      <c r="M316" s="327">
        <v>4000</v>
      </c>
      <c r="N316" s="321">
        <f t="shared" ref="N316:N341" si="32">J316*L316</f>
        <v>76266.666666666672</v>
      </c>
      <c r="O316" s="330" t="s">
        <v>96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customHeight="1">
      <c r="A317" s="438" t="s">
        <v>171</v>
      </c>
      <c r="B317" s="460" t="s">
        <v>32</v>
      </c>
      <c r="C317" s="300" t="s">
        <v>71</v>
      </c>
      <c r="D317" s="309">
        <v>11</v>
      </c>
      <c r="E317" s="309" t="s">
        <v>39</v>
      </c>
      <c r="F317" s="310">
        <v>99</v>
      </c>
      <c r="G317" s="309">
        <v>6</v>
      </c>
      <c r="H317" s="308">
        <v>0</v>
      </c>
      <c r="I317" s="308">
        <v>0.50763888888888886</v>
      </c>
      <c r="J317" s="326">
        <f t="shared" si="31"/>
        <v>12.183333333333334</v>
      </c>
      <c r="K317" s="461" t="s">
        <v>175</v>
      </c>
      <c r="L317" s="327">
        <v>117</v>
      </c>
      <c r="M317" s="327">
        <v>117</v>
      </c>
      <c r="N317" s="326">
        <f t="shared" si="32"/>
        <v>1425.45</v>
      </c>
      <c r="O317" s="330" t="s">
        <v>62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customHeight="1">
      <c r="A318" s="438" t="s">
        <v>171</v>
      </c>
      <c r="B318" s="460" t="s">
        <v>32</v>
      </c>
      <c r="C318" s="300" t="s">
        <v>90</v>
      </c>
      <c r="D318" s="309">
        <v>14</v>
      </c>
      <c r="E318" s="309" t="s">
        <v>39</v>
      </c>
      <c r="F318" s="310">
        <v>99</v>
      </c>
      <c r="G318" s="309">
        <v>6</v>
      </c>
      <c r="H318" s="308">
        <v>0.99097222222222225</v>
      </c>
      <c r="I318" s="308">
        <v>0.99930555555555556</v>
      </c>
      <c r="J318" s="326">
        <f t="shared" si="31"/>
        <v>0.2</v>
      </c>
      <c r="K318" s="309" t="s">
        <v>125</v>
      </c>
      <c r="L318" s="327">
        <v>4010</v>
      </c>
      <c r="M318" s="327">
        <v>4010</v>
      </c>
      <c r="N318" s="326">
        <f t="shared" si="32"/>
        <v>802</v>
      </c>
      <c r="O318" s="330" t="s">
        <v>62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customHeight="1">
      <c r="A319" s="438" t="s">
        <v>171</v>
      </c>
      <c r="B319" s="460" t="s">
        <v>32</v>
      </c>
      <c r="C319" s="300" t="s">
        <v>57</v>
      </c>
      <c r="D319" s="309">
        <v>14</v>
      </c>
      <c r="E319" s="309" t="s">
        <v>63</v>
      </c>
      <c r="F319" s="310" t="s">
        <v>26</v>
      </c>
      <c r="G319" s="309">
        <v>1</v>
      </c>
      <c r="H319" s="308">
        <v>0</v>
      </c>
      <c r="I319" s="308">
        <v>1.1805555555555555E-2</v>
      </c>
      <c r="J319" s="326">
        <f t="shared" si="31"/>
        <v>0.28333333333333333</v>
      </c>
      <c r="K319" s="309" t="s">
        <v>35</v>
      </c>
      <c r="L319" s="327">
        <v>9634</v>
      </c>
      <c r="M319" s="327">
        <v>9634</v>
      </c>
      <c r="N319" s="326">
        <f t="shared" si="32"/>
        <v>2729.6333333333332</v>
      </c>
      <c r="O319" s="328" t="s">
        <v>65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customHeight="1">
      <c r="A320" s="438" t="s">
        <v>176</v>
      </c>
      <c r="B320" s="460" t="s">
        <v>32</v>
      </c>
      <c r="C320" s="300" t="s">
        <v>54</v>
      </c>
      <c r="D320" s="309">
        <v>1</v>
      </c>
      <c r="E320" s="309" t="s">
        <v>39</v>
      </c>
      <c r="F320" s="310">
        <v>99</v>
      </c>
      <c r="G320" s="309">
        <v>6</v>
      </c>
      <c r="H320" s="307">
        <v>1.3888888888888888E-2</v>
      </c>
      <c r="I320" s="308">
        <v>0.99930555555555556</v>
      </c>
      <c r="J320" s="326">
        <f t="shared" si="31"/>
        <v>23.65</v>
      </c>
      <c r="K320" s="309" t="s">
        <v>179</v>
      </c>
      <c r="L320" s="327">
        <v>4000</v>
      </c>
      <c r="M320" s="327">
        <v>4000</v>
      </c>
      <c r="N320" s="321">
        <f t="shared" si="32"/>
        <v>94600</v>
      </c>
      <c r="O320" s="328" t="s">
        <v>65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customHeight="1">
      <c r="A321" s="438" t="s">
        <v>176</v>
      </c>
      <c r="B321" s="460" t="s">
        <v>32</v>
      </c>
      <c r="C321" s="300" t="s">
        <v>90</v>
      </c>
      <c r="D321" s="309">
        <v>1</v>
      </c>
      <c r="E321" s="309" t="s">
        <v>39</v>
      </c>
      <c r="F321" s="310">
        <v>99</v>
      </c>
      <c r="G321" s="309">
        <v>6</v>
      </c>
      <c r="H321" s="307">
        <v>1.3888888888888888E-2</v>
      </c>
      <c r="I321" s="308">
        <v>2.7777777777777776E-2</v>
      </c>
      <c r="J321" s="326">
        <f t="shared" si="31"/>
        <v>0.33333333333333331</v>
      </c>
      <c r="K321" s="309" t="s">
        <v>125</v>
      </c>
      <c r="L321" s="327">
        <v>4010</v>
      </c>
      <c r="M321" s="327">
        <v>4010</v>
      </c>
      <c r="N321" s="321">
        <f t="shared" si="32"/>
        <v>1336.6666666666665</v>
      </c>
      <c r="O321" s="328" t="s">
        <v>65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customHeight="1">
      <c r="A322" s="438" t="s">
        <v>176</v>
      </c>
      <c r="B322" s="460" t="s">
        <v>32</v>
      </c>
      <c r="C322" s="300" t="s">
        <v>57</v>
      </c>
      <c r="D322" s="309">
        <v>1</v>
      </c>
      <c r="E322" s="309" t="s">
        <v>63</v>
      </c>
      <c r="F322" s="310" t="s">
        <v>26</v>
      </c>
      <c r="G322" s="309">
        <v>1</v>
      </c>
      <c r="H322" s="307">
        <v>1.3888888888888888E-2</v>
      </c>
      <c r="I322" s="308">
        <v>6.5972222222222224E-2</v>
      </c>
      <c r="J322" s="326">
        <f t="shared" si="31"/>
        <v>1.25</v>
      </c>
      <c r="K322" s="309" t="s">
        <v>175</v>
      </c>
      <c r="L322" s="327">
        <v>9634</v>
      </c>
      <c r="M322" s="327">
        <v>9634</v>
      </c>
      <c r="N322" s="321">
        <f t="shared" si="32"/>
        <v>12042.5</v>
      </c>
      <c r="O322" s="436" t="s">
        <v>65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customHeight="1">
      <c r="A323" s="438" t="s">
        <v>176</v>
      </c>
      <c r="B323" s="460" t="s">
        <v>32</v>
      </c>
      <c r="C323" s="300" t="s">
        <v>57</v>
      </c>
      <c r="D323" s="309">
        <v>1</v>
      </c>
      <c r="E323" s="309" t="s">
        <v>63</v>
      </c>
      <c r="F323" s="310" t="s">
        <v>26</v>
      </c>
      <c r="G323" s="309">
        <v>1</v>
      </c>
      <c r="H323" s="308">
        <v>0.28055555555555556</v>
      </c>
      <c r="I323" s="308">
        <v>0.4236111111111111</v>
      </c>
      <c r="J323" s="326">
        <f t="shared" si="31"/>
        <v>3.4333333333333336</v>
      </c>
      <c r="K323" s="309" t="s">
        <v>179</v>
      </c>
      <c r="L323" s="327">
        <v>9634</v>
      </c>
      <c r="M323" s="327">
        <v>9634</v>
      </c>
      <c r="N323" s="321">
        <f t="shared" si="32"/>
        <v>33076.733333333337</v>
      </c>
      <c r="O323" s="328" t="s">
        <v>65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customHeight="1">
      <c r="A324" s="438" t="s">
        <v>176</v>
      </c>
      <c r="B324" s="460" t="s">
        <v>32</v>
      </c>
      <c r="C324" s="300" t="s">
        <v>90</v>
      </c>
      <c r="D324" s="309">
        <v>2</v>
      </c>
      <c r="E324" s="309" t="s">
        <v>39</v>
      </c>
      <c r="F324" s="310">
        <v>99</v>
      </c>
      <c r="G324" s="309">
        <v>6</v>
      </c>
      <c r="H324" s="307">
        <v>0.33263888888888887</v>
      </c>
      <c r="I324" s="308">
        <v>0.3576388888888889</v>
      </c>
      <c r="J324" s="326">
        <f t="shared" si="31"/>
        <v>0.6</v>
      </c>
      <c r="K324" s="309" t="s">
        <v>180</v>
      </c>
      <c r="L324" s="327">
        <v>4010</v>
      </c>
      <c r="M324" s="327">
        <v>4010</v>
      </c>
      <c r="N324" s="321">
        <f t="shared" si="32"/>
        <v>2406</v>
      </c>
      <c r="O324" s="330" t="s">
        <v>62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customHeight="1">
      <c r="A325" s="438" t="s">
        <v>176</v>
      </c>
      <c r="B325" s="460" t="s">
        <v>32</v>
      </c>
      <c r="C325" s="300" t="s">
        <v>57</v>
      </c>
      <c r="D325" s="309">
        <v>5</v>
      </c>
      <c r="E325" s="309" t="s">
        <v>44</v>
      </c>
      <c r="F325" s="310" t="s">
        <v>26</v>
      </c>
      <c r="G325" s="309">
        <v>1</v>
      </c>
      <c r="H325" s="307">
        <v>0.51944444444444449</v>
      </c>
      <c r="I325" s="308">
        <v>0.69444444444444453</v>
      </c>
      <c r="J325" s="326">
        <f t="shared" si="31"/>
        <v>4.2</v>
      </c>
      <c r="K325" s="309" t="s">
        <v>181</v>
      </c>
      <c r="L325" s="327">
        <v>9634</v>
      </c>
      <c r="M325" s="327">
        <v>9634</v>
      </c>
      <c r="N325" s="321">
        <f t="shared" si="32"/>
        <v>40462.800000000003</v>
      </c>
      <c r="O325" s="328" t="s">
        <v>44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customHeight="1">
      <c r="A326" s="438" t="s">
        <v>176</v>
      </c>
      <c r="B326" s="460" t="s">
        <v>32</v>
      </c>
      <c r="C326" s="300" t="s">
        <v>57</v>
      </c>
      <c r="D326" s="309">
        <v>7</v>
      </c>
      <c r="E326" s="309" t="s">
        <v>34</v>
      </c>
      <c r="F326" s="310" t="s">
        <v>26</v>
      </c>
      <c r="G326" s="309">
        <v>7</v>
      </c>
      <c r="H326" s="307">
        <v>0.76736111111111116</v>
      </c>
      <c r="I326" s="308">
        <v>0.83680555555555547</v>
      </c>
      <c r="J326" s="326">
        <f t="shared" si="31"/>
        <v>1.6666666666666665</v>
      </c>
      <c r="K326" s="309" t="s">
        <v>147</v>
      </c>
      <c r="L326" s="327">
        <v>9634</v>
      </c>
      <c r="M326" s="327">
        <v>9634</v>
      </c>
      <c r="N326" s="321">
        <f t="shared" si="32"/>
        <v>16056.666666666666</v>
      </c>
      <c r="O326" s="330" t="s">
        <v>96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customHeight="1">
      <c r="A327" s="438" t="s">
        <v>176</v>
      </c>
      <c r="B327" s="460" t="s">
        <v>32</v>
      </c>
      <c r="C327" s="300" t="s">
        <v>71</v>
      </c>
      <c r="D327" s="309">
        <v>11</v>
      </c>
      <c r="E327" s="309" t="s">
        <v>60</v>
      </c>
      <c r="F327" s="310" t="s">
        <v>26</v>
      </c>
      <c r="G327" s="309">
        <v>1</v>
      </c>
      <c r="H327" s="307">
        <v>0.85972222222222217</v>
      </c>
      <c r="I327" s="308">
        <v>0.90069444444444446</v>
      </c>
      <c r="J327" s="326">
        <f t="shared" si="31"/>
        <v>0.98333333333333328</v>
      </c>
      <c r="K327" s="309" t="s">
        <v>68</v>
      </c>
      <c r="L327" s="327">
        <v>117</v>
      </c>
      <c r="M327" s="327">
        <v>117</v>
      </c>
      <c r="N327" s="321">
        <f t="shared" si="32"/>
        <v>115.05</v>
      </c>
      <c r="O327" s="330" t="s">
        <v>62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customHeight="1">
      <c r="A328" s="438" t="s">
        <v>176</v>
      </c>
      <c r="B328" s="460" t="s">
        <v>32</v>
      </c>
      <c r="C328" s="300" t="s">
        <v>90</v>
      </c>
      <c r="D328" s="309">
        <v>12</v>
      </c>
      <c r="E328" s="309" t="s">
        <v>60</v>
      </c>
      <c r="F328" s="310" t="s">
        <v>26</v>
      </c>
      <c r="G328" s="309">
        <v>1</v>
      </c>
      <c r="H328" s="307">
        <v>0.88402777777777775</v>
      </c>
      <c r="I328" s="308">
        <v>0.9</v>
      </c>
      <c r="J328" s="326">
        <f t="shared" si="31"/>
        <v>0.38333333333333336</v>
      </c>
      <c r="K328" s="309" t="s">
        <v>68</v>
      </c>
      <c r="L328" s="327">
        <v>4010</v>
      </c>
      <c r="M328" s="327">
        <v>4010</v>
      </c>
      <c r="N328" s="321">
        <f t="shared" si="32"/>
        <v>1537.1666666666667</v>
      </c>
      <c r="O328" s="330" t="s">
        <v>62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customHeight="1">
      <c r="A329" s="438" t="s">
        <v>176</v>
      </c>
      <c r="B329" s="460" t="s">
        <v>32</v>
      </c>
      <c r="C329" s="300" t="s">
        <v>57</v>
      </c>
      <c r="D329" s="309">
        <v>12</v>
      </c>
      <c r="E329" s="309" t="s">
        <v>63</v>
      </c>
      <c r="F329" s="310" t="s">
        <v>26</v>
      </c>
      <c r="G329" s="309">
        <v>1</v>
      </c>
      <c r="H329" s="307">
        <v>0.88402777777777775</v>
      </c>
      <c r="I329" s="308">
        <v>0.9</v>
      </c>
      <c r="J329" s="326">
        <f t="shared" si="31"/>
        <v>0.38333333333333336</v>
      </c>
      <c r="K329" s="309" t="s">
        <v>147</v>
      </c>
      <c r="L329" s="327">
        <v>9634</v>
      </c>
      <c r="M329" s="327">
        <v>9634</v>
      </c>
      <c r="N329" s="321">
        <f t="shared" si="32"/>
        <v>3693.0333333333338</v>
      </c>
      <c r="O329" s="328" t="s">
        <v>65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customHeight="1">
      <c r="A330" s="438" t="s">
        <v>176</v>
      </c>
      <c r="B330" s="460" t="s">
        <v>32</v>
      </c>
      <c r="C330" s="300" t="s">
        <v>57</v>
      </c>
      <c r="D330" s="309">
        <v>12</v>
      </c>
      <c r="E330" s="309" t="s">
        <v>63</v>
      </c>
      <c r="F330" s="310" t="s">
        <v>26</v>
      </c>
      <c r="G330" s="309">
        <v>1</v>
      </c>
      <c r="H330" s="308">
        <v>0.9</v>
      </c>
      <c r="I330" s="308">
        <v>0.9375</v>
      </c>
      <c r="J330" s="326">
        <f t="shared" si="31"/>
        <v>0.9</v>
      </c>
      <c r="K330" s="309" t="s">
        <v>35</v>
      </c>
      <c r="L330" s="327">
        <v>9634</v>
      </c>
      <c r="M330" s="327">
        <v>9634</v>
      </c>
      <c r="N330" s="321">
        <f t="shared" si="32"/>
        <v>8670.6</v>
      </c>
      <c r="O330" s="328" t="s">
        <v>65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customHeight="1">
      <c r="A331" s="293">
        <v>44241</v>
      </c>
      <c r="B331" s="294" t="s">
        <v>29</v>
      </c>
      <c r="C331" s="430" t="s">
        <v>30</v>
      </c>
      <c r="D331" s="431">
        <v>1</v>
      </c>
      <c r="E331" s="296" t="s">
        <v>21</v>
      </c>
      <c r="F331" s="297">
        <v>99</v>
      </c>
      <c r="G331" s="296">
        <v>7</v>
      </c>
      <c r="H331" s="433">
        <v>0</v>
      </c>
      <c r="I331" s="433">
        <v>0.67499999999999993</v>
      </c>
      <c r="J331" s="321">
        <f t="shared" si="31"/>
        <v>16.2</v>
      </c>
      <c r="K331" s="434">
        <v>4.5</v>
      </c>
      <c r="L331" s="431">
        <v>9306</v>
      </c>
      <c r="M331" s="325"/>
      <c r="N331" s="321">
        <f t="shared" si="32"/>
        <v>150757.19999999998</v>
      </c>
      <c r="O331" s="324" t="s">
        <v>182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customHeight="1">
      <c r="A332" s="293">
        <v>44242</v>
      </c>
      <c r="B332" s="294" t="s">
        <v>29</v>
      </c>
      <c r="C332" s="430" t="s">
        <v>173</v>
      </c>
      <c r="D332" s="431">
        <v>1</v>
      </c>
      <c r="E332" s="296" t="s">
        <v>21</v>
      </c>
      <c r="F332" s="432">
        <v>99</v>
      </c>
      <c r="G332" s="431">
        <v>6</v>
      </c>
      <c r="H332" s="433">
        <v>4.5833333333333337E-2</v>
      </c>
      <c r="I332" s="433">
        <v>0.71944444444444444</v>
      </c>
      <c r="J332" s="321">
        <f t="shared" si="31"/>
        <v>16.166666666666668</v>
      </c>
      <c r="K332" s="434">
        <v>0.3</v>
      </c>
      <c r="L332" s="431">
        <v>2</v>
      </c>
      <c r="M332" s="325"/>
      <c r="N332" s="321">
        <f t="shared" si="32"/>
        <v>32.333333333333336</v>
      </c>
      <c r="O332" s="324" t="s">
        <v>183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customHeight="1">
      <c r="A333" s="293">
        <v>44242</v>
      </c>
      <c r="B333" s="294" t="s">
        <v>29</v>
      </c>
      <c r="C333" s="295" t="s">
        <v>184</v>
      </c>
      <c r="D333" s="296">
        <v>1</v>
      </c>
      <c r="E333" s="296" t="s">
        <v>21</v>
      </c>
      <c r="F333" s="297">
        <v>99</v>
      </c>
      <c r="G333" s="296">
        <v>1</v>
      </c>
      <c r="H333" s="433">
        <v>0.53819444444444442</v>
      </c>
      <c r="I333" s="433">
        <v>0.55902777777777779</v>
      </c>
      <c r="J333" s="321">
        <f t="shared" si="31"/>
        <v>0.5</v>
      </c>
      <c r="K333" s="434">
        <v>7</v>
      </c>
      <c r="L333" s="431">
        <v>1</v>
      </c>
      <c r="M333" s="325"/>
      <c r="N333" s="321">
        <f t="shared" si="32"/>
        <v>0.5</v>
      </c>
      <c r="O333" s="324"/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customHeight="1">
      <c r="A334" s="293">
        <v>44242</v>
      </c>
      <c r="B334" s="294" t="s">
        <v>29</v>
      </c>
      <c r="C334" s="430" t="s">
        <v>173</v>
      </c>
      <c r="D334" s="431">
        <v>2</v>
      </c>
      <c r="E334" s="296" t="s">
        <v>21</v>
      </c>
      <c r="F334" s="432">
        <v>99</v>
      </c>
      <c r="G334" s="431">
        <v>6</v>
      </c>
      <c r="H334" s="433">
        <v>0.73333333333333339</v>
      </c>
      <c r="I334" s="433">
        <v>0.99930555555555556</v>
      </c>
      <c r="J334" s="321">
        <f t="shared" si="31"/>
        <v>6.3833333333333337</v>
      </c>
      <c r="K334" s="434">
        <v>0.3</v>
      </c>
      <c r="L334" s="431">
        <v>0</v>
      </c>
      <c r="M334" s="325"/>
      <c r="N334" s="321">
        <f t="shared" si="32"/>
        <v>0</v>
      </c>
      <c r="O334" s="324"/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customHeight="1" thickBot="1">
      <c r="A335" s="293">
        <v>44242</v>
      </c>
      <c r="B335" s="294" t="s">
        <v>29</v>
      </c>
      <c r="C335" s="477" t="s">
        <v>30</v>
      </c>
      <c r="D335" s="478">
        <v>2</v>
      </c>
      <c r="E335" s="478" t="s">
        <v>21</v>
      </c>
      <c r="F335" s="479">
        <v>99</v>
      </c>
      <c r="G335" s="478">
        <v>7</v>
      </c>
      <c r="H335" s="480">
        <v>0.88541666666666663</v>
      </c>
      <c r="I335" s="480">
        <v>0.99930555555555556</v>
      </c>
      <c r="J335" s="481">
        <f t="shared" si="31"/>
        <v>2.7333333333333334</v>
      </c>
      <c r="K335" s="482">
        <v>4.5</v>
      </c>
      <c r="L335" s="478">
        <v>0</v>
      </c>
      <c r="M335" s="483"/>
      <c r="N335" s="481">
        <f t="shared" si="32"/>
        <v>0</v>
      </c>
      <c r="O335" s="484"/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customHeight="1">
      <c r="A336" s="410" t="s">
        <v>185</v>
      </c>
      <c r="B336" s="411" t="s">
        <v>19</v>
      </c>
      <c r="C336" s="412" t="s">
        <v>186</v>
      </c>
      <c r="D336" s="413">
        <v>1</v>
      </c>
      <c r="E336" s="413" t="s">
        <v>21</v>
      </c>
      <c r="F336" s="414">
        <v>99</v>
      </c>
      <c r="G336" s="413" t="s">
        <v>128</v>
      </c>
      <c r="H336" s="415">
        <v>3.8194444444444441E-2</v>
      </c>
      <c r="I336" s="415">
        <v>0.66388888888888886</v>
      </c>
      <c r="J336" s="416">
        <f t="shared" si="31"/>
        <v>15.016666666666667</v>
      </c>
      <c r="K336" s="417">
        <v>14</v>
      </c>
      <c r="L336" s="413">
        <v>492</v>
      </c>
      <c r="M336" s="418"/>
      <c r="N336" s="416">
        <f t="shared" si="32"/>
        <v>7388.2000000000007</v>
      </c>
      <c r="O336" s="419" t="s">
        <v>121</v>
      </c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customHeight="1">
      <c r="A337" s="410" t="s">
        <v>185</v>
      </c>
      <c r="B337" s="411" t="s">
        <v>19</v>
      </c>
      <c r="C337" s="412" t="s">
        <v>48</v>
      </c>
      <c r="D337" s="413">
        <v>1</v>
      </c>
      <c r="E337" s="413" t="s">
        <v>21</v>
      </c>
      <c r="F337" s="414">
        <v>99</v>
      </c>
      <c r="G337" s="413">
        <v>7</v>
      </c>
      <c r="H337" s="415">
        <v>0.21180555555555555</v>
      </c>
      <c r="I337" s="415">
        <v>0.49444444444444446</v>
      </c>
      <c r="J337" s="416">
        <f t="shared" si="31"/>
        <v>6.7833333333333332</v>
      </c>
      <c r="K337" s="417">
        <v>19</v>
      </c>
      <c r="L337" s="418">
        <v>14</v>
      </c>
      <c r="M337" s="418"/>
      <c r="N337" s="416">
        <f t="shared" si="32"/>
        <v>94.966666666666669</v>
      </c>
      <c r="O337" s="419" t="s">
        <v>187</v>
      </c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410" t="s">
        <v>185</v>
      </c>
      <c r="B338" s="411" t="s">
        <v>19</v>
      </c>
      <c r="C338" s="412" t="s">
        <v>24</v>
      </c>
      <c r="D338" s="413">
        <v>1</v>
      </c>
      <c r="E338" s="413" t="s">
        <v>47</v>
      </c>
      <c r="F338" s="414" t="s">
        <v>26</v>
      </c>
      <c r="G338" s="413">
        <v>7</v>
      </c>
      <c r="H338" s="415">
        <v>0.38819444444444445</v>
      </c>
      <c r="I338" s="415">
        <v>0.49513888888888885</v>
      </c>
      <c r="J338" s="416">
        <f t="shared" si="31"/>
        <v>2.5666666666666664</v>
      </c>
      <c r="K338" s="417">
        <v>5</v>
      </c>
      <c r="L338" s="413">
        <v>25</v>
      </c>
      <c r="M338" s="413"/>
      <c r="N338" s="416">
        <f t="shared" si="32"/>
        <v>64.166666666666657</v>
      </c>
      <c r="O338" s="426" t="s">
        <v>188</v>
      </c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customHeight="1">
      <c r="A339" s="410" t="s">
        <v>185</v>
      </c>
      <c r="B339" s="411" t="s">
        <v>19</v>
      </c>
      <c r="C339" s="412" t="s">
        <v>50</v>
      </c>
      <c r="D339" s="413">
        <v>1</v>
      </c>
      <c r="E339" s="413" t="s">
        <v>21</v>
      </c>
      <c r="F339" s="414">
        <v>99</v>
      </c>
      <c r="G339" s="413">
        <v>1</v>
      </c>
      <c r="H339" s="415">
        <v>0.44166666666666665</v>
      </c>
      <c r="I339" s="415">
        <v>0.4458333333333333</v>
      </c>
      <c r="J339" s="416">
        <f t="shared" si="31"/>
        <v>0.1</v>
      </c>
      <c r="K339" s="417">
        <v>8</v>
      </c>
      <c r="L339" s="413">
        <v>11</v>
      </c>
      <c r="M339" s="413"/>
      <c r="N339" s="416">
        <f t="shared" si="32"/>
        <v>1.1000000000000001</v>
      </c>
      <c r="O339" s="427" t="s">
        <v>189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customHeight="1">
      <c r="A340" s="410" t="s">
        <v>185</v>
      </c>
      <c r="B340" s="411" t="s">
        <v>19</v>
      </c>
      <c r="C340" s="412" t="s">
        <v>186</v>
      </c>
      <c r="D340" s="413">
        <v>2</v>
      </c>
      <c r="E340" s="413" t="s">
        <v>21</v>
      </c>
      <c r="F340" s="414">
        <v>99</v>
      </c>
      <c r="G340" s="413" t="s">
        <v>128</v>
      </c>
      <c r="H340" s="415">
        <v>0.69097222222222221</v>
      </c>
      <c r="I340" s="415">
        <v>0.72222222222222221</v>
      </c>
      <c r="J340" s="416">
        <f t="shared" si="31"/>
        <v>0.75</v>
      </c>
      <c r="K340" s="417">
        <v>5</v>
      </c>
      <c r="L340" s="413">
        <v>492</v>
      </c>
      <c r="M340" s="421"/>
      <c r="N340" s="416">
        <f t="shared" si="32"/>
        <v>369</v>
      </c>
      <c r="O340" s="427" t="s">
        <v>189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customHeight="1">
      <c r="A341" s="410" t="s">
        <v>185</v>
      </c>
      <c r="B341" s="411" t="s">
        <v>19</v>
      </c>
      <c r="C341" s="412" t="s">
        <v>186</v>
      </c>
      <c r="D341" s="413">
        <v>3</v>
      </c>
      <c r="E341" s="413" t="s">
        <v>21</v>
      </c>
      <c r="F341" s="414">
        <v>99</v>
      </c>
      <c r="G341" s="413">
        <v>6</v>
      </c>
      <c r="H341" s="415">
        <v>0.75416666666666676</v>
      </c>
      <c r="I341" s="415">
        <v>0.76388888888888884</v>
      </c>
      <c r="J341" s="416">
        <f t="shared" si="31"/>
        <v>0.23333333333333334</v>
      </c>
      <c r="K341" s="417">
        <v>17</v>
      </c>
      <c r="L341" s="413">
        <v>492</v>
      </c>
      <c r="M341" s="418"/>
      <c r="N341" s="416">
        <f t="shared" si="32"/>
        <v>114.8</v>
      </c>
      <c r="O341" s="427" t="s">
        <v>189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customHeight="1">
      <c r="A342" s="410" t="s">
        <v>185</v>
      </c>
      <c r="B342" s="411" t="s">
        <v>19</v>
      </c>
      <c r="C342" s="422" t="s">
        <v>28</v>
      </c>
      <c r="D342" s="423">
        <v>1</v>
      </c>
      <c r="E342" s="413" t="s">
        <v>21</v>
      </c>
      <c r="F342" s="414">
        <v>99</v>
      </c>
      <c r="G342" s="413">
        <v>6</v>
      </c>
      <c r="H342" s="415">
        <v>3.8194444444444441E-2</v>
      </c>
      <c r="I342" s="415">
        <v>0.72777777777777775</v>
      </c>
      <c r="J342" s="416">
        <f>HOUR(I342-H342)+MINUTE(I342-H342)/60</f>
        <v>16.55</v>
      </c>
      <c r="K342" s="416">
        <v>0.6</v>
      </c>
      <c r="L342" s="413">
        <v>14</v>
      </c>
      <c r="M342" s="424"/>
      <c r="N342" s="416">
        <f>J342*L342</f>
        <v>231.70000000000002</v>
      </c>
      <c r="O342" s="419" t="s">
        <v>121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customHeight="1">
      <c r="A343" s="410" t="s">
        <v>185</v>
      </c>
      <c r="B343" s="411" t="s">
        <v>19</v>
      </c>
      <c r="C343" s="422" t="s">
        <v>28</v>
      </c>
      <c r="D343" s="423">
        <v>2</v>
      </c>
      <c r="E343" s="413" t="s">
        <v>21</v>
      </c>
      <c r="F343" s="414">
        <v>99</v>
      </c>
      <c r="G343" s="413">
        <v>7</v>
      </c>
      <c r="H343" s="415">
        <v>0.75416666666666676</v>
      </c>
      <c r="I343" s="415">
        <v>0.76736111111111116</v>
      </c>
      <c r="J343" s="416">
        <f>HOUR(I343-H343)+MINUTE(I343-H343)/60</f>
        <v>0.31666666666666665</v>
      </c>
      <c r="K343" s="416"/>
      <c r="L343" s="413"/>
      <c r="M343" s="413"/>
      <c r="N343" s="416">
        <f>J343*L343</f>
        <v>0</v>
      </c>
      <c r="O343" s="419"/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customHeight="1">
      <c r="A344" s="293">
        <v>44242</v>
      </c>
      <c r="B344" s="294" t="s">
        <v>29</v>
      </c>
      <c r="C344" s="430" t="s">
        <v>173</v>
      </c>
      <c r="D344" s="431">
        <v>1</v>
      </c>
      <c r="E344" s="296" t="s">
        <v>21</v>
      </c>
      <c r="F344" s="432">
        <v>99</v>
      </c>
      <c r="G344" s="431">
        <v>6</v>
      </c>
      <c r="H344" s="433">
        <v>0</v>
      </c>
      <c r="I344" s="433">
        <v>0.55277777777777781</v>
      </c>
      <c r="J344" s="321">
        <f t="shared" ref="J344:J373" si="33">HOUR(I344-H344)+MINUTE(I344-H344)/60</f>
        <v>13.266666666666667</v>
      </c>
      <c r="K344" s="434">
        <v>0.3</v>
      </c>
      <c r="L344" s="431">
        <v>20</v>
      </c>
      <c r="M344" s="325"/>
      <c r="N344" s="321">
        <f t="shared" ref="N344:N373" si="34">J344*L344</f>
        <v>265.33333333333337</v>
      </c>
      <c r="O344" s="324"/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customHeight="1" thickBot="1">
      <c r="A345" s="293">
        <v>44242</v>
      </c>
      <c r="B345" s="294" t="s">
        <v>29</v>
      </c>
      <c r="C345" s="477" t="s">
        <v>30</v>
      </c>
      <c r="D345" s="478">
        <v>1</v>
      </c>
      <c r="E345" s="478" t="s">
        <v>31</v>
      </c>
      <c r="F345" s="479">
        <v>99</v>
      </c>
      <c r="G345" s="478">
        <v>7</v>
      </c>
      <c r="H345" s="480">
        <v>0</v>
      </c>
      <c r="I345" s="480">
        <v>0.23124999999999998</v>
      </c>
      <c r="J345" s="481">
        <f t="shared" si="33"/>
        <v>5.55</v>
      </c>
      <c r="K345" s="482">
        <v>4.5</v>
      </c>
      <c r="L345" s="478">
        <v>9306</v>
      </c>
      <c r="M345" s="483"/>
      <c r="N345" s="481">
        <f t="shared" si="34"/>
        <v>51648.299999999996</v>
      </c>
      <c r="O345" s="484"/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customHeight="1">
      <c r="A346" s="293">
        <v>44243</v>
      </c>
      <c r="B346" s="294" t="s">
        <v>29</v>
      </c>
      <c r="C346" s="295" t="s">
        <v>78</v>
      </c>
      <c r="D346" s="296">
        <v>1</v>
      </c>
      <c r="E346" s="296" t="s">
        <v>21</v>
      </c>
      <c r="F346" s="297">
        <v>99</v>
      </c>
      <c r="G346" s="296">
        <v>1</v>
      </c>
      <c r="H346" s="433">
        <v>0.32291666666666669</v>
      </c>
      <c r="I346" s="433">
        <v>0.46319444444444446</v>
      </c>
      <c r="J346" s="321">
        <f t="shared" si="33"/>
        <v>3.3666666666666667</v>
      </c>
      <c r="K346" s="434">
        <v>0.1</v>
      </c>
      <c r="L346" s="431">
        <v>1065</v>
      </c>
      <c r="M346" s="325"/>
      <c r="N346" s="321">
        <f t="shared" si="34"/>
        <v>3585.5</v>
      </c>
      <c r="O346" s="324"/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customHeight="1" thickBot="1">
      <c r="A347" s="293">
        <v>44243</v>
      </c>
      <c r="B347" s="294" t="s">
        <v>29</v>
      </c>
      <c r="C347" s="477" t="s">
        <v>30</v>
      </c>
      <c r="D347" s="478">
        <v>1</v>
      </c>
      <c r="E347" s="478" t="s">
        <v>31</v>
      </c>
      <c r="F347" s="479">
        <v>99</v>
      </c>
      <c r="G347" s="478">
        <v>7</v>
      </c>
      <c r="H347" s="480">
        <v>0.56041666666666667</v>
      </c>
      <c r="I347" s="480">
        <v>0.99930555555555556</v>
      </c>
      <c r="J347" s="481">
        <f t="shared" si="33"/>
        <v>10.533333333333333</v>
      </c>
      <c r="K347" s="482">
        <v>4.5</v>
      </c>
      <c r="L347" s="478">
        <v>0</v>
      </c>
      <c r="M347" s="483"/>
      <c r="N347" s="481">
        <f t="shared" si="34"/>
        <v>0</v>
      </c>
      <c r="O347" s="324"/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customHeight="1" thickBot="1">
      <c r="A348" s="293">
        <v>44243</v>
      </c>
      <c r="B348" s="294" t="s">
        <v>29</v>
      </c>
      <c r="C348" s="430" t="s">
        <v>173</v>
      </c>
      <c r="D348" s="431">
        <v>1</v>
      </c>
      <c r="E348" s="296" t="s">
        <v>21</v>
      </c>
      <c r="F348" s="432">
        <v>99</v>
      </c>
      <c r="G348" s="431">
        <v>6</v>
      </c>
      <c r="H348" s="433">
        <v>0.76597222222222217</v>
      </c>
      <c r="I348" s="480">
        <v>0.99930555555555556</v>
      </c>
      <c r="J348" s="321">
        <f t="shared" si="33"/>
        <v>5.6</v>
      </c>
      <c r="K348" s="434">
        <v>0.3</v>
      </c>
      <c r="L348" s="431">
        <v>0</v>
      </c>
      <c r="M348" s="325"/>
      <c r="N348" s="321">
        <f t="shared" si="34"/>
        <v>0</v>
      </c>
      <c r="O348" s="324"/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customHeight="1" thickBot="1">
      <c r="A349" s="293">
        <v>44243</v>
      </c>
      <c r="B349" s="294" t="s">
        <v>29</v>
      </c>
      <c r="C349" s="295" t="s">
        <v>78</v>
      </c>
      <c r="D349" s="296">
        <v>1</v>
      </c>
      <c r="E349" s="478" t="s">
        <v>31</v>
      </c>
      <c r="F349" s="479">
        <v>99</v>
      </c>
      <c r="G349" s="478">
        <v>7</v>
      </c>
      <c r="H349" s="433">
        <v>0.84583333333333333</v>
      </c>
      <c r="I349" s="480">
        <v>0.99930555555555556</v>
      </c>
      <c r="J349" s="321">
        <f t="shared" si="33"/>
        <v>3.6833333333333336</v>
      </c>
      <c r="K349" s="434">
        <v>0.1</v>
      </c>
      <c r="L349" s="431">
        <v>0</v>
      </c>
      <c r="M349" s="325"/>
      <c r="N349" s="321">
        <f t="shared" si="34"/>
        <v>0</v>
      </c>
      <c r="O349" s="324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customHeight="1">
      <c r="A350" s="438" t="s">
        <v>185</v>
      </c>
      <c r="B350" s="460" t="s">
        <v>32</v>
      </c>
      <c r="C350" s="300" t="s">
        <v>54</v>
      </c>
      <c r="D350" s="309"/>
      <c r="E350" s="309" t="s">
        <v>39</v>
      </c>
      <c r="F350" s="310">
        <v>99</v>
      </c>
      <c r="G350" s="309">
        <v>6</v>
      </c>
      <c r="H350" s="307">
        <v>0</v>
      </c>
      <c r="I350" s="308">
        <v>0.65625</v>
      </c>
      <c r="J350" s="326">
        <f t="shared" si="33"/>
        <v>15.75</v>
      </c>
      <c r="K350" s="309" t="s">
        <v>35</v>
      </c>
      <c r="L350" s="327">
        <v>4000</v>
      </c>
      <c r="M350" s="327">
        <v>4000</v>
      </c>
      <c r="N350" s="321">
        <f t="shared" si="34"/>
        <v>63000</v>
      </c>
      <c r="O350" s="328" t="s">
        <v>190</v>
      </c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customHeight="1">
      <c r="A351" s="438" t="s">
        <v>185</v>
      </c>
      <c r="B351" s="460" t="s">
        <v>32</v>
      </c>
      <c r="C351" s="300" t="s">
        <v>37</v>
      </c>
      <c r="D351" s="309">
        <v>3</v>
      </c>
      <c r="E351" s="309" t="s">
        <v>191</v>
      </c>
      <c r="F351" s="310" t="s">
        <v>26</v>
      </c>
      <c r="G351" s="309">
        <v>1</v>
      </c>
      <c r="H351" s="307">
        <v>0.26041666666666669</v>
      </c>
      <c r="I351" s="308">
        <v>0.6333333333333333</v>
      </c>
      <c r="J351" s="326">
        <f t="shared" si="33"/>
        <v>8.9499999999999993</v>
      </c>
      <c r="K351" s="309" t="s">
        <v>192</v>
      </c>
      <c r="L351" s="327">
        <v>9634</v>
      </c>
      <c r="M351" s="327">
        <v>9634</v>
      </c>
      <c r="N351" s="321">
        <f t="shared" si="34"/>
        <v>86224.299999999988</v>
      </c>
      <c r="O351" s="328" t="s">
        <v>193</v>
      </c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customHeight="1">
      <c r="A352" s="438" t="s">
        <v>185</v>
      </c>
      <c r="B352" s="460" t="s">
        <v>32</v>
      </c>
      <c r="C352" s="300" t="s">
        <v>59</v>
      </c>
      <c r="D352" s="309">
        <v>9</v>
      </c>
      <c r="E352" s="309" t="s">
        <v>60</v>
      </c>
      <c r="F352" s="310">
        <v>99</v>
      </c>
      <c r="G352" s="309">
        <v>6</v>
      </c>
      <c r="H352" s="307">
        <v>0.67361111111111116</v>
      </c>
      <c r="I352" s="307">
        <v>0.68333333333333324</v>
      </c>
      <c r="J352" s="326">
        <f t="shared" si="33"/>
        <v>0.23333333333333334</v>
      </c>
      <c r="K352" s="309" t="s">
        <v>95</v>
      </c>
      <c r="L352" s="327">
        <v>4010</v>
      </c>
      <c r="M352" s="327">
        <v>4010</v>
      </c>
      <c r="N352" s="321">
        <f t="shared" si="34"/>
        <v>935.66666666666663</v>
      </c>
      <c r="O352" s="328" t="s">
        <v>100</v>
      </c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438" t="s">
        <v>185</v>
      </c>
      <c r="B353" s="460" t="s">
        <v>32</v>
      </c>
      <c r="C353" s="300" t="s">
        <v>54</v>
      </c>
      <c r="D353" s="309">
        <v>9</v>
      </c>
      <c r="E353" s="309" t="s">
        <v>63</v>
      </c>
      <c r="F353" s="310" t="s">
        <v>26</v>
      </c>
      <c r="G353" s="309">
        <v>1</v>
      </c>
      <c r="H353" s="307">
        <v>0.67361111111111116</v>
      </c>
      <c r="I353" s="307">
        <v>0.68333333333333324</v>
      </c>
      <c r="J353" s="326">
        <f t="shared" si="33"/>
        <v>0.23333333333333334</v>
      </c>
      <c r="K353" s="309" t="s">
        <v>35</v>
      </c>
      <c r="L353" s="327">
        <v>0</v>
      </c>
      <c r="M353" s="327">
        <v>0</v>
      </c>
      <c r="N353" s="321">
        <f t="shared" si="34"/>
        <v>0</v>
      </c>
      <c r="O353" s="328" t="s">
        <v>65</v>
      </c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customHeight="1">
      <c r="A354" s="438" t="s">
        <v>185</v>
      </c>
      <c r="B354" s="460" t="s">
        <v>32</v>
      </c>
      <c r="C354" s="300" t="s">
        <v>37</v>
      </c>
      <c r="D354" s="309">
        <v>9</v>
      </c>
      <c r="E354" s="309" t="s">
        <v>63</v>
      </c>
      <c r="F354" s="310" t="s">
        <v>26</v>
      </c>
      <c r="G354" s="309">
        <v>1</v>
      </c>
      <c r="H354" s="307">
        <v>0.67361111111111116</v>
      </c>
      <c r="I354" s="307">
        <v>0.68333333333333324</v>
      </c>
      <c r="J354" s="326">
        <f t="shared" si="33"/>
        <v>0.23333333333333334</v>
      </c>
      <c r="K354" s="309" t="s">
        <v>35</v>
      </c>
      <c r="L354" s="327">
        <v>0</v>
      </c>
      <c r="M354" s="327">
        <v>0</v>
      </c>
      <c r="N354" s="321">
        <f t="shared" si="34"/>
        <v>0</v>
      </c>
      <c r="O354" s="328" t="s">
        <v>65</v>
      </c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customHeight="1">
      <c r="A355" s="438" t="s">
        <v>185</v>
      </c>
      <c r="B355" s="460" t="s">
        <v>32</v>
      </c>
      <c r="C355" s="300" t="s">
        <v>54</v>
      </c>
      <c r="D355" s="309">
        <v>10</v>
      </c>
      <c r="E355" s="309" t="s">
        <v>34</v>
      </c>
      <c r="F355" s="310" t="s">
        <v>26</v>
      </c>
      <c r="G355" s="309">
        <v>7</v>
      </c>
      <c r="H355" s="307">
        <v>0.68333333333333324</v>
      </c>
      <c r="I355" s="440">
        <v>0.99930555555555556</v>
      </c>
      <c r="J355" s="326">
        <f t="shared" si="33"/>
        <v>7.583333333333333</v>
      </c>
      <c r="K355" s="309" t="s">
        <v>35</v>
      </c>
      <c r="L355" s="327">
        <v>0</v>
      </c>
      <c r="M355" s="327">
        <v>0</v>
      </c>
      <c r="N355" s="321">
        <f t="shared" si="34"/>
        <v>0</v>
      </c>
      <c r="O355" s="436" t="s">
        <v>96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customHeight="1">
      <c r="A356" s="438" t="s">
        <v>185</v>
      </c>
      <c r="B356" s="460" t="s">
        <v>32</v>
      </c>
      <c r="C356" s="300" t="s">
        <v>37</v>
      </c>
      <c r="D356" s="309">
        <v>10</v>
      </c>
      <c r="E356" s="309" t="s">
        <v>34</v>
      </c>
      <c r="F356" s="310" t="s">
        <v>26</v>
      </c>
      <c r="G356" s="309">
        <v>7</v>
      </c>
      <c r="H356" s="307">
        <v>0.68333333333333324</v>
      </c>
      <c r="I356" s="440">
        <v>0.99930555555555556</v>
      </c>
      <c r="J356" s="326">
        <f t="shared" si="33"/>
        <v>7.583333333333333</v>
      </c>
      <c r="K356" s="309" t="s">
        <v>35</v>
      </c>
      <c r="L356" s="327">
        <v>0</v>
      </c>
      <c r="M356" s="327">
        <v>0</v>
      </c>
      <c r="N356" s="321">
        <f t="shared" si="34"/>
        <v>0</v>
      </c>
      <c r="O356" s="436" t="s">
        <v>96</v>
      </c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customHeight="1">
      <c r="A357" s="438" t="s">
        <v>185</v>
      </c>
      <c r="B357" s="460" t="s">
        <v>32</v>
      </c>
      <c r="C357" s="300" t="s">
        <v>71</v>
      </c>
      <c r="D357" s="309">
        <v>12</v>
      </c>
      <c r="E357" s="309" t="s">
        <v>60</v>
      </c>
      <c r="F357" s="310">
        <v>99</v>
      </c>
      <c r="G357" s="309">
        <v>6</v>
      </c>
      <c r="H357" s="307">
        <v>0.69097222222222221</v>
      </c>
      <c r="I357" s="307">
        <v>0.72499999999999998</v>
      </c>
      <c r="J357" s="326">
        <f t="shared" si="33"/>
        <v>0.81666666666666665</v>
      </c>
      <c r="K357" s="466" t="s">
        <v>69</v>
      </c>
      <c r="L357" s="327">
        <v>117</v>
      </c>
      <c r="M357" s="327">
        <v>117</v>
      </c>
      <c r="N357" s="321">
        <f t="shared" si="34"/>
        <v>95.55</v>
      </c>
      <c r="O357" s="328" t="s">
        <v>100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customHeight="1">
      <c r="A358" s="438" t="s">
        <v>185</v>
      </c>
      <c r="B358" s="460" t="s">
        <v>32</v>
      </c>
      <c r="C358" s="300" t="s">
        <v>59</v>
      </c>
      <c r="D358" s="309">
        <v>13</v>
      </c>
      <c r="E358" s="309" t="s">
        <v>60</v>
      </c>
      <c r="F358" s="310">
        <v>99</v>
      </c>
      <c r="G358" s="309">
        <v>6</v>
      </c>
      <c r="H358" s="307">
        <v>0.71180555555555547</v>
      </c>
      <c r="I358" s="307">
        <v>0.7284722222222223</v>
      </c>
      <c r="J358" s="326">
        <f t="shared" si="33"/>
        <v>0.4</v>
      </c>
      <c r="K358" s="466" t="s">
        <v>69</v>
      </c>
      <c r="L358" s="327">
        <v>4010</v>
      </c>
      <c r="M358" s="327">
        <v>4010</v>
      </c>
      <c r="N358" s="321">
        <f t="shared" si="34"/>
        <v>1604</v>
      </c>
      <c r="O358" s="328" t="s">
        <v>100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customHeight="1">
      <c r="A359" s="438" t="s">
        <v>185</v>
      </c>
      <c r="B359" s="460" t="s">
        <v>32</v>
      </c>
      <c r="C359" s="300" t="s">
        <v>59</v>
      </c>
      <c r="D359" s="309">
        <v>18</v>
      </c>
      <c r="E359" s="309" t="s">
        <v>39</v>
      </c>
      <c r="F359" s="310">
        <v>99</v>
      </c>
      <c r="G359" s="309">
        <v>6</v>
      </c>
      <c r="H359" s="307">
        <v>0.98333333333333339</v>
      </c>
      <c r="I359" s="307">
        <v>0.98611111111111116</v>
      </c>
      <c r="J359" s="326">
        <f t="shared" si="33"/>
        <v>6.6666666666666666E-2</v>
      </c>
      <c r="K359" s="466" t="s">
        <v>64</v>
      </c>
      <c r="L359" s="327">
        <v>4010</v>
      </c>
      <c r="M359" s="327">
        <v>4010</v>
      </c>
      <c r="N359" s="321">
        <f t="shared" si="34"/>
        <v>267.33333333333331</v>
      </c>
      <c r="O359" s="328" t="s">
        <v>100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customHeight="1">
      <c r="A360" s="410" t="s">
        <v>194</v>
      </c>
      <c r="B360" s="411" t="s">
        <v>19</v>
      </c>
      <c r="C360" s="412" t="s">
        <v>23</v>
      </c>
      <c r="D360" s="413">
        <v>1</v>
      </c>
      <c r="E360" s="413" t="s">
        <v>21</v>
      </c>
      <c r="F360" s="414">
        <v>99</v>
      </c>
      <c r="G360" s="413">
        <v>6</v>
      </c>
      <c r="H360" s="415">
        <v>0.15625</v>
      </c>
      <c r="I360" s="415">
        <v>0.15972222222222224</v>
      </c>
      <c r="J360" s="416">
        <f t="shared" si="33"/>
        <v>8.3333333333333329E-2</v>
      </c>
      <c r="K360" s="417">
        <v>9</v>
      </c>
      <c r="L360" s="413">
        <v>1</v>
      </c>
      <c r="M360" s="418"/>
      <c r="N360" s="416">
        <f t="shared" si="34"/>
        <v>8.3333333333333329E-2</v>
      </c>
      <c r="O360" s="419" t="s">
        <v>22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customHeight="1">
      <c r="A361" s="410" t="s">
        <v>194</v>
      </c>
      <c r="B361" s="411" t="s">
        <v>19</v>
      </c>
      <c r="C361" s="412" t="s">
        <v>48</v>
      </c>
      <c r="D361" s="413">
        <v>1</v>
      </c>
      <c r="E361" s="413" t="s">
        <v>21</v>
      </c>
      <c r="F361" s="414">
        <v>99</v>
      </c>
      <c r="G361" s="413">
        <v>6</v>
      </c>
      <c r="H361" s="415">
        <v>0.25972222222222224</v>
      </c>
      <c r="I361" s="415">
        <v>0.26597222222222222</v>
      </c>
      <c r="J361" s="416">
        <f t="shared" si="33"/>
        <v>0.15</v>
      </c>
      <c r="K361" s="417">
        <v>17</v>
      </c>
      <c r="L361" s="418">
        <v>14</v>
      </c>
      <c r="M361" s="418"/>
      <c r="N361" s="416">
        <f t="shared" si="34"/>
        <v>2.1</v>
      </c>
      <c r="O361" s="419"/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customHeight="1">
      <c r="A362" s="410" t="s">
        <v>194</v>
      </c>
      <c r="B362" s="411" t="s">
        <v>19</v>
      </c>
      <c r="C362" s="412" t="s">
        <v>24</v>
      </c>
      <c r="D362" s="413">
        <v>1</v>
      </c>
      <c r="E362" s="413" t="s">
        <v>21</v>
      </c>
      <c r="F362" s="414">
        <v>99</v>
      </c>
      <c r="G362" s="413" t="s">
        <v>27</v>
      </c>
      <c r="H362" s="415">
        <v>0.45277777777777778</v>
      </c>
      <c r="I362" s="415">
        <v>0.49513888888888885</v>
      </c>
      <c r="J362" s="416">
        <f t="shared" si="33"/>
        <v>1.0166666666666666</v>
      </c>
      <c r="K362" s="417">
        <v>5</v>
      </c>
      <c r="L362" s="413">
        <v>25</v>
      </c>
      <c r="M362" s="413"/>
      <c r="N362" s="416">
        <f t="shared" si="34"/>
        <v>25.416666666666664</v>
      </c>
      <c r="O362" s="426"/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customHeight="1">
      <c r="A363" s="410" t="s">
        <v>194</v>
      </c>
      <c r="B363" s="411" t="s">
        <v>19</v>
      </c>
      <c r="C363" s="412" t="s">
        <v>23</v>
      </c>
      <c r="D363" s="413">
        <v>2</v>
      </c>
      <c r="E363" s="413" t="s">
        <v>21</v>
      </c>
      <c r="F363" s="414">
        <v>99</v>
      </c>
      <c r="G363" s="413">
        <v>1</v>
      </c>
      <c r="H363" s="415">
        <v>0.52986111111111112</v>
      </c>
      <c r="I363" s="415">
        <v>0.53749999999999998</v>
      </c>
      <c r="J363" s="416">
        <f t="shared" si="33"/>
        <v>0.18333333333333332</v>
      </c>
      <c r="K363" s="417">
        <v>12</v>
      </c>
      <c r="L363" s="413">
        <v>1</v>
      </c>
      <c r="M363" s="413"/>
      <c r="N363" s="416">
        <f t="shared" si="34"/>
        <v>0.18333333333333332</v>
      </c>
      <c r="O363" s="427"/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customHeight="1">
      <c r="A364" s="410" t="s">
        <v>194</v>
      </c>
      <c r="B364" s="411" t="s">
        <v>19</v>
      </c>
      <c r="C364" s="412" t="s">
        <v>20</v>
      </c>
      <c r="D364" s="413">
        <v>1</v>
      </c>
      <c r="E364" s="413" t="s">
        <v>21</v>
      </c>
      <c r="F364" s="414">
        <v>99</v>
      </c>
      <c r="G364" s="413">
        <v>6</v>
      </c>
      <c r="H364" s="415">
        <v>0.54305555555555551</v>
      </c>
      <c r="I364" s="415">
        <v>0.55347222222222225</v>
      </c>
      <c r="J364" s="416">
        <f t="shared" si="33"/>
        <v>0.25</v>
      </c>
      <c r="K364" s="417">
        <v>18</v>
      </c>
      <c r="L364" s="413">
        <v>492</v>
      </c>
      <c r="M364" s="421"/>
      <c r="N364" s="416">
        <f t="shared" si="34"/>
        <v>123</v>
      </c>
      <c r="O364" s="42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customHeight="1">
      <c r="A365" s="410" t="s">
        <v>194</v>
      </c>
      <c r="B365" s="411" t="s">
        <v>19</v>
      </c>
      <c r="C365" s="412" t="s">
        <v>23</v>
      </c>
      <c r="D365" s="413">
        <v>3</v>
      </c>
      <c r="E365" s="413" t="s">
        <v>21</v>
      </c>
      <c r="F365" s="414">
        <v>99</v>
      </c>
      <c r="G365" s="413">
        <v>1</v>
      </c>
      <c r="H365" s="415">
        <v>0.54305555555555551</v>
      </c>
      <c r="I365" s="415">
        <v>0.69027777777777777</v>
      </c>
      <c r="J365" s="416">
        <f t="shared" si="33"/>
        <v>3.5333333333333332</v>
      </c>
      <c r="K365" s="417">
        <v>6</v>
      </c>
      <c r="L365" s="413">
        <v>1</v>
      </c>
      <c r="M365" s="418"/>
      <c r="N365" s="416">
        <f t="shared" si="34"/>
        <v>3.5333333333333332</v>
      </c>
      <c r="O365" s="425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customHeight="1">
      <c r="A366" s="410" t="s">
        <v>194</v>
      </c>
      <c r="B366" s="411" t="s">
        <v>19</v>
      </c>
      <c r="C366" s="412" t="s">
        <v>48</v>
      </c>
      <c r="D366" s="413">
        <v>2</v>
      </c>
      <c r="E366" s="413" t="s">
        <v>21</v>
      </c>
      <c r="F366" s="414">
        <v>99</v>
      </c>
      <c r="G366" s="413">
        <v>6</v>
      </c>
      <c r="H366" s="415">
        <v>0.57152777777777775</v>
      </c>
      <c r="I366" s="415">
        <v>0.57916666666666672</v>
      </c>
      <c r="J366" s="416">
        <f t="shared" si="33"/>
        <v>0.18333333333333332</v>
      </c>
      <c r="K366" s="417">
        <v>19</v>
      </c>
      <c r="L366" s="413">
        <v>14</v>
      </c>
      <c r="M366" s="418"/>
      <c r="N366" s="416">
        <f t="shared" si="34"/>
        <v>2.5666666666666664</v>
      </c>
      <c r="O366" s="425"/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customHeight="1">
      <c r="A367" s="410" t="s">
        <v>194</v>
      </c>
      <c r="B367" s="411" t="s">
        <v>19</v>
      </c>
      <c r="C367" s="412" t="s">
        <v>24</v>
      </c>
      <c r="D367" s="413">
        <v>2</v>
      </c>
      <c r="E367" s="413" t="s">
        <v>195</v>
      </c>
      <c r="F367" s="414">
        <v>99</v>
      </c>
      <c r="G367" s="413">
        <v>7</v>
      </c>
      <c r="H367" s="415">
        <v>0.58124999999999993</v>
      </c>
      <c r="I367" s="415">
        <v>0.62847222222222221</v>
      </c>
      <c r="J367" s="416">
        <f t="shared" si="33"/>
        <v>1.1333333333333333</v>
      </c>
      <c r="K367" s="417"/>
      <c r="L367" s="413">
        <v>25</v>
      </c>
      <c r="M367" s="418"/>
      <c r="N367" s="416">
        <f t="shared" si="34"/>
        <v>28.333333333333332</v>
      </c>
      <c r="O367" s="425"/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customHeight="1">
      <c r="A368" s="410" t="s">
        <v>194</v>
      </c>
      <c r="B368" s="411" t="s">
        <v>19</v>
      </c>
      <c r="C368" s="412" t="s">
        <v>48</v>
      </c>
      <c r="D368" s="413">
        <v>3</v>
      </c>
      <c r="E368" s="413" t="s">
        <v>195</v>
      </c>
      <c r="F368" s="414">
        <v>99</v>
      </c>
      <c r="G368" s="413">
        <v>7</v>
      </c>
      <c r="H368" s="415">
        <v>0.58124999999999993</v>
      </c>
      <c r="I368" s="415">
        <v>0.62291666666666667</v>
      </c>
      <c r="J368" s="416">
        <f t="shared" si="33"/>
        <v>1</v>
      </c>
      <c r="K368" s="417"/>
      <c r="L368" s="413">
        <v>14</v>
      </c>
      <c r="M368" s="418"/>
      <c r="N368" s="416">
        <f t="shared" si="34"/>
        <v>14</v>
      </c>
      <c r="O368" s="425"/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customHeight="1">
      <c r="A369" s="410" t="s">
        <v>194</v>
      </c>
      <c r="B369" s="411" t="s">
        <v>19</v>
      </c>
      <c r="C369" s="412" t="s">
        <v>50</v>
      </c>
      <c r="D369" s="413">
        <v>1</v>
      </c>
      <c r="E369" s="413" t="s">
        <v>195</v>
      </c>
      <c r="F369" s="414">
        <v>99</v>
      </c>
      <c r="G369" s="413">
        <v>7</v>
      </c>
      <c r="H369" s="415">
        <v>0.58124999999999993</v>
      </c>
      <c r="I369" s="415">
        <v>0.62569444444444444</v>
      </c>
      <c r="J369" s="416">
        <f t="shared" si="33"/>
        <v>1.0666666666666667</v>
      </c>
      <c r="K369" s="417"/>
      <c r="L369" s="413">
        <v>11</v>
      </c>
      <c r="M369" s="418"/>
      <c r="N369" s="416">
        <f t="shared" si="34"/>
        <v>11.733333333333333</v>
      </c>
      <c r="O369" s="425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customHeight="1">
      <c r="A370" s="410" t="s">
        <v>194</v>
      </c>
      <c r="B370" s="411" t="s">
        <v>19</v>
      </c>
      <c r="C370" s="412" t="s">
        <v>20</v>
      </c>
      <c r="D370" s="413">
        <v>2</v>
      </c>
      <c r="E370" s="413" t="s">
        <v>195</v>
      </c>
      <c r="F370" s="414">
        <v>99</v>
      </c>
      <c r="G370" s="413">
        <v>7</v>
      </c>
      <c r="H370" s="415">
        <v>0.58124999999999993</v>
      </c>
      <c r="I370" s="415">
        <v>0.66041666666666665</v>
      </c>
      <c r="J370" s="416">
        <f t="shared" si="33"/>
        <v>1.9</v>
      </c>
      <c r="K370" s="417"/>
      <c r="L370" s="413">
        <v>492</v>
      </c>
      <c r="M370" s="418"/>
      <c r="N370" s="416">
        <f t="shared" si="34"/>
        <v>934.8</v>
      </c>
      <c r="O370" s="425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customHeight="1">
      <c r="A371" s="410" t="s">
        <v>194</v>
      </c>
      <c r="B371" s="411" t="s">
        <v>19</v>
      </c>
      <c r="C371" s="412" t="s">
        <v>23</v>
      </c>
      <c r="D371" s="413">
        <v>4</v>
      </c>
      <c r="E371" s="413" t="s">
        <v>21</v>
      </c>
      <c r="F371" s="414">
        <v>99</v>
      </c>
      <c r="G371" s="413">
        <v>6</v>
      </c>
      <c r="H371" s="415">
        <v>0.69444444444444453</v>
      </c>
      <c r="I371" s="415">
        <v>0.72083333333333333</v>
      </c>
      <c r="J371" s="416">
        <f t="shared" si="33"/>
        <v>0.6333333333333333</v>
      </c>
      <c r="K371" s="417">
        <v>5</v>
      </c>
      <c r="L371" s="413">
        <v>1</v>
      </c>
      <c r="M371" s="418"/>
      <c r="N371" s="416">
        <f t="shared" si="34"/>
        <v>0.6333333333333333</v>
      </c>
      <c r="O371" s="425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customHeight="1">
      <c r="A372" s="410" t="s">
        <v>194</v>
      </c>
      <c r="B372" s="411" t="s">
        <v>19</v>
      </c>
      <c r="C372" s="412" t="s">
        <v>23</v>
      </c>
      <c r="D372" s="413">
        <v>5</v>
      </c>
      <c r="E372" s="413" t="s">
        <v>21</v>
      </c>
      <c r="F372" s="414">
        <v>99</v>
      </c>
      <c r="G372" s="413">
        <v>6</v>
      </c>
      <c r="H372" s="415">
        <v>0.72083333333333333</v>
      </c>
      <c r="I372" s="415">
        <v>0.99930555555555556</v>
      </c>
      <c r="J372" s="416">
        <f t="shared" si="33"/>
        <v>6.6833333333333336</v>
      </c>
      <c r="K372" s="417"/>
      <c r="L372" s="413">
        <v>0</v>
      </c>
      <c r="M372" s="418"/>
      <c r="N372" s="416">
        <f t="shared" si="34"/>
        <v>0</v>
      </c>
      <c r="O372" s="425"/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customHeight="1">
      <c r="A373" s="410" t="s">
        <v>194</v>
      </c>
      <c r="B373" s="411" t="s">
        <v>19</v>
      </c>
      <c r="C373" s="412" t="s">
        <v>48</v>
      </c>
      <c r="D373" s="413">
        <v>4</v>
      </c>
      <c r="E373" s="413" t="s">
        <v>47</v>
      </c>
      <c r="F373" s="414">
        <v>99</v>
      </c>
      <c r="G373" s="413">
        <v>7</v>
      </c>
      <c r="H373" s="415">
        <v>0.75138888888888899</v>
      </c>
      <c r="I373" s="415">
        <v>0.80208333333333337</v>
      </c>
      <c r="J373" s="416">
        <f t="shared" si="33"/>
        <v>1.2166666666666668</v>
      </c>
      <c r="K373" s="417">
        <v>6</v>
      </c>
      <c r="L373" s="413">
        <v>14</v>
      </c>
      <c r="M373" s="418"/>
      <c r="N373" s="416">
        <f t="shared" si="34"/>
        <v>17.033333333333335</v>
      </c>
      <c r="O373" s="425"/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customHeight="1">
      <c r="A374" s="410" t="s">
        <v>194</v>
      </c>
      <c r="B374" s="411" t="s">
        <v>19</v>
      </c>
      <c r="C374" s="422" t="s">
        <v>28</v>
      </c>
      <c r="D374" s="423">
        <v>1</v>
      </c>
      <c r="E374" s="413" t="s">
        <v>21</v>
      </c>
      <c r="F374" s="414">
        <v>99</v>
      </c>
      <c r="G374" s="413">
        <v>7</v>
      </c>
      <c r="H374" s="415">
        <v>0.54305555555555551</v>
      </c>
      <c r="I374" s="415">
        <v>0.55486111111111114</v>
      </c>
      <c r="J374" s="416">
        <f>HOUR(I374-H374)+MINUTE(I374-H374)/60</f>
        <v>0.28333333333333333</v>
      </c>
      <c r="K374" s="416"/>
      <c r="L374" s="413">
        <v>14</v>
      </c>
      <c r="M374" s="424"/>
      <c r="N374" s="416">
        <f>J374*L374</f>
        <v>3.9666666666666668</v>
      </c>
      <c r="O374" s="425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customHeight="1">
      <c r="A375" s="410" t="s">
        <v>194</v>
      </c>
      <c r="B375" s="411" t="s">
        <v>19</v>
      </c>
      <c r="C375" s="412" t="s">
        <v>28</v>
      </c>
      <c r="D375" s="413">
        <v>2</v>
      </c>
      <c r="E375" s="413" t="s">
        <v>195</v>
      </c>
      <c r="F375" s="414">
        <v>99</v>
      </c>
      <c r="G375" s="413">
        <v>7</v>
      </c>
      <c r="H375" s="415">
        <v>0.58124999999999993</v>
      </c>
      <c r="I375" s="415">
        <v>0.65277777777777779</v>
      </c>
      <c r="J375" s="416">
        <f>HOUR(I375-H375)+MINUTE(I375-H375)/60</f>
        <v>1.7166666666666668</v>
      </c>
      <c r="K375" s="416"/>
      <c r="L375" s="413">
        <v>14</v>
      </c>
      <c r="M375" s="413"/>
      <c r="N375" s="416">
        <f>J375*L375</f>
        <v>24.033333333333335</v>
      </c>
      <c r="O375" s="419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customHeight="1">
      <c r="A376" s="299" t="s">
        <v>196</v>
      </c>
      <c r="B376" s="460" t="s">
        <v>32</v>
      </c>
      <c r="C376" s="300" t="s">
        <v>54</v>
      </c>
      <c r="D376" s="309"/>
      <c r="E376" s="309" t="s">
        <v>34</v>
      </c>
      <c r="F376" s="310" t="s">
        <v>26</v>
      </c>
      <c r="G376" s="309">
        <v>7</v>
      </c>
      <c r="H376" s="307">
        <v>0</v>
      </c>
      <c r="I376" s="306">
        <v>0.42499999999999999</v>
      </c>
      <c r="J376" s="326">
        <f t="shared" ref="J376:J406" si="35">HOUR(I376-H376)+MINUTE(I376-H376)/60</f>
        <v>10.199999999999999</v>
      </c>
      <c r="K376" s="309" t="s">
        <v>35</v>
      </c>
      <c r="L376" s="327">
        <v>4000</v>
      </c>
      <c r="M376" s="327">
        <v>4000</v>
      </c>
      <c r="N376" s="321">
        <f t="shared" ref="N376:N406" si="36">J376*L376</f>
        <v>40800</v>
      </c>
      <c r="O376" s="328" t="s">
        <v>107</v>
      </c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customHeight="1">
      <c r="A377" s="299" t="s">
        <v>196</v>
      </c>
      <c r="B377" s="460" t="s">
        <v>32</v>
      </c>
      <c r="C377" s="300" t="s">
        <v>37</v>
      </c>
      <c r="D377" s="309"/>
      <c r="E377" s="309" t="s">
        <v>34</v>
      </c>
      <c r="F377" s="310" t="s">
        <v>26</v>
      </c>
      <c r="G377" s="309">
        <v>7</v>
      </c>
      <c r="H377" s="307">
        <v>0</v>
      </c>
      <c r="I377" s="306">
        <v>9.7222222222222224E-2</v>
      </c>
      <c r="J377" s="326">
        <f t="shared" si="35"/>
        <v>2.3333333333333335</v>
      </c>
      <c r="K377" s="309" t="s">
        <v>109</v>
      </c>
      <c r="L377" s="327">
        <v>9634</v>
      </c>
      <c r="M377" s="327">
        <v>9634</v>
      </c>
      <c r="N377" s="321">
        <f t="shared" si="36"/>
        <v>22479.333333333336</v>
      </c>
      <c r="O377" s="328" t="s">
        <v>96</v>
      </c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customHeight="1">
      <c r="A378" s="299" t="s">
        <v>196</v>
      </c>
      <c r="B378" s="460" t="s">
        <v>32</v>
      </c>
      <c r="C378" s="300" t="s">
        <v>59</v>
      </c>
      <c r="D378" s="309">
        <v>2</v>
      </c>
      <c r="E378" s="309" t="s">
        <v>39</v>
      </c>
      <c r="F378" s="310">
        <v>99</v>
      </c>
      <c r="G378" s="309">
        <v>6</v>
      </c>
      <c r="H378" s="307">
        <v>0.22222222222222221</v>
      </c>
      <c r="I378" s="306">
        <v>0.23055555555555554</v>
      </c>
      <c r="J378" s="326">
        <f t="shared" si="35"/>
        <v>0.2</v>
      </c>
      <c r="K378" s="309" t="s">
        <v>197</v>
      </c>
      <c r="L378" s="327">
        <v>4010</v>
      </c>
      <c r="M378" s="327">
        <v>4010</v>
      </c>
      <c r="N378" s="321">
        <f t="shared" si="36"/>
        <v>802</v>
      </c>
      <c r="O378" s="328" t="s">
        <v>62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customHeight="1">
      <c r="A379" s="299" t="s">
        <v>196</v>
      </c>
      <c r="B379" s="460" t="s">
        <v>32</v>
      </c>
      <c r="C379" s="300" t="s">
        <v>37</v>
      </c>
      <c r="D379" s="309">
        <v>2</v>
      </c>
      <c r="E379" s="309" t="s">
        <v>63</v>
      </c>
      <c r="F379" s="310" t="s">
        <v>26</v>
      </c>
      <c r="G379" s="309">
        <v>1</v>
      </c>
      <c r="H379" s="307">
        <v>0.22222222222222221</v>
      </c>
      <c r="I379" s="306">
        <v>0.44791666666666669</v>
      </c>
      <c r="J379" s="326">
        <f t="shared" si="35"/>
        <v>5.416666666666667</v>
      </c>
      <c r="K379" s="309" t="s">
        <v>35</v>
      </c>
      <c r="L379" s="327">
        <v>9634</v>
      </c>
      <c r="M379" s="327">
        <v>9634</v>
      </c>
      <c r="N379" s="321">
        <f t="shared" si="36"/>
        <v>52184.166666666672</v>
      </c>
      <c r="O379" s="328" t="s">
        <v>65</v>
      </c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customHeight="1">
      <c r="A380" s="299" t="s">
        <v>196</v>
      </c>
      <c r="B380" s="460" t="s">
        <v>32</v>
      </c>
      <c r="C380" s="300" t="s">
        <v>59</v>
      </c>
      <c r="D380" s="309">
        <v>4</v>
      </c>
      <c r="E380" s="309" t="s">
        <v>60</v>
      </c>
      <c r="F380" s="310">
        <v>99</v>
      </c>
      <c r="G380" s="309">
        <v>6</v>
      </c>
      <c r="H380" s="307">
        <v>0.25555555555555559</v>
      </c>
      <c r="I380" s="306">
        <v>0.26666666666666666</v>
      </c>
      <c r="J380" s="326">
        <f t="shared" si="35"/>
        <v>0.26666666666666666</v>
      </c>
      <c r="K380" s="309" t="s">
        <v>38</v>
      </c>
      <c r="L380" s="327">
        <v>4010</v>
      </c>
      <c r="M380" s="327">
        <v>4010</v>
      </c>
      <c r="N380" s="321">
        <v>0</v>
      </c>
      <c r="O380" s="328" t="s">
        <v>62</v>
      </c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299" t="s">
        <v>196</v>
      </c>
      <c r="B381" s="460" t="s">
        <v>32</v>
      </c>
      <c r="C381" s="300" t="s">
        <v>37</v>
      </c>
      <c r="D381" s="309">
        <v>9</v>
      </c>
      <c r="E381" s="309" t="s">
        <v>44</v>
      </c>
      <c r="F381" s="310" t="s">
        <v>26</v>
      </c>
      <c r="G381" s="309">
        <v>1</v>
      </c>
      <c r="H381" s="307">
        <v>0.44861111111111113</v>
      </c>
      <c r="I381" s="306">
        <v>0.63194444444444442</v>
      </c>
      <c r="J381" s="326">
        <f t="shared" si="35"/>
        <v>4.4000000000000004</v>
      </c>
      <c r="K381" s="309" t="s">
        <v>35</v>
      </c>
      <c r="L381" s="327">
        <v>9634</v>
      </c>
      <c r="M381" s="327">
        <v>9634</v>
      </c>
      <c r="N381" s="321">
        <f t="shared" si="36"/>
        <v>42389.600000000006</v>
      </c>
      <c r="O381" s="328" t="s">
        <v>146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customHeight="1">
      <c r="A382" s="299" t="s">
        <v>196</v>
      </c>
      <c r="B382" s="460" t="s">
        <v>32</v>
      </c>
      <c r="C382" s="300" t="s">
        <v>59</v>
      </c>
      <c r="D382" s="309">
        <v>12</v>
      </c>
      <c r="E382" s="309" t="s">
        <v>60</v>
      </c>
      <c r="F382" s="310">
        <v>99</v>
      </c>
      <c r="G382" s="309">
        <v>6</v>
      </c>
      <c r="H382" s="307">
        <v>0.54513888888888895</v>
      </c>
      <c r="I382" s="306">
        <v>0.55555555555555558</v>
      </c>
      <c r="J382" s="326">
        <f t="shared" si="35"/>
        <v>0.25</v>
      </c>
      <c r="K382" s="309" t="s">
        <v>198</v>
      </c>
      <c r="L382" s="327">
        <v>4010</v>
      </c>
      <c r="M382" s="327">
        <v>4010</v>
      </c>
      <c r="N382" s="321">
        <f t="shared" si="36"/>
        <v>1002.5</v>
      </c>
      <c r="O382" s="328" t="s">
        <v>62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customHeight="1">
      <c r="A383" s="299" t="s">
        <v>196</v>
      </c>
      <c r="B383" s="460" t="s">
        <v>32</v>
      </c>
      <c r="C383" s="300" t="s">
        <v>54</v>
      </c>
      <c r="D383" s="309">
        <v>12</v>
      </c>
      <c r="E383" s="309" t="s">
        <v>63</v>
      </c>
      <c r="F383" s="310" t="s">
        <v>26</v>
      </c>
      <c r="G383" s="309">
        <v>1</v>
      </c>
      <c r="H383" s="307">
        <v>0.54513888888888895</v>
      </c>
      <c r="I383" s="306">
        <v>0.56597222222222221</v>
      </c>
      <c r="J383" s="326">
        <f t="shared" si="35"/>
        <v>0.5</v>
      </c>
      <c r="K383" s="309" t="s">
        <v>35</v>
      </c>
      <c r="L383" s="327">
        <v>4000</v>
      </c>
      <c r="M383" s="327">
        <v>4000</v>
      </c>
      <c r="N383" s="321">
        <f t="shared" si="36"/>
        <v>2000</v>
      </c>
      <c r="O383" s="328" t="s">
        <v>65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299" t="s">
        <v>196</v>
      </c>
      <c r="B384" s="460" t="s">
        <v>32</v>
      </c>
      <c r="C384" s="300" t="s">
        <v>71</v>
      </c>
      <c r="D384" s="309">
        <v>13</v>
      </c>
      <c r="E384" s="309" t="s">
        <v>34</v>
      </c>
      <c r="F384" s="310">
        <v>99</v>
      </c>
      <c r="G384" s="309">
        <v>6</v>
      </c>
      <c r="H384" s="307">
        <v>0.58124999999999993</v>
      </c>
      <c r="I384" s="306">
        <v>0.62430555555555556</v>
      </c>
      <c r="J384" s="326">
        <f t="shared" si="35"/>
        <v>1.0333333333333334</v>
      </c>
      <c r="K384" s="309" t="s">
        <v>42</v>
      </c>
      <c r="L384" s="327">
        <v>117</v>
      </c>
      <c r="M384" s="327">
        <v>117</v>
      </c>
      <c r="N384" s="321">
        <f t="shared" si="36"/>
        <v>120.9</v>
      </c>
      <c r="O384" s="328" t="s">
        <v>107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customHeight="1">
      <c r="A385" s="299" t="s">
        <v>196</v>
      </c>
      <c r="B385" s="460" t="s">
        <v>32</v>
      </c>
      <c r="C385" s="300" t="s">
        <v>59</v>
      </c>
      <c r="D385" s="309">
        <v>13</v>
      </c>
      <c r="E385" s="309" t="s">
        <v>34</v>
      </c>
      <c r="F385" s="310" t="s">
        <v>199</v>
      </c>
      <c r="G385" s="309">
        <v>7</v>
      </c>
      <c r="H385" s="307">
        <v>0.58124999999999993</v>
      </c>
      <c r="I385" s="306">
        <v>0.62569444444444444</v>
      </c>
      <c r="J385" s="326">
        <f t="shared" si="35"/>
        <v>1.0666666666666667</v>
      </c>
      <c r="K385" s="309" t="s">
        <v>38</v>
      </c>
      <c r="L385" s="327">
        <v>4010</v>
      </c>
      <c r="M385" s="327">
        <v>4010</v>
      </c>
      <c r="N385" s="321">
        <f t="shared" si="36"/>
        <v>4277.333333333333</v>
      </c>
      <c r="O385" s="328" t="s">
        <v>107</v>
      </c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customHeight="1">
      <c r="A386" s="299" t="s">
        <v>196</v>
      </c>
      <c r="B386" s="460" t="s">
        <v>32</v>
      </c>
      <c r="C386" s="300" t="s">
        <v>54</v>
      </c>
      <c r="D386" s="309">
        <v>13</v>
      </c>
      <c r="E386" s="309" t="s">
        <v>110</v>
      </c>
      <c r="F386" s="310" t="s">
        <v>199</v>
      </c>
      <c r="G386" s="309">
        <v>1</v>
      </c>
      <c r="H386" s="307">
        <v>0.58124999999999993</v>
      </c>
      <c r="I386" s="306">
        <v>0.92499999999999993</v>
      </c>
      <c r="J386" s="326">
        <f t="shared" si="35"/>
        <v>8.25</v>
      </c>
      <c r="K386" s="309" t="s">
        <v>35</v>
      </c>
      <c r="L386" s="327">
        <v>4000</v>
      </c>
      <c r="M386" s="327">
        <v>4000</v>
      </c>
      <c r="N386" s="321">
        <f t="shared" si="36"/>
        <v>33000</v>
      </c>
      <c r="O386" s="328" t="s">
        <v>45</v>
      </c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customHeight="1">
      <c r="A387" s="299" t="s">
        <v>196</v>
      </c>
      <c r="B387" s="460" t="s">
        <v>32</v>
      </c>
      <c r="C387" s="300" t="s">
        <v>59</v>
      </c>
      <c r="D387" s="309">
        <v>14</v>
      </c>
      <c r="E387" s="309" t="s">
        <v>34</v>
      </c>
      <c r="F387" s="310" t="s">
        <v>199</v>
      </c>
      <c r="G387" s="309">
        <v>7</v>
      </c>
      <c r="H387" s="307">
        <v>0.63680555555555551</v>
      </c>
      <c r="I387" s="307">
        <v>0.64513888888888882</v>
      </c>
      <c r="J387" s="326">
        <f t="shared" si="35"/>
        <v>0.2</v>
      </c>
      <c r="K387" s="309" t="s">
        <v>38</v>
      </c>
      <c r="L387" s="327">
        <v>4010</v>
      </c>
      <c r="M387" s="327">
        <v>4010</v>
      </c>
      <c r="N387" s="321">
        <f t="shared" si="36"/>
        <v>802</v>
      </c>
      <c r="O387" s="328" t="s">
        <v>107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customHeight="1">
      <c r="A388" s="299" t="s">
        <v>196</v>
      </c>
      <c r="B388" s="460" t="s">
        <v>32</v>
      </c>
      <c r="C388" s="300" t="s">
        <v>37</v>
      </c>
      <c r="D388" s="309">
        <v>14</v>
      </c>
      <c r="E388" s="309" t="s">
        <v>110</v>
      </c>
      <c r="F388" s="310" t="s">
        <v>199</v>
      </c>
      <c r="G388" s="309">
        <v>1</v>
      </c>
      <c r="H388" s="306">
        <v>0.63680555555555551</v>
      </c>
      <c r="I388" s="306">
        <v>0.65833333333333333</v>
      </c>
      <c r="J388" s="326">
        <f t="shared" si="35"/>
        <v>0.51666666666666672</v>
      </c>
      <c r="K388" s="309" t="s">
        <v>35</v>
      </c>
      <c r="L388" s="327">
        <v>9634</v>
      </c>
      <c r="M388" s="327">
        <v>9634</v>
      </c>
      <c r="N388" s="321">
        <f t="shared" si="36"/>
        <v>4977.5666666666675</v>
      </c>
      <c r="O388" s="328" t="s">
        <v>45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customHeight="1">
      <c r="A389" s="299" t="s">
        <v>196</v>
      </c>
      <c r="B389" s="460" t="s">
        <v>32</v>
      </c>
      <c r="C389" s="300" t="s">
        <v>59</v>
      </c>
      <c r="D389" s="309">
        <v>16</v>
      </c>
      <c r="E389" s="309" t="s">
        <v>60</v>
      </c>
      <c r="F389" s="310">
        <v>99</v>
      </c>
      <c r="G389" s="309">
        <v>6</v>
      </c>
      <c r="H389" s="306">
        <v>0.73819444444444438</v>
      </c>
      <c r="I389" s="306">
        <v>0.74722222222222223</v>
      </c>
      <c r="J389" s="326">
        <f t="shared" si="35"/>
        <v>0.21666666666666667</v>
      </c>
      <c r="K389" s="309" t="s">
        <v>166</v>
      </c>
      <c r="L389" s="327">
        <v>9634</v>
      </c>
      <c r="M389" s="327">
        <v>9634</v>
      </c>
      <c r="N389" s="321">
        <f t="shared" si="36"/>
        <v>2087.3666666666668</v>
      </c>
      <c r="O389" s="328" t="s">
        <v>62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customHeight="1">
      <c r="A390" s="299" t="s">
        <v>196</v>
      </c>
      <c r="B390" s="460" t="s">
        <v>32</v>
      </c>
      <c r="C390" s="300" t="s">
        <v>37</v>
      </c>
      <c r="D390" s="309">
        <v>16</v>
      </c>
      <c r="E390" s="309" t="s">
        <v>110</v>
      </c>
      <c r="F390" s="310" t="s">
        <v>199</v>
      </c>
      <c r="G390" s="309">
        <v>1</v>
      </c>
      <c r="H390" s="306">
        <v>0.73819444444444438</v>
      </c>
      <c r="I390" s="306">
        <v>0.76388888888888884</v>
      </c>
      <c r="J390" s="326">
        <f t="shared" si="35"/>
        <v>0.6166666666666667</v>
      </c>
      <c r="K390" s="309" t="s">
        <v>35</v>
      </c>
      <c r="L390" s="327">
        <v>9634</v>
      </c>
      <c r="M390" s="327">
        <v>9634</v>
      </c>
      <c r="N390" s="321">
        <f t="shared" si="36"/>
        <v>5940.9666666666672</v>
      </c>
      <c r="O390" s="328" t="s">
        <v>45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customHeight="1">
      <c r="A391" s="299" t="s">
        <v>196</v>
      </c>
      <c r="B391" s="460" t="s">
        <v>32</v>
      </c>
      <c r="C391" s="300" t="s">
        <v>59</v>
      </c>
      <c r="D391" s="309">
        <v>17</v>
      </c>
      <c r="E391" s="309" t="s">
        <v>60</v>
      </c>
      <c r="F391" s="310">
        <v>99</v>
      </c>
      <c r="G391" s="309">
        <v>6</v>
      </c>
      <c r="H391" s="306">
        <v>0.76874999999999993</v>
      </c>
      <c r="I391" s="306">
        <v>0.77500000000000002</v>
      </c>
      <c r="J391" s="326">
        <f t="shared" si="35"/>
        <v>0.15</v>
      </c>
      <c r="K391" s="309" t="s">
        <v>35</v>
      </c>
      <c r="L391" s="327">
        <v>9634</v>
      </c>
      <c r="M391" s="327">
        <v>9634</v>
      </c>
      <c r="N391" s="321">
        <f t="shared" si="36"/>
        <v>1445.1</v>
      </c>
      <c r="O391" s="328" t="s">
        <v>200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customHeight="1">
      <c r="A392" s="299" t="s">
        <v>196</v>
      </c>
      <c r="B392" s="460" t="s">
        <v>32</v>
      </c>
      <c r="C392" s="300" t="s">
        <v>37</v>
      </c>
      <c r="D392" s="309">
        <v>17</v>
      </c>
      <c r="E392" s="309" t="s">
        <v>63</v>
      </c>
      <c r="F392" s="310" t="s">
        <v>26</v>
      </c>
      <c r="G392" s="309">
        <v>1</v>
      </c>
      <c r="H392" s="306">
        <v>0.76874999999999993</v>
      </c>
      <c r="I392" s="306">
        <v>0.99930555555555556</v>
      </c>
      <c r="J392" s="326">
        <f t="shared" si="35"/>
        <v>5.5333333333333332</v>
      </c>
      <c r="K392" s="309" t="s">
        <v>35</v>
      </c>
      <c r="L392" s="327">
        <v>0</v>
      </c>
      <c r="M392" s="327">
        <v>0</v>
      </c>
      <c r="N392" s="321">
        <f t="shared" si="36"/>
        <v>0</v>
      </c>
      <c r="O392" s="328" t="s">
        <v>65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customHeight="1">
      <c r="A393" s="299" t="s">
        <v>196</v>
      </c>
      <c r="B393" s="460" t="s">
        <v>32</v>
      </c>
      <c r="C393" s="300" t="s">
        <v>54</v>
      </c>
      <c r="D393" s="309">
        <v>22</v>
      </c>
      <c r="E393" s="309" t="s">
        <v>34</v>
      </c>
      <c r="F393" s="310" t="s">
        <v>26</v>
      </c>
      <c r="G393" s="309">
        <v>7</v>
      </c>
      <c r="H393" s="306">
        <v>0.99652777777777779</v>
      </c>
      <c r="I393" s="306">
        <v>0.99930555555555556</v>
      </c>
      <c r="J393" s="326">
        <f t="shared" si="35"/>
        <v>6.6666666666666666E-2</v>
      </c>
      <c r="K393" s="309" t="s">
        <v>201</v>
      </c>
      <c r="L393" s="327">
        <v>0</v>
      </c>
      <c r="M393" s="327">
        <v>0</v>
      </c>
      <c r="N393" s="321">
        <f t="shared" si="36"/>
        <v>0</v>
      </c>
      <c r="O393" s="328" t="s">
        <v>107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customHeight="1" thickBot="1">
      <c r="A394" s="293">
        <v>44243</v>
      </c>
      <c r="B394" s="294" t="s">
        <v>29</v>
      </c>
      <c r="C394" s="477" t="s">
        <v>30</v>
      </c>
      <c r="D394" s="478">
        <v>1</v>
      </c>
      <c r="E394" s="478" t="s">
        <v>31</v>
      </c>
      <c r="F394" s="479">
        <v>99</v>
      </c>
      <c r="G394" s="478">
        <v>7</v>
      </c>
      <c r="H394" s="480">
        <v>0</v>
      </c>
      <c r="I394" s="480">
        <v>0.23263888888888887</v>
      </c>
      <c r="J394" s="481">
        <f t="shared" si="35"/>
        <v>5.583333333333333</v>
      </c>
      <c r="K394" s="482">
        <v>4.5</v>
      </c>
      <c r="L394" s="478">
        <v>9306</v>
      </c>
      <c r="M394" s="483"/>
      <c r="N394" s="481">
        <f t="shared" si="36"/>
        <v>51958.5</v>
      </c>
      <c r="O394" s="324"/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customHeight="1">
      <c r="A395" s="293">
        <v>44243</v>
      </c>
      <c r="B395" s="294" t="s">
        <v>29</v>
      </c>
      <c r="C395" s="430" t="s">
        <v>173</v>
      </c>
      <c r="D395" s="431">
        <v>1</v>
      </c>
      <c r="E395" s="296" t="s">
        <v>21</v>
      </c>
      <c r="F395" s="432">
        <v>99</v>
      </c>
      <c r="G395" s="431">
        <v>6</v>
      </c>
      <c r="H395" s="433">
        <v>0</v>
      </c>
      <c r="I395" s="433">
        <v>0.62361111111111112</v>
      </c>
      <c r="J395" s="321">
        <f t="shared" si="35"/>
        <v>14.966666666666667</v>
      </c>
      <c r="K395" s="434">
        <v>0.3</v>
      </c>
      <c r="L395" s="431">
        <v>20</v>
      </c>
      <c r="M395" s="325"/>
      <c r="N395" s="321">
        <f t="shared" si="36"/>
        <v>299.33333333333331</v>
      </c>
      <c r="O395" s="324"/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customHeight="1" thickBot="1">
      <c r="A396" s="293">
        <v>44243</v>
      </c>
      <c r="B396" s="294" t="s">
        <v>29</v>
      </c>
      <c r="C396" s="295" t="s">
        <v>78</v>
      </c>
      <c r="D396" s="296">
        <v>1</v>
      </c>
      <c r="E396" s="478" t="s">
        <v>31</v>
      </c>
      <c r="F396" s="479">
        <v>99</v>
      </c>
      <c r="G396" s="478">
        <v>7</v>
      </c>
      <c r="H396" s="433">
        <v>0</v>
      </c>
      <c r="I396" s="433">
        <v>8.8888888888888892E-2</v>
      </c>
      <c r="J396" s="321">
        <f t="shared" si="35"/>
        <v>2.1333333333333333</v>
      </c>
      <c r="K396" s="434">
        <v>0.1</v>
      </c>
      <c r="L396" s="431">
        <v>1065</v>
      </c>
      <c r="M396" s="325"/>
      <c r="N396" s="321">
        <f t="shared" si="36"/>
        <v>2272</v>
      </c>
      <c r="O396" s="324"/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customHeight="1">
      <c r="A397" s="293">
        <v>44244</v>
      </c>
      <c r="B397" s="294" t="s">
        <v>29</v>
      </c>
      <c r="C397" s="430" t="s">
        <v>86</v>
      </c>
      <c r="D397" s="431">
        <v>1</v>
      </c>
      <c r="E397" s="431" t="s">
        <v>21</v>
      </c>
      <c r="F397" s="432" t="s">
        <v>202</v>
      </c>
      <c r="G397" s="431">
        <v>1</v>
      </c>
      <c r="H397" s="433">
        <v>0.3979166666666667</v>
      </c>
      <c r="I397" s="433">
        <v>0.66319444444444442</v>
      </c>
      <c r="J397" s="321">
        <f t="shared" si="35"/>
        <v>6.3666666666666663</v>
      </c>
      <c r="K397" s="434">
        <v>9</v>
      </c>
      <c r="L397" s="431">
        <v>33</v>
      </c>
      <c r="M397" s="325"/>
      <c r="N397" s="321">
        <f t="shared" si="36"/>
        <v>210.1</v>
      </c>
      <c r="O397" s="324" t="s">
        <v>203</v>
      </c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customHeight="1" thickBot="1">
      <c r="A398" s="293">
        <v>44244</v>
      </c>
      <c r="B398" s="294" t="s">
        <v>29</v>
      </c>
      <c r="C398" s="477" t="s">
        <v>30</v>
      </c>
      <c r="D398" s="478">
        <v>2</v>
      </c>
      <c r="E398" s="478" t="s">
        <v>31</v>
      </c>
      <c r="F398" s="479">
        <v>99</v>
      </c>
      <c r="G398" s="478">
        <v>7</v>
      </c>
      <c r="H398" s="480">
        <v>0.3979166666666667</v>
      </c>
      <c r="I398" s="480">
        <v>0.97083333333333333</v>
      </c>
      <c r="J398" s="481">
        <f t="shared" si="35"/>
        <v>13.75</v>
      </c>
      <c r="K398" s="482">
        <v>4.5</v>
      </c>
      <c r="L398" s="478">
        <v>9306</v>
      </c>
      <c r="M398" s="325"/>
      <c r="N398" s="321">
        <f t="shared" si="36"/>
        <v>127957.5</v>
      </c>
      <c r="O398" s="324"/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customHeight="1">
      <c r="A399" s="293">
        <v>44244</v>
      </c>
      <c r="B399" s="294" t="s">
        <v>29</v>
      </c>
      <c r="C399" s="430" t="s">
        <v>76</v>
      </c>
      <c r="D399" s="431">
        <v>1</v>
      </c>
      <c r="E399" s="431" t="s">
        <v>81</v>
      </c>
      <c r="F399" s="432">
        <v>99</v>
      </c>
      <c r="G399" s="431">
        <v>7</v>
      </c>
      <c r="H399" s="433">
        <v>0.48680555555555555</v>
      </c>
      <c r="I399" s="433">
        <v>0.71458333333333324</v>
      </c>
      <c r="J399" s="321">
        <f t="shared" si="35"/>
        <v>5.4666666666666668</v>
      </c>
      <c r="K399" s="434">
        <v>17</v>
      </c>
      <c r="L399" s="431">
        <v>6</v>
      </c>
      <c r="M399" s="325"/>
      <c r="N399" s="321">
        <f t="shared" si="36"/>
        <v>32.799999999999997</v>
      </c>
      <c r="O399" s="324"/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customHeight="1">
      <c r="A400" s="293">
        <v>44244</v>
      </c>
      <c r="B400" s="294" t="s">
        <v>29</v>
      </c>
      <c r="C400" s="430" t="s">
        <v>78</v>
      </c>
      <c r="D400" s="431">
        <v>2</v>
      </c>
      <c r="E400" s="431" t="s">
        <v>81</v>
      </c>
      <c r="F400" s="432">
        <v>99</v>
      </c>
      <c r="G400" s="431">
        <v>7</v>
      </c>
      <c r="H400" s="433">
        <v>0.48680555555555555</v>
      </c>
      <c r="I400" s="433">
        <v>0.72499999999999998</v>
      </c>
      <c r="J400" s="321">
        <f t="shared" si="35"/>
        <v>5.7166666666666668</v>
      </c>
      <c r="K400" s="455">
        <v>0.08</v>
      </c>
      <c r="L400" s="431">
        <v>1065</v>
      </c>
      <c r="M400" s="325"/>
      <c r="N400" s="321">
        <f t="shared" si="36"/>
        <v>6088.25</v>
      </c>
      <c r="O400" s="324"/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customHeight="1">
      <c r="A401" s="293">
        <v>44244</v>
      </c>
      <c r="B401" s="294" t="s">
        <v>29</v>
      </c>
      <c r="C401" s="430" t="s">
        <v>204</v>
      </c>
      <c r="D401" s="431">
        <v>1</v>
      </c>
      <c r="E401" s="431" t="s">
        <v>81</v>
      </c>
      <c r="F401" s="432">
        <v>99</v>
      </c>
      <c r="G401" s="431">
        <v>7</v>
      </c>
      <c r="H401" s="433">
        <v>0.48680555555555555</v>
      </c>
      <c r="I401" s="433">
        <v>0.71388888888888891</v>
      </c>
      <c r="J401" s="321">
        <f t="shared" si="35"/>
        <v>5.45</v>
      </c>
      <c r="K401" s="434">
        <v>1.5</v>
      </c>
      <c r="L401" s="431">
        <v>1</v>
      </c>
      <c r="M401" s="325"/>
      <c r="N401" s="321">
        <f t="shared" si="36"/>
        <v>5.45</v>
      </c>
      <c r="O401" s="324"/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customHeight="1">
      <c r="A402" s="293">
        <v>44244</v>
      </c>
      <c r="B402" s="294" t="s">
        <v>29</v>
      </c>
      <c r="C402" s="430" t="s">
        <v>205</v>
      </c>
      <c r="D402" s="431">
        <v>1</v>
      </c>
      <c r="E402" s="431" t="s">
        <v>195</v>
      </c>
      <c r="F402" s="432">
        <v>99</v>
      </c>
      <c r="G402" s="431">
        <v>7</v>
      </c>
      <c r="H402" s="433">
        <v>0.5805555555555556</v>
      </c>
      <c r="I402" s="433">
        <v>0.62291666666666667</v>
      </c>
      <c r="J402" s="321">
        <f t="shared" si="35"/>
        <v>1.0166666666666666</v>
      </c>
      <c r="K402" s="434">
        <v>3.4</v>
      </c>
      <c r="L402" s="431">
        <v>7882</v>
      </c>
      <c r="M402" s="325"/>
      <c r="N402" s="321">
        <f t="shared" si="36"/>
        <v>8013.3666666666659</v>
      </c>
      <c r="O402" s="324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customHeight="1">
      <c r="A403" s="293">
        <v>44244</v>
      </c>
      <c r="B403" s="294" t="s">
        <v>29</v>
      </c>
      <c r="C403" s="430" t="s">
        <v>88</v>
      </c>
      <c r="D403" s="431">
        <v>1</v>
      </c>
      <c r="E403" s="431" t="s">
        <v>195</v>
      </c>
      <c r="F403" s="432">
        <v>99</v>
      </c>
      <c r="G403" s="431">
        <v>7</v>
      </c>
      <c r="H403" s="433">
        <v>0.5805555555555556</v>
      </c>
      <c r="I403" s="433">
        <v>0.62291666666666667</v>
      </c>
      <c r="J403" s="321">
        <f t="shared" si="35"/>
        <v>1.0166666666666666</v>
      </c>
      <c r="K403" s="434">
        <v>5.0999999999999996</v>
      </c>
      <c r="L403" s="431">
        <v>1948</v>
      </c>
      <c r="M403" s="325"/>
      <c r="N403" s="321">
        <f t="shared" si="36"/>
        <v>1980.4666666666665</v>
      </c>
      <c r="O403" s="324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customHeight="1">
      <c r="A404" s="293">
        <v>44244</v>
      </c>
      <c r="B404" s="294" t="s">
        <v>29</v>
      </c>
      <c r="C404" s="430" t="s">
        <v>80</v>
      </c>
      <c r="D404" s="431">
        <v>1</v>
      </c>
      <c r="E404" s="431" t="s">
        <v>195</v>
      </c>
      <c r="F404" s="432">
        <v>99</v>
      </c>
      <c r="G404" s="431">
        <v>7</v>
      </c>
      <c r="H404" s="433">
        <v>0.5805555555555556</v>
      </c>
      <c r="I404" s="433">
        <v>0.62569444444444444</v>
      </c>
      <c r="J404" s="321">
        <f t="shared" si="35"/>
        <v>1.0833333333333333</v>
      </c>
      <c r="K404" s="434">
        <v>4.0999999999999996</v>
      </c>
      <c r="L404" s="431">
        <v>2</v>
      </c>
      <c r="M404" s="325"/>
      <c r="N404" s="321">
        <f t="shared" si="36"/>
        <v>2.1666666666666665</v>
      </c>
      <c r="O404" s="324"/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customHeight="1">
      <c r="A405" s="410" t="s">
        <v>206</v>
      </c>
      <c r="B405" s="411" t="s">
        <v>19</v>
      </c>
      <c r="C405" s="412" t="s">
        <v>24</v>
      </c>
      <c r="D405" s="413">
        <v>1</v>
      </c>
      <c r="E405" s="413" t="s">
        <v>21</v>
      </c>
      <c r="F405" s="414">
        <v>99</v>
      </c>
      <c r="G405" s="413" t="s">
        <v>27</v>
      </c>
      <c r="H405" s="415">
        <v>0.61944444444444446</v>
      </c>
      <c r="I405" s="415">
        <v>0.62361111111111112</v>
      </c>
      <c r="J405" s="416">
        <f t="shared" si="35"/>
        <v>0.1</v>
      </c>
      <c r="K405" s="417">
        <v>5</v>
      </c>
      <c r="L405" s="413">
        <v>25</v>
      </c>
      <c r="M405" s="418"/>
      <c r="N405" s="416">
        <f t="shared" si="36"/>
        <v>2.5</v>
      </c>
      <c r="O405" s="419" t="s">
        <v>148</v>
      </c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customHeight="1">
      <c r="A406" s="410" t="s">
        <v>206</v>
      </c>
      <c r="B406" s="411" t="s">
        <v>19</v>
      </c>
      <c r="C406" s="412" t="s">
        <v>20</v>
      </c>
      <c r="D406" s="413">
        <v>1</v>
      </c>
      <c r="E406" s="413" t="s">
        <v>21</v>
      </c>
      <c r="F406" s="414">
        <v>99</v>
      </c>
      <c r="G406" s="413">
        <v>6</v>
      </c>
      <c r="H406" s="415">
        <v>0.66527777777777775</v>
      </c>
      <c r="I406" s="415">
        <v>0.67361111111111116</v>
      </c>
      <c r="J406" s="416">
        <f t="shared" si="35"/>
        <v>0.2</v>
      </c>
      <c r="K406" s="417">
        <v>14</v>
      </c>
      <c r="L406" s="418">
        <v>492</v>
      </c>
      <c r="M406" s="418"/>
      <c r="N406" s="416">
        <f t="shared" si="36"/>
        <v>98.4</v>
      </c>
      <c r="O406" s="419" t="s">
        <v>148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customHeight="1">
      <c r="A407" s="410" t="s">
        <v>206</v>
      </c>
      <c r="B407" s="411" t="s">
        <v>19</v>
      </c>
      <c r="C407" s="422" t="s">
        <v>28</v>
      </c>
      <c r="D407" s="423">
        <v>1</v>
      </c>
      <c r="E407" s="413" t="s">
        <v>21</v>
      </c>
      <c r="F407" s="414">
        <v>99</v>
      </c>
      <c r="G407" s="413">
        <v>7</v>
      </c>
      <c r="H407" s="415">
        <v>0.66527777777777775</v>
      </c>
      <c r="I407" s="415">
        <v>0.67708333333333337</v>
      </c>
      <c r="J407" s="416">
        <f>HOUR(I407-H407)+MINUTE(I407-H407)/60</f>
        <v>0.28333333333333333</v>
      </c>
      <c r="K407" s="416"/>
      <c r="L407" s="413">
        <v>14</v>
      </c>
      <c r="M407" s="424"/>
      <c r="N407" s="416">
        <f>J407*L407</f>
        <v>3.9666666666666668</v>
      </c>
      <c r="O407" s="425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customHeight="1">
      <c r="A408" s="293">
        <v>44245</v>
      </c>
      <c r="B408" s="294" t="s">
        <v>29</v>
      </c>
      <c r="C408" s="430" t="s">
        <v>30</v>
      </c>
      <c r="D408" s="431">
        <v>1</v>
      </c>
      <c r="E408" s="431" t="s">
        <v>21</v>
      </c>
      <c r="F408" s="432">
        <v>99</v>
      </c>
      <c r="G408" s="431">
        <v>6</v>
      </c>
      <c r="H408" s="433">
        <v>0</v>
      </c>
      <c r="I408" s="433">
        <v>0.29583333333333334</v>
      </c>
      <c r="J408" s="321">
        <f t="shared" ref="J408:J423" si="37">HOUR(I408-H408)+MINUTE(I408-H408)/60</f>
        <v>7.1</v>
      </c>
      <c r="K408" s="434">
        <v>9</v>
      </c>
      <c r="L408" s="431">
        <v>0</v>
      </c>
      <c r="M408" s="325"/>
      <c r="N408" s="321">
        <f t="shared" ref="N408:N423" si="38">J408*L408</f>
        <v>0</v>
      </c>
      <c r="O408" s="324"/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customHeight="1">
      <c r="A409" s="293">
        <v>44245</v>
      </c>
      <c r="B409" s="294" t="s">
        <v>29</v>
      </c>
      <c r="C409" s="430" t="s">
        <v>76</v>
      </c>
      <c r="D409" s="431">
        <v>1</v>
      </c>
      <c r="E409" s="431" t="s">
        <v>21</v>
      </c>
      <c r="F409" s="432" t="s">
        <v>66</v>
      </c>
      <c r="G409" s="431">
        <v>6</v>
      </c>
      <c r="H409" s="433">
        <v>0</v>
      </c>
      <c r="I409" s="433">
        <v>0.62708333333333333</v>
      </c>
      <c r="J409" s="321">
        <f t="shared" si="37"/>
        <v>15.05</v>
      </c>
      <c r="K409" s="434">
        <v>15.9</v>
      </c>
      <c r="L409" s="431">
        <v>0</v>
      </c>
      <c r="M409" s="325"/>
      <c r="N409" s="321">
        <f t="shared" si="38"/>
        <v>0</v>
      </c>
      <c r="O409" s="324" t="s">
        <v>207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customHeight="1">
      <c r="A410" s="293">
        <v>44245</v>
      </c>
      <c r="B410" s="294" t="s">
        <v>29</v>
      </c>
      <c r="C410" s="430" t="s">
        <v>78</v>
      </c>
      <c r="D410" s="431">
        <v>2</v>
      </c>
      <c r="E410" s="431" t="s">
        <v>21</v>
      </c>
      <c r="F410" s="432">
        <v>99</v>
      </c>
      <c r="G410" s="431">
        <v>6</v>
      </c>
      <c r="H410" s="433">
        <v>0</v>
      </c>
      <c r="I410" s="433">
        <v>0.99930555555555556</v>
      </c>
      <c r="J410" s="321">
        <f t="shared" si="37"/>
        <v>23.983333333333334</v>
      </c>
      <c r="K410" s="434">
        <v>0.09</v>
      </c>
      <c r="L410" s="431">
        <v>0</v>
      </c>
      <c r="M410" s="325"/>
      <c r="N410" s="321">
        <f t="shared" si="38"/>
        <v>0</v>
      </c>
      <c r="O410" s="324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customHeight="1">
      <c r="A411" s="293">
        <v>44245</v>
      </c>
      <c r="B411" s="294" t="s">
        <v>29</v>
      </c>
      <c r="C411" s="430" t="s">
        <v>208</v>
      </c>
      <c r="D411" s="431">
        <v>1</v>
      </c>
      <c r="E411" s="431" t="s">
        <v>47</v>
      </c>
      <c r="F411" s="432">
        <v>99</v>
      </c>
      <c r="G411" s="431">
        <v>7</v>
      </c>
      <c r="H411" s="433">
        <v>0.45763888888888887</v>
      </c>
      <c r="I411" s="433">
        <v>0.53125</v>
      </c>
      <c r="J411" s="321">
        <f t="shared" si="37"/>
        <v>1.7666666666666666</v>
      </c>
      <c r="K411" s="434">
        <v>0.09</v>
      </c>
      <c r="L411" s="431">
        <v>0</v>
      </c>
      <c r="M411" s="325"/>
      <c r="N411" s="321">
        <f t="shared" si="38"/>
        <v>0</v>
      </c>
      <c r="O411" s="324" t="s">
        <v>209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customHeight="1">
      <c r="A412" s="293">
        <v>44246</v>
      </c>
      <c r="B412" s="294" t="s">
        <v>29</v>
      </c>
      <c r="C412" s="430" t="s">
        <v>76</v>
      </c>
      <c r="D412" s="431">
        <v>2</v>
      </c>
      <c r="E412" s="431" t="s">
        <v>21</v>
      </c>
      <c r="F412" s="432" t="s">
        <v>66</v>
      </c>
      <c r="G412" s="431">
        <v>1</v>
      </c>
      <c r="H412" s="433">
        <v>0.62708333333333333</v>
      </c>
      <c r="I412" s="433">
        <v>0.77013888888888893</v>
      </c>
      <c r="J412" s="321">
        <f t="shared" si="37"/>
        <v>3.4333333333333336</v>
      </c>
      <c r="K412" s="434">
        <v>15.9</v>
      </c>
      <c r="L412" s="431">
        <v>0</v>
      </c>
      <c r="M412" s="325"/>
      <c r="N412" s="321">
        <f t="shared" si="38"/>
        <v>0</v>
      </c>
      <c r="O412" s="324" t="s">
        <v>210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customHeight="1">
      <c r="A413" s="293">
        <v>44246</v>
      </c>
      <c r="B413" s="294" t="s">
        <v>29</v>
      </c>
      <c r="C413" s="430" t="s">
        <v>30</v>
      </c>
      <c r="D413" s="431">
        <v>5</v>
      </c>
      <c r="E413" s="296" t="s">
        <v>31</v>
      </c>
      <c r="F413" s="297" t="s">
        <v>26</v>
      </c>
      <c r="G413" s="296">
        <v>7</v>
      </c>
      <c r="H413" s="433">
        <v>0.63055555555555554</v>
      </c>
      <c r="I413" s="433">
        <v>0.99930555555555556</v>
      </c>
      <c r="J413" s="321">
        <f t="shared" si="37"/>
        <v>8.85</v>
      </c>
      <c r="K413" s="434">
        <v>9</v>
      </c>
      <c r="L413" s="431">
        <v>0</v>
      </c>
      <c r="M413" s="325"/>
      <c r="N413" s="321">
        <f t="shared" si="38"/>
        <v>0</v>
      </c>
      <c r="O413" s="324"/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customHeight="1">
      <c r="A414" s="293">
        <v>44246</v>
      </c>
      <c r="B414" s="294" t="s">
        <v>29</v>
      </c>
      <c r="C414" s="430" t="s">
        <v>76</v>
      </c>
      <c r="D414" s="431">
        <v>3</v>
      </c>
      <c r="E414" s="431" t="s">
        <v>21</v>
      </c>
      <c r="F414" s="432" t="s">
        <v>66</v>
      </c>
      <c r="G414" s="431">
        <v>1</v>
      </c>
      <c r="H414" s="433">
        <v>0.77013888888888893</v>
      </c>
      <c r="I414" s="433">
        <v>0.99930555555555556</v>
      </c>
      <c r="J414" s="321">
        <f t="shared" si="37"/>
        <v>5.5</v>
      </c>
      <c r="K414" s="434">
        <v>15.9</v>
      </c>
      <c r="L414" s="431">
        <v>0</v>
      </c>
      <c r="M414" s="325"/>
      <c r="N414" s="321">
        <f t="shared" si="38"/>
        <v>0</v>
      </c>
      <c r="O414" s="324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customHeight="1">
      <c r="A415" s="293">
        <v>44246</v>
      </c>
      <c r="B415" s="294" t="s">
        <v>29</v>
      </c>
      <c r="C415" s="430" t="s">
        <v>211</v>
      </c>
      <c r="D415" s="431">
        <v>3</v>
      </c>
      <c r="E415" s="431" t="s">
        <v>21</v>
      </c>
      <c r="F415" s="432">
        <v>99</v>
      </c>
      <c r="G415" s="431">
        <v>6</v>
      </c>
      <c r="H415" s="433">
        <v>0.86041666666666661</v>
      </c>
      <c r="I415" s="433">
        <v>0.89861111111111114</v>
      </c>
      <c r="J415" s="321">
        <f t="shared" si="37"/>
        <v>0.91666666666666663</v>
      </c>
      <c r="K415" s="434">
        <v>15.9</v>
      </c>
      <c r="L415" s="431">
        <v>0</v>
      </c>
      <c r="M415" s="325"/>
      <c r="N415" s="321">
        <f t="shared" si="38"/>
        <v>0</v>
      </c>
      <c r="O415" s="324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customHeight="1">
      <c r="A416" s="299" t="s">
        <v>212</v>
      </c>
      <c r="B416" s="460" t="s">
        <v>32</v>
      </c>
      <c r="C416" s="300" t="s">
        <v>54</v>
      </c>
      <c r="D416" s="302">
        <v>17</v>
      </c>
      <c r="E416" s="309" t="s">
        <v>34</v>
      </c>
      <c r="F416" s="310" t="s">
        <v>199</v>
      </c>
      <c r="G416" s="309">
        <v>7</v>
      </c>
      <c r="H416" s="307">
        <v>0</v>
      </c>
      <c r="I416" s="306">
        <v>0.54861111111111105</v>
      </c>
      <c r="J416" s="326">
        <f t="shared" si="37"/>
        <v>13.166666666666666</v>
      </c>
      <c r="K416" s="309" t="s">
        <v>125</v>
      </c>
      <c r="L416" s="327">
        <v>0</v>
      </c>
      <c r="M416" s="327">
        <v>0</v>
      </c>
      <c r="N416" s="321">
        <f t="shared" si="38"/>
        <v>0</v>
      </c>
      <c r="O416" s="328" t="s">
        <v>96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customHeight="1">
      <c r="A417" s="299" t="s">
        <v>213</v>
      </c>
      <c r="B417" s="460" t="s">
        <v>32</v>
      </c>
      <c r="C417" s="300" t="s">
        <v>37</v>
      </c>
      <c r="D417" s="309">
        <v>6</v>
      </c>
      <c r="E417" s="309" t="s">
        <v>34</v>
      </c>
      <c r="F417" s="310" t="s">
        <v>199</v>
      </c>
      <c r="G417" s="309">
        <v>7</v>
      </c>
      <c r="H417" s="440">
        <v>0.22569444444444445</v>
      </c>
      <c r="I417" s="440">
        <v>0.68402777777777779</v>
      </c>
      <c r="J417" s="326">
        <f t="shared" si="37"/>
        <v>11</v>
      </c>
      <c r="K417" s="461" t="s">
        <v>214</v>
      </c>
      <c r="L417" s="327">
        <v>9634</v>
      </c>
      <c r="M417" s="327">
        <v>9634</v>
      </c>
      <c r="N417" s="321">
        <f t="shared" si="38"/>
        <v>105974</v>
      </c>
      <c r="O417" s="328" t="s">
        <v>96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customHeight="1">
      <c r="A418" s="299" t="s">
        <v>213</v>
      </c>
      <c r="B418" s="460" t="s">
        <v>32</v>
      </c>
      <c r="C418" s="300" t="s">
        <v>54</v>
      </c>
      <c r="D418" s="302">
        <v>11</v>
      </c>
      <c r="E418" s="309" t="s">
        <v>34</v>
      </c>
      <c r="F418" s="310" t="s">
        <v>199</v>
      </c>
      <c r="G418" s="309">
        <v>7</v>
      </c>
      <c r="H418" s="440">
        <v>0.68055555555555547</v>
      </c>
      <c r="I418" s="440">
        <v>0.99930555555555556</v>
      </c>
      <c r="J418" s="326">
        <f t="shared" si="37"/>
        <v>7.65</v>
      </c>
      <c r="K418" s="461" t="s">
        <v>154</v>
      </c>
      <c r="L418" s="327">
        <v>4000</v>
      </c>
      <c r="M418" s="327">
        <v>4000</v>
      </c>
      <c r="N418" s="321">
        <f t="shared" si="38"/>
        <v>30600</v>
      </c>
      <c r="O418" s="328" t="s">
        <v>96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customHeight="1">
      <c r="A419" s="299" t="s">
        <v>213</v>
      </c>
      <c r="B419" s="460" t="s">
        <v>32</v>
      </c>
      <c r="C419" s="485" t="s">
        <v>90</v>
      </c>
      <c r="D419" s="486">
        <v>17</v>
      </c>
      <c r="E419" s="467" t="s">
        <v>39</v>
      </c>
      <c r="F419" s="471">
        <v>99</v>
      </c>
      <c r="G419" s="467">
        <v>6</v>
      </c>
      <c r="H419" s="440">
        <v>0.83333333333333337</v>
      </c>
      <c r="I419" s="440">
        <v>0.83819444444444446</v>
      </c>
      <c r="J419" s="326">
        <f t="shared" si="37"/>
        <v>0.11666666666666667</v>
      </c>
      <c r="K419" s="466" t="s">
        <v>119</v>
      </c>
      <c r="L419" s="327">
        <v>4010</v>
      </c>
      <c r="M419" s="327">
        <v>4010</v>
      </c>
      <c r="N419" s="321">
        <f t="shared" si="38"/>
        <v>467.83333333333331</v>
      </c>
      <c r="O419" s="472" t="s">
        <v>65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customHeight="1">
      <c r="A420" s="299" t="s">
        <v>213</v>
      </c>
      <c r="B420" s="460" t="s">
        <v>32</v>
      </c>
      <c r="C420" s="300" t="s">
        <v>37</v>
      </c>
      <c r="D420" s="461">
        <v>18</v>
      </c>
      <c r="E420" s="309" t="s">
        <v>63</v>
      </c>
      <c r="F420" s="310" t="s">
        <v>26</v>
      </c>
      <c r="G420" s="309">
        <v>1</v>
      </c>
      <c r="H420" s="440">
        <v>0.83333333333333337</v>
      </c>
      <c r="I420" s="440">
        <v>0.83819444444444446</v>
      </c>
      <c r="J420" s="326">
        <f t="shared" si="37"/>
        <v>0.11666666666666667</v>
      </c>
      <c r="K420" s="466" t="s">
        <v>215</v>
      </c>
      <c r="L420" s="327">
        <v>9634</v>
      </c>
      <c r="M420" s="327">
        <v>9634</v>
      </c>
      <c r="N420" s="321">
        <f t="shared" si="38"/>
        <v>1123.9666666666667</v>
      </c>
      <c r="O420" s="472" t="s">
        <v>65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customHeight="1">
      <c r="A421" s="410" t="s">
        <v>216</v>
      </c>
      <c r="B421" s="411" t="s">
        <v>19</v>
      </c>
      <c r="C421" s="412" t="s">
        <v>20</v>
      </c>
      <c r="D421" s="413">
        <v>1</v>
      </c>
      <c r="E421" s="413" t="s">
        <v>21</v>
      </c>
      <c r="F421" s="414">
        <v>99</v>
      </c>
      <c r="G421" s="413" t="s">
        <v>27</v>
      </c>
      <c r="H421" s="415">
        <v>7.7777777777777779E-2</v>
      </c>
      <c r="I421" s="415">
        <v>9.0277777777777776E-2</v>
      </c>
      <c r="J421" s="416">
        <f t="shared" si="37"/>
        <v>0.3</v>
      </c>
      <c r="K421" s="417">
        <v>11</v>
      </c>
      <c r="L421" s="413">
        <v>492</v>
      </c>
      <c r="M421" s="418"/>
      <c r="N421" s="416">
        <f t="shared" si="38"/>
        <v>147.6</v>
      </c>
      <c r="O421" s="419" t="s">
        <v>148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customHeight="1">
      <c r="A422" s="410" t="s">
        <v>216</v>
      </c>
      <c r="B422" s="411" t="s">
        <v>19</v>
      </c>
      <c r="C422" s="412" t="s">
        <v>24</v>
      </c>
      <c r="D422" s="413">
        <v>1</v>
      </c>
      <c r="E422" s="413" t="s">
        <v>21</v>
      </c>
      <c r="F422" s="414">
        <v>99</v>
      </c>
      <c r="G422" s="413">
        <v>6</v>
      </c>
      <c r="H422" s="415">
        <v>0.43055555555555558</v>
      </c>
      <c r="I422" s="415">
        <v>0.43958333333333338</v>
      </c>
      <c r="J422" s="416">
        <f t="shared" si="37"/>
        <v>0.21666666666666667</v>
      </c>
      <c r="K422" s="417">
        <v>4</v>
      </c>
      <c r="L422" s="418">
        <v>25</v>
      </c>
      <c r="M422" s="418"/>
      <c r="N422" s="416">
        <f t="shared" si="38"/>
        <v>5.416666666666667</v>
      </c>
      <c r="O422" s="419" t="s">
        <v>148</v>
      </c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customHeight="1">
      <c r="A423" s="410" t="s">
        <v>216</v>
      </c>
      <c r="B423" s="411" t="s">
        <v>19</v>
      </c>
      <c r="C423" s="412" t="s">
        <v>23</v>
      </c>
      <c r="D423" s="413">
        <v>1</v>
      </c>
      <c r="E423" s="413" t="s">
        <v>21</v>
      </c>
      <c r="F423" s="414">
        <v>99</v>
      </c>
      <c r="G423" s="413">
        <v>6</v>
      </c>
      <c r="H423" s="415">
        <v>0.77916666666666667</v>
      </c>
      <c r="I423" s="415">
        <v>0.79583333333333339</v>
      </c>
      <c r="J423" s="416">
        <f t="shared" si="37"/>
        <v>0.4</v>
      </c>
      <c r="K423" s="417">
        <v>9</v>
      </c>
      <c r="L423" s="413">
        <v>1</v>
      </c>
      <c r="M423" s="413"/>
      <c r="N423" s="416">
        <f t="shared" si="38"/>
        <v>0.4</v>
      </c>
      <c r="O423" s="419" t="s">
        <v>148</v>
      </c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customHeight="1">
      <c r="A424" s="410" t="s">
        <v>216</v>
      </c>
      <c r="B424" s="411" t="s">
        <v>19</v>
      </c>
      <c r="C424" s="422" t="s">
        <v>28</v>
      </c>
      <c r="D424" s="423">
        <v>1</v>
      </c>
      <c r="E424" s="413" t="s">
        <v>21</v>
      </c>
      <c r="F424" s="414">
        <v>99</v>
      </c>
      <c r="G424" s="413">
        <v>7</v>
      </c>
      <c r="H424" s="415">
        <v>7.7777777777777779E-2</v>
      </c>
      <c r="I424" s="420">
        <v>9.3055555555555558E-2</v>
      </c>
      <c r="J424" s="416">
        <f>HOUR(I424-H424)+MINUTE(I424-H424)/60</f>
        <v>0.36666666666666664</v>
      </c>
      <c r="K424" s="416"/>
      <c r="L424" s="413">
        <v>14</v>
      </c>
      <c r="M424" s="424"/>
      <c r="N424" s="416">
        <f>J424*L424</f>
        <v>5.1333333333333329</v>
      </c>
      <c r="O424" s="425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customHeight="1">
      <c r="A425" s="293">
        <v>44246</v>
      </c>
      <c r="B425" s="294" t="s">
        <v>29</v>
      </c>
      <c r="C425" s="430" t="s">
        <v>76</v>
      </c>
      <c r="D425" s="431">
        <v>1</v>
      </c>
      <c r="E425" s="431" t="s">
        <v>21</v>
      </c>
      <c r="F425" s="432">
        <v>99</v>
      </c>
      <c r="G425" s="431">
        <v>1</v>
      </c>
      <c r="H425" s="433">
        <v>0</v>
      </c>
      <c r="I425" s="433">
        <v>0.65069444444444446</v>
      </c>
      <c r="J425" s="321">
        <f t="shared" ref="J425:J442" si="39">HOUR(I425-H425)+MINUTE(I425-H425)/60</f>
        <v>15.616666666666667</v>
      </c>
      <c r="K425" s="434">
        <v>15.9</v>
      </c>
      <c r="L425" s="431">
        <v>6</v>
      </c>
      <c r="M425" s="325"/>
      <c r="N425" s="321">
        <f t="shared" ref="N425:N442" si="40">J425*L425</f>
        <v>93.7</v>
      </c>
      <c r="O425" s="324" t="s">
        <v>217</v>
      </c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customHeight="1">
      <c r="A426" s="293">
        <v>44246</v>
      </c>
      <c r="B426" s="294" t="s">
        <v>29</v>
      </c>
      <c r="C426" s="430" t="s">
        <v>78</v>
      </c>
      <c r="D426" s="431">
        <v>1</v>
      </c>
      <c r="E426" s="431" t="s">
        <v>21</v>
      </c>
      <c r="F426" s="432">
        <v>99</v>
      </c>
      <c r="G426" s="431">
        <v>6</v>
      </c>
      <c r="H426" s="433">
        <v>0</v>
      </c>
      <c r="I426" s="433">
        <v>0.65208333333333335</v>
      </c>
      <c r="J426" s="321">
        <f t="shared" si="39"/>
        <v>15.65</v>
      </c>
      <c r="K426" s="434">
        <v>0.09</v>
      </c>
      <c r="L426" s="431">
        <v>1065</v>
      </c>
      <c r="M426" s="325"/>
      <c r="N426" s="321">
        <f t="shared" si="40"/>
        <v>16667.25</v>
      </c>
      <c r="O426" s="324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customHeight="1">
      <c r="A427" s="293">
        <v>44246</v>
      </c>
      <c r="B427" s="294" t="s">
        <v>29</v>
      </c>
      <c r="C427" s="430" t="s">
        <v>30</v>
      </c>
      <c r="D427" s="431">
        <v>2</v>
      </c>
      <c r="E427" s="296" t="s">
        <v>31</v>
      </c>
      <c r="F427" s="297" t="s">
        <v>26</v>
      </c>
      <c r="G427" s="296">
        <v>7</v>
      </c>
      <c r="H427" s="433">
        <v>0</v>
      </c>
      <c r="I427" s="433">
        <v>0.37847222222222227</v>
      </c>
      <c r="J427" s="321">
        <f t="shared" si="39"/>
        <v>9.0833333333333339</v>
      </c>
      <c r="K427" s="434">
        <v>9</v>
      </c>
      <c r="L427" s="431">
        <v>9306</v>
      </c>
      <c r="M427" s="325"/>
      <c r="N427" s="321">
        <f t="shared" si="40"/>
        <v>84529.5</v>
      </c>
      <c r="O427" s="324"/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customHeight="1">
      <c r="A428" s="293">
        <v>44247</v>
      </c>
      <c r="B428" s="294" t="s">
        <v>29</v>
      </c>
      <c r="C428" s="430" t="s">
        <v>204</v>
      </c>
      <c r="D428" s="431">
        <v>1</v>
      </c>
      <c r="E428" s="431" t="s">
        <v>47</v>
      </c>
      <c r="F428" s="432">
        <v>99</v>
      </c>
      <c r="G428" s="431">
        <v>6</v>
      </c>
      <c r="H428" s="433">
        <v>0.49722222222222223</v>
      </c>
      <c r="I428" s="433">
        <v>0.65138888888888891</v>
      </c>
      <c r="J428" s="321">
        <f t="shared" si="39"/>
        <v>3.7</v>
      </c>
      <c r="K428" s="434">
        <v>1.3</v>
      </c>
      <c r="L428" s="431">
        <v>1</v>
      </c>
      <c r="M428" s="325"/>
      <c r="N428" s="321">
        <f t="shared" si="40"/>
        <v>3.7</v>
      </c>
      <c r="O428" s="324" t="s">
        <v>218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customHeight="1">
      <c r="A429" s="293">
        <v>44247</v>
      </c>
      <c r="B429" s="294" t="s">
        <v>29</v>
      </c>
      <c r="C429" s="430" t="s">
        <v>89</v>
      </c>
      <c r="D429" s="431">
        <v>1</v>
      </c>
      <c r="E429" s="413" t="s">
        <v>21</v>
      </c>
      <c r="F429" s="432">
        <v>99</v>
      </c>
      <c r="G429" s="431">
        <v>7</v>
      </c>
      <c r="H429" s="433">
        <v>0.59027777777777779</v>
      </c>
      <c r="I429" s="433">
        <v>0.7055555555555556</v>
      </c>
      <c r="J429" s="321">
        <f t="shared" si="39"/>
        <v>2.7666666666666666</v>
      </c>
      <c r="K429" s="434">
        <v>3.7</v>
      </c>
      <c r="L429" s="431">
        <v>20</v>
      </c>
      <c r="M429" s="325"/>
      <c r="N429" s="321">
        <f t="shared" si="40"/>
        <v>55.333333333333329</v>
      </c>
      <c r="O429" s="324" t="s">
        <v>219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customHeight="1">
      <c r="A430" s="293">
        <v>44247</v>
      </c>
      <c r="B430" s="294" t="s">
        <v>29</v>
      </c>
      <c r="C430" s="430" t="s">
        <v>205</v>
      </c>
      <c r="D430" s="431">
        <v>1</v>
      </c>
      <c r="E430" s="431" t="s">
        <v>112</v>
      </c>
      <c r="F430" s="432">
        <v>99</v>
      </c>
      <c r="G430" s="431">
        <v>6</v>
      </c>
      <c r="H430" s="433">
        <v>0.57291666666666663</v>
      </c>
      <c r="I430" s="433">
        <v>0.99930555555555556</v>
      </c>
      <c r="J430" s="321">
        <f t="shared" si="39"/>
        <v>10.233333333333333</v>
      </c>
      <c r="K430" s="434">
        <v>9</v>
      </c>
      <c r="L430" s="431">
        <v>0</v>
      </c>
      <c r="M430" s="325"/>
      <c r="N430" s="321">
        <f t="shared" si="40"/>
        <v>0</v>
      </c>
      <c r="O430" s="324" t="s">
        <v>220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customHeight="1">
      <c r="A431" s="293">
        <v>44247</v>
      </c>
      <c r="B431" s="294" t="s">
        <v>29</v>
      </c>
      <c r="C431" s="430" t="s">
        <v>30</v>
      </c>
      <c r="D431" s="431">
        <v>3</v>
      </c>
      <c r="E431" s="296" t="s">
        <v>31</v>
      </c>
      <c r="F431" s="297" t="s">
        <v>26</v>
      </c>
      <c r="G431" s="296">
        <v>7</v>
      </c>
      <c r="H431" s="433">
        <v>0.62638888888888888</v>
      </c>
      <c r="I431" s="433">
        <v>0.99930555555555556</v>
      </c>
      <c r="J431" s="321">
        <f t="shared" si="39"/>
        <v>8.9499999999999993</v>
      </c>
      <c r="K431" s="434">
        <v>9</v>
      </c>
      <c r="L431" s="431">
        <v>0</v>
      </c>
      <c r="M431" s="325"/>
      <c r="N431" s="321">
        <f t="shared" si="40"/>
        <v>0</v>
      </c>
      <c r="O431" s="324"/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customHeight="1">
      <c r="A432" s="466" t="s">
        <v>216</v>
      </c>
      <c r="B432" s="460" t="s">
        <v>32</v>
      </c>
      <c r="C432" s="487" t="s">
        <v>54</v>
      </c>
      <c r="D432" s="486"/>
      <c r="E432" s="309" t="s">
        <v>34</v>
      </c>
      <c r="F432" s="310" t="s">
        <v>26</v>
      </c>
      <c r="G432" s="309">
        <v>7</v>
      </c>
      <c r="H432" s="440">
        <v>0</v>
      </c>
      <c r="I432" s="440">
        <v>0.50138888888888888</v>
      </c>
      <c r="J432" s="326">
        <f t="shared" si="39"/>
        <v>12.033333333333333</v>
      </c>
      <c r="K432" s="466" t="s">
        <v>35</v>
      </c>
      <c r="L432" s="488">
        <v>4000</v>
      </c>
      <c r="M432" s="488">
        <v>4000</v>
      </c>
      <c r="N432" s="321">
        <f t="shared" si="40"/>
        <v>48133.333333333336</v>
      </c>
      <c r="O432" s="436" t="s">
        <v>96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customHeight="1">
      <c r="A433" s="466" t="s">
        <v>216</v>
      </c>
      <c r="B433" s="460" t="s">
        <v>32</v>
      </c>
      <c r="C433" s="487" t="s">
        <v>37</v>
      </c>
      <c r="D433" s="486"/>
      <c r="E433" s="309" t="s">
        <v>34</v>
      </c>
      <c r="F433" s="310" t="s">
        <v>26</v>
      </c>
      <c r="G433" s="309">
        <v>7</v>
      </c>
      <c r="H433" s="440">
        <v>0</v>
      </c>
      <c r="I433" s="440">
        <v>0.18055555555555555</v>
      </c>
      <c r="J433" s="326">
        <f t="shared" si="39"/>
        <v>4.333333333333333</v>
      </c>
      <c r="K433" s="466" t="s">
        <v>35</v>
      </c>
      <c r="L433" s="488">
        <v>9634</v>
      </c>
      <c r="M433" s="488">
        <v>9634</v>
      </c>
      <c r="N433" s="321">
        <f t="shared" si="40"/>
        <v>41747.333333333328</v>
      </c>
      <c r="O433" s="436" t="s">
        <v>96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customHeight="1">
      <c r="A434" s="466" t="s">
        <v>216</v>
      </c>
      <c r="B434" s="460" t="s">
        <v>32</v>
      </c>
      <c r="C434" s="487" t="s">
        <v>59</v>
      </c>
      <c r="D434" s="486">
        <v>6</v>
      </c>
      <c r="E434" s="309" t="s">
        <v>39</v>
      </c>
      <c r="F434" s="310">
        <v>99</v>
      </c>
      <c r="G434" s="309">
        <v>6</v>
      </c>
      <c r="H434" s="440">
        <v>0.41388888888888892</v>
      </c>
      <c r="I434" s="306">
        <v>0.42499999999999999</v>
      </c>
      <c r="J434" s="326">
        <f t="shared" si="39"/>
        <v>0.26666666666666666</v>
      </c>
      <c r="K434" s="309" t="s">
        <v>68</v>
      </c>
      <c r="L434" s="488">
        <v>4010</v>
      </c>
      <c r="M434" s="488">
        <v>4010</v>
      </c>
      <c r="N434" s="321">
        <f t="shared" si="40"/>
        <v>1069.3333333333333</v>
      </c>
      <c r="O434" s="436" t="s">
        <v>100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customHeight="1">
      <c r="A435" s="466" t="s">
        <v>216</v>
      </c>
      <c r="B435" s="460" t="s">
        <v>32</v>
      </c>
      <c r="C435" s="487" t="s">
        <v>37</v>
      </c>
      <c r="D435" s="486">
        <v>6</v>
      </c>
      <c r="E435" s="309" t="s">
        <v>63</v>
      </c>
      <c r="F435" s="310" t="s">
        <v>26</v>
      </c>
      <c r="G435" s="309">
        <v>1</v>
      </c>
      <c r="H435" s="440">
        <v>0.41388888888888892</v>
      </c>
      <c r="I435" s="306">
        <v>0.42499999999999999</v>
      </c>
      <c r="J435" s="326">
        <f t="shared" si="39"/>
        <v>0.26666666666666666</v>
      </c>
      <c r="K435" s="461" t="s">
        <v>35</v>
      </c>
      <c r="L435" s="488">
        <v>0</v>
      </c>
      <c r="M435" s="488">
        <v>0</v>
      </c>
      <c r="N435" s="321">
        <f t="shared" si="40"/>
        <v>0</v>
      </c>
      <c r="O435" s="328" t="s">
        <v>65</v>
      </c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customHeight="1">
      <c r="A436" s="466" t="s">
        <v>216</v>
      </c>
      <c r="B436" s="460" t="s">
        <v>32</v>
      </c>
      <c r="C436" s="487" t="s">
        <v>37</v>
      </c>
      <c r="D436" s="486">
        <v>7</v>
      </c>
      <c r="E436" s="309" t="s">
        <v>34</v>
      </c>
      <c r="F436" s="310" t="s">
        <v>26</v>
      </c>
      <c r="G436" s="309">
        <v>7</v>
      </c>
      <c r="H436" s="440">
        <v>0.42499999999999999</v>
      </c>
      <c r="I436" s="306">
        <v>0.69444444444444453</v>
      </c>
      <c r="J436" s="326">
        <f t="shared" si="39"/>
        <v>6.4666666666666668</v>
      </c>
      <c r="K436" s="461" t="s">
        <v>35</v>
      </c>
      <c r="L436" s="488">
        <v>9634</v>
      </c>
      <c r="M436" s="488">
        <v>9634</v>
      </c>
      <c r="N436" s="321">
        <f t="shared" si="40"/>
        <v>62299.866666666669</v>
      </c>
      <c r="O436" s="464" t="s">
        <v>96</v>
      </c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customHeight="1">
      <c r="A437" s="466" t="s">
        <v>216</v>
      </c>
      <c r="B437" s="460" t="s">
        <v>32</v>
      </c>
      <c r="C437" s="487" t="s">
        <v>54</v>
      </c>
      <c r="D437" s="486">
        <v>10</v>
      </c>
      <c r="E437" s="309" t="s">
        <v>34</v>
      </c>
      <c r="F437" s="310" t="s">
        <v>26</v>
      </c>
      <c r="G437" s="309">
        <v>7</v>
      </c>
      <c r="H437" s="306">
        <v>0.6791666666666667</v>
      </c>
      <c r="I437" s="306">
        <v>0.99930555555555556</v>
      </c>
      <c r="J437" s="326">
        <f t="shared" si="39"/>
        <v>7.6833333333333336</v>
      </c>
      <c r="K437" s="461" t="s">
        <v>61</v>
      </c>
      <c r="L437" s="488">
        <v>0</v>
      </c>
      <c r="M437" s="488">
        <v>0</v>
      </c>
      <c r="N437" s="321">
        <f t="shared" si="40"/>
        <v>0</v>
      </c>
      <c r="O437" s="436" t="s">
        <v>96</v>
      </c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customHeight="1">
      <c r="A438" s="466" t="s">
        <v>216</v>
      </c>
      <c r="B438" s="460" t="s">
        <v>32</v>
      </c>
      <c r="C438" s="487" t="s">
        <v>37</v>
      </c>
      <c r="D438" s="486">
        <v>13</v>
      </c>
      <c r="E438" s="309" t="s">
        <v>34</v>
      </c>
      <c r="F438" s="310" t="s">
        <v>26</v>
      </c>
      <c r="G438" s="309">
        <v>7</v>
      </c>
      <c r="H438" s="306">
        <v>0.78819444444444453</v>
      </c>
      <c r="I438" s="306">
        <v>0.99930555555555556</v>
      </c>
      <c r="J438" s="326">
        <f t="shared" si="39"/>
        <v>5.0666666666666664</v>
      </c>
      <c r="K438" s="461" t="s">
        <v>68</v>
      </c>
      <c r="L438" s="488">
        <v>0</v>
      </c>
      <c r="M438" s="488">
        <v>0</v>
      </c>
      <c r="N438" s="321">
        <f t="shared" si="40"/>
        <v>0</v>
      </c>
      <c r="O438" s="464" t="s">
        <v>96</v>
      </c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410" t="s">
        <v>221</v>
      </c>
      <c r="B439" s="411" t="s">
        <v>19</v>
      </c>
      <c r="C439" s="412" t="s">
        <v>20</v>
      </c>
      <c r="D439" s="413">
        <v>1</v>
      </c>
      <c r="E439" s="413" t="s">
        <v>21</v>
      </c>
      <c r="F439" s="414">
        <v>99</v>
      </c>
      <c r="G439" s="413">
        <v>6</v>
      </c>
      <c r="H439" s="415">
        <v>2.4999999999999998E-2</v>
      </c>
      <c r="I439" s="415">
        <v>3.3333333333333333E-2</v>
      </c>
      <c r="J439" s="416">
        <f t="shared" si="39"/>
        <v>0.2</v>
      </c>
      <c r="K439" s="417">
        <v>10</v>
      </c>
      <c r="L439" s="413">
        <v>492</v>
      </c>
      <c r="M439" s="418"/>
      <c r="N439" s="416">
        <f t="shared" si="40"/>
        <v>98.4</v>
      </c>
      <c r="O439" s="419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customHeight="1">
      <c r="A440" s="410" t="s">
        <v>221</v>
      </c>
      <c r="B440" s="411" t="s">
        <v>19</v>
      </c>
      <c r="C440" s="412" t="s">
        <v>48</v>
      </c>
      <c r="D440" s="413">
        <v>1</v>
      </c>
      <c r="E440" s="413" t="s">
        <v>21</v>
      </c>
      <c r="F440" s="414">
        <v>99</v>
      </c>
      <c r="G440" s="413">
        <v>7</v>
      </c>
      <c r="H440" s="415">
        <v>0.24652777777777779</v>
      </c>
      <c r="I440" s="415">
        <v>0.4375</v>
      </c>
      <c r="J440" s="416">
        <f t="shared" si="39"/>
        <v>4.583333333333333</v>
      </c>
      <c r="K440" s="417"/>
      <c r="L440" s="418">
        <v>14</v>
      </c>
      <c r="M440" s="418"/>
      <c r="N440" s="416">
        <f t="shared" si="40"/>
        <v>64.166666666666657</v>
      </c>
      <c r="O440" s="419" t="s">
        <v>222</v>
      </c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customHeight="1">
      <c r="A441" s="410" t="s">
        <v>221</v>
      </c>
      <c r="B441" s="411" t="s">
        <v>19</v>
      </c>
      <c r="C441" s="412" t="s">
        <v>50</v>
      </c>
      <c r="D441" s="413">
        <v>1</v>
      </c>
      <c r="E441" s="413" t="s">
        <v>21</v>
      </c>
      <c r="F441" s="414">
        <v>99</v>
      </c>
      <c r="G441" s="413" t="s">
        <v>27</v>
      </c>
      <c r="H441" s="415">
        <v>0.62777777777777777</v>
      </c>
      <c r="I441" s="415">
        <v>0.63541666666666663</v>
      </c>
      <c r="J441" s="416">
        <f t="shared" si="39"/>
        <v>0.18333333333333332</v>
      </c>
      <c r="K441" s="417">
        <v>8</v>
      </c>
      <c r="L441" s="413">
        <v>11</v>
      </c>
      <c r="M441" s="413"/>
      <c r="N441" s="416">
        <f t="shared" si="40"/>
        <v>2.0166666666666666</v>
      </c>
      <c r="O441" s="426"/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customHeight="1">
      <c r="A442" s="410" t="s">
        <v>221</v>
      </c>
      <c r="B442" s="411" t="s">
        <v>19</v>
      </c>
      <c r="C442" s="412" t="s">
        <v>24</v>
      </c>
      <c r="D442" s="413">
        <v>1</v>
      </c>
      <c r="E442" s="413" t="s">
        <v>21</v>
      </c>
      <c r="F442" s="414">
        <v>99</v>
      </c>
      <c r="G442" s="413">
        <v>7</v>
      </c>
      <c r="H442" s="415">
        <v>0.84930555555555554</v>
      </c>
      <c r="I442" s="415">
        <v>0.99930555555555556</v>
      </c>
      <c r="J442" s="416">
        <f t="shared" si="39"/>
        <v>3.6</v>
      </c>
      <c r="K442" s="417">
        <v>2</v>
      </c>
      <c r="L442" s="413">
        <v>0</v>
      </c>
      <c r="M442" s="413"/>
      <c r="N442" s="416">
        <f t="shared" si="40"/>
        <v>0</v>
      </c>
      <c r="O442" s="427"/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customHeight="1">
      <c r="A443" s="410" t="s">
        <v>221</v>
      </c>
      <c r="B443" s="411" t="s">
        <v>19</v>
      </c>
      <c r="C443" s="422" t="s">
        <v>28</v>
      </c>
      <c r="D443" s="423">
        <v>1</v>
      </c>
      <c r="E443" s="413" t="s">
        <v>21</v>
      </c>
      <c r="F443" s="414">
        <v>99</v>
      </c>
      <c r="G443" s="413">
        <v>7</v>
      </c>
      <c r="H443" s="415">
        <v>2.4999999999999998E-2</v>
      </c>
      <c r="I443" s="415">
        <v>3.8194444444444441E-2</v>
      </c>
      <c r="J443" s="416">
        <f>HOUR(I443-H443)+MINUTE(I443-H443)/60</f>
        <v>0.31666666666666665</v>
      </c>
      <c r="K443" s="416"/>
      <c r="L443" s="413">
        <v>14</v>
      </c>
      <c r="M443" s="424"/>
      <c r="N443" s="416">
        <f>J443*L443</f>
        <v>4.4333333333333336</v>
      </c>
      <c r="O443" s="425"/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customHeight="1">
      <c r="A444" s="293">
        <v>44247</v>
      </c>
      <c r="B444" s="294" t="s">
        <v>29</v>
      </c>
      <c r="C444" s="430" t="s">
        <v>205</v>
      </c>
      <c r="D444" s="431">
        <v>1</v>
      </c>
      <c r="E444" s="431" t="s">
        <v>21</v>
      </c>
      <c r="F444" s="432">
        <v>99</v>
      </c>
      <c r="G444" s="431">
        <v>6</v>
      </c>
      <c r="H444" s="433">
        <v>0</v>
      </c>
      <c r="I444" s="433">
        <v>0.99930555555555556</v>
      </c>
      <c r="J444" s="321">
        <f t="shared" ref="J444:J459" si="41">HOUR(I444-H444)+MINUTE(I444-H444)/60</f>
        <v>23.983333333333334</v>
      </c>
      <c r="K444" s="434">
        <v>9</v>
      </c>
      <c r="L444" s="431">
        <v>0</v>
      </c>
      <c r="M444" s="325"/>
      <c r="N444" s="321">
        <f t="shared" ref="N444:N459" si="42">J444*L444</f>
        <v>0</v>
      </c>
      <c r="O444" s="324" t="s">
        <v>220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customHeight="1">
      <c r="A445" s="293">
        <v>44247</v>
      </c>
      <c r="B445" s="294" t="s">
        <v>29</v>
      </c>
      <c r="C445" s="430" t="s">
        <v>30</v>
      </c>
      <c r="D445" s="431">
        <v>1</v>
      </c>
      <c r="E445" s="296" t="s">
        <v>31</v>
      </c>
      <c r="F445" s="297" t="s">
        <v>26</v>
      </c>
      <c r="G445" s="296">
        <v>7</v>
      </c>
      <c r="H445" s="433">
        <v>0</v>
      </c>
      <c r="I445" s="433">
        <v>0.4236111111111111</v>
      </c>
      <c r="J445" s="321">
        <f t="shared" si="41"/>
        <v>10.166666666666666</v>
      </c>
      <c r="K445" s="434">
        <v>9</v>
      </c>
      <c r="L445" s="431">
        <v>9.06</v>
      </c>
      <c r="M445" s="325"/>
      <c r="N445" s="321">
        <f t="shared" si="42"/>
        <v>92.11</v>
      </c>
      <c r="O445" s="324"/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customHeight="1">
      <c r="A446" s="293">
        <v>44248</v>
      </c>
      <c r="B446" s="294" t="s">
        <v>29</v>
      </c>
      <c r="C446" s="430" t="s">
        <v>30</v>
      </c>
      <c r="D446" s="431">
        <v>2</v>
      </c>
      <c r="E446" s="296" t="s">
        <v>31</v>
      </c>
      <c r="F446" s="297" t="s">
        <v>26</v>
      </c>
      <c r="G446" s="296">
        <v>7</v>
      </c>
      <c r="H446" s="433">
        <v>0.62986111111111109</v>
      </c>
      <c r="I446" s="433">
        <v>0.92361111111111116</v>
      </c>
      <c r="J446" s="321">
        <f t="shared" si="41"/>
        <v>7.05</v>
      </c>
      <c r="K446" s="434">
        <v>7.7</v>
      </c>
      <c r="L446" s="431">
        <v>9.06</v>
      </c>
      <c r="M446" s="325"/>
      <c r="N446" s="321">
        <f t="shared" si="42"/>
        <v>63.873000000000005</v>
      </c>
      <c r="O446" s="324"/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customHeight="1">
      <c r="A447" s="293">
        <v>44248</v>
      </c>
      <c r="B447" s="294" t="s">
        <v>29</v>
      </c>
      <c r="C447" s="430" t="s">
        <v>78</v>
      </c>
      <c r="D447" s="431">
        <v>1</v>
      </c>
      <c r="E447" s="296" t="s">
        <v>31</v>
      </c>
      <c r="F447" s="297" t="s">
        <v>26</v>
      </c>
      <c r="G447" s="431">
        <v>7</v>
      </c>
      <c r="H447" s="433">
        <v>0.63472222222222219</v>
      </c>
      <c r="I447" s="433">
        <v>0.7993055555555556</v>
      </c>
      <c r="J447" s="321">
        <f t="shared" si="41"/>
        <v>3.95</v>
      </c>
      <c r="K447" s="455">
        <v>7.0000000000000007E-2</v>
      </c>
      <c r="L447" s="431">
        <v>1065</v>
      </c>
      <c r="M447" s="325"/>
      <c r="N447" s="321">
        <f t="shared" si="42"/>
        <v>4206.75</v>
      </c>
      <c r="O447" s="324"/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customHeight="1">
      <c r="A448" s="299" t="s">
        <v>223</v>
      </c>
      <c r="B448" s="300" t="s">
        <v>224</v>
      </c>
      <c r="C448" s="435" t="s">
        <v>37</v>
      </c>
      <c r="D448" s="309"/>
      <c r="E448" s="299" t="s">
        <v>34</v>
      </c>
      <c r="F448" s="310" t="s">
        <v>26</v>
      </c>
      <c r="G448" s="309">
        <v>7</v>
      </c>
      <c r="H448" s="307">
        <v>0</v>
      </c>
      <c r="I448" s="308">
        <v>3.472222222222222E-3</v>
      </c>
      <c r="J448" s="326">
        <f t="shared" si="41"/>
        <v>8.3333333333333329E-2</v>
      </c>
      <c r="K448" s="309" t="s">
        <v>35</v>
      </c>
      <c r="L448" s="327">
        <v>9634</v>
      </c>
      <c r="M448" s="327">
        <v>9634</v>
      </c>
      <c r="N448" s="321">
        <f t="shared" si="42"/>
        <v>802.83333333333326</v>
      </c>
      <c r="O448" s="436" t="s">
        <v>55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customHeight="1">
      <c r="A449" s="299" t="s">
        <v>223</v>
      </c>
      <c r="B449" s="300" t="s">
        <v>224</v>
      </c>
      <c r="C449" s="435" t="s">
        <v>54</v>
      </c>
      <c r="D449" s="309"/>
      <c r="E449" s="299" t="s">
        <v>34</v>
      </c>
      <c r="F449" s="310" t="s">
        <v>26</v>
      </c>
      <c r="G449" s="309">
        <v>7</v>
      </c>
      <c r="H449" s="307">
        <v>0</v>
      </c>
      <c r="I449" s="308">
        <v>0.42222222222222222</v>
      </c>
      <c r="J449" s="326">
        <f t="shared" si="41"/>
        <v>10.133333333333333</v>
      </c>
      <c r="K449" s="309" t="s">
        <v>35</v>
      </c>
      <c r="L449" s="327">
        <v>4000</v>
      </c>
      <c r="M449" s="327">
        <v>4000</v>
      </c>
      <c r="N449" s="321">
        <f t="shared" si="42"/>
        <v>40533.333333333328</v>
      </c>
      <c r="O449" s="436" t="s">
        <v>55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customHeight="1">
      <c r="A450" s="299" t="s">
        <v>223</v>
      </c>
      <c r="B450" s="300" t="s">
        <v>224</v>
      </c>
      <c r="C450" s="435" t="s">
        <v>37</v>
      </c>
      <c r="D450" s="309">
        <v>6</v>
      </c>
      <c r="E450" s="299" t="s">
        <v>34</v>
      </c>
      <c r="F450" s="310" t="s">
        <v>26</v>
      </c>
      <c r="G450" s="309">
        <v>8</v>
      </c>
      <c r="H450" s="307">
        <v>0.3125</v>
      </c>
      <c r="I450" s="308">
        <v>0.75347222222222221</v>
      </c>
      <c r="J450" s="326">
        <f t="shared" si="41"/>
        <v>10.583333333333334</v>
      </c>
      <c r="K450" s="309" t="s">
        <v>225</v>
      </c>
      <c r="L450" s="327">
        <v>9632</v>
      </c>
      <c r="M450" s="327">
        <v>9632</v>
      </c>
      <c r="N450" s="321">
        <f t="shared" si="42"/>
        <v>101938.66666666667</v>
      </c>
      <c r="O450" s="436" t="s">
        <v>55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customHeight="1">
      <c r="A451" s="299" t="s">
        <v>223</v>
      </c>
      <c r="B451" s="300" t="s">
        <v>224</v>
      </c>
      <c r="C451" s="435" t="s">
        <v>54</v>
      </c>
      <c r="D451" s="309">
        <v>8</v>
      </c>
      <c r="E451" s="299" t="s">
        <v>39</v>
      </c>
      <c r="F451" s="310">
        <v>99</v>
      </c>
      <c r="G451" s="309">
        <v>6</v>
      </c>
      <c r="H451" s="307">
        <v>0.42777777777777781</v>
      </c>
      <c r="I451" s="308">
        <v>0.54513888888888895</v>
      </c>
      <c r="J451" s="326">
        <f t="shared" si="41"/>
        <v>2.8166666666666664</v>
      </c>
      <c r="K451" s="309" t="s">
        <v>226</v>
      </c>
      <c r="L451" s="327">
        <v>4000</v>
      </c>
      <c r="M451" s="327">
        <v>4000</v>
      </c>
      <c r="N451" s="321">
        <f t="shared" si="42"/>
        <v>11266.666666666666</v>
      </c>
      <c r="O451" s="436" t="s">
        <v>62</v>
      </c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customHeight="1">
      <c r="A452" s="299" t="s">
        <v>223</v>
      </c>
      <c r="B452" s="300" t="s">
        <v>224</v>
      </c>
      <c r="C452" s="435" t="s">
        <v>90</v>
      </c>
      <c r="D452" s="309">
        <v>8</v>
      </c>
      <c r="E452" s="299" t="s">
        <v>39</v>
      </c>
      <c r="F452" s="310">
        <v>99</v>
      </c>
      <c r="G452" s="309">
        <v>6</v>
      </c>
      <c r="H452" s="307">
        <v>0.42777777777777781</v>
      </c>
      <c r="I452" s="308">
        <v>0.43472222222222223</v>
      </c>
      <c r="J452" s="326">
        <f t="shared" si="41"/>
        <v>0.16666666666666666</v>
      </c>
      <c r="K452" s="309" t="s">
        <v>109</v>
      </c>
      <c r="L452" s="327">
        <v>4010</v>
      </c>
      <c r="M452" s="327">
        <v>4010</v>
      </c>
      <c r="N452" s="321">
        <f t="shared" si="42"/>
        <v>668.33333333333326</v>
      </c>
      <c r="O452" s="436" t="s">
        <v>62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customHeight="1">
      <c r="A453" s="299" t="s">
        <v>223</v>
      </c>
      <c r="B453" s="300" t="s">
        <v>224</v>
      </c>
      <c r="C453" s="435" t="s">
        <v>54</v>
      </c>
      <c r="D453" s="309">
        <v>11</v>
      </c>
      <c r="E453" s="299" t="s">
        <v>34</v>
      </c>
      <c r="F453" s="310" t="s">
        <v>26</v>
      </c>
      <c r="G453" s="309">
        <v>7</v>
      </c>
      <c r="H453" s="307">
        <v>0.74652777777777779</v>
      </c>
      <c r="I453" s="308">
        <v>0.99930555555555556</v>
      </c>
      <c r="J453" s="326">
        <f t="shared" si="41"/>
        <v>6.0666666666666664</v>
      </c>
      <c r="K453" s="309" t="s">
        <v>38</v>
      </c>
      <c r="L453" s="327">
        <v>0</v>
      </c>
      <c r="M453" s="327">
        <v>0</v>
      </c>
      <c r="N453" s="321">
        <f t="shared" si="42"/>
        <v>0</v>
      </c>
      <c r="O453" s="436" t="s">
        <v>55</v>
      </c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customHeight="1">
      <c r="A454" s="299" t="s">
        <v>223</v>
      </c>
      <c r="B454" s="300" t="s">
        <v>224</v>
      </c>
      <c r="C454" s="435" t="s">
        <v>37</v>
      </c>
      <c r="D454" s="309">
        <v>15</v>
      </c>
      <c r="E454" s="299" t="s">
        <v>34</v>
      </c>
      <c r="F454" s="310" t="s">
        <v>26</v>
      </c>
      <c r="G454" s="309">
        <v>7</v>
      </c>
      <c r="H454" s="307">
        <v>0.87152777777777779</v>
      </c>
      <c r="I454" s="308">
        <v>0.99930555555555556</v>
      </c>
      <c r="J454" s="326">
        <f t="shared" si="41"/>
        <v>3.0666666666666669</v>
      </c>
      <c r="K454" s="309" t="s">
        <v>227</v>
      </c>
      <c r="L454" s="327">
        <v>0</v>
      </c>
      <c r="M454" s="327">
        <v>0</v>
      </c>
      <c r="N454" s="321">
        <f t="shared" si="42"/>
        <v>0</v>
      </c>
      <c r="O454" s="436" t="s">
        <v>55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customHeight="1">
      <c r="A455" s="410" t="s">
        <v>194</v>
      </c>
      <c r="B455" s="411" t="s">
        <v>19</v>
      </c>
      <c r="C455" s="412" t="s">
        <v>23</v>
      </c>
      <c r="D455" s="413"/>
      <c r="E455" s="413" t="s">
        <v>21</v>
      </c>
      <c r="F455" s="414">
        <v>99</v>
      </c>
      <c r="G455" s="413">
        <v>6</v>
      </c>
      <c r="H455" s="415">
        <v>0</v>
      </c>
      <c r="I455" s="415">
        <v>0.48958333333333331</v>
      </c>
      <c r="J455" s="416">
        <f t="shared" si="41"/>
        <v>11.75</v>
      </c>
      <c r="K455" s="417"/>
      <c r="L455" s="413">
        <v>1</v>
      </c>
      <c r="M455" s="418"/>
      <c r="N455" s="416">
        <f t="shared" si="42"/>
        <v>11.75</v>
      </c>
      <c r="O455" s="419" t="s">
        <v>142</v>
      </c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customHeight="1">
      <c r="A456" s="410" t="s">
        <v>212</v>
      </c>
      <c r="B456" s="411" t="s">
        <v>19</v>
      </c>
      <c r="C456" s="412" t="s">
        <v>20</v>
      </c>
      <c r="D456" s="413">
        <v>1</v>
      </c>
      <c r="E456" s="413" t="s">
        <v>21</v>
      </c>
      <c r="F456" s="414">
        <v>99</v>
      </c>
      <c r="G456" s="413">
        <v>6</v>
      </c>
      <c r="H456" s="415">
        <v>5.486111111111111E-2</v>
      </c>
      <c r="I456" s="415">
        <v>0.21180555555555555</v>
      </c>
      <c r="J456" s="416">
        <f t="shared" si="41"/>
        <v>3.7666666666666666</v>
      </c>
      <c r="K456" s="417">
        <v>15</v>
      </c>
      <c r="L456" s="418">
        <v>492</v>
      </c>
      <c r="M456" s="418"/>
      <c r="N456" s="416">
        <f t="shared" si="42"/>
        <v>1853.2</v>
      </c>
      <c r="O456" s="419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410" t="s">
        <v>212</v>
      </c>
      <c r="B457" s="411" t="s">
        <v>19</v>
      </c>
      <c r="C457" s="412" t="s">
        <v>24</v>
      </c>
      <c r="D457" s="413">
        <v>1</v>
      </c>
      <c r="E457" s="413" t="s">
        <v>21</v>
      </c>
      <c r="F457" s="414">
        <v>99</v>
      </c>
      <c r="G457" s="413">
        <v>6</v>
      </c>
      <c r="H457" s="415">
        <v>0.44236111111111115</v>
      </c>
      <c r="I457" s="415">
        <v>0.44722222222222219</v>
      </c>
      <c r="J457" s="416">
        <f t="shared" si="41"/>
        <v>0.11666666666666667</v>
      </c>
      <c r="K457" s="417">
        <v>5</v>
      </c>
      <c r="L457" s="413">
        <v>25</v>
      </c>
      <c r="M457" s="413"/>
      <c r="N457" s="416">
        <f t="shared" si="42"/>
        <v>2.9166666666666665</v>
      </c>
      <c r="O457" s="426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customHeight="1">
      <c r="A458" s="410" t="s">
        <v>212</v>
      </c>
      <c r="B458" s="411" t="s">
        <v>19</v>
      </c>
      <c r="C458" s="412" t="s">
        <v>20</v>
      </c>
      <c r="D458" s="413">
        <v>2</v>
      </c>
      <c r="E458" s="413" t="s">
        <v>21</v>
      </c>
      <c r="F458" s="414">
        <v>99</v>
      </c>
      <c r="G458" s="413">
        <v>6</v>
      </c>
      <c r="H458" s="415">
        <v>0.60625000000000007</v>
      </c>
      <c r="I458" s="415">
        <v>0.62847222222222221</v>
      </c>
      <c r="J458" s="416">
        <f t="shared" si="41"/>
        <v>0.53333333333333333</v>
      </c>
      <c r="K458" s="417">
        <v>17</v>
      </c>
      <c r="L458" s="413">
        <v>492</v>
      </c>
      <c r="M458" s="413"/>
      <c r="N458" s="416">
        <f t="shared" si="42"/>
        <v>262.39999999999998</v>
      </c>
      <c r="O458" s="427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customHeight="1">
      <c r="A459" s="410" t="s">
        <v>212</v>
      </c>
      <c r="B459" s="411" t="s">
        <v>19</v>
      </c>
      <c r="C459" s="412" t="s">
        <v>20</v>
      </c>
      <c r="D459" s="413">
        <v>3</v>
      </c>
      <c r="E459" s="413" t="s">
        <v>21</v>
      </c>
      <c r="F459" s="414">
        <v>99</v>
      </c>
      <c r="G459" s="413" t="s">
        <v>143</v>
      </c>
      <c r="H459" s="415">
        <v>0.68055555555555547</v>
      </c>
      <c r="I459" s="415">
        <v>0.72361111111111109</v>
      </c>
      <c r="J459" s="416">
        <f t="shared" si="41"/>
        <v>1.0333333333333334</v>
      </c>
      <c r="K459" s="417">
        <v>18</v>
      </c>
      <c r="L459" s="413">
        <v>492</v>
      </c>
      <c r="M459" s="421"/>
      <c r="N459" s="416">
        <f t="shared" si="42"/>
        <v>508.40000000000003</v>
      </c>
      <c r="O459" s="428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customHeight="1">
      <c r="A460" s="410" t="s">
        <v>212</v>
      </c>
      <c r="B460" s="411" t="s">
        <v>19</v>
      </c>
      <c r="C460" s="422" t="s">
        <v>28</v>
      </c>
      <c r="D460" s="423">
        <v>1</v>
      </c>
      <c r="E460" s="413" t="s">
        <v>21</v>
      </c>
      <c r="F460" s="414">
        <v>99</v>
      </c>
      <c r="G460" s="413">
        <v>7</v>
      </c>
      <c r="H460" s="415">
        <v>5.486111111111111E-2</v>
      </c>
      <c r="I460" s="415">
        <v>0.21319444444444444</v>
      </c>
      <c r="J460" s="416">
        <f>HOUR(I460-H460)+MINUTE(I460-H460)/60</f>
        <v>3.8</v>
      </c>
      <c r="K460" s="416"/>
      <c r="L460" s="413">
        <v>14</v>
      </c>
      <c r="M460" s="424"/>
      <c r="N460" s="416">
        <f>J460*L460</f>
        <v>53.199999999999996</v>
      </c>
      <c r="O460" s="425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customHeight="1">
      <c r="A461" s="410" t="s">
        <v>212</v>
      </c>
      <c r="B461" s="411" t="s">
        <v>19</v>
      </c>
      <c r="C461" s="412" t="s">
        <v>28</v>
      </c>
      <c r="D461" s="413">
        <v>2</v>
      </c>
      <c r="E461" s="413" t="s">
        <v>21</v>
      </c>
      <c r="F461" s="414">
        <v>99</v>
      </c>
      <c r="G461" s="413">
        <v>7</v>
      </c>
      <c r="H461" s="415">
        <v>0.60625000000000007</v>
      </c>
      <c r="I461" s="415">
        <v>0.63611111111111118</v>
      </c>
      <c r="J461" s="416">
        <f>HOUR(I461-H461)+MINUTE(I461-H461)/60</f>
        <v>0.71666666666666667</v>
      </c>
      <c r="K461" s="416"/>
      <c r="L461" s="413">
        <v>14</v>
      </c>
      <c r="M461" s="413"/>
      <c r="N461" s="416">
        <f>J461*L461</f>
        <v>10.033333333333333</v>
      </c>
      <c r="O461" s="419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45">
      <c r="A462" s="410" t="s">
        <v>212</v>
      </c>
      <c r="B462" s="411" t="s">
        <v>19</v>
      </c>
      <c r="C462" s="412" t="s">
        <v>28</v>
      </c>
      <c r="D462" s="413">
        <v>3</v>
      </c>
      <c r="E462" s="413" t="s">
        <v>21</v>
      </c>
      <c r="F462" s="414">
        <v>99</v>
      </c>
      <c r="G462" s="413">
        <v>1</v>
      </c>
      <c r="H462" s="415">
        <v>0.68055555555555547</v>
      </c>
      <c r="I462" s="415">
        <v>0.96944444444444444</v>
      </c>
      <c r="J462" s="416">
        <f>HOUR(I462-H462)+MINUTE(I462-H462)/60</f>
        <v>6.9333333333333336</v>
      </c>
      <c r="K462" s="417">
        <v>2.7</v>
      </c>
      <c r="L462" s="413">
        <v>14</v>
      </c>
      <c r="M462" s="418"/>
      <c r="N462" s="416">
        <f>J462*L462</f>
        <v>97.066666666666663</v>
      </c>
      <c r="O462" s="425"/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45">
      <c r="A463" s="293">
        <v>44245</v>
      </c>
      <c r="B463" s="294" t="s">
        <v>29</v>
      </c>
      <c r="C463" s="295" t="s">
        <v>30</v>
      </c>
      <c r="D463" s="296">
        <v>1</v>
      </c>
      <c r="E463" s="296" t="s">
        <v>31</v>
      </c>
      <c r="F463" s="297" t="s">
        <v>26</v>
      </c>
      <c r="G463" s="296">
        <v>7</v>
      </c>
      <c r="H463" s="433">
        <v>7.6388888888888895E-2</v>
      </c>
      <c r="I463" s="433">
        <v>0.37916666666666665</v>
      </c>
      <c r="J463" s="321">
        <f t="shared" ref="J463:J482" si="43">HOUR(I463-H463)+MINUTE(I463-H463)/60</f>
        <v>7.2666666666666666</v>
      </c>
      <c r="K463" s="434">
        <v>8</v>
      </c>
      <c r="L463" s="431">
        <v>9306</v>
      </c>
      <c r="M463" s="325"/>
      <c r="N463" s="321">
        <f t="shared" ref="N463:N482" si="44">J463*L463</f>
        <v>67623.600000000006</v>
      </c>
      <c r="O463" s="324"/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45">
      <c r="A464" s="293">
        <v>44245</v>
      </c>
      <c r="B464" s="294" t="s">
        <v>29</v>
      </c>
      <c r="C464" s="430" t="s">
        <v>30</v>
      </c>
      <c r="D464" s="431">
        <v>2</v>
      </c>
      <c r="E464" s="296" t="s">
        <v>31</v>
      </c>
      <c r="F464" s="297" t="s">
        <v>26</v>
      </c>
      <c r="G464" s="296">
        <v>7</v>
      </c>
      <c r="H464" s="433">
        <v>0.43472222222222223</v>
      </c>
      <c r="I464" s="433">
        <v>0.75416666666666676</v>
      </c>
      <c r="J464" s="321">
        <f t="shared" si="43"/>
        <v>7.666666666666667</v>
      </c>
      <c r="K464" s="434">
        <v>7</v>
      </c>
      <c r="L464" s="431">
        <v>9306</v>
      </c>
      <c r="M464" s="325"/>
      <c r="N464" s="321">
        <f t="shared" si="44"/>
        <v>71346</v>
      </c>
      <c r="O464" s="324"/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45">
      <c r="A465" s="293">
        <v>44245</v>
      </c>
      <c r="B465" s="294" t="s">
        <v>29</v>
      </c>
      <c r="C465" s="295" t="s">
        <v>78</v>
      </c>
      <c r="D465" s="296">
        <v>1</v>
      </c>
      <c r="E465" s="296" t="s">
        <v>31</v>
      </c>
      <c r="F465" s="297" t="s">
        <v>26</v>
      </c>
      <c r="G465" s="296">
        <v>7</v>
      </c>
      <c r="H465" s="433">
        <v>0.43611111111111112</v>
      </c>
      <c r="I465" s="433">
        <v>0.7715277777777777</v>
      </c>
      <c r="J465" s="321">
        <f t="shared" si="43"/>
        <v>8.0500000000000007</v>
      </c>
      <c r="K465" s="434">
        <v>0.09</v>
      </c>
      <c r="L465" s="431">
        <v>0</v>
      </c>
      <c r="M465" s="325"/>
      <c r="N465" s="321">
        <f t="shared" si="44"/>
        <v>0</v>
      </c>
      <c r="O465" s="324"/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45">
      <c r="A466" s="293">
        <v>44245</v>
      </c>
      <c r="B466" s="294" t="s">
        <v>29</v>
      </c>
      <c r="C466" s="430" t="s">
        <v>30</v>
      </c>
      <c r="D466" s="431">
        <v>3</v>
      </c>
      <c r="E466" s="431" t="s">
        <v>21</v>
      </c>
      <c r="F466" s="432">
        <v>99</v>
      </c>
      <c r="G466" s="431">
        <v>6</v>
      </c>
      <c r="H466" s="433">
        <v>0.81041666666666667</v>
      </c>
      <c r="I466" s="433">
        <v>0.99930555555555556</v>
      </c>
      <c r="J466" s="321">
        <f t="shared" si="43"/>
        <v>4.5333333333333332</v>
      </c>
      <c r="K466" s="434">
        <v>9</v>
      </c>
      <c r="L466" s="431">
        <v>0</v>
      </c>
      <c r="M466" s="325"/>
      <c r="N466" s="321">
        <f t="shared" si="44"/>
        <v>0</v>
      </c>
      <c r="O466" s="324"/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45">
      <c r="A467" s="293">
        <v>44245</v>
      </c>
      <c r="B467" s="294" t="s">
        <v>29</v>
      </c>
      <c r="C467" s="430" t="s">
        <v>76</v>
      </c>
      <c r="D467" s="431">
        <v>1</v>
      </c>
      <c r="E467" s="431" t="s">
        <v>21</v>
      </c>
      <c r="F467" s="432">
        <v>99</v>
      </c>
      <c r="G467" s="431">
        <v>6</v>
      </c>
      <c r="H467" s="433">
        <v>0.90416666666666667</v>
      </c>
      <c r="I467" s="433">
        <v>0.99930555555555556</v>
      </c>
      <c r="J467" s="321">
        <f t="shared" si="43"/>
        <v>2.2833333333333332</v>
      </c>
      <c r="K467" s="434">
        <v>15.9</v>
      </c>
      <c r="L467" s="431">
        <v>0</v>
      </c>
      <c r="M467" s="325"/>
      <c r="N467" s="321">
        <f t="shared" si="44"/>
        <v>0</v>
      </c>
      <c r="O467" s="324"/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45">
      <c r="A468" s="293">
        <v>44245</v>
      </c>
      <c r="B468" s="294" t="s">
        <v>29</v>
      </c>
      <c r="C468" s="430" t="s">
        <v>78</v>
      </c>
      <c r="D468" s="431">
        <v>2</v>
      </c>
      <c r="E468" s="431" t="s">
        <v>21</v>
      </c>
      <c r="F468" s="432">
        <v>99</v>
      </c>
      <c r="G468" s="431">
        <v>6</v>
      </c>
      <c r="H468" s="433">
        <v>0.90416666666666667</v>
      </c>
      <c r="I468" s="433">
        <v>0.99930555555555556</v>
      </c>
      <c r="J468" s="321">
        <f t="shared" si="43"/>
        <v>2.2833333333333332</v>
      </c>
      <c r="K468" s="434">
        <v>0.09</v>
      </c>
      <c r="L468" s="431">
        <v>0</v>
      </c>
      <c r="M468" s="325"/>
      <c r="N468" s="321">
        <f t="shared" si="44"/>
        <v>0</v>
      </c>
      <c r="O468" s="324"/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47.1">
      <c r="A469" s="299" t="s">
        <v>212</v>
      </c>
      <c r="B469" s="460" t="s">
        <v>32</v>
      </c>
      <c r="C469" s="300" t="s">
        <v>54</v>
      </c>
      <c r="D469" s="309"/>
      <c r="E469" s="309" t="s">
        <v>34</v>
      </c>
      <c r="F469" s="310" t="s">
        <v>199</v>
      </c>
      <c r="G469" s="309">
        <v>7</v>
      </c>
      <c r="H469" s="307">
        <v>0</v>
      </c>
      <c r="I469" s="307">
        <v>0.42222222222222222</v>
      </c>
      <c r="J469" s="326">
        <f t="shared" si="43"/>
        <v>10.133333333333333</v>
      </c>
      <c r="K469" s="309" t="s">
        <v>198</v>
      </c>
      <c r="L469" s="327">
        <v>4000</v>
      </c>
      <c r="M469" s="327">
        <v>4000</v>
      </c>
      <c r="N469" s="321">
        <f t="shared" si="44"/>
        <v>40533.333333333328</v>
      </c>
      <c r="O469" s="328" t="s">
        <v>96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47.1">
      <c r="A470" s="299" t="s">
        <v>212</v>
      </c>
      <c r="B470" s="460" t="s">
        <v>32</v>
      </c>
      <c r="C470" s="300" t="s">
        <v>37</v>
      </c>
      <c r="D470" s="309"/>
      <c r="E470" s="309" t="s">
        <v>34</v>
      </c>
      <c r="F470" s="310" t="s">
        <v>199</v>
      </c>
      <c r="G470" s="309">
        <v>7</v>
      </c>
      <c r="H470" s="307">
        <v>0</v>
      </c>
      <c r="I470" s="307">
        <v>3.472222222222222E-3</v>
      </c>
      <c r="J470" s="326">
        <f t="shared" si="43"/>
        <v>8.3333333333333329E-2</v>
      </c>
      <c r="K470" s="309" t="s">
        <v>35</v>
      </c>
      <c r="L470" s="327">
        <v>9634</v>
      </c>
      <c r="M470" s="327">
        <v>9634</v>
      </c>
      <c r="N470" s="321">
        <f t="shared" si="44"/>
        <v>802.83333333333326</v>
      </c>
      <c r="O470" s="328" t="s">
        <v>96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45">
      <c r="A471" s="299" t="s">
        <v>212</v>
      </c>
      <c r="B471" s="460" t="s">
        <v>32</v>
      </c>
      <c r="C471" s="300" t="s">
        <v>37</v>
      </c>
      <c r="D471" s="309">
        <v>2</v>
      </c>
      <c r="E471" s="332" t="s">
        <v>39</v>
      </c>
      <c r="F471" s="439">
        <v>99</v>
      </c>
      <c r="G471" s="309">
        <v>6</v>
      </c>
      <c r="H471" s="307">
        <v>0.21805555555555556</v>
      </c>
      <c r="I471" s="306">
        <v>0.34861111111111115</v>
      </c>
      <c r="J471" s="326">
        <f t="shared" si="43"/>
        <v>3.1333333333333333</v>
      </c>
      <c r="K471" s="309" t="s">
        <v>68</v>
      </c>
      <c r="L471" s="327">
        <v>9634</v>
      </c>
      <c r="M471" s="327">
        <v>9634</v>
      </c>
      <c r="N471" s="321">
        <f t="shared" si="44"/>
        <v>30186.533333333333</v>
      </c>
      <c r="O471" s="328" t="s">
        <v>62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45">
      <c r="A472" s="299" t="s">
        <v>212</v>
      </c>
      <c r="B472" s="460" t="s">
        <v>32</v>
      </c>
      <c r="C472" s="300" t="s">
        <v>90</v>
      </c>
      <c r="D472" s="302">
        <v>2</v>
      </c>
      <c r="E472" s="332" t="s">
        <v>39</v>
      </c>
      <c r="F472" s="439">
        <v>99</v>
      </c>
      <c r="G472" s="309">
        <v>6</v>
      </c>
      <c r="H472" s="307">
        <v>0.21805555555555556</v>
      </c>
      <c r="I472" s="306">
        <v>0.23541666666666669</v>
      </c>
      <c r="J472" s="326">
        <f t="shared" si="43"/>
        <v>0.41666666666666669</v>
      </c>
      <c r="K472" s="309" t="s">
        <v>228</v>
      </c>
      <c r="L472" s="327">
        <v>4010</v>
      </c>
      <c r="M472" s="327">
        <v>4010</v>
      </c>
      <c r="N472" s="321">
        <f t="shared" si="44"/>
        <v>1670.8333333333335</v>
      </c>
      <c r="O472" s="328" t="s">
        <v>62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47.1">
      <c r="A473" s="299" t="s">
        <v>212</v>
      </c>
      <c r="B473" s="460" t="s">
        <v>32</v>
      </c>
      <c r="C473" s="300" t="s">
        <v>37</v>
      </c>
      <c r="D473" s="309">
        <v>5</v>
      </c>
      <c r="E473" s="309" t="s">
        <v>34</v>
      </c>
      <c r="F473" s="310" t="s">
        <v>199</v>
      </c>
      <c r="G473" s="309">
        <v>7</v>
      </c>
      <c r="H473" s="307">
        <v>0.40625</v>
      </c>
      <c r="I473" s="306">
        <v>0.53333333333333333</v>
      </c>
      <c r="J473" s="326">
        <f t="shared" si="43"/>
        <v>3.05</v>
      </c>
      <c r="K473" s="309" t="s">
        <v>229</v>
      </c>
      <c r="L473" s="327">
        <v>9634</v>
      </c>
      <c r="M473" s="327">
        <v>9634</v>
      </c>
      <c r="N473" s="321">
        <f t="shared" si="44"/>
        <v>29383.699999999997</v>
      </c>
      <c r="O473" s="328" t="s">
        <v>96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45">
      <c r="A474" s="299" t="s">
        <v>212</v>
      </c>
      <c r="B474" s="460" t="s">
        <v>32</v>
      </c>
      <c r="C474" s="300" t="s">
        <v>54</v>
      </c>
      <c r="D474" s="309">
        <v>8</v>
      </c>
      <c r="E474" s="332" t="s">
        <v>39</v>
      </c>
      <c r="F474" s="439">
        <v>99</v>
      </c>
      <c r="G474" s="309">
        <v>6</v>
      </c>
      <c r="H474" s="307">
        <v>0.44791666666666669</v>
      </c>
      <c r="I474" s="306">
        <v>0.64236111111111105</v>
      </c>
      <c r="J474" s="326">
        <f t="shared" si="43"/>
        <v>4.666666666666667</v>
      </c>
      <c r="K474" s="309" t="s">
        <v>68</v>
      </c>
      <c r="L474" s="327">
        <v>4000</v>
      </c>
      <c r="M474" s="327">
        <v>4000</v>
      </c>
      <c r="N474" s="321">
        <f t="shared" si="44"/>
        <v>18666.666666666668</v>
      </c>
      <c r="O474" s="328" t="s">
        <v>62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47.1">
      <c r="A475" s="299" t="s">
        <v>212</v>
      </c>
      <c r="B475" s="460" t="s">
        <v>32</v>
      </c>
      <c r="C475" s="300" t="s">
        <v>90</v>
      </c>
      <c r="D475" s="302">
        <v>12</v>
      </c>
      <c r="E475" s="332" t="s">
        <v>60</v>
      </c>
      <c r="F475" s="439">
        <v>99</v>
      </c>
      <c r="G475" s="309">
        <v>6</v>
      </c>
      <c r="H475" s="306">
        <v>0.62986111111111109</v>
      </c>
      <c r="I475" s="306">
        <v>0.63750000000000007</v>
      </c>
      <c r="J475" s="326">
        <f t="shared" si="43"/>
        <v>0.18333333333333332</v>
      </c>
      <c r="K475" s="309" t="s">
        <v>73</v>
      </c>
      <c r="L475" s="327">
        <v>4010</v>
      </c>
      <c r="M475" s="327">
        <v>4010</v>
      </c>
      <c r="N475" s="321">
        <f t="shared" si="44"/>
        <v>735.16666666666663</v>
      </c>
      <c r="O475" s="328" t="s">
        <v>96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47.1">
      <c r="A476" s="299" t="s">
        <v>212</v>
      </c>
      <c r="B476" s="460" t="s">
        <v>32</v>
      </c>
      <c r="C476" s="300" t="s">
        <v>37</v>
      </c>
      <c r="D476" s="302">
        <v>12</v>
      </c>
      <c r="E476" s="309" t="s">
        <v>34</v>
      </c>
      <c r="F476" s="310" t="s">
        <v>199</v>
      </c>
      <c r="G476" s="309">
        <v>7</v>
      </c>
      <c r="H476" s="306">
        <v>0.62986111111111109</v>
      </c>
      <c r="I476" s="306">
        <v>0.9375</v>
      </c>
      <c r="J476" s="326">
        <f t="shared" si="43"/>
        <v>7.3833333333333337</v>
      </c>
      <c r="K476" s="309" t="s">
        <v>35</v>
      </c>
      <c r="L476" s="327">
        <v>9634</v>
      </c>
      <c r="M476" s="327">
        <v>9634</v>
      </c>
      <c r="N476" s="321">
        <f t="shared" si="44"/>
        <v>71131.03333333334</v>
      </c>
      <c r="O476" s="328" t="s">
        <v>96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47.1">
      <c r="A477" s="299" t="s">
        <v>212</v>
      </c>
      <c r="B477" s="460" t="s">
        <v>32</v>
      </c>
      <c r="C477" s="300" t="s">
        <v>54</v>
      </c>
      <c r="D477" s="302">
        <v>17</v>
      </c>
      <c r="E477" s="309" t="s">
        <v>34</v>
      </c>
      <c r="F477" s="310" t="s">
        <v>199</v>
      </c>
      <c r="G477" s="309">
        <v>7</v>
      </c>
      <c r="H477" s="307">
        <v>0.80972222222222223</v>
      </c>
      <c r="I477" s="306">
        <v>0.99930555555555556</v>
      </c>
      <c r="J477" s="326">
        <f t="shared" si="43"/>
        <v>4.55</v>
      </c>
      <c r="K477" s="309" t="s">
        <v>125</v>
      </c>
      <c r="L477" s="327">
        <v>0</v>
      </c>
      <c r="M477" s="327">
        <v>0</v>
      </c>
      <c r="N477" s="321">
        <f t="shared" si="44"/>
        <v>0</v>
      </c>
      <c r="O477" s="328" t="s">
        <v>96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45">
      <c r="A478" s="410" t="s">
        <v>221</v>
      </c>
      <c r="B478" s="411" t="s">
        <v>19</v>
      </c>
      <c r="C478" s="412" t="s">
        <v>24</v>
      </c>
      <c r="D478" s="413"/>
      <c r="E478" s="413" t="s">
        <v>21</v>
      </c>
      <c r="F478" s="414">
        <v>99</v>
      </c>
      <c r="G478" s="413">
        <v>7</v>
      </c>
      <c r="H478" s="415">
        <v>0</v>
      </c>
      <c r="I478" s="415">
        <v>0.42777777777777781</v>
      </c>
      <c r="J478" s="416">
        <f t="shared" si="43"/>
        <v>10.266666666666667</v>
      </c>
      <c r="K478" s="417"/>
      <c r="L478" s="413">
        <v>25</v>
      </c>
      <c r="M478" s="418"/>
      <c r="N478" s="416">
        <f t="shared" si="44"/>
        <v>256.66666666666669</v>
      </c>
      <c r="O478" s="419"/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45">
      <c r="A479" s="410" t="s">
        <v>230</v>
      </c>
      <c r="B479" s="411" t="s">
        <v>19</v>
      </c>
      <c r="C479" s="412" t="s">
        <v>23</v>
      </c>
      <c r="D479" s="413">
        <v>1</v>
      </c>
      <c r="E479" s="413" t="s">
        <v>21</v>
      </c>
      <c r="F479" s="414">
        <v>99</v>
      </c>
      <c r="G479" s="413">
        <v>6</v>
      </c>
      <c r="H479" s="415">
        <v>0.32430555555555557</v>
      </c>
      <c r="I479" s="415">
        <v>0.33055555555555555</v>
      </c>
      <c r="J479" s="416">
        <f t="shared" si="43"/>
        <v>0.15</v>
      </c>
      <c r="K479" s="417">
        <v>12</v>
      </c>
      <c r="L479" s="418">
        <v>1</v>
      </c>
      <c r="M479" s="418"/>
      <c r="N479" s="416">
        <f t="shared" si="44"/>
        <v>0.15</v>
      </c>
      <c r="O479" s="419"/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45">
      <c r="A480" s="410" t="s">
        <v>230</v>
      </c>
      <c r="B480" s="411" t="s">
        <v>19</v>
      </c>
      <c r="C480" s="412" t="s">
        <v>20</v>
      </c>
      <c r="D480" s="423">
        <v>1</v>
      </c>
      <c r="E480" s="413" t="s">
        <v>81</v>
      </c>
      <c r="F480" s="414">
        <v>99</v>
      </c>
      <c r="G480" s="413">
        <v>7</v>
      </c>
      <c r="H480" s="415">
        <v>0.42708333333333331</v>
      </c>
      <c r="I480" s="415">
        <v>0.45347222222222222</v>
      </c>
      <c r="J480" s="416">
        <f t="shared" si="43"/>
        <v>0.6333333333333333</v>
      </c>
      <c r="K480" s="417">
        <v>10</v>
      </c>
      <c r="L480" s="413">
        <v>492</v>
      </c>
      <c r="M480" s="413"/>
      <c r="N480" s="416">
        <f t="shared" si="44"/>
        <v>311.59999999999997</v>
      </c>
      <c r="O480" s="426"/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45">
      <c r="A481" s="410" t="s">
        <v>230</v>
      </c>
      <c r="B481" s="411" t="s">
        <v>19</v>
      </c>
      <c r="C481" s="412" t="s">
        <v>23</v>
      </c>
      <c r="D481" s="413">
        <v>2</v>
      </c>
      <c r="E481" s="413" t="s">
        <v>21</v>
      </c>
      <c r="F481" s="414">
        <v>99</v>
      </c>
      <c r="G481" s="413" t="s">
        <v>143</v>
      </c>
      <c r="H481" s="415">
        <v>0.52916666666666667</v>
      </c>
      <c r="I481" s="415">
        <v>0.5541666666666667</v>
      </c>
      <c r="J481" s="416">
        <f t="shared" si="43"/>
        <v>0.6</v>
      </c>
      <c r="K481" s="417">
        <v>10</v>
      </c>
      <c r="L481" s="413">
        <v>1</v>
      </c>
      <c r="M481" s="413"/>
      <c r="N481" s="416">
        <f t="shared" si="44"/>
        <v>0.6</v>
      </c>
      <c r="O481" s="427"/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45">
      <c r="A482" s="410" t="s">
        <v>230</v>
      </c>
      <c r="B482" s="411" t="s">
        <v>19</v>
      </c>
      <c r="C482" s="412" t="s">
        <v>20</v>
      </c>
      <c r="D482" s="413">
        <v>2</v>
      </c>
      <c r="E482" s="413" t="s">
        <v>21</v>
      </c>
      <c r="F482" s="414">
        <v>99</v>
      </c>
      <c r="G482" s="413" t="s">
        <v>143</v>
      </c>
      <c r="H482" s="415">
        <v>0.62013888888888891</v>
      </c>
      <c r="I482" s="415">
        <v>0.73819444444444438</v>
      </c>
      <c r="J482" s="416">
        <f t="shared" si="43"/>
        <v>2.8333333333333335</v>
      </c>
      <c r="K482" s="417">
        <v>14</v>
      </c>
      <c r="L482" s="413">
        <v>492</v>
      </c>
      <c r="M482" s="421"/>
      <c r="N482" s="416">
        <f t="shared" si="44"/>
        <v>1394</v>
      </c>
      <c r="O482" s="428"/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23.45">
      <c r="A483" s="410" t="s">
        <v>230</v>
      </c>
      <c r="B483" s="411" t="s">
        <v>19</v>
      </c>
      <c r="C483" s="422" t="s">
        <v>28</v>
      </c>
      <c r="D483" s="423">
        <v>1</v>
      </c>
      <c r="E483" s="413" t="s">
        <v>81</v>
      </c>
      <c r="F483" s="414">
        <v>99</v>
      </c>
      <c r="G483" s="413">
        <v>7</v>
      </c>
      <c r="H483" s="415">
        <v>0.42708333333333331</v>
      </c>
      <c r="I483" s="415">
        <v>0.4548611111111111</v>
      </c>
      <c r="J483" s="416">
        <f>HOUR(I483-H483)+MINUTE(I483-H483)/60</f>
        <v>0.66666666666666663</v>
      </c>
      <c r="K483" s="416"/>
      <c r="L483" s="413">
        <v>14</v>
      </c>
      <c r="M483" s="424"/>
      <c r="N483" s="416">
        <f>J483*L483</f>
        <v>9.3333333333333321</v>
      </c>
      <c r="O483" s="425"/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45">
      <c r="A484" s="410" t="s">
        <v>230</v>
      </c>
      <c r="B484" s="411" t="s">
        <v>19</v>
      </c>
      <c r="C484" s="412" t="s">
        <v>28</v>
      </c>
      <c r="D484" s="413">
        <v>2</v>
      </c>
      <c r="E484" s="413" t="s">
        <v>21</v>
      </c>
      <c r="F484" s="414">
        <v>99</v>
      </c>
      <c r="G484" s="413">
        <v>7</v>
      </c>
      <c r="H484" s="415">
        <v>0.62013888888888891</v>
      </c>
      <c r="I484" s="415">
        <v>0.73958333333333337</v>
      </c>
      <c r="J484" s="416">
        <f>HOUR(I484-H484)+MINUTE(I484-H484)/60</f>
        <v>2.8666666666666667</v>
      </c>
      <c r="K484" s="416"/>
      <c r="L484" s="413">
        <v>14</v>
      </c>
      <c r="M484" s="413"/>
      <c r="N484" s="416">
        <f>J484*L484</f>
        <v>40.133333333333333</v>
      </c>
      <c r="O484" s="419"/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47.1">
      <c r="A485" s="293">
        <v>44248</v>
      </c>
      <c r="B485" s="294" t="s">
        <v>29</v>
      </c>
      <c r="C485" s="430" t="s">
        <v>205</v>
      </c>
      <c r="D485" s="431">
        <v>1</v>
      </c>
      <c r="E485" s="431" t="s">
        <v>21</v>
      </c>
      <c r="F485" s="432">
        <v>99</v>
      </c>
      <c r="G485" s="431">
        <v>6</v>
      </c>
      <c r="H485" s="433">
        <v>0</v>
      </c>
      <c r="I485" s="433">
        <v>0.99930555555555556</v>
      </c>
      <c r="J485" s="321">
        <f t="shared" ref="J485:J490" si="45">HOUR(I485-H485)+MINUTE(I485-H485)/60</f>
        <v>23.983333333333334</v>
      </c>
      <c r="K485" s="434">
        <v>9</v>
      </c>
      <c r="L485" s="431">
        <v>0</v>
      </c>
      <c r="M485" s="325"/>
      <c r="N485" s="321">
        <f t="shared" ref="N485:N490" si="46">J485*L485</f>
        <v>0</v>
      </c>
      <c r="O485" s="324" t="s">
        <v>220</v>
      </c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45">
      <c r="A486" s="293">
        <v>44249</v>
      </c>
      <c r="B486" s="294" t="s">
        <v>29</v>
      </c>
      <c r="C486" s="430" t="s">
        <v>30</v>
      </c>
      <c r="D486" s="431">
        <v>1</v>
      </c>
      <c r="E486" s="296" t="s">
        <v>31</v>
      </c>
      <c r="F486" s="297" t="s">
        <v>26</v>
      </c>
      <c r="G486" s="296">
        <v>7</v>
      </c>
      <c r="H486" s="433">
        <v>7.9861111111111105E-2</v>
      </c>
      <c r="I486" s="433">
        <v>0.37777777777777777</v>
      </c>
      <c r="J486" s="321">
        <f t="shared" si="45"/>
        <v>7.15</v>
      </c>
      <c r="K486" s="434">
        <v>7.7</v>
      </c>
      <c r="L486" s="431">
        <v>9306</v>
      </c>
      <c r="M486" s="325"/>
      <c r="N486" s="321">
        <f t="shared" si="46"/>
        <v>66537.900000000009</v>
      </c>
      <c r="O486" s="324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45">
      <c r="A487" s="293">
        <v>44249</v>
      </c>
      <c r="B487" s="294" t="s">
        <v>29</v>
      </c>
      <c r="C487" s="295" t="s">
        <v>76</v>
      </c>
      <c r="D487" s="296">
        <v>1</v>
      </c>
      <c r="E487" s="296" t="s">
        <v>21</v>
      </c>
      <c r="F487" s="297">
        <v>99</v>
      </c>
      <c r="G487" s="296">
        <v>6</v>
      </c>
      <c r="H487" s="433">
        <v>0.47013888888888888</v>
      </c>
      <c r="I487" s="433">
        <v>0.99930555555555556</v>
      </c>
      <c r="J487" s="321">
        <f t="shared" si="45"/>
        <v>12.7</v>
      </c>
      <c r="K487" s="434">
        <v>3.7</v>
      </c>
      <c r="L487" s="431">
        <v>0</v>
      </c>
      <c r="M487" s="325"/>
      <c r="N487" s="321">
        <f t="shared" si="46"/>
        <v>0</v>
      </c>
      <c r="O487" s="324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45">
      <c r="A488" s="293">
        <v>44249</v>
      </c>
      <c r="B488" s="294" t="s">
        <v>29</v>
      </c>
      <c r="C488" s="430" t="s">
        <v>78</v>
      </c>
      <c r="D488" s="431">
        <v>1</v>
      </c>
      <c r="E488" s="296" t="s">
        <v>21</v>
      </c>
      <c r="F488" s="297">
        <v>99</v>
      </c>
      <c r="G488" s="296">
        <v>6</v>
      </c>
      <c r="H488" s="433">
        <v>0.47013888888888888</v>
      </c>
      <c r="I488" s="433">
        <v>0.99930555555555556</v>
      </c>
      <c r="J488" s="321">
        <f t="shared" si="45"/>
        <v>12.7</v>
      </c>
      <c r="K488" s="434">
        <v>0.9</v>
      </c>
      <c r="L488" s="431">
        <v>0</v>
      </c>
      <c r="M488" s="325"/>
      <c r="N488" s="321">
        <f t="shared" si="46"/>
        <v>0</v>
      </c>
      <c r="O488" s="324"/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47.1">
      <c r="A489" s="293">
        <v>44249</v>
      </c>
      <c r="B489" s="294" t="s">
        <v>29</v>
      </c>
      <c r="C489" s="430" t="s">
        <v>204</v>
      </c>
      <c r="D489" s="431">
        <v>1</v>
      </c>
      <c r="E489" s="431" t="s">
        <v>47</v>
      </c>
      <c r="F489" s="432">
        <v>99</v>
      </c>
      <c r="G489" s="431">
        <v>7</v>
      </c>
      <c r="H489" s="433">
        <v>0.53611111111111109</v>
      </c>
      <c r="I489" s="433">
        <v>0.67361111111111116</v>
      </c>
      <c r="J489" s="321">
        <f t="shared" si="45"/>
        <v>3.3</v>
      </c>
      <c r="K489" s="434">
        <v>1</v>
      </c>
      <c r="L489" s="431">
        <v>1</v>
      </c>
      <c r="M489" s="325"/>
      <c r="N489" s="321">
        <f t="shared" si="46"/>
        <v>3.3</v>
      </c>
      <c r="O489" s="324" t="s">
        <v>231</v>
      </c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45">
      <c r="A490" s="293">
        <v>44249</v>
      </c>
      <c r="B490" s="294" t="s">
        <v>29</v>
      </c>
      <c r="C490" s="430" t="s">
        <v>30</v>
      </c>
      <c r="D490" s="431">
        <v>2</v>
      </c>
      <c r="E490" s="296" t="s">
        <v>31</v>
      </c>
      <c r="F490" s="297" t="s">
        <v>26</v>
      </c>
      <c r="G490" s="296">
        <v>7</v>
      </c>
      <c r="H490" s="433">
        <v>0.54652777777777783</v>
      </c>
      <c r="I490" s="433">
        <v>0.99930555555555556</v>
      </c>
      <c r="J490" s="321">
        <f t="shared" si="45"/>
        <v>10.866666666666667</v>
      </c>
      <c r="K490" s="434">
        <v>6</v>
      </c>
      <c r="L490" s="431">
        <v>0</v>
      </c>
      <c r="M490" s="325"/>
      <c r="N490" s="321">
        <f t="shared" si="46"/>
        <v>0</v>
      </c>
      <c r="O490" s="324"/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47.1">
      <c r="A491" s="299" t="s">
        <v>223</v>
      </c>
      <c r="B491" s="300" t="s">
        <v>224</v>
      </c>
      <c r="C491" s="435" t="s">
        <v>54</v>
      </c>
      <c r="D491" s="309"/>
      <c r="E491" s="299" t="s">
        <v>34</v>
      </c>
      <c r="F491" s="310" t="s">
        <v>26</v>
      </c>
      <c r="G491" s="309">
        <v>7</v>
      </c>
      <c r="H491" s="307">
        <v>0</v>
      </c>
      <c r="I491" s="308">
        <v>0.39583333333333331</v>
      </c>
      <c r="J491" s="326">
        <f>HOUR(I491-H491)+MINUTE(I491-H491)/60</f>
        <v>9.5</v>
      </c>
      <c r="K491" s="309" t="s">
        <v>35</v>
      </c>
      <c r="L491" s="327">
        <v>4000</v>
      </c>
      <c r="M491" s="327">
        <v>4000</v>
      </c>
      <c r="N491" s="321">
        <f>J491*L491</f>
        <v>38000</v>
      </c>
      <c r="O491" s="436" t="s">
        <v>55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47.1">
      <c r="A492" s="299" t="s">
        <v>223</v>
      </c>
      <c r="B492" s="300" t="s">
        <v>224</v>
      </c>
      <c r="C492" s="435" t="s">
        <v>37</v>
      </c>
      <c r="D492" s="309"/>
      <c r="E492" s="299" t="s">
        <v>34</v>
      </c>
      <c r="F492" s="310" t="s">
        <v>26</v>
      </c>
      <c r="G492" s="309">
        <v>7</v>
      </c>
      <c r="H492" s="307">
        <v>0</v>
      </c>
      <c r="I492" s="308">
        <v>3.472222222222222E-3</v>
      </c>
      <c r="J492" s="326">
        <f>HOUR(I492-H492)+MINUTE(I492-H492)/60</f>
        <v>8.3333333333333329E-2</v>
      </c>
      <c r="K492" s="309" t="s">
        <v>35</v>
      </c>
      <c r="L492" s="327">
        <v>9634</v>
      </c>
      <c r="M492" s="327">
        <v>9634</v>
      </c>
      <c r="N492" s="321">
        <f>J492*L492</f>
        <v>802.83333333333326</v>
      </c>
      <c r="O492" s="436" t="s">
        <v>55</v>
      </c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45">
      <c r="A493" s="299" t="s">
        <v>223</v>
      </c>
      <c r="B493" s="300" t="s">
        <v>224</v>
      </c>
      <c r="C493" s="435" t="s">
        <v>37</v>
      </c>
      <c r="D493" s="309">
        <v>1</v>
      </c>
      <c r="E493" s="299" t="s">
        <v>63</v>
      </c>
      <c r="F493" s="310" t="s">
        <v>26</v>
      </c>
      <c r="G493" s="309">
        <v>1</v>
      </c>
      <c r="H493" s="307">
        <v>3.472222222222222E-3</v>
      </c>
      <c r="I493" s="308">
        <v>0.52430555555555558</v>
      </c>
      <c r="J493" s="326">
        <f>HOUR(I493-H493)+MINUTE(I493-H493)/60</f>
        <v>12.5</v>
      </c>
      <c r="K493" s="309" t="s">
        <v>35</v>
      </c>
      <c r="L493" s="327">
        <v>9634</v>
      </c>
      <c r="M493" s="327">
        <v>9634</v>
      </c>
      <c r="N493" s="321">
        <f>J493*L493</f>
        <v>120425</v>
      </c>
      <c r="O493" s="328" t="s">
        <v>232</v>
      </c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47.1">
      <c r="A494" s="299" t="s">
        <v>223</v>
      </c>
      <c r="B494" s="300" t="s">
        <v>224</v>
      </c>
      <c r="C494" s="435" t="s">
        <v>71</v>
      </c>
      <c r="D494" s="309">
        <v>8</v>
      </c>
      <c r="E494" s="299" t="s">
        <v>34</v>
      </c>
      <c r="F494" s="310" t="s">
        <v>26</v>
      </c>
      <c r="G494" s="309">
        <v>1</v>
      </c>
      <c r="H494" s="306">
        <v>0.45555555555555555</v>
      </c>
      <c r="I494" s="306">
        <v>0.47500000000000003</v>
      </c>
      <c r="J494" s="326">
        <f t="shared" ref="J494:J507" si="47">HOUR(I494-H494)+MINUTE(I494-H494)/60</f>
        <v>0.46666666666666667</v>
      </c>
      <c r="K494" s="309" t="s">
        <v>179</v>
      </c>
      <c r="L494" s="327">
        <v>117</v>
      </c>
      <c r="M494" s="327">
        <v>117</v>
      </c>
      <c r="N494" s="321">
        <f t="shared" ref="N494:N507" si="48">J494*L494</f>
        <v>54.6</v>
      </c>
      <c r="O494" s="436" t="s">
        <v>55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23.45">
      <c r="A495" s="299" t="s">
        <v>223</v>
      </c>
      <c r="B495" s="300" t="s">
        <v>224</v>
      </c>
      <c r="C495" s="435" t="s">
        <v>54</v>
      </c>
      <c r="D495" s="309">
        <v>9</v>
      </c>
      <c r="E495" s="299" t="s">
        <v>39</v>
      </c>
      <c r="F495" s="310">
        <v>99</v>
      </c>
      <c r="G495" s="309">
        <v>6</v>
      </c>
      <c r="H495" s="306">
        <v>0.50347222222222221</v>
      </c>
      <c r="I495" s="306">
        <v>0.75277777777777777</v>
      </c>
      <c r="J495" s="326">
        <f t="shared" si="47"/>
        <v>5.9833333333333334</v>
      </c>
      <c r="K495" s="309" t="s">
        <v>233</v>
      </c>
      <c r="L495" s="327">
        <v>4000</v>
      </c>
      <c r="M495" s="327">
        <v>4000</v>
      </c>
      <c r="N495" s="321">
        <f t="shared" si="48"/>
        <v>23933.333333333332</v>
      </c>
      <c r="O495" s="436" t="s">
        <v>62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47.1">
      <c r="A496" s="299" t="s">
        <v>223</v>
      </c>
      <c r="B496" s="300" t="s">
        <v>224</v>
      </c>
      <c r="C496" s="435" t="s">
        <v>37</v>
      </c>
      <c r="D496" s="309">
        <v>16</v>
      </c>
      <c r="E496" s="299" t="s">
        <v>34</v>
      </c>
      <c r="F496" s="310" t="s">
        <v>26</v>
      </c>
      <c r="G496" s="309">
        <v>7</v>
      </c>
      <c r="H496" s="306">
        <v>0.76527777777777783</v>
      </c>
      <c r="I496" s="306">
        <v>0.8965277777777777</v>
      </c>
      <c r="J496" s="326">
        <f t="shared" si="47"/>
        <v>3.15</v>
      </c>
      <c r="K496" s="309" t="s">
        <v>234</v>
      </c>
      <c r="L496" s="327">
        <v>9634</v>
      </c>
      <c r="M496" s="327">
        <v>9634</v>
      </c>
      <c r="N496" s="321">
        <f t="shared" si="48"/>
        <v>30347.1</v>
      </c>
      <c r="O496" s="436" t="s">
        <v>55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47.1">
      <c r="A497" s="299" t="s">
        <v>223</v>
      </c>
      <c r="B497" s="300" t="s">
        <v>224</v>
      </c>
      <c r="C497" s="435" t="s">
        <v>54</v>
      </c>
      <c r="D497" s="309">
        <v>19</v>
      </c>
      <c r="E497" s="299" t="s">
        <v>34</v>
      </c>
      <c r="F497" s="310" t="s">
        <v>26</v>
      </c>
      <c r="G497" s="309">
        <v>7</v>
      </c>
      <c r="H497" s="306">
        <v>0.81041666666666667</v>
      </c>
      <c r="I497" s="306">
        <v>0.99930555555555556</v>
      </c>
      <c r="J497" s="326">
        <f t="shared" si="47"/>
        <v>4.5333333333333332</v>
      </c>
      <c r="K497" s="309" t="s">
        <v>235</v>
      </c>
      <c r="L497" s="327">
        <v>0</v>
      </c>
      <c r="M497" s="327">
        <v>0</v>
      </c>
      <c r="N497" s="321">
        <f t="shared" si="48"/>
        <v>0</v>
      </c>
      <c r="O497" s="436" t="s">
        <v>55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47.1">
      <c r="A498" s="299" t="s">
        <v>223</v>
      </c>
      <c r="B498" s="300" t="s">
        <v>224</v>
      </c>
      <c r="C498" s="435" t="s">
        <v>90</v>
      </c>
      <c r="D498" s="309">
        <v>23</v>
      </c>
      <c r="E498" s="299" t="s">
        <v>34</v>
      </c>
      <c r="F498" s="310" t="s">
        <v>26</v>
      </c>
      <c r="G498" s="309">
        <v>7</v>
      </c>
      <c r="H498" s="306">
        <v>0.9291666666666667</v>
      </c>
      <c r="I498" s="306">
        <v>0.97986111111111107</v>
      </c>
      <c r="J498" s="326">
        <f t="shared" si="47"/>
        <v>1.2166666666666668</v>
      </c>
      <c r="K498" s="309" t="s">
        <v>97</v>
      </c>
      <c r="L498" s="327">
        <v>4010</v>
      </c>
      <c r="M498" s="327">
        <v>4010</v>
      </c>
      <c r="N498" s="321">
        <f t="shared" si="48"/>
        <v>4878.8333333333339</v>
      </c>
      <c r="O498" s="436" t="s">
        <v>55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45">
      <c r="A499" s="299" t="s">
        <v>223</v>
      </c>
      <c r="B499" s="300" t="s">
        <v>224</v>
      </c>
      <c r="C499" s="435" t="s">
        <v>37</v>
      </c>
      <c r="D499" s="309">
        <v>23</v>
      </c>
      <c r="E499" s="299" t="s">
        <v>110</v>
      </c>
      <c r="F499" s="310" t="s">
        <v>26</v>
      </c>
      <c r="G499" s="309">
        <v>1</v>
      </c>
      <c r="H499" s="306">
        <v>0.9291666666666667</v>
      </c>
      <c r="I499" s="306">
        <v>0.98611111111111116</v>
      </c>
      <c r="J499" s="326">
        <f t="shared" si="47"/>
        <v>1.3666666666666667</v>
      </c>
      <c r="K499" s="309" t="s">
        <v>35</v>
      </c>
      <c r="L499" s="327">
        <v>9634</v>
      </c>
      <c r="M499" s="327">
        <v>9634</v>
      </c>
      <c r="N499" s="321">
        <f t="shared" si="48"/>
        <v>13166.466666666667</v>
      </c>
      <c r="O499" s="436" t="s">
        <v>45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45">
      <c r="A500" s="410" t="s">
        <v>236</v>
      </c>
      <c r="B500" s="411" t="s">
        <v>19</v>
      </c>
      <c r="C500" s="412" t="s">
        <v>48</v>
      </c>
      <c r="D500" s="413">
        <v>1</v>
      </c>
      <c r="E500" s="413" t="s">
        <v>21</v>
      </c>
      <c r="F500" s="414">
        <v>99</v>
      </c>
      <c r="G500" s="413">
        <v>6</v>
      </c>
      <c r="H500" s="415">
        <v>0.21319444444444444</v>
      </c>
      <c r="I500" s="415">
        <v>0.22083333333333333</v>
      </c>
      <c r="J500" s="416">
        <f t="shared" si="47"/>
        <v>0.18333333333333332</v>
      </c>
      <c r="K500" s="417">
        <v>11</v>
      </c>
      <c r="L500" s="413">
        <v>14</v>
      </c>
      <c r="M500" s="418"/>
      <c r="N500" s="416">
        <f t="shared" si="48"/>
        <v>2.5666666666666664</v>
      </c>
      <c r="O500" s="419" t="s">
        <v>148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45">
      <c r="A501" s="410" t="s">
        <v>236</v>
      </c>
      <c r="B501" s="411" t="s">
        <v>19</v>
      </c>
      <c r="C501" s="412" t="s">
        <v>20</v>
      </c>
      <c r="D501" s="413">
        <v>1</v>
      </c>
      <c r="E501" s="413" t="s">
        <v>21</v>
      </c>
      <c r="F501" s="414">
        <v>99</v>
      </c>
      <c r="G501" s="413" t="s">
        <v>143</v>
      </c>
      <c r="H501" s="415">
        <v>0.25138888888888888</v>
      </c>
      <c r="I501" s="415">
        <v>0.29930555555555555</v>
      </c>
      <c r="J501" s="416">
        <f t="shared" si="47"/>
        <v>1.1499999999999999</v>
      </c>
      <c r="K501" s="417">
        <v>17</v>
      </c>
      <c r="L501" s="418">
        <v>492</v>
      </c>
      <c r="M501" s="418"/>
      <c r="N501" s="416">
        <f t="shared" si="48"/>
        <v>565.79999999999995</v>
      </c>
      <c r="O501" s="425" t="s">
        <v>148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45">
      <c r="A502" s="410" t="s">
        <v>236</v>
      </c>
      <c r="B502" s="411" t="s">
        <v>19</v>
      </c>
      <c r="C502" s="412" t="s">
        <v>23</v>
      </c>
      <c r="D502" s="413">
        <v>1</v>
      </c>
      <c r="E502" s="413" t="s">
        <v>21</v>
      </c>
      <c r="F502" s="414">
        <v>99</v>
      </c>
      <c r="G502" s="413">
        <v>6</v>
      </c>
      <c r="H502" s="415">
        <v>0.3125</v>
      </c>
      <c r="I502" s="415">
        <v>0.31805555555555554</v>
      </c>
      <c r="J502" s="416">
        <f t="shared" si="47"/>
        <v>0.13333333333333333</v>
      </c>
      <c r="K502" s="417">
        <v>10</v>
      </c>
      <c r="L502" s="413">
        <v>1</v>
      </c>
      <c r="M502" s="413"/>
      <c r="N502" s="416">
        <f t="shared" si="48"/>
        <v>0.13333333333333333</v>
      </c>
      <c r="O502" s="425" t="s">
        <v>148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45">
      <c r="A503" s="410" t="s">
        <v>236</v>
      </c>
      <c r="B503" s="411" t="s">
        <v>19</v>
      </c>
      <c r="C503" s="412" t="s">
        <v>48</v>
      </c>
      <c r="D503" s="413">
        <v>2</v>
      </c>
      <c r="E503" s="413" t="s">
        <v>21</v>
      </c>
      <c r="F503" s="414">
        <v>99</v>
      </c>
      <c r="G503" s="413">
        <v>6</v>
      </c>
      <c r="H503" s="415">
        <v>0.37361111111111112</v>
      </c>
      <c r="I503" s="415">
        <v>0.37986111111111115</v>
      </c>
      <c r="J503" s="416">
        <f t="shared" si="47"/>
        <v>0.15</v>
      </c>
      <c r="K503" s="417">
        <v>16</v>
      </c>
      <c r="L503" s="413">
        <v>14</v>
      </c>
      <c r="M503" s="413"/>
      <c r="N503" s="416">
        <f t="shared" si="48"/>
        <v>2.1</v>
      </c>
      <c r="O503" s="427" t="s">
        <v>148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45">
      <c r="A504" s="410" t="s">
        <v>236</v>
      </c>
      <c r="B504" s="411" t="s">
        <v>19</v>
      </c>
      <c r="C504" s="412" t="s">
        <v>50</v>
      </c>
      <c r="D504" s="413">
        <v>1</v>
      </c>
      <c r="E504" s="413" t="s">
        <v>47</v>
      </c>
      <c r="F504" s="414" t="s">
        <v>26</v>
      </c>
      <c r="G504" s="413">
        <v>7</v>
      </c>
      <c r="H504" s="415">
        <v>0.43402777777777773</v>
      </c>
      <c r="I504" s="415">
        <v>0.52500000000000002</v>
      </c>
      <c r="J504" s="416">
        <f t="shared" si="47"/>
        <v>2.1833333333333331</v>
      </c>
      <c r="K504" s="417">
        <v>9</v>
      </c>
      <c r="L504" s="413">
        <v>11</v>
      </c>
      <c r="M504" s="421"/>
      <c r="N504" s="416">
        <f t="shared" si="48"/>
        <v>24.016666666666666</v>
      </c>
      <c r="O504" s="428" t="s">
        <v>237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45">
      <c r="A505" s="410" t="s">
        <v>236</v>
      </c>
      <c r="B505" s="411" t="s">
        <v>19</v>
      </c>
      <c r="C505" s="412" t="s">
        <v>20</v>
      </c>
      <c r="D505" s="413">
        <v>2</v>
      </c>
      <c r="E505" s="413" t="s">
        <v>25</v>
      </c>
      <c r="F505" s="414" t="s">
        <v>26</v>
      </c>
      <c r="G505" s="413">
        <v>7</v>
      </c>
      <c r="H505" s="415">
        <v>0.51597222222222217</v>
      </c>
      <c r="I505" s="415">
        <v>0.53055555555555556</v>
      </c>
      <c r="J505" s="416">
        <f t="shared" si="47"/>
        <v>0.35</v>
      </c>
      <c r="K505" s="417">
        <v>18</v>
      </c>
      <c r="L505" s="413">
        <v>492</v>
      </c>
      <c r="M505" s="418"/>
      <c r="N505" s="416">
        <f t="shared" si="48"/>
        <v>172.2</v>
      </c>
      <c r="O505" s="425"/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45">
      <c r="A506" s="410" t="s">
        <v>236</v>
      </c>
      <c r="B506" s="411" t="s">
        <v>19</v>
      </c>
      <c r="C506" s="412" t="s">
        <v>23</v>
      </c>
      <c r="D506" s="413">
        <v>2</v>
      </c>
      <c r="E506" s="413" t="s">
        <v>21</v>
      </c>
      <c r="F506" s="414">
        <v>99</v>
      </c>
      <c r="G506" s="413">
        <v>6</v>
      </c>
      <c r="H506" s="415">
        <v>0.66111111111111109</v>
      </c>
      <c r="I506" s="415">
        <v>0.66666666666666663</v>
      </c>
      <c r="J506" s="416">
        <f t="shared" si="47"/>
        <v>0.13333333333333333</v>
      </c>
      <c r="K506" s="417">
        <v>14</v>
      </c>
      <c r="L506" s="413">
        <v>1</v>
      </c>
      <c r="M506" s="418"/>
      <c r="N506" s="416">
        <f t="shared" si="48"/>
        <v>0.13333333333333333</v>
      </c>
      <c r="O506" s="425" t="s">
        <v>148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45">
      <c r="A507" s="410" t="s">
        <v>236</v>
      </c>
      <c r="B507" s="411" t="s">
        <v>19</v>
      </c>
      <c r="C507" s="412" t="s">
        <v>20</v>
      </c>
      <c r="D507" s="413">
        <v>3</v>
      </c>
      <c r="E507" s="413" t="s">
        <v>21</v>
      </c>
      <c r="F507" s="414">
        <v>99</v>
      </c>
      <c r="G507" s="413">
        <v>1</v>
      </c>
      <c r="H507" s="415">
        <v>0.89097222222222217</v>
      </c>
      <c r="I507" s="415">
        <v>0.90138888888888891</v>
      </c>
      <c r="J507" s="416">
        <f t="shared" si="47"/>
        <v>0.25</v>
      </c>
      <c r="K507" s="417">
        <v>12</v>
      </c>
      <c r="L507" s="413">
        <v>492</v>
      </c>
      <c r="M507" s="418"/>
      <c r="N507" s="416">
        <f t="shared" si="48"/>
        <v>123</v>
      </c>
      <c r="O507" s="425" t="s">
        <v>148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45">
      <c r="A508" s="410" t="s">
        <v>236</v>
      </c>
      <c r="B508" s="411" t="s">
        <v>19</v>
      </c>
      <c r="C508" s="422" t="s">
        <v>28</v>
      </c>
      <c r="D508" s="423">
        <v>1</v>
      </c>
      <c r="E508" s="413" t="s">
        <v>21</v>
      </c>
      <c r="F508" s="414">
        <v>99</v>
      </c>
      <c r="G508" s="413">
        <v>1</v>
      </c>
      <c r="H508" s="415">
        <v>0.25138888888888888</v>
      </c>
      <c r="I508" s="415">
        <v>0.33819444444444446</v>
      </c>
      <c r="J508" s="416">
        <f>HOUR(I508-H508)+MINUTE(I508-H508)/60</f>
        <v>2.0833333333333335</v>
      </c>
      <c r="K508" s="416">
        <v>2.1</v>
      </c>
      <c r="L508" s="413">
        <v>14</v>
      </c>
      <c r="M508" s="424"/>
      <c r="N508" s="416">
        <f>J508*L508</f>
        <v>29.166666666666668</v>
      </c>
      <c r="O508" s="425" t="s">
        <v>148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23.45">
      <c r="A509" s="410" t="s">
        <v>236</v>
      </c>
      <c r="B509" s="411" t="s">
        <v>19</v>
      </c>
      <c r="C509" s="412" t="s">
        <v>28</v>
      </c>
      <c r="D509" s="413">
        <v>2</v>
      </c>
      <c r="E509" s="413" t="s">
        <v>25</v>
      </c>
      <c r="F509" s="414" t="s">
        <v>26</v>
      </c>
      <c r="G509" s="413">
        <v>7</v>
      </c>
      <c r="H509" s="415">
        <v>0.51597222222222217</v>
      </c>
      <c r="I509" s="415">
        <v>0.53263888888888888</v>
      </c>
      <c r="J509" s="416">
        <f>HOUR(I509-H509)+MINUTE(I509-H509)/60</f>
        <v>0.4</v>
      </c>
      <c r="K509" s="416"/>
      <c r="L509" s="413">
        <v>14</v>
      </c>
      <c r="M509" s="413"/>
      <c r="N509" s="416">
        <f>J509*L509</f>
        <v>5.6000000000000005</v>
      </c>
      <c r="O509" s="419"/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47.1">
      <c r="A510" s="410" t="s">
        <v>236</v>
      </c>
      <c r="B510" s="411" t="s">
        <v>19</v>
      </c>
      <c r="C510" s="412" t="s">
        <v>28</v>
      </c>
      <c r="D510" s="413">
        <v>3</v>
      </c>
      <c r="E510" s="413" t="s">
        <v>47</v>
      </c>
      <c r="F510" s="414">
        <v>99</v>
      </c>
      <c r="G510" s="413">
        <v>7</v>
      </c>
      <c r="H510" s="415">
        <v>0.58819444444444446</v>
      </c>
      <c r="I510" s="415">
        <v>0.63402777777777775</v>
      </c>
      <c r="J510" s="416">
        <f>HOUR(I510-H510)+MINUTE(I510-H510)/60</f>
        <v>1.1000000000000001</v>
      </c>
      <c r="K510" s="417">
        <v>2</v>
      </c>
      <c r="L510" s="413">
        <v>14</v>
      </c>
      <c r="M510" s="418"/>
      <c r="N510" s="416">
        <f>J510*L510</f>
        <v>15.400000000000002</v>
      </c>
      <c r="O510" s="425" t="s">
        <v>238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45">
      <c r="A511" s="410" t="s">
        <v>236</v>
      </c>
      <c r="B511" s="411" t="s">
        <v>19</v>
      </c>
      <c r="C511" s="412" t="s">
        <v>28</v>
      </c>
      <c r="D511" s="413">
        <v>4</v>
      </c>
      <c r="E511" s="413" t="s">
        <v>21</v>
      </c>
      <c r="F511" s="414">
        <v>99</v>
      </c>
      <c r="G511" s="413">
        <v>7</v>
      </c>
      <c r="H511" s="415">
        <v>0.89097222222222217</v>
      </c>
      <c r="I511" s="415">
        <v>0.90277777777777779</v>
      </c>
      <c r="J511" s="416">
        <f>HOUR(I511-H511)+MINUTE(I511-H511)/60</f>
        <v>0.28333333333333333</v>
      </c>
      <c r="K511" s="417"/>
      <c r="L511" s="413">
        <v>14</v>
      </c>
      <c r="M511" s="418"/>
      <c r="N511" s="416">
        <f>J511*L511</f>
        <v>3.9666666666666668</v>
      </c>
      <c r="O511" s="425"/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47.1">
      <c r="A512" s="293">
        <v>44249</v>
      </c>
      <c r="B512" s="294" t="s">
        <v>29</v>
      </c>
      <c r="C512" s="430" t="s">
        <v>205</v>
      </c>
      <c r="D512" s="431">
        <v>1</v>
      </c>
      <c r="E512" s="431" t="s">
        <v>21</v>
      </c>
      <c r="F512" s="432">
        <v>99</v>
      </c>
      <c r="G512" s="431">
        <v>6</v>
      </c>
      <c r="H512" s="433">
        <v>0</v>
      </c>
      <c r="I512" s="433">
        <v>0.99930555555555556</v>
      </c>
      <c r="J512" s="321">
        <f t="shared" ref="J512:J518" si="49">HOUR(I512-H512)+MINUTE(I512-H512)/60</f>
        <v>23.983333333333334</v>
      </c>
      <c r="K512" s="434">
        <v>9</v>
      </c>
      <c r="L512" s="431">
        <v>2536</v>
      </c>
      <c r="M512" s="325"/>
      <c r="N512" s="321">
        <f t="shared" ref="N512:N518" si="50">J512*L512</f>
        <v>60821.733333333337</v>
      </c>
      <c r="O512" s="324" t="s">
        <v>220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23.45">
      <c r="A513" s="293">
        <v>44249</v>
      </c>
      <c r="B513" s="294" t="s">
        <v>29</v>
      </c>
      <c r="C513" s="295" t="s">
        <v>76</v>
      </c>
      <c r="D513" s="296">
        <v>1</v>
      </c>
      <c r="E513" s="296" t="s">
        <v>21</v>
      </c>
      <c r="F513" s="297">
        <v>99</v>
      </c>
      <c r="G513" s="296">
        <v>6</v>
      </c>
      <c r="H513" s="433">
        <v>0</v>
      </c>
      <c r="I513" s="433">
        <v>0.46249999999999997</v>
      </c>
      <c r="J513" s="321">
        <f t="shared" si="49"/>
        <v>11.1</v>
      </c>
      <c r="K513" s="434">
        <v>3.7</v>
      </c>
      <c r="L513" s="431">
        <v>6</v>
      </c>
      <c r="M513" s="325"/>
      <c r="N513" s="321">
        <f t="shared" si="50"/>
        <v>66.599999999999994</v>
      </c>
      <c r="O513" s="324"/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45">
      <c r="A514" s="293">
        <v>44249</v>
      </c>
      <c r="B514" s="294" t="s">
        <v>29</v>
      </c>
      <c r="C514" s="430" t="s">
        <v>78</v>
      </c>
      <c r="D514" s="431">
        <v>1</v>
      </c>
      <c r="E514" s="296" t="s">
        <v>21</v>
      </c>
      <c r="F514" s="297">
        <v>99</v>
      </c>
      <c r="G514" s="296">
        <v>6</v>
      </c>
      <c r="H514" s="433">
        <v>0</v>
      </c>
      <c r="I514" s="433">
        <v>0.47222222222222227</v>
      </c>
      <c r="J514" s="321">
        <f t="shared" si="49"/>
        <v>11.333333333333334</v>
      </c>
      <c r="K514" s="434">
        <v>0.9</v>
      </c>
      <c r="L514" s="431">
        <v>1065</v>
      </c>
      <c r="M514" s="325"/>
      <c r="N514" s="321">
        <f t="shared" si="50"/>
        <v>12070</v>
      </c>
      <c r="O514" s="324"/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45">
      <c r="A515" s="293">
        <v>44249</v>
      </c>
      <c r="B515" s="294" t="s">
        <v>29</v>
      </c>
      <c r="C515" s="430" t="s">
        <v>30</v>
      </c>
      <c r="D515" s="431">
        <v>1</v>
      </c>
      <c r="E515" s="296" t="s">
        <v>31</v>
      </c>
      <c r="F515" s="297" t="s">
        <v>26</v>
      </c>
      <c r="G515" s="296">
        <v>7</v>
      </c>
      <c r="H515" s="433">
        <v>0</v>
      </c>
      <c r="I515" s="433">
        <v>0.67986111111111114</v>
      </c>
      <c r="J515" s="321">
        <f t="shared" si="49"/>
        <v>16.316666666666666</v>
      </c>
      <c r="K515" s="434">
        <v>6</v>
      </c>
      <c r="L515" s="431">
        <v>9306</v>
      </c>
      <c r="M515" s="325"/>
      <c r="N515" s="321">
        <f t="shared" si="50"/>
        <v>151842.9</v>
      </c>
      <c r="O515" s="324"/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45">
      <c r="A516" s="293">
        <v>44250</v>
      </c>
      <c r="B516" s="294" t="s">
        <v>29</v>
      </c>
      <c r="C516" s="430" t="s">
        <v>86</v>
      </c>
      <c r="D516" s="431">
        <v>1</v>
      </c>
      <c r="E516" s="296" t="s">
        <v>21</v>
      </c>
      <c r="F516" s="297">
        <v>99</v>
      </c>
      <c r="G516" s="296">
        <v>1</v>
      </c>
      <c r="H516" s="433">
        <v>0.7583333333333333</v>
      </c>
      <c r="I516" s="433">
        <v>0.7680555555555556</v>
      </c>
      <c r="J516" s="321">
        <f t="shared" si="49"/>
        <v>0.23333333333333334</v>
      </c>
      <c r="K516" s="434">
        <v>6.5</v>
      </c>
      <c r="L516" s="431">
        <v>33</v>
      </c>
      <c r="M516" s="325"/>
      <c r="N516" s="321">
        <f t="shared" si="50"/>
        <v>7.7</v>
      </c>
      <c r="O516" s="324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45">
      <c r="A517" s="293">
        <v>44250</v>
      </c>
      <c r="B517" s="294" t="s">
        <v>29</v>
      </c>
      <c r="C517" s="430" t="s">
        <v>30</v>
      </c>
      <c r="D517" s="431">
        <v>1</v>
      </c>
      <c r="E517" s="296" t="s">
        <v>31</v>
      </c>
      <c r="F517" s="297" t="s">
        <v>26</v>
      </c>
      <c r="G517" s="296">
        <v>7</v>
      </c>
      <c r="H517" s="433">
        <v>0.7583333333333333</v>
      </c>
      <c r="I517" s="433">
        <v>0.99930555555555556</v>
      </c>
      <c r="J517" s="321">
        <f t="shared" si="49"/>
        <v>5.7833333333333332</v>
      </c>
      <c r="K517" s="434">
        <v>6</v>
      </c>
      <c r="L517" s="431">
        <v>9306</v>
      </c>
      <c r="M517" s="325"/>
      <c r="N517" s="321">
        <f t="shared" si="50"/>
        <v>53819.7</v>
      </c>
      <c r="O517" s="324"/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47.1">
      <c r="A518" s="299" t="s">
        <v>223</v>
      </c>
      <c r="B518" s="300" t="s">
        <v>224</v>
      </c>
      <c r="C518" s="435" t="s">
        <v>54</v>
      </c>
      <c r="D518" s="309">
        <v>11</v>
      </c>
      <c r="E518" s="299" t="s">
        <v>34</v>
      </c>
      <c r="F518" s="310" t="s">
        <v>26</v>
      </c>
      <c r="G518" s="309">
        <v>7</v>
      </c>
      <c r="H518" s="307">
        <v>0</v>
      </c>
      <c r="I518" s="308">
        <v>0.33749999999999997</v>
      </c>
      <c r="J518" s="326">
        <f t="shared" si="49"/>
        <v>8.1</v>
      </c>
      <c r="K518" s="309" t="s">
        <v>38</v>
      </c>
      <c r="L518" s="327">
        <v>4000</v>
      </c>
      <c r="M518" s="327">
        <v>4000</v>
      </c>
      <c r="N518" s="321">
        <f t="shared" si="50"/>
        <v>32400</v>
      </c>
      <c r="O518" s="436" t="s">
        <v>55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45">
      <c r="A519" s="299" t="s">
        <v>230</v>
      </c>
      <c r="B519" s="300" t="s">
        <v>224</v>
      </c>
      <c r="C519" s="435" t="s">
        <v>37</v>
      </c>
      <c r="D519" s="309">
        <v>4</v>
      </c>
      <c r="E519" s="299" t="s">
        <v>34</v>
      </c>
      <c r="F519" s="310" t="s">
        <v>26</v>
      </c>
      <c r="G519" s="309">
        <v>7</v>
      </c>
      <c r="H519" s="307">
        <v>0.19097222222222221</v>
      </c>
      <c r="I519" s="308">
        <v>0.58472222222222225</v>
      </c>
      <c r="J519" s="326">
        <f>HOUR(I519-H519)+MINUTE(I519-H519)/60</f>
        <v>9.4499999999999993</v>
      </c>
      <c r="K519" s="309" t="s">
        <v>61</v>
      </c>
      <c r="L519" s="327">
        <v>9634</v>
      </c>
      <c r="M519" s="327">
        <v>9634</v>
      </c>
      <c r="N519" s="321">
        <f>J519*L519</f>
        <v>91041.299999999988</v>
      </c>
      <c r="O519" s="328" t="s">
        <v>232</v>
      </c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47.1">
      <c r="A520" s="299" t="s">
        <v>230</v>
      </c>
      <c r="B520" s="300" t="s">
        <v>224</v>
      </c>
      <c r="C520" s="435" t="s">
        <v>90</v>
      </c>
      <c r="D520" s="309">
        <v>7</v>
      </c>
      <c r="E520" s="299" t="s">
        <v>63</v>
      </c>
      <c r="F520" s="310" t="s">
        <v>26</v>
      </c>
      <c r="G520" s="309">
        <v>1</v>
      </c>
      <c r="H520" s="306">
        <v>0.30138888888888887</v>
      </c>
      <c r="I520" s="306">
        <v>0.31805555555555554</v>
      </c>
      <c r="J520" s="326">
        <f t="shared" ref="J520:J527" si="51">HOUR(I520-H520)+MINUTE(I520-H520)/60</f>
        <v>0.4</v>
      </c>
      <c r="K520" s="309" t="s">
        <v>175</v>
      </c>
      <c r="L520" s="327">
        <v>4010</v>
      </c>
      <c r="M520" s="327">
        <v>4010</v>
      </c>
      <c r="N520" s="321">
        <f t="shared" ref="N520:N527" si="52">J520*L520</f>
        <v>1604</v>
      </c>
      <c r="O520" s="436" t="s">
        <v>55</v>
      </c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45">
      <c r="A521" s="299" t="s">
        <v>230</v>
      </c>
      <c r="B521" s="300" t="s">
        <v>224</v>
      </c>
      <c r="C521" s="435" t="s">
        <v>37</v>
      </c>
      <c r="D521" s="309">
        <v>11</v>
      </c>
      <c r="E521" s="299" t="s">
        <v>39</v>
      </c>
      <c r="F521" s="310">
        <v>99</v>
      </c>
      <c r="G521" s="309">
        <v>6</v>
      </c>
      <c r="H521" s="306">
        <v>0.74444444444444446</v>
      </c>
      <c r="I521" s="306">
        <v>0.99930555555555556</v>
      </c>
      <c r="J521" s="326">
        <f t="shared" si="51"/>
        <v>6.1166666666666663</v>
      </c>
      <c r="K521" s="309" t="s">
        <v>97</v>
      </c>
      <c r="L521" s="327">
        <v>0</v>
      </c>
      <c r="M521" s="327">
        <v>0</v>
      </c>
      <c r="N521" s="321">
        <f t="shared" si="52"/>
        <v>0</v>
      </c>
      <c r="O521" s="436" t="s">
        <v>62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47.1">
      <c r="A522" s="299" t="s">
        <v>230</v>
      </c>
      <c r="B522" s="300" t="s">
        <v>224</v>
      </c>
      <c r="C522" s="435" t="s">
        <v>90</v>
      </c>
      <c r="D522" s="309">
        <v>11</v>
      </c>
      <c r="E522" s="299" t="s">
        <v>63</v>
      </c>
      <c r="F522" s="310" t="s">
        <v>26</v>
      </c>
      <c r="G522" s="309">
        <v>1</v>
      </c>
      <c r="H522" s="306">
        <v>0.74444444444444446</v>
      </c>
      <c r="I522" s="306">
        <v>0.74930555555555556</v>
      </c>
      <c r="J522" s="326">
        <f t="shared" si="51"/>
        <v>0.11666666666666667</v>
      </c>
      <c r="K522" s="309" t="s">
        <v>95</v>
      </c>
      <c r="L522" s="327">
        <v>4010</v>
      </c>
      <c r="M522" s="327">
        <v>4010</v>
      </c>
      <c r="N522" s="321">
        <f t="shared" si="52"/>
        <v>467.83333333333331</v>
      </c>
      <c r="O522" s="436" t="s">
        <v>55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45">
      <c r="A523" s="410" t="s">
        <v>239</v>
      </c>
      <c r="B523" s="411" t="s">
        <v>19</v>
      </c>
      <c r="C523" s="412" t="s">
        <v>50</v>
      </c>
      <c r="D523" s="413">
        <v>1</v>
      </c>
      <c r="E523" s="413" t="s">
        <v>21</v>
      </c>
      <c r="F523" s="414">
        <v>99</v>
      </c>
      <c r="G523" s="413">
        <v>6</v>
      </c>
      <c r="H523" s="415">
        <v>0.51180555555555551</v>
      </c>
      <c r="I523" s="420">
        <v>0.51874999999999993</v>
      </c>
      <c r="J523" s="416">
        <f t="shared" si="51"/>
        <v>0.16666666666666666</v>
      </c>
      <c r="K523" s="417">
        <v>9</v>
      </c>
      <c r="L523" s="413">
        <v>11</v>
      </c>
      <c r="M523" s="418"/>
      <c r="N523" s="416">
        <f t="shared" si="52"/>
        <v>1.8333333333333333</v>
      </c>
      <c r="O523" s="419" t="s">
        <v>22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45">
      <c r="A524" s="410" t="s">
        <v>239</v>
      </c>
      <c r="B524" s="411" t="s">
        <v>19</v>
      </c>
      <c r="C524" s="412" t="s">
        <v>20</v>
      </c>
      <c r="D524" s="413">
        <v>1</v>
      </c>
      <c r="E524" s="413" t="s">
        <v>21</v>
      </c>
      <c r="F524" s="414">
        <v>99</v>
      </c>
      <c r="G524" s="413" t="s">
        <v>128</v>
      </c>
      <c r="H524" s="415">
        <v>0.59722222222222221</v>
      </c>
      <c r="I524" s="415">
        <v>0.6118055555555556</v>
      </c>
      <c r="J524" s="416">
        <f t="shared" si="51"/>
        <v>0.35</v>
      </c>
      <c r="K524" s="417">
        <v>18</v>
      </c>
      <c r="L524" s="418">
        <v>492</v>
      </c>
      <c r="M524" s="418"/>
      <c r="N524" s="416">
        <f t="shared" si="52"/>
        <v>172.2</v>
      </c>
      <c r="O524" s="419" t="s">
        <v>22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45">
      <c r="A525" s="410" t="s">
        <v>239</v>
      </c>
      <c r="B525" s="411" t="s">
        <v>19</v>
      </c>
      <c r="C525" s="412" t="s">
        <v>20</v>
      </c>
      <c r="D525" s="413">
        <v>2</v>
      </c>
      <c r="E525" s="413" t="s">
        <v>21</v>
      </c>
      <c r="F525" s="414">
        <v>99</v>
      </c>
      <c r="G525" s="413" t="s">
        <v>128</v>
      </c>
      <c r="H525" s="415">
        <v>0.71736111111111101</v>
      </c>
      <c r="I525" s="415">
        <v>0.72569444444444453</v>
      </c>
      <c r="J525" s="416">
        <f t="shared" si="51"/>
        <v>0.2</v>
      </c>
      <c r="K525" s="417">
        <v>17</v>
      </c>
      <c r="L525" s="413">
        <v>492</v>
      </c>
      <c r="M525" s="413"/>
      <c r="N525" s="416">
        <f t="shared" si="52"/>
        <v>98.4</v>
      </c>
      <c r="O525" s="419" t="s">
        <v>22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45">
      <c r="A526" s="410" t="s">
        <v>239</v>
      </c>
      <c r="B526" s="411" t="s">
        <v>19</v>
      </c>
      <c r="C526" s="412" t="s">
        <v>48</v>
      </c>
      <c r="D526" s="413">
        <v>1</v>
      </c>
      <c r="E526" s="413" t="s">
        <v>21</v>
      </c>
      <c r="F526" s="414">
        <v>99</v>
      </c>
      <c r="G526" s="413">
        <v>6</v>
      </c>
      <c r="H526" s="415">
        <v>0.82916666666666661</v>
      </c>
      <c r="I526" s="415">
        <v>0.83263888888888893</v>
      </c>
      <c r="J526" s="416">
        <f t="shared" si="51"/>
        <v>8.3333333333333329E-2</v>
      </c>
      <c r="K526" s="417">
        <v>17</v>
      </c>
      <c r="L526" s="413">
        <v>14</v>
      </c>
      <c r="M526" s="413"/>
      <c r="N526" s="416">
        <f t="shared" si="52"/>
        <v>1.1666666666666665</v>
      </c>
      <c r="O526" s="419" t="s">
        <v>22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45">
      <c r="A527" s="410" t="s">
        <v>239</v>
      </c>
      <c r="B527" s="411" t="s">
        <v>19</v>
      </c>
      <c r="C527" s="412" t="s">
        <v>24</v>
      </c>
      <c r="D527" s="413">
        <v>1</v>
      </c>
      <c r="E527" s="413" t="s">
        <v>21</v>
      </c>
      <c r="F527" s="414">
        <v>99</v>
      </c>
      <c r="G527" s="413" t="s">
        <v>128</v>
      </c>
      <c r="H527" s="415">
        <v>0.87361111111111101</v>
      </c>
      <c r="I527" s="415">
        <v>0.88194444444444453</v>
      </c>
      <c r="J527" s="416">
        <f t="shared" si="51"/>
        <v>0.2</v>
      </c>
      <c r="K527" s="417">
        <v>4</v>
      </c>
      <c r="L527" s="413">
        <v>25</v>
      </c>
      <c r="M527" s="421"/>
      <c r="N527" s="416">
        <f t="shared" si="52"/>
        <v>5</v>
      </c>
      <c r="O527" s="419" t="s">
        <v>22</v>
      </c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45">
      <c r="A528" s="410" t="s">
        <v>239</v>
      </c>
      <c r="B528" s="411" t="s">
        <v>19</v>
      </c>
      <c r="C528" s="422" t="s">
        <v>28</v>
      </c>
      <c r="D528" s="423">
        <v>1</v>
      </c>
      <c r="E528" s="413" t="s">
        <v>21</v>
      </c>
      <c r="F528" s="414">
        <v>99</v>
      </c>
      <c r="G528" s="413">
        <v>7</v>
      </c>
      <c r="H528" s="415">
        <v>0.59722222222222221</v>
      </c>
      <c r="I528" s="415">
        <v>0.61319444444444449</v>
      </c>
      <c r="J528" s="416">
        <f>HOUR(I528-H528)+MINUTE(I528-H528)/60</f>
        <v>0.38333333333333336</v>
      </c>
      <c r="K528" s="416"/>
      <c r="L528" s="413">
        <v>14</v>
      </c>
      <c r="M528" s="424"/>
      <c r="N528" s="416">
        <f>J528*L528</f>
        <v>5.3666666666666671</v>
      </c>
      <c r="O528" s="425"/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45">
      <c r="A529" s="410" t="s">
        <v>239</v>
      </c>
      <c r="B529" s="411" t="s">
        <v>19</v>
      </c>
      <c r="C529" s="422" t="s">
        <v>28</v>
      </c>
      <c r="D529" s="423">
        <v>2</v>
      </c>
      <c r="E529" s="413" t="s">
        <v>21</v>
      </c>
      <c r="F529" s="414">
        <v>99</v>
      </c>
      <c r="G529" s="413">
        <v>7</v>
      </c>
      <c r="H529" s="415">
        <v>0.71736111111111101</v>
      </c>
      <c r="I529" s="415">
        <v>0.7270833333333333</v>
      </c>
      <c r="J529" s="416">
        <f>HOUR(I529-H529)+MINUTE(I529-H529)/60</f>
        <v>0.23333333333333334</v>
      </c>
      <c r="K529" s="416"/>
      <c r="L529" s="413">
        <v>14</v>
      </c>
      <c r="M529" s="413"/>
      <c r="N529" s="416">
        <f>J529*L529</f>
        <v>3.2666666666666666</v>
      </c>
      <c r="O529" s="419"/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47.1">
      <c r="A530" s="293">
        <v>44249</v>
      </c>
      <c r="B530" s="294" t="s">
        <v>29</v>
      </c>
      <c r="C530" s="430" t="s">
        <v>240</v>
      </c>
      <c r="D530" s="431">
        <v>1</v>
      </c>
      <c r="E530" s="431" t="s">
        <v>21</v>
      </c>
      <c r="F530" s="432">
        <v>99</v>
      </c>
      <c r="G530" s="431">
        <v>6</v>
      </c>
      <c r="H530" s="433">
        <v>0</v>
      </c>
      <c r="I530" s="433">
        <v>0.99930555555555556</v>
      </c>
      <c r="J530" s="321">
        <f t="shared" ref="J530:J556" si="53">HOUR(I530-H530)+MINUTE(I530-H530)/60</f>
        <v>23.983333333333334</v>
      </c>
      <c r="K530" s="434">
        <v>9</v>
      </c>
      <c r="L530" s="431">
        <v>0</v>
      </c>
      <c r="M530" s="325"/>
      <c r="N530" s="321">
        <f t="shared" ref="N530:N556" si="54">J530*L530</f>
        <v>0</v>
      </c>
      <c r="O530" s="324" t="s">
        <v>220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45">
      <c r="A531" s="293">
        <v>44250</v>
      </c>
      <c r="B531" s="294" t="s">
        <v>29</v>
      </c>
      <c r="C531" s="430" t="s">
        <v>30</v>
      </c>
      <c r="D531" s="431">
        <v>1</v>
      </c>
      <c r="E531" s="296" t="s">
        <v>31</v>
      </c>
      <c r="F531" s="297" t="s">
        <v>26</v>
      </c>
      <c r="G531" s="296">
        <v>7</v>
      </c>
      <c r="H531" s="433">
        <v>0</v>
      </c>
      <c r="I531" s="433">
        <v>0.31736111111111115</v>
      </c>
      <c r="J531" s="321">
        <f t="shared" si="53"/>
        <v>7.6166666666666671</v>
      </c>
      <c r="K531" s="434">
        <v>6</v>
      </c>
      <c r="L531" s="431">
        <v>9306</v>
      </c>
      <c r="M531" s="325"/>
      <c r="N531" s="321">
        <f t="shared" si="54"/>
        <v>70880.700000000012</v>
      </c>
      <c r="O531" s="324"/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45">
      <c r="A532" s="293">
        <v>44251</v>
      </c>
      <c r="B532" s="294" t="s">
        <v>29</v>
      </c>
      <c r="C532" s="430" t="s">
        <v>30</v>
      </c>
      <c r="D532" s="431">
        <v>2</v>
      </c>
      <c r="E532" s="296" t="s">
        <v>31</v>
      </c>
      <c r="F532" s="297" t="s">
        <v>26</v>
      </c>
      <c r="G532" s="296">
        <v>7</v>
      </c>
      <c r="H532" s="433">
        <v>0.38611111111111113</v>
      </c>
      <c r="I532" s="433">
        <v>0.64652777777777781</v>
      </c>
      <c r="J532" s="321">
        <f t="shared" si="53"/>
        <v>6.25</v>
      </c>
      <c r="K532" s="434">
        <v>6</v>
      </c>
      <c r="L532" s="431">
        <v>9306</v>
      </c>
      <c r="M532" s="325"/>
      <c r="N532" s="321">
        <f t="shared" si="54"/>
        <v>58162.5</v>
      </c>
      <c r="O532" s="324"/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47.1">
      <c r="A533" s="293">
        <v>44251</v>
      </c>
      <c r="B533" s="294" t="s">
        <v>29</v>
      </c>
      <c r="C533" s="295" t="s">
        <v>76</v>
      </c>
      <c r="D533" s="296">
        <v>1</v>
      </c>
      <c r="E533" s="296" t="s">
        <v>21</v>
      </c>
      <c r="F533" s="297">
        <v>99</v>
      </c>
      <c r="G533" s="296">
        <v>1</v>
      </c>
      <c r="H533" s="433">
        <v>0.61111111111111105</v>
      </c>
      <c r="I533" s="433">
        <v>0.74930555555555556</v>
      </c>
      <c r="J533" s="321">
        <f t="shared" si="53"/>
        <v>3.3166666666666664</v>
      </c>
      <c r="K533" s="434">
        <v>3.7</v>
      </c>
      <c r="L533" s="431">
        <v>6</v>
      </c>
      <c r="M533" s="325"/>
      <c r="N533" s="321">
        <f t="shared" si="54"/>
        <v>19.899999999999999</v>
      </c>
      <c r="O533" s="324" t="s">
        <v>241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45">
      <c r="A534" s="293">
        <v>44251</v>
      </c>
      <c r="B534" s="294" t="s">
        <v>29</v>
      </c>
      <c r="C534" s="430" t="s">
        <v>78</v>
      </c>
      <c r="D534" s="431">
        <v>1</v>
      </c>
      <c r="E534" s="296" t="s">
        <v>21</v>
      </c>
      <c r="F534" s="297">
        <v>99</v>
      </c>
      <c r="G534" s="296">
        <v>7</v>
      </c>
      <c r="H534" s="433">
        <v>0.61111111111111105</v>
      </c>
      <c r="I534" s="433">
        <v>0.88194444444444453</v>
      </c>
      <c r="J534" s="321">
        <f t="shared" si="53"/>
        <v>6.5</v>
      </c>
      <c r="K534" s="434">
        <v>0.9</v>
      </c>
      <c r="L534" s="431">
        <v>1065</v>
      </c>
      <c r="M534" s="325"/>
      <c r="N534" s="321">
        <f t="shared" si="54"/>
        <v>6922.5</v>
      </c>
      <c r="O534" s="324"/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47.1">
      <c r="A535" s="293">
        <v>44251</v>
      </c>
      <c r="B535" s="294" t="s">
        <v>29</v>
      </c>
      <c r="C535" s="295" t="s">
        <v>52</v>
      </c>
      <c r="D535" s="296">
        <v>1</v>
      </c>
      <c r="E535" s="296" t="s">
        <v>21</v>
      </c>
      <c r="F535" s="297">
        <v>99</v>
      </c>
      <c r="G535" s="296">
        <v>1</v>
      </c>
      <c r="H535" s="433">
        <v>0.67708333333333337</v>
      </c>
      <c r="I535" s="433">
        <v>0.74930555555555556</v>
      </c>
      <c r="J535" s="321">
        <f t="shared" si="53"/>
        <v>1.7333333333333334</v>
      </c>
      <c r="K535" s="434">
        <v>3.7</v>
      </c>
      <c r="L535" s="431">
        <v>667</v>
      </c>
      <c r="M535" s="325"/>
      <c r="N535" s="321">
        <f t="shared" si="54"/>
        <v>1156.1333333333334</v>
      </c>
      <c r="O535" s="324" t="s">
        <v>242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45">
      <c r="A536" s="293">
        <v>44251</v>
      </c>
      <c r="B536" s="294" t="s">
        <v>29</v>
      </c>
      <c r="C536" s="430" t="s">
        <v>30</v>
      </c>
      <c r="D536" s="431">
        <v>3</v>
      </c>
      <c r="E536" s="296" t="s">
        <v>31</v>
      </c>
      <c r="F536" s="297" t="s">
        <v>26</v>
      </c>
      <c r="G536" s="296">
        <v>7</v>
      </c>
      <c r="H536" s="433">
        <v>0.88402777777777775</v>
      </c>
      <c r="I536" s="433">
        <v>0.99930555555555556</v>
      </c>
      <c r="J536" s="321">
        <f t="shared" si="53"/>
        <v>2.7666666666666666</v>
      </c>
      <c r="K536" s="434">
        <v>6</v>
      </c>
      <c r="L536" s="431">
        <v>0</v>
      </c>
      <c r="M536" s="325"/>
      <c r="N536" s="321">
        <f t="shared" si="54"/>
        <v>0</v>
      </c>
      <c r="O536" s="324"/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47.1">
      <c r="A537" s="299" t="s">
        <v>239</v>
      </c>
      <c r="B537" s="300" t="s">
        <v>32</v>
      </c>
      <c r="C537" s="437" t="s">
        <v>54</v>
      </c>
      <c r="D537" s="302"/>
      <c r="E537" s="438" t="s">
        <v>34</v>
      </c>
      <c r="F537" s="439" t="s">
        <v>26</v>
      </c>
      <c r="G537" s="309">
        <v>7</v>
      </c>
      <c r="H537" s="440">
        <v>0</v>
      </c>
      <c r="I537" s="308">
        <v>0.46180555555555558</v>
      </c>
      <c r="J537" s="326">
        <f t="shared" si="53"/>
        <v>11.083333333333334</v>
      </c>
      <c r="K537" s="309" t="s">
        <v>35</v>
      </c>
      <c r="L537" s="327">
        <v>4000</v>
      </c>
      <c r="M537" s="327">
        <v>4000</v>
      </c>
      <c r="N537" s="321">
        <f t="shared" si="54"/>
        <v>44333.333333333336</v>
      </c>
      <c r="O537" s="328" t="s">
        <v>96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47.1">
      <c r="A538" s="299" t="s">
        <v>239</v>
      </c>
      <c r="B538" s="300" t="s">
        <v>32</v>
      </c>
      <c r="C538" s="437" t="s">
        <v>37</v>
      </c>
      <c r="D538" s="302"/>
      <c r="E538" s="438" t="s">
        <v>34</v>
      </c>
      <c r="F538" s="439" t="s">
        <v>26</v>
      </c>
      <c r="G538" s="309">
        <v>7</v>
      </c>
      <c r="H538" s="440">
        <v>0</v>
      </c>
      <c r="I538" s="308">
        <v>6.9444444444444441E-3</v>
      </c>
      <c r="J538" s="326">
        <f t="shared" si="53"/>
        <v>0.16666666666666666</v>
      </c>
      <c r="K538" s="309" t="s">
        <v>35</v>
      </c>
      <c r="L538" s="327">
        <v>9634</v>
      </c>
      <c r="M538" s="327">
        <v>9634</v>
      </c>
      <c r="N538" s="321">
        <f t="shared" si="54"/>
        <v>1605.6666666666665</v>
      </c>
      <c r="O538" s="328" t="s">
        <v>96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47.1">
      <c r="A539" s="299" t="s">
        <v>239</v>
      </c>
      <c r="B539" s="300" t="s">
        <v>32</v>
      </c>
      <c r="C539" s="437" t="s">
        <v>37</v>
      </c>
      <c r="D539" s="302">
        <v>5</v>
      </c>
      <c r="E539" s="438" t="s">
        <v>34</v>
      </c>
      <c r="F539" s="439" t="s">
        <v>26</v>
      </c>
      <c r="G539" s="309">
        <v>7</v>
      </c>
      <c r="H539" s="307">
        <v>0.25694444444444448</v>
      </c>
      <c r="I539" s="308">
        <v>0.54999999999999993</v>
      </c>
      <c r="J539" s="326">
        <f t="shared" si="53"/>
        <v>7.0333333333333332</v>
      </c>
      <c r="K539" s="309" t="s">
        <v>243</v>
      </c>
      <c r="L539" s="327">
        <v>9634</v>
      </c>
      <c r="M539" s="327">
        <v>9634</v>
      </c>
      <c r="N539" s="321">
        <f t="shared" si="54"/>
        <v>67759.133333333331</v>
      </c>
      <c r="O539" s="328" t="s">
        <v>96</v>
      </c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45">
      <c r="A540" s="299" t="s">
        <v>239</v>
      </c>
      <c r="B540" s="300" t="s">
        <v>32</v>
      </c>
      <c r="C540" s="300" t="s">
        <v>59</v>
      </c>
      <c r="D540" s="302">
        <v>10</v>
      </c>
      <c r="E540" s="438" t="s">
        <v>39</v>
      </c>
      <c r="F540" s="310">
        <v>99</v>
      </c>
      <c r="G540" s="309">
        <v>6</v>
      </c>
      <c r="H540" s="307">
        <v>0.47291666666666665</v>
      </c>
      <c r="I540" s="308">
        <v>0.48333333333333334</v>
      </c>
      <c r="J540" s="326">
        <f t="shared" si="53"/>
        <v>0.25</v>
      </c>
      <c r="K540" s="309" t="s">
        <v>68</v>
      </c>
      <c r="L540" s="327">
        <v>4010</v>
      </c>
      <c r="M540" s="327">
        <v>4010</v>
      </c>
      <c r="N540" s="321">
        <f t="shared" si="54"/>
        <v>1002.5</v>
      </c>
      <c r="O540" s="328" t="s">
        <v>100</v>
      </c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45">
      <c r="A541" s="299" t="s">
        <v>239</v>
      </c>
      <c r="B541" s="300" t="s">
        <v>32</v>
      </c>
      <c r="C541" s="437" t="s">
        <v>54</v>
      </c>
      <c r="D541" s="302">
        <v>10</v>
      </c>
      <c r="E541" s="332" t="s">
        <v>63</v>
      </c>
      <c r="F541" s="310" t="s">
        <v>26</v>
      </c>
      <c r="G541" s="309">
        <v>1</v>
      </c>
      <c r="H541" s="307">
        <v>0.47291666666666665</v>
      </c>
      <c r="I541" s="308">
        <v>0.48333333333333334</v>
      </c>
      <c r="J541" s="326">
        <f t="shared" si="53"/>
        <v>0.25</v>
      </c>
      <c r="K541" s="309" t="s">
        <v>35</v>
      </c>
      <c r="L541" s="441">
        <v>0</v>
      </c>
      <c r="M541" s="441">
        <v>0</v>
      </c>
      <c r="N541" s="321">
        <f t="shared" si="54"/>
        <v>0</v>
      </c>
      <c r="O541" s="328" t="s">
        <v>65</v>
      </c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47.1">
      <c r="A542" s="299" t="s">
        <v>239</v>
      </c>
      <c r="B542" s="300" t="s">
        <v>32</v>
      </c>
      <c r="C542" s="437" t="s">
        <v>54</v>
      </c>
      <c r="D542" s="302">
        <v>10</v>
      </c>
      <c r="E542" s="438" t="s">
        <v>34</v>
      </c>
      <c r="F542" s="439" t="s">
        <v>26</v>
      </c>
      <c r="G542" s="309">
        <v>7</v>
      </c>
      <c r="H542" s="308">
        <v>0.48333333333333334</v>
      </c>
      <c r="I542" s="308">
        <v>0.72430555555555554</v>
      </c>
      <c r="J542" s="326">
        <f t="shared" si="53"/>
        <v>5.7833333333333332</v>
      </c>
      <c r="K542" s="309" t="s">
        <v>35</v>
      </c>
      <c r="L542" s="327">
        <v>4000</v>
      </c>
      <c r="M542" s="327">
        <v>4000</v>
      </c>
      <c r="N542" s="321">
        <f t="shared" si="54"/>
        <v>23133.333333333332</v>
      </c>
      <c r="O542" s="328" t="s">
        <v>96</v>
      </c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47.1">
      <c r="A543" s="299" t="s">
        <v>239</v>
      </c>
      <c r="B543" s="300" t="s">
        <v>32</v>
      </c>
      <c r="C543" s="437" t="s">
        <v>37</v>
      </c>
      <c r="D543" s="302">
        <v>11</v>
      </c>
      <c r="E543" s="332" t="s">
        <v>60</v>
      </c>
      <c r="F543" s="310">
        <v>99</v>
      </c>
      <c r="G543" s="309">
        <v>6</v>
      </c>
      <c r="H543" s="307">
        <v>0.55277777777777781</v>
      </c>
      <c r="I543" s="308">
        <v>0.57361111111111118</v>
      </c>
      <c r="J543" s="326">
        <f t="shared" si="53"/>
        <v>0.5</v>
      </c>
      <c r="K543" s="309" t="s">
        <v>125</v>
      </c>
      <c r="L543" s="327">
        <v>9634</v>
      </c>
      <c r="M543" s="327">
        <v>9634</v>
      </c>
      <c r="N543" s="321">
        <f t="shared" si="54"/>
        <v>4817</v>
      </c>
      <c r="O543" s="328" t="s">
        <v>244</v>
      </c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47.1">
      <c r="A544" s="299" t="s">
        <v>239</v>
      </c>
      <c r="B544" s="300" t="s">
        <v>32</v>
      </c>
      <c r="C544" s="300" t="s">
        <v>59</v>
      </c>
      <c r="D544" s="302">
        <v>11</v>
      </c>
      <c r="E544" s="438" t="s">
        <v>39</v>
      </c>
      <c r="F544" s="310">
        <v>99</v>
      </c>
      <c r="G544" s="309">
        <v>6</v>
      </c>
      <c r="H544" s="307">
        <v>0.55277777777777781</v>
      </c>
      <c r="I544" s="308">
        <v>0.55902777777777779</v>
      </c>
      <c r="J544" s="326">
        <f t="shared" si="53"/>
        <v>0.15</v>
      </c>
      <c r="K544" s="309" t="s">
        <v>68</v>
      </c>
      <c r="L544" s="327">
        <v>4010</v>
      </c>
      <c r="M544" s="327">
        <v>4010</v>
      </c>
      <c r="N544" s="321">
        <f t="shared" si="54"/>
        <v>601.5</v>
      </c>
      <c r="O544" s="328" t="s">
        <v>245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47.1">
      <c r="A545" s="299" t="s">
        <v>239</v>
      </c>
      <c r="B545" s="300" t="s">
        <v>32</v>
      </c>
      <c r="C545" s="437" t="s">
        <v>37</v>
      </c>
      <c r="D545" s="302">
        <v>13</v>
      </c>
      <c r="E545" s="438" t="s">
        <v>34</v>
      </c>
      <c r="F545" s="439" t="s">
        <v>26</v>
      </c>
      <c r="G545" s="309">
        <v>7</v>
      </c>
      <c r="H545" s="307">
        <v>0.64166666666666672</v>
      </c>
      <c r="I545" s="308">
        <v>0.68402777777777779</v>
      </c>
      <c r="J545" s="326">
        <f t="shared" si="53"/>
        <v>1.0166666666666666</v>
      </c>
      <c r="K545" s="309" t="s">
        <v>118</v>
      </c>
      <c r="L545" s="327">
        <v>9634</v>
      </c>
      <c r="M545" s="327">
        <v>9634</v>
      </c>
      <c r="N545" s="321">
        <f t="shared" si="54"/>
        <v>9794.5666666666657</v>
      </c>
      <c r="O545" s="328" t="s">
        <v>96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47.1">
      <c r="A546" s="299" t="s">
        <v>239</v>
      </c>
      <c r="B546" s="300" t="s">
        <v>32</v>
      </c>
      <c r="C546" s="437" t="s">
        <v>37</v>
      </c>
      <c r="D546" s="302">
        <v>15</v>
      </c>
      <c r="E546" s="438" t="s">
        <v>34</v>
      </c>
      <c r="F546" s="439" t="s">
        <v>26</v>
      </c>
      <c r="G546" s="309">
        <v>7</v>
      </c>
      <c r="H546" s="306">
        <v>0.72013888888888899</v>
      </c>
      <c r="I546" s="306">
        <v>0.80208333333333337</v>
      </c>
      <c r="J546" s="326">
        <f t="shared" si="53"/>
        <v>1.9666666666666668</v>
      </c>
      <c r="K546" s="299" t="s">
        <v>234</v>
      </c>
      <c r="L546" s="327">
        <v>9634</v>
      </c>
      <c r="M546" s="327">
        <v>9634</v>
      </c>
      <c r="N546" s="321">
        <f t="shared" si="54"/>
        <v>18946.866666666669</v>
      </c>
      <c r="O546" s="328" t="s">
        <v>96</v>
      </c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45">
      <c r="A547" s="299" t="s">
        <v>239</v>
      </c>
      <c r="B547" s="300" t="s">
        <v>32</v>
      </c>
      <c r="C547" s="437" t="s">
        <v>54</v>
      </c>
      <c r="D547" s="302">
        <v>16</v>
      </c>
      <c r="E547" s="332" t="s">
        <v>39</v>
      </c>
      <c r="F547" s="310">
        <v>99</v>
      </c>
      <c r="G547" s="309">
        <v>6</v>
      </c>
      <c r="H547" s="306">
        <v>0.73888888888888893</v>
      </c>
      <c r="I547" s="306">
        <v>0.99930555555555556</v>
      </c>
      <c r="J547" s="326">
        <f t="shared" si="53"/>
        <v>6.25</v>
      </c>
      <c r="K547" s="299" t="s">
        <v>246</v>
      </c>
      <c r="L547" s="441">
        <v>0</v>
      </c>
      <c r="M547" s="441">
        <v>0</v>
      </c>
      <c r="N547" s="321">
        <f t="shared" si="54"/>
        <v>0</v>
      </c>
      <c r="O547" s="328" t="s">
        <v>98</v>
      </c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47.1">
      <c r="A548" s="299" t="s">
        <v>239</v>
      </c>
      <c r="B548" s="300" t="s">
        <v>32</v>
      </c>
      <c r="C548" s="300" t="s">
        <v>59</v>
      </c>
      <c r="D548" s="302">
        <v>16</v>
      </c>
      <c r="E548" s="332" t="s">
        <v>39</v>
      </c>
      <c r="F548" s="310">
        <v>99</v>
      </c>
      <c r="G548" s="309">
        <v>6</v>
      </c>
      <c r="H548" s="306">
        <v>0.73888888888888893</v>
      </c>
      <c r="I548" s="306">
        <v>0.74652777777777779</v>
      </c>
      <c r="J548" s="326">
        <f t="shared" si="53"/>
        <v>0.18333333333333332</v>
      </c>
      <c r="K548" s="299" t="s">
        <v>72</v>
      </c>
      <c r="L548" s="441">
        <v>0</v>
      </c>
      <c r="M548" s="441">
        <v>0</v>
      </c>
      <c r="N548" s="321">
        <f t="shared" si="54"/>
        <v>0</v>
      </c>
      <c r="O548" s="328" t="s">
        <v>132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45">
      <c r="A549" s="299" t="s">
        <v>239</v>
      </c>
      <c r="B549" s="300" t="s">
        <v>32</v>
      </c>
      <c r="C549" s="442" t="s">
        <v>71</v>
      </c>
      <c r="D549" s="302">
        <v>19</v>
      </c>
      <c r="E549" s="299" t="s">
        <v>60</v>
      </c>
      <c r="F549" s="310">
        <v>99</v>
      </c>
      <c r="G549" s="309">
        <v>6</v>
      </c>
      <c r="H549" s="306">
        <v>0.79861111111111116</v>
      </c>
      <c r="I549" s="306">
        <v>0.80347222222222225</v>
      </c>
      <c r="J549" s="326">
        <f t="shared" si="53"/>
        <v>0.11666666666666667</v>
      </c>
      <c r="K549" s="299" t="s">
        <v>72</v>
      </c>
      <c r="L549" s="441">
        <v>117</v>
      </c>
      <c r="M549" s="441">
        <v>117</v>
      </c>
      <c r="N549" s="321">
        <f t="shared" si="54"/>
        <v>13.65</v>
      </c>
      <c r="O549" s="328" t="s">
        <v>100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45">
      <c r="A550" s="410" t="s">
        <v>247</v>
      </c>
      <c r="B550" s="411" t="s">
        <v>19</v>
      </c>
      <c r="C550" s="412" t="s">
        <v>20</v>
      </c>
      <c r="D550" s="413">
        <v>1</v>
      </c>
      <c r="E550" s="413" t="s">
        <v>21</v>
      </c>
      <c r="F550" s="414">
        <v>99</v>
      </c>
      <c r="G550" s="413">
        <v>6</v>
      </c>
      <c r="H550" s="415">
        <v>0.2590277777777778</v>
      </c>
      <c r="I550" s="415">
        <v>0.26944444444444443</v>
      </c>
      <c r="J550" s="416">
        <f t="shared" si="53"/>
        <v>0.25</v>
      </c>
      <c r="K550" s="417">
        <v>17</v>
      </c>
      <c r="L550" s="413">
        <v>492</v>
      </c>
      <c r="M550" s="418"/>
      <c r="N550" s="416">
        <f t="shared" si="54"/>
        <v>123</v>
      </c>
      <c r="O550" s="419"/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45">
      <c r="A551" s="410" t="s">
        <v>247</v>
      </c>
      <c r="B551" s="411" t="s">
        <v>19</v>
      </c>
      <c r="C551" s="412" t="s">
        <v>24</v>
      </c>
      <c r="D551" s="413">
        <v>1</v>
      </c>
      <c r="E551" s="413" t="s">
        <v>21</v>
      </c>
      <c r="F551" s="414">
        <v>99</v>
      </c>
      <c r="G551" s="413" t="s">
        <v>128</v>
      </c>
      <c r="H551" s="415">
        <v>0.30277777777777776</v>
      </c>
      <c r="I551" s="415">
        <v>0.30972222222222223</v>
      </c>
      <c r="J551" s="416">
        <f t="shared" si="53"/>
        <v>0.16666666666666666</v>
      </c>
      <c r="K551" s="417">
        <v>4</v>
      </c>
      <c r="L551" s="418">
        <v>25</v>
      </c>
      <c r="M551" s="418"/>
      <c r="N551" s="416">
        <f t="shared" si="54"/>
        <v>4.1666666666666661</v>
      </c>
      <c r="O551" s="419"/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45">
      <c r="A552" s="410" t="s">
        <v>247</v>
      </c>
      <c r="B552" s="411" t="s">
        <v>19</v>
      </c>
      <c r="C552" s="412" t="s">
        <v>24</v>
      </c>
      <c r="D552" s="413">
        <v>2</v>
      </c>
      <c r="E552" s="413" t="s">
        <v>21</v>
      </c>
      <c r="F552" s="414">
        <v>99</v>
      </c>
      <c r="G552" s="413" t="s">
        <v>27</v>
      </c>
      <c r="H552" s="415">
        <v>0.3347222222222222</v>
      </c>
      <c r="I552" s="415">
        <v>0.34097222222222223</v>
      </c>
      <c r="J552" s="416">
        <f t="shared" si="53"/>
        <v>0.15</v>
      </c>
      <c r="K552" s="417">
        <v>4</v>
      </c>
      <c r="L552" s="413">
        <v>25</v>
      </c>
      <c r="M552" s="413"/>
      <c r="N552" s="416">
        <f t="shared" si="54"/>
        <v>3.75</v>
      </c>
      <c r="O552" s="426"/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45">
      <c r="A553" s="410" t="s">
        <v>247</v>
      </c>
      <c r="B553" s="411" t="s">
        <v>19</v>
      </c>
      <c r="C553" s="412" t="s">
        <v>23</v>
      </c>
      <c r="D553" s="413">
        <v>1</v>
      </c>
      <c r="E553" s="413" t="s">
        <v>21</v>
      </c>
      <c r="F553" s="414">
        <v>99</v>
      </c>
      <c r="G553" s="413">
        <v>6</v>
      </c>
      <c r="H553" s="415">
        <v>0.3576388888888889</v>
      </c>
      <c r="I553" s="415">
        <v>0.36388888888888887</v>
      </c>
      <c r="J553" s="416">
        <f t="shared" si="53"/>
        <v>0.15</v>
      </c>
      <c r="K553" s="417">
        <v>13</v>
      </c>
      <c r="L553" s="413">
        <v>1</v>
      </c>
      <c r="M553" s="413"/>
      <c r="N553" s="416">
        <f t="shared" si="54"/>
        <v>0.15</v>
      </c>
      <c r="O553" s="427"/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45">
      <c r="A554" s="410" t="s">
        <v>247</v>
      </c>
      <c r="B554" s="411" t="s">
        <v>19</v>
      </c>
      <c r="C554" s="412" t="s">
        <v>48</v>
      </c>
      <c r="D554" s="413">
        <v>1</v>
      </c>
      <c r="E554" s="413" t="s">
        <v>112</v>
      </c>
      <c r="F554" s="414">
        <v>99</v>
      </c>
      <c r="G554" s="413">
        <v>7</v>
      </c>
      <c r="H554" s="415">
        <v>0.4368055555555555</v>
      </c>
      <c r="I554" s="415">
        <v>0.4694444444444445</v>
      </c>
      <c r="J554" s="416">
        <f t="shared" si="53"/>
        <v>0.78333333333333333</v>
      </c>
      <c r="K554" s="417"/>
      <c r="L554" s="413">
        <v>14</v>
      </c>
      <c r="M554" s="421"/>
      <c r="N554" s="416">
        <f t="shared" si="54"/>
        <v>10.966666666666667</v>
      </c>
      <c r="O554" s="428"/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45">
      <c r="A555" s="410" t="s">
        <v>247</v>
      </c>
      <c r="B555" s="411" t="s">
        <v>19</v>
      </c>
      <c r="C555" s="412" t="s">
        <v>23</v>
      </c>
      <c r="D555" s="413">
        <v>2</v>
      </c>
      <c r="E555" s="413" t="s">
        <v>112</v>
      </c>
      <c r="F555" s="414">
        <v>99</v>
      </c>
      <c r="G555" s="413">
        <v>7</v>
      </c>
      <c r="H555" s="415">
        <v>0.4368055555555555</v>
      </c>
      <c r="I555" s="415">
        <v>0.47152777777777777</v>
      </c>
      <c r="J555" s="416">
        <f t="shared" si="53"/>
        <v>0.83333333333333337</v>
      </c>
      <c r="K555" s="417"/>
      <c r="L555" s="413">
        <v>1</v>
      </c>
      <c r="M555" s="418"/>
      <c r="N555" s="416">
        <f t="shared" si="54"/>
        <v>0.83333333333333337</v>
      </c>
      <c r="O555" s="425"/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45">
      <c r="A556" s="410" t="s">
        <v>247</v>
      </c>
      <c r="B556" s="411" t="s">
        <v>19</v>
      </c>
      <c r="C556" s="412" t="s">
        <v>48</v>
      </c>
      <c r="D556" s="413">
        <v>2</v>
      </c>
      <c r="E556" s="413" t="s">
        <v>21</v>
      </c>
      <c r="F556" s="414">
        <v>99</v>
      </c>
      <c r="G556" s="413">
        <v>6</v>
      </c>
      <c r="H556" s="415">
        <v>0.66527777777777775</v>
      </c>
      <c r="I556" s="415">
        <v>0.67708333333333337</v>
      </c>
      <c r="J556" s="416">
        <f t="shared" si="53"/>
        <v>0.28333333333333333</v>
      </c>
      <c r="K556" s="417">
        <v>18</v>
      </c>
      <c r="L556" s="413">
        <v>14</v>
      </c>
      <c r="M556" s="418"/>
      <c r="N556" s="416">
        <f t="shared" si="54"/>
        <v>3.9666666666666668</v>
      </c>
      <c r="O556" s="425"/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45">
      <c r="A557" s="410" t="s">
        <v>247</v>
      </c>
      <c r="B557" s="411" t="s">
        <v>19</v>
      </c>
      <c r="C557" s="422" t="s">
        <v>28</v>
      </c>
      <c r="D557" s="423">
        <v>1</v>
      </c>
      <c r="E557" s="413" t="s">
        <v>21</v>
      </c>
      <c r="F557" s="414">
        <v>99</v>
      </c>
      <c r="G557" s="413">
        <v>7</v>
      </c>
      <c r="H557" s="415">
        <v>0.2590277777777778</v>
      </c>
      <c r="I557" s="415">
        <v>0.27361111111111108</v>
      </c>
      <c r="J557" s="416">
        <f>HOUR(I557-H557)+MINUTE(I557-H557)/60</f>
        <v>0.35</v>
      </c>
      <c r="K557" s="416"/>
      <c r="L557" s="413">
        <v>14</v>
      </c>
      <c r="M557" s="424"/>
      <c r="N557" s="416">
        <f>J557*L557</f>
        <v>4.8999999999999995</v>
      </c>
      <c r="O557" s="425"/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70.5">
      <c r="A558" s="299" t="s">
        <v>247</v>
      </c>
      <c r="B558" s="300" t="s">
        <v>224</v>
      </c>
      <c r="C558" s="435" t="s">
        <v>54</v>
      </c>
      <c r="D558" s="309"/>
      <c r="E558" s="299" t="s">
        <v>39</v>
      </c>
      <c r="F558" s="310">
        <v>99</v>
      </c>
      <c r="G558" s="309">
        <v>6</v>
      </c>
      <c r="H558" s="306">
        <v>0</v>
      </c>
      <c r="I558" s="306">
        <v>0.7583333333333333</v>
      </c>
      <c r="J558" s="326">
        <f t="shared" ref="J558:J577" si="55">HOUR(I558-H558)+MINUTE(I558-H558)/60</f>
        <v>18.2</v>
      </c>
      <c r="K558" s="309" t="s">
        <v>35</v>
      </c>
      <c r="L558" s="327">
        <v>4000</v>
      </c>
      <c r="M558" s="327">
        <v>4000</v>
      </c>
      <c r="N558" s="327">
        <v>0</v>
      </c>
      <c r="O558" s="328" t="s">
        <v>248</v>
      </c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47.1">
      <c r="A559" s="299" t="s">
        <v>247</v>
      </c>
      <c r="B559" s="300" t="s">
        <v>224</v>
      </c>
      <c r="C559" s="435" t="s">
        <v>37</v>
      </c>
      <c r="D559" s="443">
        <v>1</v>
      </c>
      <c r="E559" s="299" t="s">
        <v>34</v>
      </c>
      <c r="F559" s="310" t="s">
        <v>26</v>
      </c>
      <c r="G559" s="309">
        <v>7</v>
      </c>
      <c r="H559" s="444">
        <v>3.8194444444444441E-2</v>
      </c>
      <c r="I559" s="306">
        <v>0.21180555555555555</v>
      </c>
      <c r="J559" s="326">
        <f t="shared" si="55"/>
        <v>4.166666666666667</v>
      </c>
      <c r="K559" s="309" t="s">
        <v>58</v>
      </c>
      <c r="L559" s="327">
        <v>9634</v>
      </c>
      <c r="M559" s="327">
        <v>9634</v>
      </c>
      <c r="N559" s="327">
        <v>0</v>
      </c>
      <c r="O559" s="328" t="s">
        <v>96</v>
      </c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45">
      <c r="A560" s="299" t="s">
        <v>247</v>
      </c>
      <c r="B560" s="300" t="s">
        <v>224</v>
      </c>
      <c r="C560" s="435" t="s">
        <v>37</v>
      </c>
      <c r="D560" s="443">
        <v>7</v>
      </c>
      <c r="E560" s="299" t="s">
        <v>39</v>
      </c>
      <c r="F560" s="310">
        <v>99</v>
      </c>
      <c r="G560" s="309">
        <v>6</v>
      </c>
      <c r="H560" s="306">
        <v>0.45555555555555555</v>
      </c>
      <c r="I560" s="306">
        <v>0.46527777777777773</v>
      </c>
      <c r="J560" s="326">
        <f t="shared" si="55"/>
        <v>0.23333333333333334</v>
      </c>
      <c r="K560" s="309" t="s">
        <v>249</v>
      </c>
      <c r="L560" s="327">
        <v>9634</v>
      </c>
      <c r="M560" s="327">
        <v>9634</v>
      </c>
      <c r="N560" s="321">
        <f t="shared" ref="N560:N568" si="56">J560*L560</f>
        <v>2247.9333333333334</v>
      </c>
      <c r="O560" s="328" t="s">
        <v>62</v>
      </c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45">
      <c r="A561" s="299" t="s">
        <v>247</v>
      </c>
      <c r="B561" s="300" t="s">
        <v>224</v>
      </c>
      <c r="C561" s="435" t="s">
        <v>59</v>
      </c>
      <c r="D561" s="443">
        <v>8</v>
      </c>
      <c r="E561" s="299" t="s">
        <v>44</v>
      </c>
      <c r="F561" s="310" t="s">
        <v>26</v>
      </c>
      <c r="G561" s="309">
        <v>1</v>
      </c>
      <c r="H561" s="306">
        <v>0.51180555555555551</v>
      </c>
      <c r="I561" s="306">
        <v>0.6791666666666667</v>
      </c>
      <c r="J561" s="326">
        <f t="shared" si="55"/>
        <v>4.0166666666666666</v>
      </c>
      <c r="K561" s="309" t="s">
        <v>166</v>
      </c>
      <c r="L561" s="327">
        <v>4010</v>
      </c>
      <c r="M561" s="327">
        <v>4010</v>
      </c>
      <c r="N561" s="321">
        <f t="shared" si="56"/>
        <v>16106.833333333334</v>
      </c>
      <c r="O561" s="328" t="s">
        <v>146</v>
      </c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45">
      <c r="A562" s="299" t="s">
        <v>247</v>
      </c>
      <c r="B562" s="300" t="s">
        <v>224</v>
      </c>
      <c r="C562" s="435" t="s">
        <v>37</v>
      </c>
      <c r="D562" s="443">
        <v>8</v>
      </c>
      <c r="E562" s="299" t="s">
        <v>63</v>
      </c>
      <c r="F562" s="310" t="s">
        <v>26</v>
      </c>
      <c r="G562" s="309">
        <v>1</v>
      </c>
      <c r="H562" s="306">
        <v>0.51180555555555551</v>
      </c>
      <c r="I562" s="306">
        <v>0.6875</v>
      </c>
      <c r="J562" s="326">
        <f t="shared" si="55"/>
        <v>4.2166666666666668</v>
      </c>
      <c r="K562" s="309" t="s">
        <v>35</v>
      </c>
      <c r="L562" s="327">
        <v>9634</v>
      </c>
      <c r="M562" s="327">
        <v>9634</v>
      </c>
      <c r="N562" s="321">
        <f t="shared" si="56"/>
        <v>40623.366666666669</v>
      </c>
      <c r="O562" s="328" t="s">
        <v>65</v>
      </c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45">
      <c r="A563" s="299" t="s">
        <v>247</v>
      </c>
      <c r="B563" s="300" t="s">
        <v>224</v>
      </c>
      <c r="C563" s="435" t="s">
        <v>71</v>
      </c>
      <c r="D563" s="443">
        <v>11</v>
      </c>
      <c r="E563" s="299" t="s">
        <v>60</v>
      </c>
      <c r="F563" s="310">
        <v>99</v>
      </c>
      <c r="G563" s="309">
        <v>6</v>
      </c>
      <c r="H563" s="306">
        <v>0.6645833333333333</v>
      </c>
      <c r="I563" s="306">
        <v>0.68055555555555547</v>
      </c>
      <c r="J563" s="326">
        <f t="shared" si="55"/>
        <v>0.38333333333333336</v>
      </c>
      <c r="K563" s="309" t="s">
        <v>138</v>
      </c>
      <c r="L563" s="327">
        <v>117</v>
      </c>
      <c r="M563" s="327">
        <v>117</v>
      </c>
      <c r="N563" s="321">
        <f t="shared" si="56"/>
        <v>44.85</v>
      </c>
      <c r="O563" s="328" t="s">
        <v>62</v>
      </c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47.1">
      <c r="A564" s="299" t="s">
        <v>247</v>
      </c>
      <c r="B564" s="300" t="s">
        <v>224</v>
      </c>
      <c r="C564" s="435" t="s">
        <v>37</v>
      </c>
      <c r="D564" s="443">
        <v>12</v>
      </c>
      <c r="E564" s="299" t="s">
        <v>34</v>
      </c>
      <c r="F564" s="310" t="s">
        <v>26</v>
      </c>
      <c r="G564" s="309">
        <v>7</v>
      </c>
      <c r="H564" s="306">
        <v>0.74652777777777779</v>
      </c>
      <c r="I564" s="306">
        <v>0.99930555555555556</v>
      </c>
      <c r="J564" s="326">
        <f t="shared" si="55"/>
        <v>6.0666666666666664</v>
      </c>
      <c r="K564" s="309" t="s">
        <v>214</v>
      </c>
      <c r="L564" s="327">
        <v>0</v>
      </c>
      <c r="M564" s="327">
        <v>0</v>
      </c>
      <c r="N564" s="321">
        <f t="shared" si="56"/>
        <v>0</v>
      </c>
      <c r="O564" s="328" t="s">
        <v>96</v>
      </c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47.1">
      <c r="A565" s="299" t="s">
        <v>247</v>
      </c>
      <c r="B565" s="300" t="s">
        <v>224</v>
      </c>
      <c r="C565" s="435" t="s">
        <v>54</v>
      </c>
      <c r="D565" s="443">
        <v>14</v>
      </c>
      <c r="E565" s="299" t="s">
        <v>34</v>
      </c>
      <c r="F565" s="310" t="s">
        <v>26</v>
      </c>
      <c r="G565" s="309">
        <v>1</v>
      </c>
      <c r="H565" s="306">
        <v>0.90138888888888891</v>
      </c>
      <c r="I565" s="306">
        <v>0.99930555555555556</v>
      </c>
      <c r="J565" s="326">
        <f t="shared" si="55"/>
        <v>2.35</v>
      </c>
      <c r="K565" s="309" t="s">
        <v>250</v>
      </c>
      <c r="L565" s="327">
        <v>0</v>
      </c>
      <c r="M565" s="327">
        <v>0</v>
      </c>
      <c r="N565" s="321">
        <f t="shared" si="56"/>
        <v>0</v>
      </c>
      <c r="O565" s="328" t="s">
        <v>96</v>
      </c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47.1">
      <c r="A566" s="293">
        <v>44251</v>
      </c>
      <c r="B566" s="294" t="s">
        <v>29</v>
      </c>
      <c r="C566" s="430" t="s">
        <v>240</v>
      </c>
      <c r="D566" s="431">
        <v>1</v>
      </c>
      <c r="E566" s="431" t="s">
        <v>21</v>
      </c>
      <c r="F566" s="432">
        <v>99</v>
      </c>
      <c r="G566" s="431">
        <v>6</v>
      </c>
      <c r="H566" s="433">
        <v>0</v>
      </c>
      <c r="I566" s="433">
        <v>0.99930555555555556</v>
      </c>
      <c r="J566" s="321">
        <f t="shared" si="55"/>
        <v>23.983333333333334</v>
      </c>
      <c r="K566" s="434">
        <v>9</v>
      </c>
      <c r="L566" s="431">
        <v>2536</v>
      </c>
      <c r="M566" s="325"/>
      <c r="N566" s="321">
        <f t="shared" si="56"/>
        <v>60821.733333333337</v>
      </c>
      <c r="O566" s="324" t="s">
        <v>220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23.45">
      <c r="A567" s="293">
        <v>44251</v>
      </c>
      <c r="B567" s="294" t="s">
        <v>29</v>
      </c>
      <c r="C567" s="430" t="s">
        <v>30</v>
      </c>
      <c r="D567" s="431">
        <v>1</v>
      </c>
      <c r="E567" s="296" t="s">
        <v>31</v>
      </c>
      <c r="F567" s="297" t="s">
        <v>26</v>
      </c>
      <c r="G567" s="296">
        <v>7</v>
      </c>
      <c r="H567" s="433">
        <v>0</v>
      </c>
      <c r="I567" s="433">
        <v>0.99930555555555556</v>
      </c>
      <c r="J567" s="321">
        <f t="shared" si="55"/>
        <v>23.983333333333334</v>
      </c>
      <c r="K567" s="434">
        <v>6</v>
      </c>
      <c r="L567" s="431">
        <v>9306</v>
      </c>
      <c r="M567" s="325"/>
      <c r="N567" s="321">
        <f t="shared" si="56"/>
        <v>223188.90000000002</v>
      </c>
      <c r="O567" s="324"/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47.1">
      <c r="A568" s="293">
        <v>44252</v>
      </c>
      <c r="B568" s="294" t="s">
        <v>29</v>
      </c>
      <c r="C568" s="295" t="s">
        <v>86</v>
      </c>
      <c r="D568" s="296">
        <v>1</v>
      </c>
      <c r="E568" s="296" t="s">
        <v>21</v>
      </c>
      <c r="F568" s="297">
        <v>99</v>
      </c>
      <c r="G568" s="296">
        <v>1</v>
      </c>
      <c r="H568" s="433">
        <v>0.14861111111111111</v>
      </c>
      <c r="I568" s="433">
        <v>0.69166666666666676</v>
      </c>
      <c r="J568" s="321">
        <f t="shared" si="55"/>
        <v>13.033333333333333</v>
      </c>
      <c r="K568" s="434">
        <v>5</v>
      </c>
      <c r="L568" s="431">
        <v>1</v>
      </c>
      <c r="M568" s="325"/>
      <c r="N568" s="321">
        <f t="shared" si="56"/>
        <v>13.033333333333333</v>
      </c>
      <c r="O568" s="324" t="s">
        <v>251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23.45">
      <c r="A569" s="293">
        <v>44252</v>
      </c>
      <c r="B569" s="294" t="s">
        <v>29</v>
      </c>
      <c r="C569" s="430" t="s">
        <v>78</v>
      </c>
      <c r="D569" s="431">
        <v>1</v>
      </c>
      <c r="E569" s="296" t="s">
        <v>31</v>
      </c>
      <c r="F569" s="297" t="s">
        <v>26</v>
      </c>
      <c r="G569" s="296">
        <v>7</v>
      </c>
      <c r="H569" s="433">
        <v>0.83263888888888893</v>
      </c>
      <c r="I569" s="433">
        <v>0.9770833333333333</v>
      </c>
      <c r="J569" s="321">
        <f t="shared" si="55"/>
        <v>3.4666666666666668</v>
      </c>
      <c r="K569" s="434">
        <v>0.9</v>
      </c>
      <c r="L569" s="431">
        <v>1065</v>
      </c>
      <c r="M569" s="445"/>
      <c r="N569" s="321"/>
      <c r="O569" s="446"/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45">
      <c r="A570" s="447" t="s">
        <v>252</v>
      </c>
      <c r="B570" s="411" t="s">
        <v>19</v>
      </c>
      <c r="C570" s="412" t="s">
        <v>24</v>
      </c>
      <c r="D570" s="413">
        <v>1</v>
      </c>
      <c r="E570" s="413" t="s">
        <v>21</v>
      </c>
      <c r="F570" s="414">
        <v>99</v>
      </c>
      <c r="G570" s="413" t="s">
        <v>27</v>
      </c>
      <c r="H570" s="415">
        <v>0.29444444444444445</v>
      </c>
      <c r="I570" s="415">
        <v>0.30763888888888891</v>
      </c>
      <c r="J570" s="416">
        <f t="shared" si="55"/>
        <v>0.31666666666666665</v>
      </c>
      <c r="K570" s="417">
        <v>4</v>
      </c>
      <c r="L570" s="413">
        <v>25</v>
      </c>
      <c r="M570" s="413">
        <v>25</v>
      </c>
      <c r="N570" s="416">
        <f t="shared" ref="N570:N577" si="57">J570*L570</f>
        <v>7.9166666666666661</v>
      </c>
      <c r="O570" s="419" t="s">
        <v>253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45">
      <c r="A571" s="410" t="s">
        <v>252</v>
      </c>
      <c r="B571" s="411" t="s">
        <v>19</v>
      </c>
      <c r="C571" s="412" t="s">
        <v>20</v>
      </c>
      <c r="D571" s="413">
        <v>1</v>
      </c>
      <c r="E571" s="413" t="s">
        <v>21</v>
      </c>
      <c r="F571" s="414">
        <v>99</v>
      </c>
      <c r="G571" s="413" t="s">
        <v>27</v>
      </c>
      <c r="H571" s="415">
        <v>0.31180555555555556</v>
      </c>
      <c r="I571" s="415">
        <v>0.44861111111111113</v>
      </c>
      <c r="J571" s="416">
        <f t="shared" si="55"/>
        <v>3.2833333333333332</v>
      </c>
      <c r="K571" s="417">
        <v>12</v>
      </c>
      <c r="L571" s="418">
        <v>492</v>
      </c>
      <c r="M571" s="418">
        <v>492</v>
      </c>
      <c r="N571" s="416">
        <f t="shared" si="57"/>
        <v>1615.3999999999999</v>
      </c>
      <c r="O571" s="419" t="s">
        <v>253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45">
      <c r="A572" s="410" t="s">
        <v>252</v>
      </c>
      <c r="B572" s="411" t="s">
        <v>19</v>
      </c>
      <c r="C572" s="412" t="s">
        <v>50</v>
      </c>
      <c r="D572" s="413">
        <v>1</v>
      </c>
      <c r="E572" s="413" t="s">
        <v>21</v>
      </c>
      <c r="F572" s="414">
        <v>99</v>
      </c>
      <c r="G572" s="413">
        <v>6</v>
      </c>
      <c r="H572" s="415">
        <v>0.31319444444444444</v>
      </c>
      <c r="I572" s="415">
        <v>0.3263888888888889</v>
      </c>
      <c r="J572" s="416">
        <f t="shared" si="55"/>
        <v>0.31666666666666665</v>
      </c>
      <c r="K572" s="417">
        <v>9</v>
      </c>
      <c r="L572" s="413">
        <v>11</v>
      </c>
      <c r="M572" s="413">
        <v>11</v>
      </c>
      <c r="N572" s="416">
        <f t="shared" si="57"/>
        <v>3.4833333333333334</v>
      </c>
      <c r="O572" s="419" t="s">
        <v>253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45">
      <c r="A573" s="410" t="s">
        <v>252</v>
      </c>
      <c r="B573" s="411" t="s">
        <v>19</v>
      </c>
      <c r="C573" s="412" t="s">
        <v>50</v>
      </c>
      <c r="D573" s="413">
        <v>2</v>
      </c>
      <c r="E573" s="413" t="s">
        <v>47</v>
      </c>
      <c r="F573" s="414">
        <v>99</v>
      </c>
      <c r="G573" s="413">
        <v>7</v>
      </c>
      <c r="H573" s="415">
        <v>0.43611111111111112</v>
      </c>
      <c r="I573" s="415">
        <v>0.49861111111111112</v>
      </c>
      <c r="J573" s="416">
        <f t="shared" si="55"/>
        <v>1.5</v>
      </c>
      <c r="K573" s="417">
        <v>6</v>
      </c>
      <c r="L573" s="413">
        <v>11</v>
      </c>
      <c r="M573" s="413">
        <v>11</v>
      </c>
      <c r="N573" s="416">
        <f t="shared" si="57"/>
        <v>16.5</v>
      </c>
      <c r="O573" s="427"/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45">
      <c r="A574" s="410" t="s">
        <v>252</v>
      </c>
      <c r="B574" s="411" t="s">
        <v>19</v>
      </c>
      <c r="C574" s="412" t="s">
        <v>20</v>
      </c>
      <c r="D574" s="413">
        <v>2</v>
      </c>
      <c r="E574" s="413" t="s">
        <v>47</v>
      </c>
      <c r="F574" s="414">
        <v>99</v>
      </c>
      <c r="G574" s="413">
        <v>7</v>
      </c>
      <c r="H574" s="415">
        <v>0.51874999999999993</v>
      </c>
      <c r="I574" s="415">
        <v>0.66319444444444442</v>
      </c>
      <c r="J574" s="416">
        <f t="shared" si="55"/>
        <v>3.4666666666666668</v>
      </c>
      <c r="K574" s="417">
        <v>11</v>
      </c>
      <c r="L574" s="413">
        <v>492</v>
      </c>
      <c r="M574" s="413">
        <v>492</v>
      </c>
      <c r="N574" s="416">
        <f t="shared" si="57"/>
        <v>1705.6000000000001</v>
      </c>
      <c r="O574" s="419" t="s">
        <v>253</v>
      </c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45">
      <c r="A575" s="410" t="s">
        <v>252</v>
      </c>
      <c r="B575" s="411" t="s">
        <v>19</v>
      </c>
      <c r="C575" s="412" t="s">
        <v>48</v>
      </c>
      <c r="D575" s="413">
        <v>1</v>
      </c>
      <c r="E575" s="413" t="s">
        <v>21</v>
      </c>
      <c r="F575" s="414">
        <v>99</v>
      </c>
      <c r="G575" s="413">
        <v>6</v>
      </c>
      <c r="H575" s="415">
        <v>0.52361111111111114</v>
      </c>
      <c r="I575" s="415">
        <v>0.52916666666666667</v>
      </c>
      <c r="J575" s="416">
        <f t="shared" si="55"/>
        <v>0.13333333333333333</v>
      </c>
      <c r="K575" s="417">
        <v>16</v>
      </c>
      <c r="L575" s="413">
        <v>14</v>
      </c>
      <c r="M575" s="413">
        <v>14</v>
      </c>
      <c r="N575" s="416">
        <f t="shared" si="57"/>
        <v>1.8666666666666667</v>
      </c>
      <c r="O575" s="419" t="s">
        <v>253</v>
      </c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45">
      <c r="A576" s="410" t="s">
        <v>252</v>
      </c>
      <c r="B576" s="411" t="s">
        <v>19</v>
      </c>
      <c r="C576" s="422" t="s">
        <v>48</v>
      </c>
      <c r="D576" s="423">
        <v>2</v>
      </c>
      <c r="E576" s="413" t="s">
        <v>21</v>
      </c>
      <c r="F576" s="414">
        <v>99</v>
      </c>
      <c r="G576" s="413">
        <v>7</v>
      </c>
      <c r="H576" s="415">
        <v>0.58472222222222225</v>
      </c>
      <c r="I576" s="420">
        <v>0.62430555555555556</v>
      </c>
      <c r="J576" s="416">
        <f t="shared" si="55"/>
        <v>0.95</v>
      </c>
      <c r="K576" s="448">
        <v>10</v>
      </c>
      <c r="L576" s="424">
        <v>14</v>
      </c>
      <c r="M576" s="424">
        <v>14</v>
      </c>
      <c r="N576" s="416">
        <f t="shared" si="57"/>
        <v>13.299999999999999</v>
      </c>
      <c r="O576" s="419" t="s">
        <v>253</v>
      </c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45">
      <c r="A577" s="410" t="s">
        <v>252</v>
      </c>
      <c r="B577" s="411" t="s">
        <v>19</v>
      </c>
      <c r="C577" s="412" t="s">
        <v>23</v>
      </c>
      <c r="D577" s="423">
        <v>1</v>
      </c>
      <c r="E577" s="413" t="s">
        <v>21</v>
      </c>
      <c r="F577" s="414">
        <v>99</v>
      </c>
      <c r="G577" s="413">
        <v>6</v>
      </c>
      <c r="H577" s="415">
        <v>0.5854166666666667</v>
      </c>
      <c r="I577" s="420">
        <v>0.58958333333333335</v>
      </c>
      <c r="J577" s="416">
        <f t="shared" si="55"/>
        <v>0.1</v>
      </c>
      <c r="K577" s="448">
        <v>17</v>
      </c>
      <c r="L577" s="424">
        <v>1</v>
      </c>
      <c r="M577" s="424">
        <v>1</v>
      </c>
      <c r="N577" s="416">
        <f t="shared" si="57"/>
        <v>0.1</v>
      </c>
      <c r="O577" s="419" t="s">
        <v>253</v>
      </c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45">
      <c r="A578" s="410" t="s">
        <v>252</v>
      </c>
      <c r="B578" s="411" t="s">
        <v>19</v>
      </c>
      <c r="C578" s="422" t="s">
        <v>28</v>
      </c>
      <c r="D578" s="423">
        <v>1</v>
      </c>
      <c r="E578" s="413" t="s">
        <v>21</v>
      </c>
      <c r="F578" s="414">
        <v>99</v>
      </c>
      <c r="G578" s="413">
        <v>7</v>
      </c>
      <c r="H578" s="415">
        <v>0.31180555555555556</v>
      </c>
      <c r="I578" s="415">
        <v>0.45</v>
      </c>
      <c r="J578" s="416">
        <f>HOUR(I578-H578)+MINUTE(I578-H578)/60</f>
        <v>3.3166666666666664</v>
      </c>
      <c r="K578" s="416"/>
      <c r="L578" s="413">
        <v>14</v>
      </c>
      <c r="M578" s="413">
        <v>14</v>
      </c>
      <c r="N578" s="416">
        <f>J578*L578</f>
        <v>46.43333333333333</v>
      </c>
      <c r="O578" s="419" t="s">
        <v>253</v>
      </c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45">
      <c r="A579" s="410" t="s">
        <v>252</v>
      </c>
      <c r="B579" s="411" t="s">
        <v>19</v>
      </c>
      <c r="C579" s="412" t="s">
        <v>28</v>
      </c>
      <c r="D579" s="413">
        <v>2</v>
      </c>
      <c r="E579" s="413" t="s">
        <v>47</v>
      </c>
      <c r="F579" s="414">
        <v>99</v>
      </c>
      <c r="G579" s="413">
        <v>7</v>
      </c>
      <c r="H579" s="415">
        <v>0.51874999999999993</v>
      </c>
      <c r="I579" s="415">
        <v>0.67708333333333337</v>
      </c>
      <c r="J579" s="416">
        <f>HOUR(I579-H579)+MINUTE(I579-H579)/60</f>
        <v>3.8</v>
      </c>
      <c r="K579" s="416"/>
      <c r="L579" s="413">
        <v>14</v>
      </c>
      <c r="M579" s="413">
        <v>14</v>
      </c>
      <c r="N579" s="416">
        <f>J579*L579</f>
        <v>53.199999999999996</v>
      </c>
      <c r="O579" s="419"/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45">
      <c r="A580" s="293">
        <v>44252</v>
      </c>
      <c r="B580" s="294" t="s">
        <v>29</v>
      </c>
      <c r="C580" s="430" t="s">
        <v>240</v>
      </c>
      <c r="D580" s="431">
        <v>1</v>
      </c>
      <c r="E580" s="431" t="s">
        <v>21</v>
      </c>
      <c r="F580" s="432">
        <v>99</v>
      </c>
      <c r="G580" s="431">
        <v>6</v>
      </c>
      <c r="H580" s="433">
        <v>0</v>
      </c>
      <c r="I580" s="433">
        <v>0.99930555555555556</v>
      </c>
      <c r="J580" s="321">
        <f t="shared" ref="J580:J595" si="58">HOUR(I580-H580)+MINUTE(I580-H580)/60</f>
        <v>23.983333333333334</v>
      </c>
      <c r="K580" s="434">
        <v>9</v>
      </c>
      <c r="L580" s="431">
        <v>2536</v>
      </c>
      <c r="M580" s="431">
        <v>2536</v>
      </c>
      <c r="N580" s="321">
        <f t="shared" ref="N580:N595" si="59">J580*L580</f>
        <v>60821.733333333337</v>
      </c>
      <c r="O580" s="324"/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45">
      <c r="A581" s="293">
        <v>44252</v>
      </c>
      <c r="B581" s="294" t="s">
        <v>29</v>
      </c>
      <c r="C581" s="430" t="s">
        <v>30</v>
      </c>
      <c r="D581" s="431">
        <v>1</v>
      </c>
      <c r="E581" s="296" t="s">
        <v>31</v>
      </c>
      <c r="F581" s="297" t="s">
        <v>26</v>
      </c>
      <c r="G581" s="296">
        <v>7</v>
      </c>
      <c r="H581" s="433">
        <v>0</v>
      </c>
      <c r="I581" s="433">
        <v>0.99930555555555556</v>
      </c>
      <c r="J581" s="321">
        <f t="shared" si="58"/>
        <v>23.983333333333334</v>
      </c>
      <c r="K581" s="434">
        <v>6</v>
      </c>
      <c r="L581" s="431">
        <v>9306</v>
      </c>
      <c r="M581" s="431">
        <v>9306</v>
      </c>
      <c r="N581" s="321">
        <f t="shared" si="59"/>
        <v>223188.90000000002</v>
      </c>
      <c r="O581" s="324"/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45">
      <c r="A582" s="293">
        <v>44253</v>
      </c>
      <c r="B582" s="294" t="s">
        <v>29</v>
      </c>
      <c r="C582" s="295" t="s">
        <v>78</v>
      </c>
      <c r="D582" s="296">
        <v>1</v>
      </c>
      <c r="E582" s="296" t="s">
        <v>31</v>
      </c>
      <c r="F582" s="297" t="s">
        <v>26</v>
      </c>
      <c r="G582" s="296">
        <v>7</v>
      </c>
      <c r="H582" s="433">
        <v>0.66249999999999998</v>
      </c>
      <c r="I582" s="433">
        <v>0.96319444444444446</v>
      </c>
      <c r="J582" s="321">
        <f t="shared" si="58"/>
        <v>7.2166666666666668</v>
      </c>
      <c r="K582" s="433">
        <v>4.8611111111111112E-3</v>
      </c>
      <c r="L582" s="431">
        <v>1</v>
      </c>
      <c r="M582" s="431">
        <v>1</v>
      </c>
      <c r="N582" s="321">
        <f t="shared" si="59"/>
        <v>7.2166666666666668</v>
      </c>
      <c r="O582" s="324"/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47.1">
      <c r="A583" s="299" t="s">
        <v>252</v>
      </c>
      <c r="B583" s="300" t="s">
        <v>224</v>
      </c>
      <c r="C583" s="435" t="s">
        <v>54</v>
      </c>
      <c r="D583" s="309"/>
      <c r="E583" s="299" t="s">
        <v>34</v>
      </c>
      <c r="F583" s="310" t="s">
        <v>26</v>
      </c>
      <c r="G583" s="309">
        <v>7</v>
      </c>
      <c r="H583" s="308">
        <v>0</v>
      </c>
      <c r="I583" s="308">
        <v>0.3840277777777778</v>
      </c>
      <c r="J583" s="326">
        <f t="shared" si="58"/>
        <v>9.2166666666666668</v>
      </c>
      <c r="K583" s="449" t="s">
        <v>35</v>
      </c>
      <c r="L583" s="327">
        <v>4000</v>
      </c>
      <c r="M583" s="327">
        <v>4000</v>
      </c>
      <c r="N583" s="321">
        <f t="shared" si="59"/>
        <v>36866.666666666664</v>
      </c>
      <c r="O583" s="328" t="s">
        <v>96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47.1">
      <c r="A584" s="299" t="s">
        <v>252</v>
      </c>
      <c r="B584" s="300" t="s">
        <v>224</v>
      </c>
      <c r="C584" s="435" t="s">
        <v>37</v>
      </c>
      <c r="D584" s="309"/>
      <c r="E584" s="299" t="s">
        <v>34</v>
      </c>
      <c r="F584" s="310" t="s">
        <v>26</v>
      </c>
      <c r="G584" s="309">
        <v>7</v>
      </c>
      <c r="H584" s="308">
        <v>0</v>
      </c>
      <c r="I584" s="308">
        <v>0.12847222222222224</v>
      </c>
      <c r="J584" s="326">
        <f t="shared" si="58"/>
        <v>3.0833333333333335</v>
      </c>
      <c r="K584" s="449" t="s">
        <v>35</v>
      </c>
      <c r="L584" s="327">
        <v>9634</v>
      </c>
      <c r="M584" s="327">
        <v>9634</v>
      </c>
      <c r="N584" s="321">
        <f t="shared" si="59"/>
        <v>29704.833333333336</v>
      </c>
      <c r="O584" s="328" t="s">
        <v>96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45">
      <c r="A585" s="299" t="s">
        <v>252</v>
      </c>
      <c r="B585" s="300" t="s">
        <v>224</v>
      </c>
      <c r="C585" s="435" t="s">
        <v>37</v>
      </c>
      <c r="D585" s="309">
        <v>6</v>
      </c>
      <c r="E585" s="299" t="s">
        <v>39</v>
      </c>
      <c r="F585" s="310">
        <v>99</v>
      </c>
      <c r="G585" s="309">
        <v>6</v>
      </c>
      <c r="H585" s="308">
        <v>0.30486111111111108</v>
      </c>
      <c r="I585" s="308">
        <v>0.34027777777777773</v>
      </c>
      <c r="J585" s="326">
        <f t="shared" si="58"/>
        <v>0.85</v>
      </c>
      <c r="K585" s="450" t="s">
        <v>254</v>
      </c>
      <c r="L585" s="327">
        <v>9634</v>
      </c>
      <c r="M585" s="327">
        <v>9634</v>
      </c>
      <c r="N585" s="321">
        <f t="shared" si="59"/>
        <v>8188.9</v>
      </c>
      <c r="O585" s="328" t="s">
        <v>62</v>
      </c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47.1">
      <c r="A586" s="299" t="s">
        <v>252</v>
      </c>
      <c r="B586" s="300" t="s">
        <v>224</v>
      </c>
      <c r="C586" s="435" t="s">
        <v>37</v>
      </c>
      <c r="D586" s="309">
        <v>8</v>
      </c>
      <c r="E586" s="299" t="s">
        <v>34</v>
      </c>
      <c r="F586" s="310" t="s">
        <v>26</v>
      </c>
      <c r="G586" s="309">
        <v>7</v>
      </c>
      <c r="H586" s="308">
        <v>0.37638888888888888</v>
      </c>
      <c r="I586" s="308">
        <v>0.59375</v>
      </c>
      <c r="J586" s="326">
        <f t="shared" si="58"/>
        <v>5.2166666666666668</v>
      </c>
      <c r="K586" s="450" t="s">
        <v>255</v>
      </c>
      <c r="L586" s="327">
        <v>4010</v>
      </c>
      <c r="M586" s="327">
        <v>4010</v>
      </c>
      <c r="N586" s="321">
        <f t="shared" si="59"/>
        <v>20918.833333333332</v>
      </c>
      <c r="O586" s="328" t="s">
        <v>96</v>
      </c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47.1">
      <c r="A587" s="299" t="s">
        <v>252</v>
      </c>
      <c r="B587" s="300" t="s">
        <v>224</v>
      </c>
      <c r="C587" s="435" t="s">
        <v>54</v>
      </c>
      <c r="D587" s="309">
        <v>14</v>
      </c>
      <c r="E587" s="299" t="s">
        <v>34</v>
      </c>
      <c r="F587" s="310" t="s">
        <v>26</v>
      </c>
      <c r="G587" s="309">
        <v>7</v>
      </c>
      <c r="H587" s="308">
        <v>0.57291666666666663</v>
      </c>
      <c r="I587" s="308">
        <v>0.99930555555555556</v>
      </c>
      <c r="J587" s="326">
        <f t="shared" si="58"/>
        <v>10.233333333333333</v>
      </c>
      <c r="K587" s="450" t="s">
        <v>68</v>
      </c>
      <c r="L587" s="340">
        <v>0</v>
      </c>
      <c r="M587" s="340">
        <v>0</v>
      </c>
      <c r="N587" s="321">
        <f t="shared" si="59"/>
        <v>0</v>
      </c>
      <c r="O587" s="328" t="s">
        <v>96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47.1">
      <c r="A588" s="299" t="s">
        <v>252</v>
      </c>
      <c r="B588" s="451" t="s">
        <v>224</v>
      </c>
      <c r="C588" s="435" t="s">
        <v>37</v>
      </c>
      <c r="D588" s="309">
        <v>18</v>
      </c>
      <c r="E588" s="299" t="s">
        <v>34</v>
      </c>
      <c r="F588" s="310" t="s">
        <v>26</v>
      </c>
      <c r="G588" s="309">
        <v>7</v>
      </c>
      <c r="H588" s="452">
        <v>0.78819444444444453</v>
      </c>
      <c r="I588" s="452">
        <v>0.92013888888888884</v>
      </c>
      <c r="J588" s="453">
        <f t="shared" si="58"/>
        <v>3.1666666666666665</v>
      </c>
      <c r="K588" s="454" t="s">
        <v>180</v>
      </c>
      <c r="L588" s="327">
        <v>9634</v>
      </c>
      <c r="M588" s="327">
        <v>9634</v>
      </c>
      <c r="N588" s="455">
        <f t="shared" si="59"/>
        <v>30507.666666666664</v>
      </c>
      <c r="O588" s="328" t="s">
        <v>96</v>
      </c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70.5">
      <c r="A589" s="410" t="s">
        <v>256</v>
      </c>
      <c r="B589" s="411" t="s">
        <v>19</v>
      </c>
      <c r="C589" s="412" t="s">
        <v>24</v>
      </c>
      <c r="D589" s="413">
        <v>1</v>
      </c>
      <c r="E589" s="413" t="s">
        <v>21</v>
      </c>
      <c r="F589" s="414">
        <v>99</v>
      </c>
      <c r="G589" s="413" t="s">
        <v>143</v>
      </c>
      <c r="H589" s="415">
        <v>0.20694444444444446</v>
      </c>
      <c r="I589" s="415">
        <v>0.71666666666666667</v>
      </c>
      <c r="J589" s="416">
        <f t="shared" si="58"/>
        <v>12.233333333333333</v>
      </c>
      <c r="K589" s="417">
        <v>4</v>
      </c>
      <c r="L589" s="413">
        <v>25</v>
      </c>
      <c r="M589" s="413">
        <v>25</v>
      </c>
      <c r="N589" s="416">
        <f t="shared" si="59"/>
        <v>305.83333333333331</v>
      </c>
      <c r="O589" s="419" t="s">
        <v>257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45">
      <c r="A590" s="410" t="s">
        <v>256</v>
      </c>
      <c r="B590" s="411" t="s">
        <v>19</v>
      </c>
      <c r="C590" s="412" t="s">
        <v>48</v>
      </c>
      <c r="D590" s="413">
        <v>1</v>
      </c>
      <c r="E590" s="413" t="s">
        <v>21</v>
      </c>
      <c r="F590" s="414">
        <v>99</v>
      </c>
      <c r="G590" s="413">
        <v>6</v>
      </c>
      <c r="H590" s="415">
        <v>0.30694444444444441</v>
      </c>
      <c r="I590" s="415">
        <v>0.31388888888888888</v>
      </c>
      <c r="J590" s="416">
        <f t="shared" si="58"/>
        <v>0.16666666666666666</v>
      </c>
      <c r="K590" s="417">
        <v>14</v>
      </c>
      <c r="L590" s="418">
        <v>14</v>
      </c>
      <c r="M590" s="418">
        <v>14</v>
      </c>
      <c r="N590" s="416">
        <f t="shared" si="59"/>
        <v>2.333333333333333</v>
      </c>
      <c r="O590" s="419" t="s">
        <v>148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70.5">
      <c r="A591" s="410" t="s">
        <v>256</v>
      </c>
      <c r="B591" s="411" t="s">
        <v>19</v>
      </c>
      <c r="C591" s="412" t="s">
        <v>20</v>
      </c>
      <c r="D591" s="413">
        <v>1</v>
      </c>
      <c r="E591" s="413" t="s">
        <v>21</v>
      </c>
      <c r="F591" s="414" t="s">
        <v>66</v>
      </c>
      <c r="G591" s="413">
        <v>1</v>
      </c>
      <c r="H591" s="415">
        <v>0.3430555555555555</v>
      </c>
      <c r="I591" s="415">
        <v>0.71944444444444444</v>
      </c>
      <c r="J591" s="416">
        <f t="shared" si="58"/>
        <v>9.0333333333333332</v>
      </c>
      <c r="K591" s="417">
        <v>15</v>
      </c>
      <c r="L591" s="413">
        <v>492</v>
      </c>
      <c r="M591" s="413">
        <v>492</v>
      </c>
      <c r="N591" s="416">
        <f t="shared" si="59"/>
        <v>4444.3999999999996</v>
      </c>
      <c r="O591" s="426" t="s">
        <v>258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45">
      <c r="A592" s="410" t="s">
        <v>256</v>
      </c>
      <c r="B592" s="411" t="s">
        <v>19</v>
      </c>
      <c r="C592" s="412" t="s">
        <v>48</v>
      </c>
      <c r="D592" s="413">
        <v>2</v>
      </c>
      <c r="E592" s="413" t="s">
        <v>21</v>
      </c>
      <c r="F592" s="414">
        <v>99</v>
      </c>
      <c r="G592" s="413">
        <v>6</v>
      </c>
      <c r="H592" s="415">
        <v>0.44236111111111115</v>
      </c>
      <c r="I592" s="415">
        <v>0.45555555555555555</v>
      </c>
      <c r="J592" s="416">
        <f t="shared" si="58"/>
        <v>0.31666666666666665</v>
      </c>
      <c r="K592" s="417">
        <v>16</v>
      </c>
      <c r="L592" s="413">
        <v>14</v>
      </c>
      <c r="M592" s="413">
        <v>14</v>
      </c>
      <c r="N592" s="416">
        <f t="shared" si="59"/>
        <v>4.4333333333333336</v>
      </c>
      <c r="O592" s="427" t="s">
        <v>148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45">
      <c r="A593" s="410" t="s">
        <v>256</v>
      </c>
      <c r="B593" s="411" t="s">
        <v>19</v>
      </c>
      <c r="C593" s="412" t="s">
        <v>50</v>
      </c>
      <c r="D593" s="413">
        <v>1</v>
      </c>
      <c r="E593" s="413" t="s">
        <v>21</v>
      </c>
      <c r="F593" s="414">
        <v>99</v>
      </c>
      <c r="G593" s="413">
        <v>6</v>
      </c>
      <c r="H593" s="415">
        <v>0.54375000000000007</v>
      </c>
      <c r="I593" s="415">
        <v>0.54722222222222217</v>
      </c>
      <c r="J593" s="416">
        <f t="shared" si="58"/>
        <v>8.3333333333333329E-2</v>
      </c>
      <c r="K593" s="417">
        <v>5</v>
      </c>
      <c r="L593" s="413">
        <v>11</v>
      </c>
      <c r="M593" s="413">
        <v>11</v>
      </c>
      <c r="N593" s="416">
        <f t="shared" si="59"/>
        <v>0.91666666666666663</v>
      </c>
      <c r="O593" s="428" t="s">
        <v>148</v>
      </c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45">
      <c r="A594" s="410" t="s">
        <v>256</v>
      </c>
      <c r="B594" s="411" t="s">
        <v>19</v>
      </c>
      <c r="C594" s="412" t="s">
        <v>50</v>
      </c>
      <c r="D594" s="413">
        <v>2</v>
      </c>
      <c r="E594" s="413" t="s">
        <v>21</v>
      </c>
      <c r="F594" s="414">
        <v>99</v>
      </c>
      <c r="G594" s="413">
        <v>6</v>
      </c>
      <c r="H594" s="415">
        <v>0.60486111111111118</v>
      </c>
      <c r="I594" s="415">
        <v>0.61319444444444449</v>
      </c>
      <c r="J594" s="416">
        <f t="shared" si="58"/>
        <v>0.2</v>
      </c>
      <c r="K594" s="417">
        <v>9</v>
      </c>
      <c r="L594" s="413">
        <v>11</v>
      </c>
      <c r="M594" s="418"/>
      <c r="N594" s="416">
        <f t="shared" si="59"/>
        <v>2.2000000000000002</v>
      </c>
      <c r="O594" s="425" t="s">
        <v>148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45">
      <c r="A595" s="410" t="s">
        <v>256</v>
      </c>
      <c r="B595" s="411" t="s">
        <v>19</v>
      </c>
      <c r="C595" s="412" t="s">
        <v>23</v>
      </c>
      <c r="D595" s="413">
        <v>1</v>
      </c>
      <c r="E595" s="413" t="s">
        <v>21</v>
      </c>
      <c r="F595" s="414">
        <v>99</v>
      </c>
      <c r="G595" s="413">
        <v>6</v>
      </c>
      <c r="H595" s="415">
        <v>0.78125</v>
      </c>
      <c r="I595" s="415">
        <v>0.78888888888888886</v>
      </c>
      <c r="J595" s="416">
        <f t="shared" si="58"/>
        <v>0.18333333333333332</v>
      </c>
      <c r="K595" s="417">
        <v>12</v>
      </c>
      <c r="L595" s="413">
        <v>1</v>
      </c>
      <c r="M595" s="418"/>
      <c r="N595" s="416">
        <f t="shared" si="59"/>
        <v>0.18333333333333332</v>
      </c>
      <c r="O595" s="425" t="s">
        <v>148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45">
      <c r="A596" s="410" t="s">
        <v>256</v>
      </c>
      <c r="B596" s="411" t="s">
        <v>19</v>
      </c>
      <c r="C596" s="422" t="s">
        <v>28</v>
      </c>
      <c r="D596" s="413">
        <v>1</v>
      </c>
      <c r="E596" s="413" t="s">
        <v>21</v>
      </c>
      <c r="F596" s="414">
        <v>99</v>
      </c>
      <c r="G596" s="413">
        <v>7</v>
      </c>
      <c r="H596" s="415">
        <v>0.3430555555555555</v>
      </c>
      <c r="I596" s="415">
        <v>0.72916666666666663</v>
      </c>
      <c r="J596" s="416">
        <f>HOUR(I596-H596)+MINUTE(I596-H596)/60</f>
        <v>9.2666666666666675</v>
      </c>
      <c r="K596" s="416"/>
      <c r="L596" s="413">
        <v>14</v>
      </c>
      <c r="M596" s="424"/>
      <c r="N596" s="416">
        <f>J596*L596</f>
        <v>129.73333333333335</v>
      </c>
      <c r="O596" s="425"/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45">
      <c r="A597" s="293">
        <v>44253</v>
      </c>
      <c r="B597" s="294" t="s">
        <v>29</v>
      </c>
      <c r="C597" s="430" t="s">
        <v>240</v>
      </c>
      <c r="D597" s="431">
        <v>1</v>
      </c>
      <c r="E597" s="431" t="s">
        <v>21</v>
      </c>
      <c r="F597" s="432">
        <v>99</v>
      </c>
      <c r="G597" s="431">
        <v>6</v>
      </c>
      <c r="H597" s="433">
        <v>0</v>
      </c>
      <c r="I597" s="433">
        <v>0.99930555555555556</v>
      </c>
      <c r="J597" s="321">
        <f t="shared" ref="J597:J627" si="60">HOUR(I597-H597)+MINUTE(I597-H597)/60</f>
        <v>23.983333333333334</v>
      </c>
      <c r="K597" s="434">
        <v>9</v>
      </c>
      <c r="L597" s="431">
        <v>2536</v>
      </c>
      <c r="M597" s="325"/>
      <c r="N597" s="321">
        <f t="shared" ref="N597:N627" si="61">J597*L597</f>
        <v>60821.733333333337</v>
      </c>
      <c r="O597" s="324"/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45">
      <c r="A598" s="293">
        <v>44253</v>
      </c>
      <c r="B598" s="294" t="s">
        <v>29</v>
      </c>
      <c r="C598" s="430" t="s">
        <v>30</v>
      </c>
      <c r="D598" s="431">
        <v>1</v>
      </c>
      <c r="E598" s="296" t="s">
        <v>31</v>
      </c>
      <c r="F598" s="297" t="s">
        <v>26</v>
      </c>
      <c r="G598" s="296">
        <v>7</v>
      </c>
      <c r="H598" s="433">
        <v>0</v>
      </c>
      <c r="I598" s="433">
        <v>0.99930555555555556</v>
      </c>
      <c r="J598" s="321">
        <f t="shared" si="60"/>
        <v>23.983333333333334</v>
      </c>
      <c r="K598" s="434">
        <v>6</v>
      </c>
      <c r="L598" s="431">
        <v>9306</v>
      </c>
      <c r="M598" s="325"/>
      <c r="N598" s="321">
        <f t="shared" si="61"/>
        <v>223188.90000000002</v>
      </c>
      <c r="O598" s="324"/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47.1">
      <c r="A599" s="293">
        <v>44253</v>
      </c>
      <c r="B599" s="294" t="s">
        <v>29</v>
      </c>
      <c r="C599" s="430" t="s">
        <v>88</v>
      </c>
      <c r="D599" s="431">
        <v>1</v>
      </c>
      <c r="E599" s="296" t="s">
        <v>47</v>
      </c>
      <c r="F599" s="297">
        <v>99</v>
      </c>
      <c r="G599" s="296">
        <v>7</v>
      </c>
      <c r="H599" s="433">
        <v>0.4604166666666667</v>
      </c>
      <c r="I599" s="433">
        <v>0.59583333333333333</v>
      </c>
      <c r="J599" s="321">
        <f t="shared" si="60"/>
        <v>3.25</v>
      </c>
      <c r="K599" s="434">
        <v>6</v>
      </c>
      <c r="L599" s="431">
        <v>1</v>
      </c>
      <c r="M599" s="325"/>
      <c r="N599" s="321">
        <f t="shared" si="61"/>
        <v>3.25</v>
      </c>
      <c r="O599" s="324" t="s">
        <v>259</v>
      </c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45">
      <c r="A600" s="293">
        <v>44254</v>
      </c>
      <c r="B600" s="294" t="s">
        <v>29</v>
      </c>
      <c r="C600" s="295" t="s">
        <v>78</v>
      </c>
      <c r="D600" s="296">
        <v>1</v>
      </c>
      <c r="E600" s="296" t="s">
        <v>31</v>
      </c>
      <c r="F600" s="297" t="s">
        <v>26</v>
      </c>
      <c r="G600" s="296">
        <v>7</v>
      </c>
      <c r="H600" s="433">
        <v>0.66249999999999998</v>
      </c>
      <c r="I600" s="433">
        <v>0.9194444444444444</v>
      </c>
      <c r="J600" s="321">
        <f t="shared" si="60"/>
        <v>6.166666666666667</v>
      </c>
      <c r="K600" s="433">
        <v>4.8611111111111112E-3</v>
      </c>
      <c r="L600" s="433">
        <v>1065</v>
      </c>
      <c r="M600" s="325"/>
      <c r="N600" s="321">
        <f t="shared" si="61"/>
        <v>6567.5</v>
      </c>
      <c r="O600" s="324"/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45">
      <c r="A601" s="293">
        <v>44254</v>
      </c>
      <c r="B601" s="294" t="s">
        <v>29</v>
      </c>
      <c r="C601" s="430" t="s">
        <v>260</v>
      </c>
      <c r="D601" s="431">
        <v>1</v>
      </c>
      <c r="E601" s="296" t="s">
        <v>47</v>
      </c>
      <c r="F601" s="297">
        <v>99</v>
      </c>
      <c r="G601" s="296">
        <v>7</v>
      </c>
      <c r="H601" s="433">
        <v>0.4604166666666667</v>
      </c>
      <c r="I601" s="433">
        <v>0.59583333333333333</v>
      </c>
      <c r="J601" s="321">
        <f t="shared" si="60"/>
        <v>3.25</v>
      </c>
      <c r="K601" s="434">
        <v>6</v>
      </c>
      <c r="L601" s="431">
        <v>1</v>
      </c>
      <c r="M601" s="325"/>
      <c r="N601" s="321">
        <f t="shared" si="61"/>
        <v>3.25</v>
      </c>
      <c r="O601" s="324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47.1">
      <c r="A602" s="293">
        <v>44254</v>
      </c>
      <c r="B602" s="294" t="s">
        <v>29</v>
      </c>
      <c r="C602" s="430" t="s">
        <v>261</v>
      </c>
      <c r="D602" s="431">
        <v>1</v>
      </c>
      <c r="E602" s="296" t="s">
        <v>47</v>
      </c>
      <c r="F602" s="297">
        <v>99</v>
      </c>
      <c r="G602" s="296">
        <v>7</v>
      </c>
      <c r="H602" s="433">
        <v>0.4604166666666667</v>
      </c>
      <c r="I602" s="433">
        <v>0.59583333333333333</v>
      </c>
      <c r="J602" s="321">
        <f t="shared" si="60"/>
        <v>3.25</v>
      </c>
      <c r="K602" s="434">
        <v>6</v>
      </c>
      <c r="L602" s="431">
        <v>1</v>
      </c>
      <c r="M602" s="325"/>
      <c r="N602" s="321">
        <f t="shared" si="61"/>
        <v>3.25</v>
      </c>
      <c r="O602" s="324" t="s">
        <v>259</v>
      </c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47.1">
      <c r="A603" s="300" t="s">
        <v>256</v>
      </c>
      <c r="B603" s="456" t="s">
        <v>32</v>
      </c>
      <c r="C603" s="300" t="s">
        <v>54</v>
      </c>
      <c r="D603" s="338"/>
      <c r="E603" s="332" t="s">
        <v>34</v>
      </c>
      <c r="F603" s="310" t="s">
        <v>26</v>
      </c>
      <c r="G603" s="309">
        <v>7</v>
      </c>
      <c r="H603" s="457">
        <v>0</v>
      </c>
      <c r="I603" s="440">
        <v>0.5854166666666667</v>
      </c>
      <c r="J603" s="326">
        <f t="shared" si="60"/>
        <v>14.05</v>
      </c>
      <c r="K603" s="449" t="s">
        <v>35</v>
      </c>
      <c r="L603" s="340">
        <v>4000</v>
      </c>
      <c r="M603" s="340">
        <v>4000</v>
      </c>
      <c r="N603" s="321">
        <f t="shared" si="61"/>
        <v>56200</v>
      </c>
      <c r="O603" s="458" t="s">
        <v>96</v>
      </c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45">
      <c r="A604" s="300" t="s">
        <v>256</v>
      </c>
      <c r="B604" s="456" t="s">
        <v>32</v>
      </c>
      <c r="C604" s="300" t="s">
        <v>37</v>
      </c>
      <c r="D604" s="338"/>
      <c r="E604" s="332" t="s">
        <v>39</v>
      </c>
      <c r="F604" s="310">
        <v>99</v>
      </c>
      <c r="G604" s="309">
        <v>6</v>
      </c>
      <c r="H604" s="457">
        <v>5.9027777777777783E-2</v>
      </c>
      <c r="I604" s="457">
        <v>6.5972222222222224E-2</v>
      </c>
      <c r="J604" s="326">
        <f t="shared" si="60"/>
        <v>0.16666666666666666</v>
      </c>
      <c r="K604" s="457" t="s">
        <v>262</v>
      </c>
      <c r="L604" s="340">
        <v>9634</v>
      </c>
      <c r="M604" s="340">
        <v>9634</v>
      </c>
      <c r="N604" s="321">
        <f t="shared" si="61"/>
        <v>1605.6666666666665</v>
      </c>
      <c r="O604" s="458" t="s">
        <v>100</v>
      </c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47.1">
      <c r="A605" s="300" t="s">
        <v>256</v>
      </c>
      <c r="B605" s="456" t="s">
        <v>32</v>
      </c>
      <c r="C605" s="300" t="s">
        <v>37</v>
      </c>
      <c r="D605" s="338">
        <v>2</v>
      </c>
      <c r="E605" s="332" t="s">
        <v>34</v>
      </c>
      <c r="F605" s="310" t="s">
        <v>26</v>
      </c>
      <c r="G605" s="309">
        <v>7</v>
      </c>
      <c r="H605" s="457">
        <v>0.11805555555555557</v>
      </c>
      <c r="I605" s="457">
        <v>0.27291666666666664</v>
      </c>
      <c r="J605" s="326">
        <f t="shared" si="60"/>
        <v>3.7166666666666668</v>
      </c>
      <c r="K605" s="457" t="s">
        <v>262</v>
      </c>
      <c r="L605" s="340">
        <v>9634</v>
      </c>
      <c r="M605" s="340">
        <v>9634</v>
      </c>
      <c r="N605" s="321">
        <f t="shared" si="61"/>
        <v>35806.366666666669</v>
      </c>
      <c r="O605" s="458" t="s">
        <v>96</v>
      </c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47.1">
      <c r="A606" s="300" t="s">
        <v>256</v>
      </c>
      <c r="B606" s="456" t="s">
        <v>32</v>
      </c>
      <c r="C606" s="300" t="s">
        <v>59</v>
      </c>
      <c r="D606" s="338">
        <v>7</v>
      </c>
      <c r="E606" s="332" t="s">
        <v>34</v>
      </c>
      <c r="F606" s="310" t="s">
        <v>26</v>
      </c>
      <c r="G606" s="309">
        <v>7</v>
      </c>
      <c r="H606" s="457">
        <v>0.35416666666666669</v>
      </c>
      <c r="I606" s="457">
        <v>0.35625000000000001</v>
      </c>
      <c r="J606" s="326">
        <f t="shared" si="60"/>
        <v>0.05</v>
      </c>
      <c r="K606" s="457" t="s">
        <v>68</v>
      </c>
      <c r="L606" s="340">
        <v>4010</v>
      </c>
      <c r="M606" s="340">
        <v>4010</v>
      </c>
      <c r="N606" s="321">
        <f t="shared" si="61"/>
        <v>200.5</v>
      </c>
      <c r="O606" s="458" t="s">
        <v>96</v>
      </c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45">
      <c r="A607" s="300" t="s">
        <v>256</v>
      </c>
      <c r="B607" s="456" t="s">
        <v>32</v>
      </c>
      <c r="C607" s="300" t="s">
        <v>37</v>
      </c>
      <c r="D607" s="338">
        <v>8</v>
      </c>
      <c r="E607" s="332" t="s">
        <v>63</v>
      </c>
      <c r="F607" s="310" t="s">
        <v>26</v>
      </c>
      <c r="G607" s="309">
        <v>1</v>
      </c>
      <c r="H607" s="457">
        <v>0.35416666666666669</v>
      </c>
      <c r="I607" s="457">
        <v>0.35625000000000001</v>
      </c>
      <c r="J607" s="326">
        <f t="shared" si="60"/>
        <v>0.05</v>
      </c>
      <c r="K607" s="457" t="s">
        <v>35</v>
      </c>
      <c r="L607" s="340">
        <v>0</v>
      </c>
      <c r="M607" s="340">
        <v>0</v>
      </c>
      <c r="N607" s="321">
        <f t="shared" si="61"/>
        <v>0</v>
      </c>
      <c r="O607" s="458" t="s">
        <v>65</v>
      </c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45">
      <c r="A608" s="300" t="s">
        <v>256</v>
      </c>
      <c r="B608" s="456" t="s">
        <v>32</v>
      </c>
      <c r="C608" s="300" t="s">
        <v>37</v>
      </c>
      <c r="D608" s="338">
        <v>9</v>
      </c>
      <c r="E608" s="332" t="s">
        <v>39</v>
      </c>
      <c r="F608" s="310">
        <v>99</v>
      </c>
      <c r="G608" s="309">
        <v>6</v>
      </c>
      <c r="H608" s="457">
        <v>0.36527777777777781</v>
      </c>
      <c r="I608" s="457">
        <v>0.38055555555555554</v>
      </c>
      <c r="J608" s="326">
        <f t="shared" si="60"/>
        <v>0.36666666666666664</v>
      </c>
      <c r="K608" s="457" t="s">
        <v>68</v>
      </c>
      <c r="L608" s="340">
        <v>9634</v>
      </c>
      <c r="M608" s="340">
        <v>9634</v>
      </c>
      <c r="N608" s="321">
        <f t="shared" si="61"/>
        <v>3532.4666666666662</v>
      </c>
      <c r="O608" s="458" t="s">
        <v>100</v>
      </c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47.1">
      <c r="A609" s="300" t="s">
        <v>256</v>
      </c>
      <c r="B609" s="456" t="s">
        <v>32</v>
      </c>
      <c r="C609" s="300" t="s">
        <v>37</v>
      </c>
      <c r="D609" s="338">
        <v>12</v>
      </c>
      <c r="E609" s="332" t="s">
        <v>34</v>
      </c>
      <c r="F609" s="310" t="s">
        <v>26</v>
      </c>
      <c r="G609" s="309">
        <v>7</v>
      </c>
      <c r="H609" s="457">
        <v>0.46597222222222223</v>
      </c>
      <c r="I609" s="457">
        <v>0.83819444444444446</v>
      </c>
      <c r="J609" s="326">
        <f t="shared" si="60"/>
        <v>8.9333333333333336</v>
      </c>
      <c r="K609" s="457" t="s">
        <v>124</v>
      </c>
      <c r="L609" s="340">
        <v>9634</v>
      </c>
      <c r="M609" s="340">
        <v>9634</v>
      </c>
      <c r="N609" s="321">
        <f t="shared" si="61"/>
        <v>86063.733333333337</v>
      </c>
      <c r="O609" s="458" t="s">
        <v>96</v>
      </c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23.45">
      <c r="A610" s="300" t="s">
        <v>256</v>
      </c>
      <c r="B610" s="456" t="s">
        <v>32</v>
      </c>
      <c r="C610" s="301" t="s">
        <v>71</v>
      </c>
      <c r="D610" s="338">
        <v>13</v>
      </c>
      <c r="E610" s="332" t="s">
        <v>60</v>
      </c>
      <c r="F610" s="310">
        <v>99</v>
      </c>
      <c r="G610" s="309">
        <v>6</v>
      </c>
      <c r="H610" s="457">
        <v>0.55277777777777781</v>
      </c>
      <c r="I610" s="457">
        <v>0.55972222222222223</v>
      </c>
      <c r="J610" s="326">
        <f t="shared" si="60"/>
        <v>0.16666666666666666</v>
      </c>
      <c r="K610" s="457" t="s">
        <v>72</v>
      </c>
      <c r="L610" s="327">
        <v>117</v>
      </c>
      <c r="M610" s="327">
        <v>117</v>
      </c>
      <c r="N610" s="321">
        <f t="shared" si="61"/>
        <v>19.5</v>
      </c>
      <c r="O610" s="458" t="s">
        <v>100</v>
      </c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45">
      <c r="A611" s="300" t="s">
        <v>256</v>
      </c>
      <c r="B611" s="456" t="s">
        <v>32</v>
      </c>
      <c r="C611" s="300" t="s">
        <v>54</v>
      </c>
      <c r="D611" s="310">
        <v>15</v>
      </c>
      <c r="E611" s="332" t="s">
        <v>39</v>
      </c>
      <c r="F611" s="310">
        <v>99</v>
      </c>
      <c r="G611" s="309">
        <v>6</v>
      </c>
      <c r="H611" s="308">
        <v>0.59513888888888888</v>
      </c>
      <c r="I611" s="459">
        <v>0.99930555555555556</v>
      </c>
      <c r="J611" s="326">
        <f t="shared" si="60"/>
        <v>9.6999999999999993</v>
      </c>
      <c r="K611" s="449" t="s">
        <v>147</v>
      </c>
      <c r="L611" s="340">
        <v>0</v>
      </c>
      <c r="M611" s="340">
        <v>0</v>
      </c>
      <c r="N611" s="321">
        <f t="shared" si="61"/>
        <v>0</v>
      </c>
      <c r="O611" s="458" t="s">
        <v>98</v>
      </c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47.1">
      <c r="A612" s="300" t="s">
        <v>256</v>
      </c>
      <c r="B612" s="456" t="s">
        <v>32</v>
      </c>
      <c r="C612" s="300" t="s">
        <v>59</v>
      </c>
      <c r="D612" s="310">
        <v>15</v>
      </c>
      <c r="E612" s="332" t="s">
        <v>39</v>
      </c>
      <c r="F612" s="310">
        <v>99</v>
      </c>
      <c r="G612" s="309">
        <v>6</v>
      </c>
      <c r="H612" s="308">
        <v>0.59513888888888888</v>
      </c>
      <c r="I612" s="459">
        <v>0.60138888888888886</v>
      </c>
      <c r="J612" s="326">
        <f t="shared" si="60"/>
        <v>0.15</v>
      </c>
      <c r="K612" s="457" t="s">
        <v>119</v>
      </c>
      <c r="L612" s="327">
        <v>4010</v>
      </c>
      <c r="M612" s="327">
        <v>4010</v>
      </c>
      <c r="N612" s="321">
        <f t="shared" si="61"/>
        <v>601.5</v>
      </c>
      <c r="O612" s="458" t="s">
        <v>132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47.1">
      <c r="A613" s="300" t="s">
        <v>256</v>
      </c>
      <c r="B613" s="456" t="s">
        <v>32</v>
      </c>
      <c r="C613" s="300" t="s">
        <v>59</v>
      </c>
      <c r="D613" s="338">
        <v>17</v>
      </c>
      <c r="E613" s="332" t="s">
        <v>44</v>
      </c>
      <c r="F613" s="310" t="s">
        <v>26</v>
      </c>
      <c r="G613" s="309">
        <v>1</v>
      </c>
      <c r="H613" s="339">
        <v>0.6333333333333333</v>
      </c>
      <c r="I613" s="459">
        <v>0.82638888888888884</v>
      </c>
      <c r="J613" s="326">
        <f t="shared" si="60"/>
        <v>4.6333333333333329</v>
      </c>
      <c r="K613" s="449" t="s">
        <v>125</v>
      </c>
      <c r="L613" s="327">
        <v>4010</v>
      </c>
      <c r="M613" s="327">
        <v>4010</v>
      </c>
      <c r="N613" s="321">
        <f t="shared" si="61"/>
        <v>18579.666666666664</v>
      </c>
      <c r="O613" s="458" t="s">
        <v>263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45">
      <c r="A614" s="300" t="s">
        <v>256</v>
      </c>
      <c r="B614" s="456" t="s">
        <v>32</v>
      </c>
      <c r="C614" s="301" t="s">
        <v>71</v>
      </c>
      <c r="D614" s="338">
        <v>21</v>
      </c>
      <c r="E614" s="332" t="s">
        <v>39</v>
      </c>
      <c r="F614" s="310">
        <v>99</v>
      </c>
      <c r="G614" s="309">
        <v>6</v>
      </c>
      <c r="H614" s="339">
        <v>0.76250000000000007</v>
      </c>
      <c r="I614" s="459">
        <v>0.78194444444444444</v>
      </c>
      <c r="J614" s="326">
        <f t="shared" si="60"/>
        <v>0.46666666666666667</v>
      </c>
      <c r="K614" s="449" t="s">
        <v>72</v>
      </c>
      <c r="L614" s="327">
        <v>117</v>
      </c>
      <c r="M614" s="327">
        <v>117</v>
      </c>
      <c r="N614" s="321">
        <f t="shared" si="61"/>
        <v>54.6</v>
      </c>
      <c r="O614" s="458" t="s">
        <v>100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45">
      <c r="A615" s="410" t="s">
        <v>264</v>
      </c>
      <c r="B615" s="411" t="s">
        <v>19</v>
      </c>
      <c r="C615" s="412" t="s">
        <v>50</v>
      </c>
      <c r="D615" s="413">
        <v>1</v>
      </c>
      <c r="E615" s="413" t="s">
        <v>21</v>
      </c>
      <c r="F615" s="414">
        <v>99</v>
      </c>
      <c r="G615" s="413">
        <v>6</v>
      </c>
      <c r="H615" s="415">
        <v>0.31944444444444448</v>
      </c>
      <c r="I615" s="415">
        <v>0.32083333333333336</v>
      </c>
      <c r="J615" s="416">
        <f t="shared" si="60"/>
        <v>3.3333333333333333E-2</v>
      </c>
      <c r="K615" s="417">
        <v>9</v>
      </c>
      <c r="L615" s="413">
        <v>11</v>
      </c>
      <c r="M615" s="413">
        <v>11</v>
      </c>
      <c r="N615" s="416">
        <f t="shared" si="61"/>
        <v>0.36666666666666664</v>
      </c>
      <c r="O615" s="419" t="s">
        <v>148</v>
      </c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45">
      <c r="A616" s="410" t="s">
        <v>264</v>
      </c>
      <c r="B616" s="411" t="s">
        <v>19</v>
      </c>
      <c r="C616" s="412" t="s">
        <v>24</v>
      </c>
      <c r="D616" s="413">
        <v>1</v>
      </c>
      <c r="E616" s="413" t="s">
        <v>21</v>
      </c>
      <c r="F616" s="414">
        <v>99</v>
      </c>
      <c r="G616" s="413">
        <v>6</v>
      </c>
      <c r="H616" s="415">
        <v>0.42638888888888887</v>
      </c>
      <c r="I616" s="415">
        <v>0.44097222222222227</v>
      </c>
      <c r="J616" s="416">
        <f t="shared" si="60"/>
        <v>0.35</v>
      </c>
      <c r="K616" s="417">
        <v>3</v>
      </c>
      <c r="L616" s="418">
        <v>25</v>
      </c>
      <c r="M616" s="418">
        <v>25</v>
      </c>
      <c r="N616" s="416">
        <f t="shared" si="61"/>
        <v>8.75</v>
      </c>
      <c r="O616" s="419" t="s">
        <v>148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70.5">
      <c r="A617" s="410" t="s">
        <v>264</v>
      </c>
      <c r="B617" s="411" t="s">
        <v>19</v>
      </c>
      <c r="C617" s="412" t="s">
        <v>24</v>
      </c>
      <c r="D617" s="413">
        <v>2</v>
      </c>
      <c r="E617" s="413" t="s">
        <v>21</v>
      </c>
      <c r="F617" s="414">
        <v>99</v>
      </c>
      <c r="G617" s="413" t="s">
        <v>128</v>
      </c>
      <c r="H617" s="415">
        <v>0.44791666666666669</v>
      </c>
      <c r="I617" s="415">
        <v>0.63611111111111118</v>
      </c>
      <c r="J617" s="416">
        <f t="shared" si="60"/>
        <v>4.5166666666666666</v>
      </c>
      <c r="K617" s="417">
        <v>0</v>
      </c>
      <c r="L617" s="413">
        <v>25</v>
      </c>
      <c r="M617" s="413">
        <v>25</v>
      </c>
      <c r="N617" s="416">
        <f t="shared" si="61"/>
        <v>112.91666666666667</v>
      </c>
      <c r="O617" s="426" t="s">
        <v>265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45">
      <c r="A618" s="410" t="s">
        <v>264</v>
      </c>
      <c r="B618" s="411" t="s">
        <v>19</v>
      </c>
      <c r="C618" s="412" t="s">
        <v>50</v>
      </c>
      <c r="D618" s="413">
        <v>2</v>
      </c>
      <c r="E618" s="413" t="s">
        <v>21</v>
      </c>
      <c r="F618" s="414">
        <v>99</v>
      </c>
      <c r="G618" s="413" t="s">
        <v>128</v>
      </c>
      <c r="H618" s="415">
        <v>0.58680555555555558</v>
      </c>
      <c r="I618" s="415">
        <v>0.59305555555555556</v>
      </c>
      <c r="J618" s="416">
        <f t="shared" si="60"/>
        <v>0.15</v>
      </c>
      <c r="K618" s="417">
        <v>5</v>
      </c>
      <c r="L618" s="413">
        <v>11</v>
      </c>
      <c r="M618" s="413">
        <v>11</v>
      </c>
      <c r="N618" s="416">
        <f t="shared" si="61"/>
        <v>1.65</v>
      </c>
      <c r="O618" s="419" t="s">
        <v>148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23.45">
      <c r="A619" s="410" t="s">
        <v>264</v>
      </c>
      <c r="B619" s="411" t="s">
        <v>19</v>
      </c>
      <c r="C619" s="412" t="s">
        <v>23</v>
      </c>
      <c r="D619" s="413">
        <v>1</v>
      </c>
      <c r="E619" s="413" t="s">
        <v>21</v>
      </c>
      <c r="F619" s="414">
        <v>99</v>
      </c>
      <c r="G619" s="413">
        <v>6</v>
      </c>
      <c r="H619" s="415">
        <v>0.62847222222222221</v>
      </c>
      <c r="I619" s="415">
        <v>0.65347222222222223</v>
      </c>
      <c r="J619" s="416">
        <f t="shared" si="60"/>
        <v>0.6</v>
      </c>
      <c r="K619" s="417">
        <v>10</v>
      </c>
      <c r="L619" s="413">
        <v>1</v>
      </c>
      <c r="M619" s="413">
        <v>1</v>
      </c>
      <c r="N619" s="416">
        <f t="shared" si="61"/>
        <v>0.6</v>
      </c>
      <c r="O619" s="419" t="s">
        <v>148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23.45">
      <c r="A620" s="293">
        <v>44254</v>
      </c>
      <c r="B620" s="294" t="s">
        <v>29</v>
      </c>
      <c r="C620" s="430" t="s">
        <v>240</v>
      </c>
      <c r="D620" s="431">
        <v>1</v>
      </c>
      <c r="E620" s="431" t="s">
        <v>21</v>
      </c>
      <c r="F620" s="432">
        <v>99</v>
      </c>
      <c r="G620" s="431">
        <v>6</v>
      </c>
      <c r="H620" s="433">
        <v>0</v>
      </c>
      <c r="I620" s="433">
        <v>0.99930555555555556</v>
      </c>
      <c r="J620" s="321">
        <f t="shared" si="60"/>
        <v>23.983333333333334</v>
      </c>
      <c r="K620" s="434">
        <v>9</v>
      </c>
      <c r="L620" s="431">
        <v>0</v>
      </c>
      <c r="M620" s="325"/>
      <c r="N620" s="321">
        <f t="shared" si="61"/>
        <v>0</v>
      </c>
      <c r="O620" s="324"/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47.1">
      <c r="A621" s="293">
        <v>44254</v>
      </c>
      <c r="B621" s="294" t="s">
        <v>29</v>
      </c>
      <c r="C621" s="430" t="s">
        <v>30</v>
      </c>
      <c r="D621" s="431">
        <v>1</v>
      </c>
      <c r="E621" s="296" t="s">
        <v>31</v>
      </c>
      <c r="F621" s="297" t="s">
        <v>26</v>
      </c>
      <c r="G621" s="296">
        <v>7</v>
      </c>
      <c r="H621" s="433">
        <v>0</v>
      </c>
      <c r="I621" s="433">
        <v>0.99930555555555556</v>
      </c>
      <c r="J621" s="321">
        <f t="shared" si="60"/>
        <v>23.983333333333334</v>
      </c>
      <c r="K621" s="434">
        <v>6</v>
      </c>
      <c r="L621" s="431">
        <v>0</v>
      </c>
      <c r="M621" s="325"/>
      <c r="N621" s="321">
        <f t="shared" si="61"/>
        <v>0</v>
      </c>
      <c r="O621" s="324" t="s">
        <v>266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45">
      <c r="A622" s="300" t="s">
        <v>256</v>
      </c>
      <c r="B622" s="456" t="s">
        <v>32</v>
      </c>
      <c r="C622" s="300" t="s">
        <v>54</v>
      </c>
      <c r="D622" s="310">
        <v>15</v>
      </c>
      <c r="E622" s="332" t="s">
        <v>39</v>
      </c>
      <c r="F622" s="310">
        <v>99</v>
      </c>
      <c r="G622" s="309">
        <v>6</v>
      </c>
      <c r="H622" s="308">
        <v>0</v>
      </c>
      <c r="I622" s="308">
        <v>0.22013888888888888</v>
      </c>
      <c r="J622" s="326">
        <f t="shared" si="60"/>
        <v>5.2833333333333332</v>
      </c>
      <c r="K622" s="309" t="s">
        <v>72</v>
      </c>
      <c r="L622" s="327">
        <v>0</v>
      </c>
      <c r="M622" s="327">
        <v>0</v>
      </c>
      <c r="N622" s="321">
        <f t="shared" si="61"/>
        <v>0</v>
      </c>
      <c r="O622" s="328" t="s">
        <v>267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45">
      <c r="A623" s="300" t="s">
        <v>264</v>
      </c>
      <c r="B623" s="456" t="s">
        <v>32</v>
      </c>
      <c r="C623" s="300" t="s">
        <v>57</v>
      </c>
      <c r="D623" s="310">
        <v>8</v>
      </c>
      <c r="E623" s="332" t="s">
        <v>39</v>
      </c>
      <c r="F623" s="310">
        <v>99</v>
      </c>
      <c r="G623" s="309">
        <v>6</v>
      </c>
      <c r="H623" s="307">
        <v>0.34930555555555554</v>
      </c>
      <c r="I623" s="306">
        <v>0.47013888888888888</v>
      </c>
      <c r="J623" s="326">
        <f t="shared" si="60"/>
        <v>2.9</v>
      </c>
      <c r="K623" s="306" t="s">
        <v>61</v>
      </c>
      <c r="L623" s="340">
        <v>9634</v>
      </c>
      <c r="M623" s="340">
        <v>9634</v>
      </c>
      <c r="N623" s="321">
        <f t="shared" si="61"/>
        <v>27938.6</v>
      </c>
      <c r="O623" s="328" t="s">
        <v>267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45">
      <c r="A624" s="300" t="s">
        <v>264</v>
      </c>
      <c r="B624" s="456" t="s">
        <v>32</v>
      </c>
      <c r="C624" s="300" t="s">
        <v>59</v>
      </c>
      <c r="D624" s="338">
        <v>8</v>
      </c>
      <c r="E624" s="332" t="s">
        <v>60</v>
      </c>
      <c r="F624" s="310">
        <v>99</v>
      </c>
      <c r="G624" s="309">
        <v>6</v>
      </c>
      <c r="H624" s="308">
        <v>0.34930555555555554</v>
      </c>
      <c r="I624" s="308">
        <v>0.37083333333333335</v>
      </c>
      <c r="J624" s="326">
        <f t="shared" si="60"/>
        <v>0.51666666666666672</v>
      </c>
      <c r="K624" s="309" t="s">
        <v>72</v>
      </c>
      <c r="L624" s="340">
        <v>4010</v>
      </c>
      <c r="M624" s="340">
        <v>4010</v>
      </c>
      <c r="N624" s="321">
        <f t="shared" si="61"/>
        <v>2071.8333333333335</v>
      </c>
      <c r="O624" s="328" t="s">
        <v>267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41" ht="23.45">
      <c r="A625" s="300" t="s">
        <v>264</v>
      </c>
      <c r="B625" s="456" t="s">
        <v>32</v>
      </c>
      <c r="C625" s="300" t="s">
        <v>71</v>
      </c>
      <c r="D625" s="338">
        <v>11</v>
      </c>
      <c r="E625" s="332" t="s">
        <v>60</v>
      </c>
      <c r="F625" s="310">
        <v>99</v>
      </c>
      <c r="G625" s="309">
        <v>6</v>
      </c>
      <c r="H625" s="308">
        <v>0.65277777777777779</v>
      </c>
      <c r="I625" s="308">
        <v>0.66666666666666663</v>
      </c>
      <c r="J625" s="326">
        <f t="shared" si="60"/>
        <v>0.33333333333333331</v>
      </c>
      <c r="K625" s="309" t="s">
        <v>68</v>
      </c>
      <c r="L625" s="327">
        <v>117</v>
      </c>
      <c r="M625" s="327">
        <v>117</v>
      </c>
      <c r="N625" s="321">
        <f t="shared" si="61"/>
        <v>39</v>
      </c>
      <c r="O625" s="328" t="s">
        <v>267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41" ht="23.45">
      <c r="A626" s="300" t="s">
        <v>264</v>
      </c>
      <c r="B626" s="456" t="s">
        <v>32</v>
      </c>
      <c r="C626" s="300" t="s">
        <v>57</v>
      </c>
      <c r="D626" s="310">
        <v>12</v>
      </c>
      <c r="E626" s="332" t="s">
        <v>39</v>
      </c>
      <c r="F626" s="310">
        <v>99</v>
      </c>
      <c r="G626" s="309">
        <v>6</v>
      </c>
      <c r="H626" s="308">
        <v>0.7090277777777777</v>
      </c>
      <c r="I626" s="308">
        <v>0.76388888888888884</v>
      </c>
      <c r="J626" s="326">
        <f t="shared" si="60"/>
        <v>1.3166666666666667</v>
      </c>
      <c r="K626" s="337" t="s">
        <v>73</v>
      </c>
      <c r="L626" s="340">
        <v>9634</v>
      </c>
      <c r="M626" s="340">
        <v>9634</v>
      </c>
      <c r="N626" s="321">
        <f t="shared" si="61"/>
        <v>12684.766666666666</v>
      </c>
      <c r="O626" s="328" t="s">
        <v>65</v>
      </c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41" ht="23.45">
      <c r="A627" s="300" t="s">
        <v>264</v>
      </c>
      <c r="B627" s="456" t="s">
        <v>32</v>
      </c>
      <c r="C627" s="300" t="s">
        <v>57</v>
      </c>
      <c r="D627" s="310">
        <v>15</v>
      </c>
      <c r="E627" s="332" t="s">
        <v>39</v>
      </c>
      <c r="F627" s="310">
        <v>99</v>
      </c>
      <c r="G627" s="309">
        <v>6</v>
      </c>
      <c r="H627" s="308">
        <v>0.83819444444444446</v>
      </c>
      <c r="I627" s="308">
        <v>0.99930555555555556</v>
      </c>
      <c r="J627" s="326">
        <f t="shared" si="60"/>
        <v>3.8666666666666667</v>
      </c>
      <c r="K627" s="332" t="s">
        <v>268</v>
      </c>
      <c r="L627" s="327">
        <v>0</v>
      </c>
      <c r="M627" s="327">
        <v>0</v>
      </c>
      <c r="N627" s="321">
        <f t="shared" si="61"/>
        <v>0</v>
      </c>
      <c r="O627" s="330" t="s">
        <v>269</v>
      </c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41" ht="23.45">
      <c r="A628" s="293"/>
      <c r="B628" s="294"/>
      <c r="C628" s="295"/>
      <c r="D628" s="296"/>
      <c r="E628" s="296"/>
      <c r="F628" s="297"/>
      <c r="G628" s="296"/>
      <c r="H628" s="298"/>
      <c r="I628" s="298"/>
      <c r="J628" s="321"/>
      <c r="K628" s="322"/>
      <c r="L628" s="296"/>
      <c r="M628" s="325"/>
      <c r="N628" s="321"/>
      <c r="O628" s="324"/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41" ht="23.45">
      <c r="A629" s="293"/>
      <c r="B629" s="294"/>
      <c r="C629" s="295"/>
      <c r="D629" s="296"/>
      <c r="E629" s="296"/>
      <c r="F629" s="297"/>
      <c r="G629" s="296"/>
      <c r="H629" s="298"/>
      <c r="I629" s="298"/>
      <c r="J629" s="321"/>
      <c r="K629" s="321"/>
      <c r="L629" s="296"/>
      <c r="M629" s="325"/>
      <c r="N629" s="321"/>
      <c r="O629" s="324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41" ht="23.45">
      <c r="A630" s="293"/>
      <c r="B630" s="294"/>
      <c r="C630" s="295"/>
      <c r="D630" s="296"/>
      <c r="E630" s="296"/>
      <c r="F630" s="297"/>
      <c r="G630" s="296"/>
      <c r="H630" s="298"/>
      <c r="I630" s="298"/>
      <c r="J630" s="321"/>
      <c r="K630" s="322"/>
      <c r="L630" s="296"/>
      <c r="M630" s="325"/>
      <c r="N630" s="321"/>
      <c r="O630" s="324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41" ht="23.45">
      <c r="A631" s="293"/>
      <c r="B631" s="294"/>
      <c r="C631" s="295"/>
      <c r="D631" s="296"/>
      <c r="E631" s="296"/>
      <c r="F631" s="297"/>
      <c r="G631" s="296"/>
      <c r="H631" s="298"/>
      <c r="I631" s="298"/>
      <c r="J631" s="321"/>
      <c r="K631" s="322"/>
      <c r="L631" s="296"/>
      <c r="M631" s="323"/>
      <c r="N631" s="321"/>
      <c r="O631" s="324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41" ht="23.45">
      <c r="A632" s="293"/>
      <c r="B632" s="294"/>
      <c r="C632" s="295"/>
      <c r="D632" s="296"/>
      <c r="E632" s="296"/>
      <c r="F632" s="297"/>
      <c r="G632" s="296"/>
      <c r="H632" s="298"/>
      <c r="I632" s="298"/>
      <c r="J632" s="321"/>
      <c r="K632" s="322"/>
      <c r="L632" s="296"/>
      <c r="M632" s="323"/>
      <c r="N632" s="321"/>
      <c r="O632" s="324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41" ht="23.45">
      <c r="A633" s="300"/>
      <c r="B633" s="300"/>
      <c r="C633" s="300"/>
      <c r="D633" s="338"/>
      <c r="E633" s="288"/>
      <c r="F633" s="310"/>
      <c r="G633" s="309"/>
      <c r="H633" s="306"/>
      <c r="I633" s="306"/>
      <c r="J633" s="326"/>
      <c r="K633" s="306"/>
      <c r="L633" s="340"/>
      <c r="M633" s="340"/>
      <c r="N633" s="321"/>
      <c r="O633" s="328"/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41" ht="23.45">
      <c r="A634" s="300"/>
      <c r="B634" s="300"/>
      <c r="C634" s="301"/>
      <c r="D634" s="338"/>
      <c r="E634" s="288"/>
      <c r="F634" s="310"/>
      <c r="G634" s="309"/>
      <c r="H634" s="306"/>
      <c r="I634" s="306"/>
      <c r="J634" s="326"/>
      <c r="K634" s="306"/>
      <c r="L634" s="327"/>
      <c r="M634" s="327"/>
      <c r="N634" s="321"/>
      <c r="O634" s="328"/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41" ht="23.45">
      <c r="A635" s="300"/>
      <c r="B635" s="300"/>
      <c r="C635" s="300"/>
      <c r="D635" s="310"/>
      <c r="E635" s="332"/>
      <c r="F635" s="310"/>
      <c r="G635" s="309"/>
      <c r="H635" s="308"/>
      <c r="I635" s="308"/>
      <c r="J635" s="326"/>
      <c r="K635" s="309"/>
      <c r="L635" s="340"/>
      <c r="M635" s="340"/>
      <c r="N635" s="321"/>
      <c r="O635" s="328"/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41" ht="23.45">
      <c r="A636" s="300"/>
      <c r="B636" s="300"/>
      <c r="C636" s="300"/>
      <c r="D636" s="310"/>
      <c r="E636" s="332"/>
      <c r="F636" s="310"/>
      <c r="G636" s="309"/>
      <c r="H636" s="308"/>
      <c r="I636" s="308"/>
      <c r="J636" s="326"/>
      <c r="K636" s="306"/>
      <c r="L636" s="327"/>
      <c r="M636" s="327"/>
      <c r="N636" s="321"/>
      <c r="O636" s="328"/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41" ht="23.45">
      <c r="A637" s="300"/>
      <c r="B637" s="300"/>
      <c r="C637" s="300"/>
      <c r="D637" s="338"/>
      <c r="E637" s="332"/>
      <c r="F637" s="310"/>
      <c r="G637" s="309"/>
      <c r="H637" s="339"/>
      <c r="I637" s="308"/>
      <c r="J637" s="326"/>
      <c r="K637" s="309"/>
      <c r="L637" s="327"/>
      <c r="M637" s="327"/>
      <c r="N637" s="321"/>
      <c r="O637" s="328"/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41" ht="23.45">
      <c r="A638" s="300"/>
      <c r="B638" s="300"/>
      <c r="C638" s="300"/>
      <c r="D638" s="338"/>
      <c r="E638" s="288"/>
      <c r="F638" s="310"/>
      <c r="G638" s="309"/>
      <c r="H638" s="307"/>
      <c r="I638" s="306"/>
      <c r="J638" s="326"/>
      <c r="K638" s="309"/>
      <c r="L638" s="327"/>
      <c r="M638" s="327"/>
      <c r="N638" s="321"/>
      <c r="O638" s="328"/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41" ht="23.45">
      <c r="A639" s="285"/>
      <c r="B639" s="286"/>
      <c r="C639" s="287"/>
      <c r="D639" s="288"/>
      <c r="E639" s="288"/>
      <c r="F639" s="289"/>
      <c r="G639" s="288"/>
      <c r="H639" s="290"/>
      <c r="I639" s="290"/>
      <c r="J639" s="312"/>
      <c r="K639" s="313"/>
      <c r="L639" s="288"/>
      <c r="M639" s="314"/>
      <c r="N639" s="312"/>
      <c r="O639" s="315"/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41" ht="23.45">
      <c r="A640" s="285"/>
      <c r="B640" s="286"/>
      <c r="C640" s="287"/>
      <c r="D640" s="288"/>
      <c r="E640" s="288"/>
      <c r="F640" s="289"/>
      <c r="G640" s="288"/>
      <c r="H640" s="290"/>
      <c r="I640" s="290"/>
      <c r="J640" s="312"/>
      <c r="K640" s="313"/>
      <c r="L640" s="314"/>
      <c r="M640" s="314"/>
      <c r="N640" s="312"/>
      <c r="O640" s="315"/>
      <c r="P640" s="280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  <c r="AH640" s="37"/>
      <c r="AI640" s="37"/>
      <c r="AJ640" s="37"/>
      <c r="AK640" s="37"/>
      <c r="AL640" s="37"/>
      <c r="AM640" s="37"/>
      <c r="AN640" s="37"/>
      <c r="AO640" s="37"/>
    </row>
    <row r="641" spans="1:41" ht="23.45">
      <c r="A641" s="285"/>
      <c r="B641" s="286"/>
      <c r="C641" s="287"/>
      <c r="D641" s="288"/>
      <c r="E641" s="288"/>
      <c r="F641" s="289"/>
      <c r="G641" s="288"/>
      <c r="H641" s="290"/>
      <c r="I641" s="290"/>
      <c r="J641" s="312"/>
      <c r="K641" s="313"/>
      <c r="L641" s="288"/>
      <c r="M641" s="288"/>
      <c r="N641" s="312"/>
      <c r="O641" s="316"/>
      <c r="P641" s="280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/>
      <c r="AO641" s="37"/>
    </row>
    <row r="642" spans="1:41" ht="23.45">
      <c r="A642" s="285"/>
      <c r="B642" s="286"/>
      <c r="C642" s="291"/>
      <c r="D642" s="292"/>
      <c r="E642" s="288"/>
      <c r="F642" s="289"/>
      <c r="G642" s="288"/>
      <c r="H642" s="290"/>
      <c r="I642" s="290"/>
      <c r="J642" s="312"/>
      <c r="K642" s="312"/>
      <c r="L642" s="288"/>
      <c r="M642" s="319"/>
      <c r="N642" s="312"/>
      <c r="O642" s="320"/>
      <c r="P642" s="280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</row>
    <row r="643" spans="1:41" ht="23.45">
      <c r="A643" s="293"/>
      <c r="B643" s="294"/>
      <c r="C643" s="295"/>
      <c r="D643" s="296"/>
      <c r="E643" s="296"/>
      <c r="F643" s="297"/>
      <c r="G643" s="296"/>
      <c r="H643" s="298"/>
      <c r="I643" s="298"/>
      <c r="J643" s="321"/>
      <c r="K643" s="322"/>
      <c r="L643" s="296"/>
      <c r="M643" s="323"/>
      <c r="N643" s="321"/>
      <c r="O643" s="324"/>
      <c r="P643" s="280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  <c r="AH643" s="37"/>
      <c r="AI643" s="37"/>
      <c r="AJ643" s="37"/>
      <c r="AK643" s="37"/>
      <c r="AL643" s="37"/>
      <c r="AM643" s="37"/>
      <c r="AN643" s="37"/>
      <c r="AO643" s="37"/>
    </row>
    <row r="644" spans="1:41" ht="23.45">
      <c r="A644" s="293"/>
      <c r="B644" s="294"/>
      <c r="C644" s="295"/>
      <c r="D644" s="296"/>
      <c r="E644" s="296"/>
      <c r="F644" s="297"/>
      <c r="G644" s="296"/>
      <c r="H644" s="298"/>
      <c r="I644" s="298"/>
      <c r="J644" s="321"/>
      <c r="K644" s="322"/>
      <c r="L644" s="296"/>
      <c r="M644" s="325"/>
      <c r="N644" s="321"/>
      <c r="O644" s="324"/>
      <c r="P644" s="280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  <c r="AH644" s="37"/>
      <c r="AI644" s="37"/>
      <c r="AJ644" s="37"/>
      <c r="AK644" s="37"/>
      <c r="AL644" s="37"/>
      <c r="AM644" s="37"/>
      <c r="AN644" s="37"/>
      <c r="AO644" s="37"/>
    </row>
    <row r="645" spans="1:41" ht="23.45">
      <c r="A645" s="293"/>
      <c r="B645" s="294"/>
      <c r="C645" s="295"/>
      <c r="D645" s="296"/>
      <c r="E645" s="296"/>
      <c r="F645" s="297"/>
      <c r="G645" s="296"/>
      <c r="H645" s="298"/>
      <c r="I645" s="298"/>
      <c r="J645" s="321"/>
      <c r="K645" s="322"/>
      <c r="L645" s="296"/>
      <c r="M645" s="323"/>
      <c r="N645" s="321"/>
      <c r="O645" s="324"/>
      <c r="P645" s="280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  <c r="AH645" s="37"/>
      <c r="AI645" s="37"/>
      <c r="AJ645" s="37"/>
      <c r="AK645" s="37"/>
      <c r="AL645" s="37"/>
      <c r="AM645" s="37"/>
      <c r="AN645" s="37"/>
      <c r="AO645" s="37"/>
    </row>
    <row r="646" spans="1:41" ht="23.45">
      <c r="A646" s="293"/>
      <c r="B646" s="294"/>
      <c r="C646" s="295"/>
      <c r="D646" s="296"/>
      <c r="E646" s="296"/>
      <c r="F646" s="297"/>
      <c r="G646" s="296"/>
      <c r="H646" s="298"/>
      <c r="I646" s="298"/>
      <c r="J646" s="321"/>
      <c r="K646" s="322"/>
      <c r="L646" s="296"/>
      <c r="M646" s="325"/>
      <c r="N646" s="321"/>
      <c r="O646" s="324"/>
      <c r="P646" s="280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  <c r="AH646" s="37"/>
      <c r="AI646" s="37"/>
      <c r="AJ646" s="37"/>
      <c r="AK646" s="37"/>
      <c r="AL646" s="37"/>
      <c r="AM646" s="37"/>
      <c r="AN646" s="37"/>
      <c r="AO646" s="37"/>
    </row>
    <row r="647" spans="1:41" ht="23.45">
      <c r="A647" s="300"/>
      <c r="B647" s="300"/>
      <c r="C647" s="301"/>
      <c r="D647" s="338"/>
      <c r="E647" s="341"/>
      <c r="F647" s="310"/>
      <c r="G647" s="309"/>
      <c r="H647" s="306"/>
      <c r="I647" s="306"/>
      <c r="J647" s="326"/>
      <c r="K647" s="306"/>
      <c r="L647" s="327"/>
      <c r="M647" s="327"/>
      <c r="N647" s="321"/>
      <c r="O647" s="328"/>
      <c r="P647" s="280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</row>
    <row r="648" spans="1:41" ht="23.45">
      <c r="A648" s="300"/>
      <c r="B648" s="300"/>
      <c r="C648" s="300"/>
      <c r="D648" s="338"/>
      <c r="E648" s="341"/>
      <c r="F648" s="310"/>
      <c r="G648" s="309"/>
      <c r="H648" s="307"/>
      <c r="I648" s="306"/>
      <c r="J648" s="326"/>
      <c r="K648" s="309"/>
      <c r="L648" s="340"/>
      <c r="M648" s="340"/>
      <c r="N648" s="321"/>
      <c r="O648" s="328"/>
      <c r="P648" s="280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  <c r="AH648" s="37"/>
      <c r="AI648" s="37"/>
      <c r="AJ648" s="37"/>
      <c r="AK648" s="37"/>
      <c r="AL648" s="37"/>
      <c r="AM648" s="37"/>
      <c r="AN648" s="37"/>
      <c r="AO648" s="37"/>
    </row>
    <row r="649" spans="1:41" ht="23.45">
      <c r="A649" s="300"/>
      <c r="B649" s="300"/>
      <c r="C649" s="300"/>
      <c r="D649" s="338"/>
      <c r="E649" s="341"/>
      <c r="F649" s="310"/>
      <c r="G649" s="309"/>
      <c r="H649" s="308"/>
      <c r="I649" s="308"/>
      <c r="J649" s="326"/>
      <c r="K649" s="309"/>
      <c r="L649" s="340"/>
      <c r="M649" s="340"/>
      <c r="N649" s="321"/>
      <c r="O649" s="328"/>
      <c r="P649" s="280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  <c r="AH649" s="37"/>
      <c r="AI649" s="37"/>
      <c r="AJ649" s="37"/>
      <c r="AK649" s="37"/>
      <c r="AL649" s="37"/>
      <c r="AM649" s="37"/>
      <c r="AN649" s="37"/>
      <c r="AO649" s="37"/>
    </row>
    <row r="650" spans="1:41" ht="23.45">
      <c r="A650" s="300"/>
      <c r="B650" s="300"/>
      <c r="C650" s="300"/>
      <c r="D650" s="310"/>
      <c r="E650" s="332"/>
      <c r="F650" s="310"/>
      <c r="G650" s="309"/>
      <c r="H650" s="308"/>
      <c r="I650" s="308"/>
      <c r="J650" s="326"/>
      <c r="K650" s="309"/>
      <c r="L650" s="340"/>
      <c r="M650" s="340"/>
      <c r="N650" s="321"/>
      <c r="O650" s="328"/>
      <c r="P650" s="76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  <c r="AH650" s="37"/>
      <c r="AI650" s="37"/>
      <c r="AJ650" s="37"/>
      <c r="AK650" s="37"/>
      <c r="AL650" s="37"/>
      <c r="AM650" s="37"/>
      <c r="AN650" s="37"/>
      <c r="AO650" s="37"/>
    </row>
    <row r="651" spans="1:41" ht="23.45">
      <c r="A651" s="300"/>
      <c r="B651" s="300"/>
      <c r="C651" s="300"/>
      <c r="D651" s="338"/>
      <c r="E651" s="341"/>
      <c r="F651" s="310"/>
      <c r="G651" s="309"/>
      <c r="H651" s="308"/>
      <c r="I651" s="308"/>
      <c r="J651" s="326"/>
      <c r="K651" s="337"/>
      <c r="L651" s="340"/>
      <c r="M651" s="340"/>
      <c r="N651" s="321"/>
      <c r="O651" s="330"/>
      <c r="P651" s="76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/>
      <c r="AM651" s="37"/>
      <c r="AN651" s="37"/>
      <c r="AO651" s="37"/>
    </row>
    <row r="652" spans="1:41" ht="23.45">
      <c r="A652" s="300"/>
      <c r="B652" s="300"/>
      <c r="C652" s="300"/>
      <c r="D652" s="338"/>
      <c r="E652" s="341"/>
      <c r="F652" s="310"/>
      <c r="G652" s="309"/>
      <c r="H652" s="308"/>
      <c r="I652" s="308"/>
      <c r="J652" s="326"/>
      <c r="K652" s="332"/>
      <c r="L652" s="340"/>
      <c r="M652" s="340"/>
      <c r="N652" s="321"/>
      <c r="O652" s="330"/>
      <c r="P652" s="76"/>
      <c r="Q652" s="37"/>
      <c r="R652" s="37"/>
      <c r="S652" s="37"/>
      <c r="T652" s="37"/>
      <c r="U652" s="37"/>
      <c r="V652" s="37"/>
      <c r="W652" s="37"/>
      <c r="X652" s="37"/>
      <c r="Y652" s="37"/>
      <c r="Z652" s="37"/>
      <c r="AA652" s="37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/>
      <c r="AL652" s="37"/>
      <c r="AM652" s="37"/>
      <c r="AN652" s="37"/>
      <c r="AO652" s="37"/>
    </row>
    <row r="653" spans="1:41" ht="23.45">
      <c r="A653" s="300"/>
      <c r="B653" s="300"/>
      <c r="C653" s="301"/>
      <c r="D653" s="338"/>
      <c r="E653" s="332"/>
      <c r="F653" s="310"/>
      <c r="G653" s="309"/>
      <c r="H653" s="308"/>
      <c r="I653" s="308"/>
      <c r="J653" s="326"/>
      <c r="K653" s="337"/>
      <c r="L653" s="327"/>
      <c r="M653" s="327"/>
      <c r="N653" s="321"/>
      <c r="O653" s="330"/>
      <c r="P653" s="76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  <c r="AH653" s="37"/>
      <c r="AI653" s="37"/>
      <c r="AJ653" s="37"/>
      <c r="AK653" s="37"/>
      <c r="AL653" s="37"/>
      <c r="AM653" s="37"/>
      <c r="AN653" s="37"/>
      <c r="AO653" s="37"/>
    </row>
    <row r="654" spans="1:41" ht="23.45">
      <c r="A654" s="285"/>
      <c r="B654" s="286"/>
      <c r="C654" s="287"/>
      <c r="D654" s="288"/>
      <c r="E654" s="288"/>
      <c r="F654" s="289"/>
      <c r="G654" s="288"/>
      <c r="H654" s="290"/>
      <c r="I654" s="290"/>
      <c r="J654" s="312"/>
      <c r="K654" s="313"/>
      <c r="L654" s="288"/>
      <c r="M654" s="314"/>
      <c r="N654" s="312"/>
      <c r="O654" s="315"/>
      <c r="P654" s="353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  <c r="AH654" s="37"/>
      <c r="AI654" s="37"/>
      <c r="AJ654" s="37"/>
      <c r="AK654" s="37"/>
      <c r="AL654" s="37"/>
      <c r="AM654" s="37"/>
      <c r="AN654" s="37"/>
      <c r="AO654" s="37"/>
    </row>
    <row r="655" spans="1:41" ht="23.45">
      <c r="A655" s="285"/>
      <c r="B655" s="286"/>
      <c r="C655" s="287"/>
      <c r="D655" s="288"/>
      <c r="E655" s="288"/>
      <c r="F655" s="289"/>
      <c r="G655" s="288"/>
      <c r="H655" s="290"/>
      <c r="I655" s="290"/>
      <c r="J655" s="312"/>
      <c r="K655" s="313"/>
      <c r="L655" s="314"/>
      <c r="M655" s="314"/>
      <c r="N655" s="312"/>
      <c r="O655" s="315"/>
      <c r="P655" s="353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  <c r="AH655" s="37"/>
      <c r="AI655" s="37"/>
      <c r="AJ655" s="37"/>
      <c r="AK655" s="37"/>
      <c r="AL655" s="37"/>
      <c r="AM655" s="37"/>
      <c r="AN655" s="37"/>
      <c r="AO655" s="37"/>
    </row>
    <row r="656" spans="1:41" ht="23.45">
      <c r="A656" s="285"/>
      <c r="B656" s="286"/>
      <c r="C656" s="287"/>
      <c r="D656" s="288"/>
      <c r="E656" s="288"/>
      <c r="F656" s="289"/>
      <c r="G656" s="288"/>
      <c r="H656" s="290"/>
      <c r="I656" s="290"/>
      <c r="J656" s="312"/>
      <c r="K656" s="313"/>
      <c r="L656" s="288"/>
      <c r="M656" s="288"/>
      <c r="N656" s="312"/>
      <c r="O656" s="316"/>
      <c r="P656" s="354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</row>
    <row r="657" spans="1:41" ht="23.45">
      <c r="A657" s="285"/>
      <c r="B657" s="286"/>
      <c r="C657" s="287"/>
      <c r="D657" s="288"/>
      <c r="E657" s="288"/>
      <c r="F657" s="289"/>
      <c r="G657" s="288"/>
      <c r="H657" s="290"/>
      <c r="I657" s="290"/>
      <c r="J657" s="312"/>
      <c r="K657" s="313"/>
      <c r="L657" s="288"/>
      <c r="M657" s="288"/>
      <c r="N657" s="312"/>
      <c r="O657" s="333"/>
      <c r="P657" s="354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</row>
    <row r="658" spans="1:41" ht="23.45">
      <c r="A658" s="285"/>
      <c r="B658" s="286"/>
      <c r="C658" s="287"/>
      <c r="D658" s="288"/>
      <c r="E658" s="288"/>
      <c r="F658" s="289"/>
      <c r="G658" s="288"/>
      <c r="H658" s="290"/>
      <c r="I658" s="290"/>
      <c r="J658" s="312"/>
      <c r="K658" s="313"/>
      <c r="L658" s="288"/>
      <c r="M658" s="317"/>
      <c r="N658" s="312"/>
      <c r="O658" s="318"/>
      <c r="P658" s="353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</row>
    <row r="659" spans="1:41" ht="23.45">
      <c r="A659" s="285"/>
      <c r="B659" s="286"/>
      <c r="C659" s="287"/>
      <c r="D659" s="288"/>
      <c r="E659" s="288"/>
      <c r="F659" s="289"/>
      <c r="G659" s="288"/>
      <c r="H659" s="290"/>
      <c r="I659" s="290"/>
      <c r="J659" s="312"/>
      <c r="K659" s="313"/>
      <c r="L659" s="288"/>
      <c r="M659" s="314"/>
      <c r="N659" s="312"/>
      <c r="O659" s="320"/>
      <c r="P659" s="353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  <c r="AH659" s="37"/>
      <c r="AI659" s="37"/>
      <c r="AJ659" s="37"/>
      <c r="AK659" s="37"/>
      <c r="AL659" s="37"/>
      <c r="AM659" s="37"/>
      <c r="AN659" s="37"/>
      <c r="AO659" s="37"/>
    </row>
    <row r="660" spans="1:41" ht="23.45">
      <c r="A660" s="285"/>
      <c r="B660" s="286"/>
      <c r="C660" s="287"/>
      <c r="D660" s="288"/>
      <c r="E660" s="288"/>
      <c r="F660" s="289"/>
      <c r="G660" s="288"/>
      <c r="H660" s="290"/>
      <c r="I660" s="290"/>
      <c r="J660" s="312"/>
      <c r="K660" s="313"/>
      <c r="L660" s="288"/>
      <c r="M660" s="314"/>
      <c r="N660" s="312"/>
      <c r="O660" s="320"/>
      <c r="P660" s="353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  <c r="AH660" s="37"/>
      <c r="AI660" s="37"/>
      <c r="AJ660" s="37"/>
      <c r="AK660" s="37"/>
      <c r="AL660" s="37"/>
      <c r="AM660" s="37"/>
      <c r="AN660" s="37"/>
      <c r="AO660" s="37"/>
    </row>
    <row r="661" spans="1:41" ht="23.45">
      <c r="A661" s="285"/>
      <c r="B661" s="286"/>
      <c r="C661" s="287"/>
      <c r="D661" s="288"/>
      <c r="E661" s="288"/>
      <c r="F661" s="289"/>
      <c r="G661" s="288"/>
      <c r="H661" s="290"/>
      <c r="I661" s="290"/>
      <c r="J661" s="312"/>
      <c r="K661" s="313"/>
      <c r="L661" s="288"/>
      <c r="M661" s="314"/>
      <c r="N661" s="312"/>
      <c r="O661" s="320"/>
      <c r="P661" s="353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  <c r="AH661" s="37"/>
      <c r="AI661" s="37"/>
      <c r="AJ661" s="37"/>
      <c r="AK661" s="37"/>
      <c r="AL661" s="37"/>
      <c r="AM661" s="37"/>
      <c r="AN661" s="37"/>
      <c r="AO661" s="37"/>
    </row>
    <row r="662" spans="1:41" ht="23.45">
      <c r="A662" s="285"/>
      <c r="B662" s="286"/>
      <c r="C662" s="287"/>
      <c r="D662" s="288"/>
      <c r="E662" s="288"/>
      <c r="F662" s="289"/>
      <c r="G662" s="288"/>
      <c r="H662" s="290"/>
      <c r="I662" s="290"/>
      <c r="J662" s="312"/>
      <c r="K662" s="313"/>
      <c r="L662" s="288"/>
      <c r="M662" s="314"/>
      <c r="N662" s="312"/>
      <c r="O662" s="320"/>
      <c r="P662" s="353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  <c r="AH662" s="37"/>
      <c r="AI662" s="37"/>
      <c r="AJ662" s="37"/>
      <c r="AK662" s="37"/>
      <c r="AL662" s="37"/>
      <c r="AM662" s="37"/>
      <c r="AN662" s="37"/>
      <c r="AO662" s="37"/>
    </row>
    <row r="663" spans="1:41" ht="23.45">
      <c r="A663" s="285"/>
      <c r="B663" s="286"/>
      <c r="C663" s="291"/>
      <c r="D663" s="292"/>
      <c r="E663" s="288"/>
      <c r="F663" s="289"/>
      <c r="G663" s="288"/>
      <c r="H663" s="290"/>
      <c r="I663" s="290"/>
      <c r="J663" s="312"/>
      <c r="K663" s="312"/>
      <c r="L663" s="288"/>
      <c r="M663" s="319"/>
      <c r="N663" s="312"/>
      <c r="O663" s="320"/>
      <c r="P663" s="353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</row>
    <row r="664" spans="1:41" ht="23.45">
      <c r="A664" s="285"/>
      <c r="B664" s="286"/>
      <c r="C664" s="287"/>
      <c r="D664" s="288"/>
      <c r="E664" s="288"/>
      <c r="F664" s="289"/>
      <c r="G664" s="288"/>
      <c r="H664" s="290"/>
      <c r="I664" s="290"/>
      <c r="J664" s="312"/>
      <c r="K664" s="312"/>
      <c r="L664" s="288"/>
      <c r="M664" s="288"/>
      <c r="N664" s="312"/>
      <c r="O664" s="315"/>
      <c r="P664" s="353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  <c r="AH664" s="37"/>
      <c r="AI664" s="37"/>
      <c r="AJ664" s="37"/>
      <c r="AK664" s="37"/>
      <c r="AL664" s="37"/>
      <c r="AM664" s="37"/>
      <c r="AN664" s="37"/>
      <c r="AO664" s="37"/>
    </row>
    <row r="665" spans="1:41" ht="23.45">
      <c r="A665" s="285"/>
      <c r="B665" s="286"/>
      <c r="C665" s="287"/>
      <c r="D665" s="288"/>
      <c r="E665" s="288"/>
      <c r="F665" s="289"/>
      <c r="G665" s="288"/>
      <c r="H665" s="290"/>
      <c r="I665" s="290"/>
      <c r="J665" s="312"/>
      <c r="K665" s="313"/>
      <c r="L665" s="288"/>
      <c r="M665" s="314"/>
      <c r="N665" s="312"/>
      <c r="O665" s="320"/>
      <c r="P665" s="353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  <c r="AH665" s="37"/>
      <c r="AI665" s="37"/>
      <c r="AJ665" s="37"/>
      <c r="AK665" s="37"/>
      <c r="AL665" s="37"/>
      <c r="AM665" s="37"/>
      <c r="AN665" s="37"/>
      <c r="AO665" s="37"/>
    </row>
    <row r="666" spans="1:41" ht="23.45">
      <c r="A666" s="285"/>
      <c r="B666" s="286"/>
      <c r="C666" s="287"/>
      <c r="D666" s="288"/>
      <c r="E666" s="288"/>
      <c r="F666" s="289"/>
      <c r="G666" s="288"/>
      <c r="H666" s="290"/>
      <c r="I666" s="290"/>
      <c r="J666" s="312"/>
      <c r="K666" s="313"/>
      <c r="L666" s="288"/>
      <c r="M666" s="314"/>
      <c r="N666" s="312"/>
      <c r="O666" s="320"/>
      <c r="P666" s="353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  <c r="AH666" s="37"/>
      <c r="AI666" s="37"/>
      <c r="AJ666" s="37"/>
      <c r="AK666" s="37"/>
      <c r="AL666" s="37"/>
      <c r="AM666" s="37"/>
      <c r="AN666" s="37"/>
      <c r="AO666" s="37"/>
    </row>
    <row r="667" spans="1:41" ht="23.45">
      <c r="A667" s="299"/>
      <c r="B667" s="300"/>
      <c r="C667" s="301"/>
      <c r="D667" s="309"/>
      <c r="E667" s="303"/>
      <c r="F667" s="304"/>
      <c r="G667" s="305"/>
      <c r="H667" s="307"/>
      <c r="I667" s="308"/>
      <c r="J667" s="326"/>
      <c r="K667" s="309"/>
      <c r="L667" s="327"/>
      <c r="M667" s="327"/>
      <c r="N667" s="321"/>
      <c r="O667" s="328"/>
      <c r="P667" s="353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  <c r="AH667" s="37"/>
      <c r="AI667" s="37"/>
      <c r="AJ667" s="37"/>
      <c r="AK667" s="37"/>
      <c r="AL667" s="37"/>
      <c r="AM667" s="37"/>
      <c r="AN667" s="37"/>
      <c r="AO667" s="37"/>
    </row>
    <row r="668" spans="1:41" ht="23.45">
      <c r="A668" s="299"/>
      <c r="B668" s="300"/>
      <c r="C668" s="301"/>
      <c r="D668" s="309"/>
      <c r="E668" s="303"/>
      <c r="F668" s="304"/>
      <c r="G668" s="305"/>
      <c r="H668" s="307"/>
      <c r="I668" s="308"/>
      <c r="J668" s="326"/>
      <c r="K668" s="309"/>
      <c r="L668" s="355"/>
      <c r="M668" s="355"/>
      <c r="N668" s="321"/>
      <c r="O668" s="328"/>
      <c r="P668" s="353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  <c r="AH668" s="37"/>
      <c r="AI668" s="37"/>
      <c r="AJ668" s="37"/>
      <c r="AK668" s="37"/>
      <c r="AL668" s="37"/>
      <c r="AM668" s="37"/>
      <c r="AN668" s="37"/>
      <c r="AO668" s="37"/>
    </row>
    <row r="669" spans="1:41" ht="23.45">
      <c r="A669" s="299"/>
      <c r="B669" s="300"/>
      <c r="C669" s="301"/>
      <c r="D669" s="309"/>
      <c r="E669" s="303"/>
      <c r="F669" s="304"/>
      <c r="G669" s="305"/>
      <c r="H669" s="306"/>
      <c r="I669" s="308"/>
      <c r="J669" s="326"/>
      <c r="K669" s="309"/>
      <c r="L669" s="327"/>
      <c r="M669" s="327"/>
      <c r="N669" s="321"/>
      <c r="O669" s="328"/>
      <c r="P669" s="353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  <c r="AH669" s="37"/>
      <c r="AI669" s="37"/>
      <c r="AJ669" s="37"/>
      <c r="AK669" s="37"/>
      <c r="AL669" s="37"/>
      <c r="AM669" s="37"/>
      <c r="AN669" s="37"/>
      <c r="AO669" s="37"/>
    </row>
    <row r="670" spans="1:41" ht="23.45">
      <c r="A670" s="299"/>
      <c r="B670" s="300"/>
      <c r="C670" s="301"/>
      <c r="D670" s="302"/>
      <c r="E670" s="303"/>
      <c r="F670" s="304"/>
      <c r="G670" s="305"/>
      <c r="H670" s="306"/>
      <c r="I670" s="308"/>
      <c r="J670" s="326"/>
      <c r="K670" s="309"/>
      <c r="L670" s="327"/>
      <c r="M670" s="327"/>
      <c r="N670" s="321"/>
      <c r="O670" s="328"/>
      <c r="P670" s="353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</row>
    <row r="671" spans="1:41" ht="23.45">
      <c r="A671" s="299"/>
      <c r="B671" s="300"/>
      <c r="C671" s="301"/>
      <c r="D671" s="302"/>
      <c r="E671" s="303"/>
      <c r="F671" s="304"/>
      <c r="G671" s="305"/>
      <c r="H671" s="306"/>
      <c r="I671" s="308"/>
      <c r="J671" s="326"/>
      <c r="K671" s="309"/>
      <c r="L671" s="327"/>
      <c r="M671" s="327"/>
      <c r="N671" s="321"/>
      <c r="O671" s="328"/>
      <c r="P671" s="80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  <c r="AH671" s="37"/>
      <c r="AI671" s="37"/>
      <c r="AJ671" s="37"/>
      <c r="AK671" s="37"/>
      <c r="AL671" s="37"/>
      <c r="AM671" s="37"/>
      <c r="AN671" s="37"/>
      <c r="AO671" s="37"/>
    </row>
    <row r="672" spans="1:41" ht="23.45">
      <c r="A672" s="293"/>
      <c r="B672" s="294"/>
      <c r="C672" s="295"/>
      <c r="D672" s="296"/>
      <c r="E672" s="296"/>
      <c r="F672" s="297"/>
      <c r="G672" s="296"/>
      <c r="H672" s="298"/>
      <c r="I672" s="298"/>
      <c r="J672" s="321"/>
      <c r="K672" s="322"/>
      <c r="L672" s="296"/>
      <c r="M672" s="325"/>
      <c r="N672" s="321"/>
      <c r="O672" s="324"/>
      <c r="P672" s="80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</row>
    <row r="673" spans="1:41" ht="23.45">
      <c r="A673" s="293"/>
      <c r="B673" s="294"/>
      <c r="C673" s="295"/>
      <c r="D673" s="296"/>
      <c r="E673" s="296"/>
      <c r="F673" s="297"/>
      <c r="G673" s="296"/>
      <c r="H673" s="298"/>
      <c r="I673" s="298"/>
      <c r="J673" s="321"/>
      <c r="K673" s="322"/>
      <c r="L673" s="296"/>
      <c r="M673" s="325"/>
      <c r="N673" s="321"/>
      <c r="O673" s="324"/>
      <c r="P673" s="80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  <c r="AH673" s="37"/>
      <c r="AI673" s="37"/>
      <c r="AJ673" s="37"/>
      <c r="AK673" s="37"/>
      <c r="AL673" s="37"/>
      <c r="AM673" s="37"/>
      <c r="AN673" s="37"/>
      <c r="AO673" s="37"/>
    </row>
    <row r="674" spans="1:41" ht="23.45">
      <c r="A674" s="293"/>
      <c r="B674" s="294"/>
      <c r="C674" s="295"/>
      <c r="D674" s="296"/>
      <c r="E674" s="296"/>
      <c r="F674" s="297"/>
      <c r="G674" s="296"/>
      <c r="H674" s="298"/>
      <c r="I674" s="298"/>
      <c r="J674" s="321"/>
      <c r="K674" s="322"/>
      <c r="L674" s="296"/>
      <c r="M674" s="323"/>
      <c r="N674" s="321"/>
      <c r="O674" s="324"/>
      <c r="P674" s="80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  <c r="AH674" s="37"/>
      <c r="AI674" s="37"/>
      <c r="AJ674" s="37"/>
      <c r="AK674" s="37"/>
      <c r="AL674" s="37"/>
      <c r="AM674" s="37"/>
      <c r="AN674" s="37"/>
      <c r="AO674" s="37"/>
    </row>
    <row r="675" spans="1:41" ht="23.45">
      <c r="A675" s="293"/>
      <c r="B675" s="294"/>
      <c r="C675" s="295"/>
      <c r="D675" s="296"/>
      <c r="E675" s="296"/>
      <c r="F675" s="297"/>
      <c r="G675" s="296"/>
      <c r="H675" s="298"/>
      <c r="I675" s="298"/>
      <c r="J675" s="321"/>
      <c r="K675" s="322"/>
      <c r="L675" s="296"/>
      <c r="M675" s="325"/>
      <c r="N675" s="321"/>
      <c r="O675" s="324"/>
      <c r="P675" s="80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  <c r="AH675" s="37"/>
      <c r="AI675" s="37"/>
      <c r="AJ675" s="37"/>
      <c r="AK675" s="37"/>
      <c r="AL675" s="37"/>
      <c r="AM675" s="37"/>
      <c r="AN675" s="37"/>
      <c r="AO675" s="37"/>
    </row>
    <row r="676" spans="1:41" ht="23.45">
      <c r="A676" s="293"/>
      <c r="B676" s="294"/>
      <c r="C676" s="295"/>
      <c r="D676" s="296"/>
      <c r="E676" s="296"/>
      <c r="F676" s="297"/>
      <c r="G676" s="296"/>
      <c r="H676" s="298"/>
      <c r="I676" s="298"/>
      <c r="J676" s="321"/>
      <c r="K676" s="322"/>
      <c r="L676" s="296"/>
      <c r="M676" s="325"/>
      <c r="N676" s="321"/>
      <c r="O676" s="324"/>
      <c r="P676" s="80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  <c r="AH676" s="37"/>
      <c r="AI676" s="37"/>
      <c r="AJ676" s="37"/>
      <c r="AK676" s="37"/>
      <c r="AL676" s="37"/>
      <c r="AM676" s="37"/>
      <c r="AN676" s="37"/>
      <c r="AO676" s="37"/>
    </row>
    <row r="677" spans="1:41" ht="23.45">
      <c r="A677" s="293"/>
      <c r="B677" s="294"/>
      <c r="C677" s="295"/>
      <c r="D677" s="296"/>
      <c r="E677" s="296"/>
      <c r="F677" s="297"/>
      <c r="G677" s="296"/>
      <c r="H677" s="298"/>
      <c r="I677" s="298"/>
      <c r="J677" s="321"/>
      <c r="K677" s="322"/>
      <c r="L677" s="296"/>
      <c r="M677" s="323"/>
      <c r="N677" s="321"/>
      <c r="O677" s="324"/>
      <c r="P677" s="80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</row>
    <row r="678" spans="1:41" ht="23.45">
      <c r="A678" s="285"/>
      <c r="B678" s="286"/>
      <c r="C678" s="287"/>
      <c r="D678" s="288"/>
      <c r="E678" s="288"/>
      <c r="F678" s="289"/>
      <c r="G678" s="288"/>
      <c r="H678" s="290"/>
      <c r="I678" s="290"/>
      <c r="J678" s="312"/>
      <c r="K678" s="313"/>
      <c r="L678" s="288"/>
      <c r="M678" s="314"/>
      <c r="N678" s="312"/>
      <c r="O678" s="315"/>
      <c r="P678" s="80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  <c r="AH678" s="37"/>
      <c r="AI678" s="37"/>
      <c r="AJ678" s="37"/>
      <c r="AK678" s="37"/>
      <c r="AL678" s="37"/>
      <c r="AM678" s="37"/>
      <c r="AN678" s="37"/>
      <c r="AO678" s="37"/>
    </row>
    <row r="679" spans="1:41" ht="23.45">
      <c r="A679" s="285"/>
      <c r="B679" s="286"/>
      <c r="C679" s="287"/>
      <c r="D679" s="288"/>
      <c r="E679" s="288"/>
      <c r="F679" s="289"/>
      <c r="G679" s="288"/>
      <c r="H679" s="290"/>
      <c r="I679" s="290"/>
      <c r="J679" s="312"/>
      <c r="K679" s="313"/>
      <c r="L679" s="314"/>
      <c r="M679" s="314"/>
      <c r="N679" s="312"/>
      <c r="O679" s="315"/>
      <c r="P679" s="280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</row>
    <row r="680" spans="1:41" ht="23.45">
      <c r="A680" s="285"/>
      <c r="B680" s="286"/>
      <c r="C680" s="287"/>
      <c r="D680" s="288"/>
      <c r="E680" s="288"/>
      <c r="F680" s="289"/>
      <c r="G680" s="288"/>
      <c r="H680" s="290"/>
      <c r="I680" s="290"/>
      <c r="J680" s="312"/>
      <c r="K680" s="313"/>
      <c r="L680" s="288"/>
      <c r="M680" s="288"/>
      <c r="N680" s="312"/>
      <c r="O680" s="315"/>
      <c r="P680" s="280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  <c r="AH680" s="37"/>
      <c r="AI680" s="37"/>
      <c r="AJ680" s="37"/>
      <c r="AK680" s="37"/>
      <c r="AL680" s="37"/>
      <c r="AM680" s="37"/>
      <c r="AN680" s="37"/>
      <c r="AO680" s="37"/>
    </row>
    <row r="681" spans="1:41" ht="23.45">
      <c r="A681" s="285"/>
      <c r="B681" s="286"/>
      <c r="C681" s="287"/>
      <c r="D681" s="288"/>
      <c r="E681" s="288"/>
      <c r="F681" s="289"/>
      <c r="G681" s="288"/>
      <c r="H681" s="290"/>
      <c r="I681" s="290"/>
      <c r="J681" s="312"/>
      <c r="K681" s="313"/>
      <c r="L681" s="288"/>
      <c r="M681" s="288"/>
      <c r="N681" s="312"/>
      <c r="O681" s="315"/>
      <c r="P681" s="280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  <c r="AH681" s="37"/>
      <c r="AI681" s="37"/>
      <c r="AJ681" s="37"/>
      <c r="AK681" s="37"/>
      <c r="AL681" s="37"/>
      <c r="AM681" s="37"/>
      <c r="AN681" s="37"/>
      <c r="AO681" s="37"/>
    </row>
    <row r="682" spans="1:41" ht="23.45">
      <c r="A682" s="285"/>
      <c r="B682" s="286"/>
      <c r="C682" s="291"/>
      <c r="D682" s="292"/>
      <c r="E682" s="288"/>
      <c r="F682" s="289"/>
      <c r="G682" s="288"/>
      <c r="H682" s="331"/>
      <c r="I682" s="290"/>
      <c r="J682" s="312"/>
      <c r="K682" s="312"/>
      <c r="L682" s="288"/>
      <c r="M682" s="319"/>
      <c r="N682" s="312"/>
      <c r="O682" s="320"/>
      <c r="P682" s="280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  <c r="AH682" s="37"/>
      <c r="AI682" s="37"/>
      <c r="AJ682" s="37"/>
      <c r="AK682" s="37"/>
      <c r="AL682" s="37"/>
      <c r="AM682" s="37"/>
      <c r="AN682" s="37"/>
      <c r="AO682" s="37"/>
    </row>
    <row r="683" spans="1:41" ht="23.45">
      <c r="A683" s="293"/>
      <c r="B683" s="294"/>
      <c r="C683" s="295"/>
      <c r="D683" s="296"/>
      <c r="E683" s="296"/>
      <c r="F683" s="297"/>
      <c r="G683" s="296"/>
      <c r="H683" s="298"/>
      <c r="I683" s="298"/>
      <c r="J683" s="321"/>
      <c r="K683" s="322"/>
      <c r="L683" s="296"/>
      <c r="M683" s="325"/>
      <c r="N683" s="321"/>
      <c r="O683" s="324"/>
      <c r="P683" s="280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  <c r="AH683" s="37"/>
      <c r="AI683" s="37"/>
      <c r="AJ683" s="37"/>
      <c r="AK683" s="37"/>
      <c r="AL683" s="37"/>
      <c r="AM683" s="37"/>
      <c r="AN683" s="37"/>
      <c r="AO683" s="37"/>
    </row>
    <row r="684" spans="1:41" ht="23.45">
      <c r="A684" s="293"/>
      <c r="B684" s="294"/>
      <c r="C684" s="295"/>
      <c r="D684" s="296"/>
      <c r="E684" s="296"/>
      <c r="F684" s="297"/>
      <c r="G684" s="296"/>
      <c r="H684" s="298"/>
      <c r="I684" s="298"/>
      <c r="J684" s="321"/>
      <c r="K684" s="322"/>
      <c r="L684" s="296"/>
      <c r="M684" s="325"/>
      <c r="N684" s="321"/>
      <c r="O684" s="324"/>
      <c r="P684" s="280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</row>
    <row r="685" spans="1:41" ht="23.45">
      <c r="A685" s="293"/>
      <c r="B685" s="294"/>
      <c r="C685" s="295"/>
      <c r="D685" s="296"/>
      <c r="E685" s="296"/>
      <c r="F685" s="297"/>
      <c r="G685" s="296"/>
      <c r="H685" s="298"/>
      <c r="I685" s="298"/>
      <c r="J685" s="321"/>
      <c r="K685" s="322"/>
      <c r="L685" s="296"/>
      <c r="M685" s="323"/>
      <c r="N685" s="321"/>
      <c r="O685" s="324"/>
      <c r="P685" s="280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  <c r="AH685" s="37"/>
      <c r="AI685" s="37"/>
      <c r="AJ685" s="37"/>
      <c r="AK685" s="37"/>
      <c r="AL685" s="37"/>
      <c r="AM685" s="37"/>
      <c r="AN685" s="37"/>
      <c r="AO685" s="37"/>
    </row>
    <row r="686" spans="1:41" ht="23.45">
      <c r="A686" s="293"/>
      <c r="B686" s="294"/>
      <c r="C686" s="295"/>
      <c r="D686" s="296"/>
      <c r="E686" s="296"/>
      <c r="F686" s="297"/>
      <c r="G686" s="296"/>
      <c r="H686" s="298"/>
      <c r="I686" s="298"/>
      <c r="J686" s="321"/>
      <c r="K686" s="321"/>
      <c r="L686" s="296"/>
      <c r="M686" s="325"/>
      <c r="N686" s="321"/>
      <c r="O686" s="324"/>
      <c r="P686" s="280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  <c r="AH686" s="37"/>
      <c r="AI686" s="37"/>
      <c r="AJ686" s="37"/>
      <c r="AK686" s="37"/>
      <c r="AL686" s="37"/>
      <c r="AM686" s="37"/>
      <c r="AN686" s="37"/>
      <c r="AO686" s="37"/>
    </row>
    <row r="687" spans="1:41" ht="23.45">
      <c r="A687" s="293"/>
      <c r="B687" s="294"/>
      <c r="C687" s="295"/>
      <c r="D687" s="296"/>
      <c r="E687" s="296"/>
      <c r="F687" s="297"/>
      <c r="G687" s="296"/>
      <c r="H687" s="298"/>
      <c r="I687" s="298"/>
      <c r="J687" s="321"/>
      <c r="K687" s="322"/>
      <c r="L687" s="296"/>
      <c r="M687" s="325"/>
      <c r="N687" s="321"/>
      <c r="O687" s="324"/>
      <c r="P687" s="280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/>
      <c r="AM687" s="37"/>
      <c r="AN687" s="37"/>
      <c r="AO687" s="37"/>
    </row>
    <row r="688" spans="1:41" ht="23.45">
      <c r="A688" s="293"/>
      <c r="B688" s="294"/>
      <c r="C688" s="295"/>
      <c r="D688" s="296"/>
      <c r="E688" s="296"/>
      <c r="F688" s="297"/>
      <c r="G688" s="296"/>
      <c r="H688" s="298"/>
      <c r="I688" s="356"/>
      <c r="J688" s="321"/>
      <c r="K688" s="321"/>
      <c r="L688" s="325"/>
      <c r="M688" s="325"/>
      <c r="N688" s="321"/>
      <c r="O688" s="324"/>
      <c r="P688" s="280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  <c r="AH688" s="37"/>
      <c r="AI688" s="37"/>
      <c r="AJ688" s="37"/>
      <c r="AK688" s="37"/>
      <c r="AL688" s="37"/>
      <c r="AM688" s="37"/>
      <c r="AN688" s="37"/>
      <c r="AO688" s="37"/>
    </row>
    <row r="689" spans="1:41" ht="23.45">
      <c r="A689" s="293"/>
      <c r="B689" s="294"/>
      <c r="C689" s="295"/>
      <c r="D689" s="296"/>
      <c r="E689" s="296"/>
      <c r="F689" s="297"/>
      <c r="G689" s="296"/>
      <c r="H689" s="298"/>
      <c r="I689" s="356"/>
      <c r="J689" s="321"/>
      <c r="K689" s="322"/>
      <c r="L689" s="325"/>
      <c r="M689" s="323"/>
      <c r="N689" s="321"/>
      <c r="O689" s="324"/>
      <c r="P689" s="280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/>
      <c r="AN689" s="37"/>
      <c r="AO689" s="37"/>
    </row>
    <row r="690" spans="1:41" ht="23.45">
      <c r="A690" s="299"/>
      <c r="B690" s="300"/>
      <c r="C690" s="301"/>
      <c r="D690" s="309"/>
      <c r="E690" s="303"/>
      <c r="F690" s="304"/>
      <c r="G690" s="305"/>
      <c r="H690" s="307"/>
      <c r="I690" s="306"/>
      <c r="J690" s="326"/>
      <c r="K690" s="309"/>
      <c r="L690" s="327"/>
      <c r="M690" s="327"/>
      <c r="N690" s="321"/>
      <c r="O690" s="328"/>
      <c r="P690" s="280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</row>
    <row r="691" spans="1:41" ht="23.45">
      <c r="A691" s="299"/>
      <c r="B691" s="300"/>
      <c r="C691" s="301"/>
      <c r="D691" s="302"/>
      <c r="E691" s="303"/>
      <c r="F691" s="304"/>
      <c r="G691" s="305"/>
      <c r="H691" s="307"/>
      <c r="I691" s="306"/>
      <c r="J691" s="326"/>
      <c r="K691" s="309"/>
      <c r="L691" s="327"/>
      <c r="M691" s="327"/>
      <c r="N691" s="321"/>
      <c r="O691" s="328"/>
      <c r="P691" s="280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  <c r="AH691" s="37"/>
      <c r="AI691" s="37"/>
      <c r="AJ691" s="37"/>
      <c r="AK691" s="37"/>
      <c r="AL691" s="37"/>
      <c r="AM691" s="37"/>
      <c r="AN691" s="37"/>
      <c r="AO691" s="37"/>
    </row>
    <row r="692" spans="1:41" ht="23.45">
      <c r="A692" s="299"/>
      <c r="B692" s="300"/>
      <c r="C692" s="301"/>
      <c r="D692" s="309"/>
      <c r="E692" s="303"/>
      <c r="F692" s="304"/>
      <c r="G692" s="305"/>
      <c r="H692" s="307"/>
      <c r="I692" s="306"/>
      <c r="J692" s="326"/>
      <c r="K692" s="309"/>
      <c r="L692" s="327"/>
      <c r="M692" s="327"/>
      <c r="N692" s="321"/>
      <c r="O692" s="328"/>
      <c r="P692" s="280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  <c r="AH692" s="37"/>
      <c r="AI692" s="37"/>
      <c r="AJ692" s="37"/>
      <c r="AK692" s="37"/>
      <c r="AL692" s="37"/>
      <c r="AM692" s="37"/>
      <c r="AN692" s="37"/>
      <c r="AO692" s="37"/>
    </row>
    <row r="693" spans="1:41" ht="23.45">
      <c r="A693" s="299"/>
      <c r="B693" s="300"/>
      <c r="C693" s="301"/>
      <c r="D693" s="309"/>
      <c r="E693" s="303"/>
      <c r="F693" s="304"/>
      <c r="G693" s="305"/>
      <c r="H693" s="306"/>
      <c r="I693" s="306"/>
      <c r="J693" s="326"/>
      <c r="K693" s="309"/>
      <c r="L693" s="327"/>
      <c r="M693" s="327"/>
      <c r="N693" s="321"/>
      <c r="O693" s="328"/>
      <c r="P693" s="280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</row>
    <row r="694" spans="1:41" ht="23.45">
      <c r="A694" s="299"/>
      <c r="B694" s="300"/>
      <c r="C694" s="301"/>
      <c r="D694" s="302"/>
      <c r="E694" s="303"/>
      <c r="F694" s="304"/>
      <c r="G694" s="305"/>
      <c r="H694" s="306"/>
      <c r="I694" s="306"/>
      <c r="J694" s="326"/>
      <c r="K694" s="309"/>
      <c r="L694" s="327"/>
      <c r="M694" s="327"/>
      <c r="N694" s="321"/>
      <c r="O694" s="328"/>
      <c r="P694" s="280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  <c r="AH694" s="37"/>
      <c r="AI694" s="37"/>
      <c r="AJ694" s="37"/>
      <c r="AK694" s="37"/>
      <c r="AL694" s="37"/>
      <c r="AM694" s="37"/>
      <c r="AN694" s="37"/>
      <c r="AO694" s="37"/>
    </row>
    <row r="695" spans="1:41" ht="23.45">
      <c r="A695" s="299"/>
      <c r="B695" s="300"/>
      <c r="C695" s="301"/>
      <c r="D695" s="302"/>
      <c r="E695" s="303"/>
      <c r="F695" s="304"/>
      <c r="G695" s="305"/>
      <c r="H695" s="306"/>
      <c r="I695" s="306"/>
      <c r="J695" s="326"/>
      <c r="K695" s="309"/>
      <c r="L695" s="327"/>
      <c r="M695" s="327"/>
      <c r="N695" s="321"/>
      <c r="O695" s="328"/>
      <c r="P695" s="280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</row>
    <row r="696" spans="1:41" ht="23.45">
      <c r="A696" s="299"/>
      <c r="B696" s="300"/>
      <c r="C696" s="301"/>
      <c r="D696" s="302"/>
      <c r="E696" s="303"/>
      <c r="F696" s="304"/>
      <c r="G696" s="305"/>
      <c r="H696" s="306"/>
      <c r="I696" s="306"/>
      <c r="J696" s="326"/>
      <c r="K696" s="309"/>
      <c r="L696" s="327"/>
      <c r="M696" s="327"/>
      <c r="N696" s="321"/>
      <c r="O696" s="328"/>
      <c r="P696" s="280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  <c r="AH696" s="37"/>
      <c r="AI696" s="37"/>
      <c r="AJ696" s="37"/>
      <c r="AK696" s="37"/>
      <c r="AL696" s="37"/>
      <c r="AM696" s="37"/>
      <c r="AN696" s="37"/>
      <c r="AO696" s="37"/>
    </row>
    <row r="697" spans="1:41" ht="23.45">
      <c r="A697" s="342"/>
      <c r="B697" s="343"/>
      <c r="C697" s="344"/>
      <c r="D697" s="345"/>
      <c r="E697" s="345"/>
      <c r="F697" s="346"/>
      <c r="G697" s="345"/>
      <c r="H697" s="347"/>
      <c r="I697" s="347"/>
      <c r="J697" s="312"/>
      <c r="K697" s="345"/>
      <c r="L697" s="357"/>
      <c r="M697" s="357"/>
      <c r="N697" s="358"/>
      <c r="O697" s="359"/>
      <c r="P697" s="280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</row>
    <row r="698" spans="1:41" ht="23.45">
      <c r="A698" s="342"/>
      <c r="B698" s="343"/>
      <c r="C698" s="344"/>
      <c r="D698" s="345"/>
      <c r="E698" s="345"/>
      <c r="F698" s="346"/>
      <c r="G698" s="345"/>
      <c r="H698" s="347"/>
      <c r="I698" s="347"/>
      <c r="J698" s="312"/>
      <c r="K698" s="345"/>
      <c r="L698" s="357"/>
      <c r="M698" s="357"/>
      <c r="N698" s="358"/>
      <c r="O698" s="359"/>
      <c r="P698" s="280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</row>
    <row r="699" spans="1:41" ht="23.45">
      <c r="A699" s="342"/>
      <c r="B699" s="343"/>
      <c r="C699" s="344"/>
      <c r="D699" s="345"/>
      <c r="E699" s="345"/>
      <c r="F699" s="346"/>
      <c r="G699" s="345"/>
      <c r="H699" s="347"/>
      <c r="I699" s="347"/>
      <c r="J699" s="312"/>
      <c r="K699" s="345"/>
      <c r="L699" s="357"/>
      <c r="M699" s="357"/>
      <c r="N699" s="358"/>
      <c r="O699" s="360"/>
      <c r="P699" s="280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  <c r="AH699" s="37"/>
      <c r="AI699" s="37"/>
      <c r="AJ699" s="37"/>
      <c r="AK699" s="37"/>
      <c r="AL699" s="37"/>
      <c r="AM699" s="37"/>
      <c r="AN699" s="37"/>
      <c r="AO699" s="37"/>
    </row>
    <row r="700" spans="1:41" ht="23.45">
      <c r="A700" s="342"/>
      <c r="B700" s="343"/>
      <c r="C700" s="344"/>
      <c r="D700" s="345"/>
      <c r="E700" s="345"/>
      <c r="F700" s="346"/>
      <c r="G700" s="345"/>
      <c r="H700" s="347"/>
      <c r="I700" s="347"/>
      <c r="J700" s="312"/>
      <c r="K700" s="345"/>
      <c r="L700" s="357"/>
      <c r="M700" s="357"/>
      <c r="N700" s="358"/>
      <c r="O700" s="360"/>
      <c r="P700" s="280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  <c r="AH700" s="37"/>
      <c r="AI700" s="37"/>
      <c r="AJ700" s="37"/>
      <c r="AK700" s="37"/>
      <c r="AL700" s="37"/>
      <c r="AM700" s="37"/>
      <c r="AN700" s="37"/>
      <c r="AO700" s="37"/>
    </row>
    <row r="701" spans="1:41" ht="23.45">
      <c r="A701" s="342"/>
      <c r="B701" s="343"/>
      <c r="C701" s="344"/>
      <c r="D701" s="345"/>
      <c r="E701" s="345"/>
      <c r="F701" s="346"/>
      <c r="G701" s="345"/>
      <c r="H701" s="347"/>
      <c r="I701" s="347"/>
      <c r="J701" s="312"/>
      <c r="K701" s="345"/>
      <c r="L701" s="357"/>
      <c r="M701" s="357"/>
      <c r="N701" s="358"/>
      <c r="O701" s="359"/>
      <c r="P701" s="280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/>
      <c r="AM701" s="37"/>
      <c r="AN701" s="37"/>
      <c r="AO701" s="37"/>
    </row>
    <row r="702" spans="1:41" ht="23.45">
      <c r="A702" s="348"/>
      <c r="B702" s="348"/>
      <c r="C702" s="287"/>
      <c r="D702" s="349"/>
      <c r="E702" s="350"/>
      <c r="F702" s="351"/>
      <c r="G702" s="350"/>
      <c r="H702" s="352"/>
      <c r="I702" s="352"/>
      <c r="J702" s="358"/>
      <c r="K702" s="361"/>
      <c r="L702" s="350"/>
      <c r="M702" s="362"/>
      <c r="N702" s="358"/>
      <c r="O702" s="363"/>
      <c r="P702" s="280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</row>
    <row r="703" spans="1:41" ht="23.45">
      <c r="A703" s="348"/>
      <c r="B703" s="348"/>
      <c r="C703" s="287"/>
      <c r="D703" s="350"/>
      <c r="E703" s="350"/>
      <c r="F703" s="351"/>
      <c r="G703" s="350"/>
      <c r="H703" s="352"/>
      <c r="I703" s="352"/>
      <c r="J703" s="358"/>
      <c r="K703" s="361"/>
      <c r="L703" s="350"/>
      <c r="M703" s="362"/>
      <c r="N703" s="358"/>
      <c r="O703" s="363"/>
      <c r="P703" s="280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</row>
    <row r="704" spans="1:41" ht="23.45">
      <c r="A704" s="348"/>
      <c r="B704" s="348"/>
      <c r="C704" s="287"/>
      <c r="D704" s="349"/>
      <c r="E704" s="350"/>
      <c r="F704" s="351"/>
      <c r="G704" s="350"/>
      <c r="H704" s="352"/>
      <c r="I704" s="352"/>
      <c r="J704" s="358"/>
      <c r="K704" s="361"/>
      <c r="L704" s="350"/>
      <c r="M704" s="362"/>
      <c r="N704" s="358"/>
      <c r="O704" s="363"/>
      <c r="P704" s="280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  <c r="AH704" s="37"/>
      <c r="AI704" s="37"/>
      <c r="AJ704" s="37"/>
      <c r="AK704" s="37"/>
      <c r="AL704" s="37"/>
      <c r="AM704" s="37"/>
      <c r="AN704" s="37"/>
      <c r="AO704" s="37"/>
    </row>
    <row r="705" spans="1:41" ht="23.45">
      <c r="A705" s="348"/>
      <c r="B705" s="348"/>
      <c r="C705" s="287"/>
      <c r="D705" s="349"/>
      <c r="E705" s="350"/>
      <c r="F705" s="351"/>
      <c r="G705" s="350"/>
      <c r="H705" s="352"/>
      <c r="I705" s="352"/>
      <c r="J705" s="358"/>
      <c r="K705" s="361"/>
      <c r="L705" s="350"/>
      <c r="M705" s="362"/>
      <c r="N705" s="358"/>
      <c r="O705" s="363"/>
      <c r="P705" s="280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</row>
    <row r="706" spans="1:41" ht="23.45">
      <c r="A706" s="285"/>
      <c r="B706" s="286"/>
      <c r="C706" s="287"/>
      <c r="D706" s="288"/>
      <c r="E706" s="288"/>
      <c r="F706" s="289"/>
      <c r="G706" s="288"/>
      <c r="H706" s="290"/>
      <c r="I706" s="290"/>
      <c r="J706" s="312"/>
      <c r="K706" s="313"/>
      <c r="L706" s="288"/>
      <c r="M706" s="371"/>
      <c r="N706" s="312"/>
      <c r="O706" s="315"/>
      <c r="P706" s="280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  <c r="AH706" s="37"/>
      <c r="AI706" s="37"/>
      <c r="AJ706" s="37"/>
      <c r="AK706" s="37"/>
      <c r="AL706" s="37"/>
      <c r="AM706" s="37"/>
      <c r="AN706" s="37"/>
      <c r="AO706" s="37"/>
    </row>
    <row r="707" spans="1:41" ht="23.45">
      <c r="A707" s="285"/>
      <c r="B707" s="286"/>
      <c r="C707" s="287"/>
      <c r="D707" s="288"/>
      <c r="E707" s="288"/>
      <c r="F707" s="289"/>
      <c r="G707" s="288"/>
      <c r="H707" s="290"/>
      <c r="I707" s="290"/>
      <c r="J707" s="312"/>
      <c r="K707" s="313"/>
      <c r="L707" s="371"/>
      <c r="M707" s="371"/>
      <c r="N707" s="312"/>
      <c r="O707" s="315"/>
      <c r="P707" s="280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  <c r="AH707" s="37"/>
      <c r="AI707" s="37"/>
      <c r="AJ707" s="37"/>
      <c r="AK707" s="37"/>
      <c r="AL707" s="37"/>
      <c r="AM707" s="37"/>
      <c r="AN707" s="37"/>
      <c r="AO707" s="37"/>
    </row>
    <row r="708" spans="1:41" ht="23.45">
      <c r="A708" s="285"/>
      <c r="B708" s="286"/>
      <c r="C708" s="287"/>
      <c r="D708" s="288"/>
      <c r="E708" s="288"/>
      <c r="F708" s="289"/>
      <c r="G708" s="288"/>
      <c r="H708" s="290"/>
      <c r="I708" s="290"/>
      <c r="J708" s="312"/>
      <c r="K708" s="313"/>
      <c r="L708" s="288"/>
      <c r="M708" s="288"/>
      <c r="N708" s="312"/>
      <c r="O708" s="315"/>
      <c r="P708" s="280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</row>
    <row r="709" spans="1:41" ht="23.45">
      <c r="A709" s="285"/>
      <c r="B709" s="286"/>
      <c r="C709" s="287"/>
      <c r="D709" s="288"/>
      <c r="E709" s="288"/>
      <c r="F709" s="289"/>
      <c r="G709" s="288"/>
      <c r="H709" s="290"/>
      <c r="I709" s="290"/>
      <c r="J709" s="312"/>
      <c r="K709" s="313"/>
      <c r="L709" s="288"/>
      <c r="M709" s="288"/>
      <c r="N709" s="312"/>
      <c r="O709" s="315"/>
      <c r="P709" s="280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  <c r="AH709" s="37"/>
      <c r="AI709" s="37"/>
      <c r="AJ709" s="37"/>
      <c r="AK709" s="37"/>
      <c r="AL709" s="37"/>
      <c r="AM709" s="37"/>
      <c r="AN709" s="37"/>
      <c r="AO709" s="37"/>
    </row>
    <row r="710" spans="1:41" ht="23.45">
      <c r="A710" s="285"/>
      <c r="B710" s="286"/>
      <c r="C710" s="287"/>
      <c r="D710" s="288"/>
      <c r="E710" s="288"/>
      <c r="F710" s="289"/>
      <c r="G710" s="288"/>
      <c r="H710" s="290"/>
      <c r="I710" s="290"/>
      <c r="J710" s="312"/>
      <c r="K710" s="313"/>
      <c r="L710" s="288"/>
      <c r="M710" s="317"/>
      <c r="N710" s="312"/>
      <c r="O710" s="315"/>
      <c r="P710" s="280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  <c r="AH710" s="37"/>
      <c r="AI710" s="37"/>
      <c r="AJ710" s="37"/>
      <c r="AK710" s="37"/>
      <c r="AL710" s="37"/>
      <c r="AM710" s="37"/>
      <c r="AN710" s="37"/>
      <c r="AO710" s="37"/>
    </row>
    <row r="711" spans="1:41" ht="23.45">
      <c r="A711" s="285"/>
      <c r="B711" s="286"/>
      <c r="C711" s="287"/>
      <c r="D711" s="288"/>
      <c r="E711" s="288"/>
      <c r="F711" s="289"/>
      <c r="G711" s="288"/>
      <c r="H711" s="290"/>
      <c r="I711" s="290"/>
      <c r="J711" s="312"/>
      <c r="K711" s="313"/>
      <c r="L711" s="288"/>
      <c r="M711" s="371"/>
      <c r="N711" s="312"/>
      <c r="O711" s="315"/>
      <c r="P711" s="280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/>
      <c r="AO711" s="37"/>
    </row>
    <row r="712" spans="1:41" ht="23.45">
      <c r="A712" s="285"/>
      <c r="B712" s="286"/>
      <c r="C712" s="291"/>
      <c r="D712" s="292"/>
      <c r="E712" s="288"/>
      <c r="F712" s="289"/>
      <c r="G712" s="288"/>
      <c r="H712" s="290"/>
      <c r="I712" s="290"/>
      <c r="J712" s="312"/>
      <c r="K712" s="312"/>
      <c r="L712" s="288"/>
      <c r="M712" s="372"/>
      <c r="N712" s="312"/>
      <c r="O712" s="320"/>
      <c r="P712" s="280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  <c r="AH712" s="37"/>
      <c r="AI712" s="37"/>
      <c r="AJ712" s="37"/>
      <c r="AK712" s="37"/>
      <c r="AL712" s="37"/>
      <c r="AM712" s="37"/>
      <c r="AN712" s="37"/>
      <c r="AO712" s="37"/>
    </row>
    <row r="713" spans="1:41" ht="23.45">
      <c r="A713" s="285"/>
      <c r="B713" s="286"/>
      <c r="C713" s="287"/>
      <c r="D713" s="288"/>
      <c r="E713" s="288"/>
      <c r="F713" s="289"/>
      <c r="G713" s="288"/>
      <c r="H713" s="290"/>
      <c r="I713" s="290"/>
      <c r="J713" s="312"/>
      <c r="K713" s="313"/>
      <c r="L713" s="288"/>
      <c r="M713" s="371"/>
      <c r="N713" s="312"/>
      <c r="O713" s="315"/>
      <c r="P713" s="280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/>
      <c r="AM713" s="37"/>
      <c r="AN713" s="37"/>
      <c r="AO713" s="37"/>
    </row>
    <row r="714" spans="1:41" ht="23.45">
      <c r="A714" s="285"/>
      <c r="B714" s="286"/>
      <c r="C714" s="287"/>
      <c r="D714" s="288"/>
      <c r="E714" s="288"/>
      <c r="F714" s="289"/>
      <c r="G714" s="288"/>
      <c r="H714" s="290"/>
      <c r="I714" s="290"/>
      <c r="J714" s="312"/>
      <c r="K714" s="313"/>
      <c r="L714" s="371"/>
      <c r="M714" s="371"/>
      <c r="N714" s="312"/>
      <c r="O714" s="315"/>
      <c r="P714" s="280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/>
      <c r="AM714" s="37"/>
      <c r="AN714" s="37"/>
      <c r="AO714" s="37"/>
    </row>
    <row r="715" spans="1:41" ht="23.45">
      <c r="A715" s="285"/>
      <c r="B715" s="286"/>
      <c r="C715" s="287"/>
      <c r="D715" s="288"/>
      <c r="E715" s="288"/>
      <c r="F715" s="289"/>
      <c r="G715" s="288"/>
      <c r="H715" s="290"/>
      <c r="I715" s="290"/>
      <c r="J715" s="312"/>
      <c r="K715" s="313"/>
      <c r="L715" s="288"/>
      <c r="M715" s="288"/>
      <c r="N715" s="312"/>
      <c r="O715" s="316"/>
      <c r="P715" s="280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/>
      <c r="AN715" s="37"/>
      <c r="AO715" s="37"/>
    </row>
    <row r="716" spans="1:41" ht="23.45">
      <c r="A716" s="285"/>
      <c r="B716" s="286"/>
      <c r="C716" s="287"/>
      <c r="D716" s="288"/>
      <c r="E716" s="288"/>
      <c r="F716" s="289"/>
      <c r="G716" s="288"/>
      <c r="H716" s="290"/>
      <c r="I716" s="290"/>
      <c r="J716" s="312"/>
      <c r="K716" s="313"/>
      <c r="L716" s="288"/>
      <c r="M716" s="288"/>
      <c r="N716" s="312"/>
      <c r="O716" s="333"/>
      <c r="P716" s="280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/>
      <c r="AN716" s="37"/>
      <c r="AO716" s="37"/>
    </row>
    <row r="717" spans="1:41" ht="23.45">
      <c r="A717" s="285"/>
      <c r="B717" s="286"/>
      <c r="C717" s="291"/>
      <c r="D717" s="292"/>
      <c r="E717" s="288"/>
      <c r="F717" s="289"/>
      <c r="G717" s="288"/>
      <c r="H717" s="290"/>
      <c r="I717" s="290"/>
      <c r="J717" s="312"/>
      <c r="K717" s="313"/>
      <c r="L717" s="288"/>
      <c r="M717" s="372"/>
      <c r="N717" s="312"/>
      <c r="O717" s="315"/>
      <c r="P717" s="280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</row>
    <row r="718" spans="1:41" ht="23.45">
      <c r="A718" s="285"/>
      <c r="B718" s="286"/>
      <c r="C718" s="287"/>
      <c r="D718" s="288"/>
      <c r="E718" s="288"/>
      <c r="F718" s="289"/>
      <c r="G718" s="288"/>
      <c r="H718" s="290"/>
      <c r="I718" s="290"/>
      <c r="J718" s="312"/>
      <c r="K718" s="313"/>
      <c r="L718" s="288"/>
      <c r="M718" s="288"/>
      <c r="N718" s="312"/>
      <c r="O718" s="315"/>
      <c r="P718" s="280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  <c r="AH718" s="37"/>
      <c r="AI718" s="37"/>
      <c r="AJ718" s="37"/>
      <c r="AK718" s="37"/>
      <c r="AL718" s="37"/>
      <c r="AM718" s="37"/>
      <c r="AN718" s="37"/>
      <c r="AO718" s="37"/>
    </row>
    <row r="719" spans="1:41" ht="23.45">
      <c r="A719" s="348"/>
      <c r="B719" s="348"/>
      <c r="C719" s="287"/>
      <c r="D719" s="349"/>
      <c r="E719" s="350"/>
      <c r="F719" s="351"/>
      <c r="G719" s="350"/>
      <c r="H719" s="352"/>
      <c r="I719" s="352"/>
      <c r="J719" s="358"/>
      <c r="K719" s="361"/>
      <c r="L719" s="350"/>
      <c r="M719" s="362"/>
      <c r="N719" s="358"/>
      <c r="O719" s="363"/>
      <c r="P719" s="280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  <c r="AH719" s="37"/>
      <c r="AI719" s="37"/>
      <c r="AJ719" s="37"/>
      <c r="AK719" s="37"/>
      <c r="AL719" s="37"/>
      <c r="AM719" s="37"/>
      <c r="AN719" s="37"/>
      <c r="AO719" s="37"/>
    </row>
    <row r="720" spans="1:41" ht="23.45">
      <c r="A720" s="348"/>
      <c r="B720" s="348"/>
      <c r="C720" s="287"/>
      <c r="D720" s="349"/>
      <c r="E720" s="350"/>
      <c r="F720" s="351"/>
      <c r="G720" s="350"/>
      <c r="H720" s="352"/>
      <c r="I720" s="352"/>
      <c r="J720" s="358"/>
      <c r="K720" s="361"/>
      <c r="L720" s="350"/>
      <c r="M720" s="362"/>
      <c r="N720" s="358"/>
      <c r="O720" s="363"/>
      <c r="P720" s="280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  <c r="AH720" s="37"/>
      <c r="AI720" s="37"/>
      <c r="AJ720" s="37"/>
      <c r="AK720" s="37"/>
      <c r="AL720" s="37"/>
      <c r="AM720" s="37"/>
      <c r="AN720" s="37"/>
      <c r="AO720" s="37"/>
    </row>
    <row r="721" spans="1:41" ht="23.45">
      <c r="A721" s="348"/>
      <c r="B721" s="348"/>
      <c r="C721" s="287"/>
      <c r="D721" s="349"/>
      <c r="E721" s="350"/>
      <c r="F721" s="351"/>
      <c r="G721" s="350"/>
      <c r="H721" s="352"/>
      <c r="I721" s="352"/>
      <c r="J721" s="358"/>
      <c r="K721" s="361"/>
      <c r="L721" s="350"/>
      <c r="M721" s="362"/>
      <c r="N721" s="358"/>
      <c r="O721" s="363"/>
      <c r="P721" s="280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  <c r="AH721" s="37"/>
      <c r="AI721" s="37"/>
      <c r="AJ721" s="37"/>
      <c r="AK721" s="37"/>
      <c r="AL721" s="37"/>
      <c r="AM721" s="37"/>
      <c r="AN721" s="37"/>
      <c r="AO721" s="37"/>
    </row>
    <row r="722" spans="1:41" ht="23.45">
      <c r="A722" s="348"/>
      <c r="B722" s="348"/>
      <c r="C722" s="287"/>
      <c r="D722" s="349"/>
      <c r="E722" s="350"/>
      <c r="F722" s="351"/>
      <c r="G722" s="350"/>
      <c r="H722" s="352"/>
      <c r="I722" s="352"/>
      <c r="J722" s="358"/>
      <c r="K722" s="361"/>
      <c r="L722" s="350"/>
      <c r="M722" s="362"/>
      <c r="N722" s="358"/>
      <c r="O722" s="363"/>
      <c r="P722" s="280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</row>
    <row r="723" spans="1:41" ht="23.45">
      <c r="A723" s="343"/>
      <c r="B723" s="344"/>
      <c r="C723" s="364"/>
      <c r="D723" s="365"/>
      <c r="E723" s="366"/>
      <c r="F723" s="367"/>
      <c r="G723" s="365"/>
      <c r="H723" s="368"/>
      <c r="I723" s="290"/>
      <c r="J723" s="358"/>
      <c r="K723" s="373"/>
      <c r="L723" s="357"/>
      <c r="M723" s="357"/>
      <c r="N723" s="358"/>
      <c r="O723" s="374"/>
      <c r="P723" s="280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</row>
    <row r="724" spans="1:41" ht="23.45">
      <c r="A724" s="343"/>
      <c r="B724" s="344"/>
      <c r="C724" s="287"/>
      <c r="D724" s="350"/>
      <c r="E724" s="366"/>
      <c r="F724" s="367"/>
      <c r="G724" s="365"/>
      <c r="H724" s="368"/>
      <c r="I724" s="290"/>
      <c r="J724" s="358"/>
      <c r="K724" s="365"/>
      <c r="L724" s="357"/>
      <c r="M724" s="357"/>
      <c r="N724" s="358"/>
      <c r="O724" s="374"/>
      <c r="P724" s="280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  <c r="AH724" s="37"/>
      <c r="AI724" s="37"/>
      <c r="AJ724" s="37"/>
      <c r="AK724" s="37"/>
      <c r="AL724" s="37"/>
      <c r="AM724" s="37"/>
      <c r="AN724" s="37"/>
      <c r="AO724" s="37"/>
    </row>
    <row r="725" spans="1:41" ht="23.45">
      <c r="A725" s="343"/>
      <c r="B725" s="344"/>
      <c r="C725" s="287"/>
      <c r="D725" s="350"/>
      <c r="E725" s="365"/>
      <c r="F725" s="369"/>
      <c r="G725" s="365"/>
      <c r="H725" s="368"/>
      <c r="I725" s="290"/>
      <c r="J725" s="358"/>
      <c r="K725" s="365"/>
      <c r="L725" s="357"/>
      <c r="M725" s="357"/>
      <c r="N725" s="358"/>
      <c r="O725" s="374"/>
      <c r="P725" s="280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  <c r="AH725" s="37"/>
      <c r="AI725" s="37"/>
      <c r="AJ725" s="37"/>
      <c r="AK725" s="37"/>
      <c r="AL725" s="37"/>
      <c r="AM725" s="37"/>
      <c r="AN725" s="37"/>
      <c r="AO725" s="37"/>
    </row>
    <row r="726" spans="1:41" ht="23.45">
      <c r="A726" s="343"/>
      <c r="B726" s="344"/>
      <c r="C726" s="364"/>
      <c r="D726" s="350"/>
      <c r="E726" s="365"/>
      <c r="F726" s="369"/>
      <c r="G726" s="365"/>
      <c r="H726" s="368"/>
      <c r="I726" s="290"/>
      <c r="J726" s="358"/>
      <c r="K726" s="365"/>
      <c r="L726" s="375"/>
      <c r="M726" s="375"/>
      <c r="N726" s="358"/>
      <c r="O726" s="374"/>
      <c r="P726" s="280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</row>
    <row r="727" spans="1:41" ht="23.45">
      <c r="A727" s="343"/>
      <c r="B727" s="344"/>
      <c r="C727" s="364"/>
      <c r="D727" s="350"/>
      <c r="E727" s="366"/>
      <c r="F727" s="367"/>
      <c r="G727" s="365"/>
      <c r="H727" s="290"/>
      <c r="I727" s="290"/>
      <c r="J727" s="358"/>
      <c r="K727" s="365"/>
      <c r="L727" s="357"/>
      <c r="M727" s="357"/>
      <c r="N727" s="358"/>
      <c r="O727" s="374"/>
      <c r="P727" s="280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  <c r="AH727" s="37"/>
      <c r="AI727" s="37"/>
      <c r="AJ727" s="37"/>
      <c r="AK727" s="37"/>
      <c r="AL727" s="37"/>
      <c r="AM727" s="37"/>
      <c r="AN727" s="37"/>
      <c r="AO727" s="37"/>
    </row>
    <row r="728" spans="1:41" ht="23.45">
      <c r="A728" s="343"/>
      <c r="B728" s="344"/>
      <c r="C728" s="287"/>
      <c r="D728" s="350"/>
      <c r="E728" s="366"/>
      <c r="F728" s="367"/>
      <c r="G728" s="365"/>
      <c r="H728" s="368"/>
      <c r="I728" s="290"/>
      <c r="J728" s="358"/>
      <c r="K728" s="365"/>
      <c r="L728" s="357"/>
      <c r="M728" s="357"/>
      <c r="N728" s="358"/>
      <c r="O728" s="374"/>
      <c r="P728" s="280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</row>
    <row r="729" spans="1:41" ht="23.45">
      <c r="A729" s="343"/>
      <c r="B729" s="344"/>
      <c r="C729" s="287"/>
      <c r="D729" s="350"/>
      <c r="E729" s="365"/>
      <c r="F729" s="369"/>
      <c r="G729" s="365"/>
      <c r="H729" s="368"/>
      <c r="I729" s="290"/>
      <c r="J729" s="358"/>
      <c r="K729" s="365"/>
      <c r="L729" s="375"/>
      <c r="M729" s="375"/>
      <c r="N729" s="358"/>
      <c r="O729" s="374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  <c r="AH729" s="37"/>
      <c r="AI729" s="37"/>
      <c r="AJ729" s="37"/>
      <c r="AK729" s="37"/>
      <c r="AL729" s="37"/>
      <c r="AM729" s="37"/>
      <c r="AN729" s="37"/>
      <c r="AO729" s="37"/>
    </row>
    <row r="730" spans="1:41" ht="23.45">
      <c r="A730" s="343"/>
      <c r="B730" s="344"/>
      <c r="C730" s="344"/>
      <c r="D730" s="350"/>
      <c r="E730" s="366"/>
      <c r="F730" s="367"/>
      <c r="G730" s="365"/>
      <c r="H730" s="370"/>
      <c r="I730" s="370"/>
      <c r="J730" s="358"/>
      <c r="K730" s="376"/>
      <c r="L730" s="357"/>
      <c r="M730" s="357"/>
      <c r="N730" s="377"/>
      <c r="O730" s="378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</row>
    <row r="731" spans="1:41" ht="23.45">
      <c r="A731" s="343"/>
      <c r="B731" s="344"/>
      <c r="C731" s="344"/>
      <c r="D731" s="350"/>
      <c r="E731" s="366"/>
      <c r="F731" s="369"/>
      <c r="G731" s="365"/>
      <c r="H731" s="370"/>
      <c r="I731" s="370"/>
      <c r="J731" s="358"/>
      <c r="K731" s="376"/>
      <c r="L731" s="379"/>
      <c r="M731" s="379"/>
      <c r="N731" s="358"/>
      <c r="O731" s="378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  <c r="AH731" s="37"/>
      <c r="AI731" s="37"/>
      <c r="AJ731" s="37"/>
      <c r="AK731" s="37"/>
      <c r="AL731" s="37"/>
      <c r="AM731" s="37"/>
      <c r="AN731" s="37"/>
      <c r="AO731" s="37"/>
    </row>
    <row r="732" spans="1:41" ht="23.45">
      <c r="A732" s="343"/>
      <c r="B732" s="344"/>
      <c r="C732" s="344"/>
      <c r="D732" s="350"/>
      <c r="E732" s="366"/>
      <c r="F732" s="367"/>
      <c r="G732" s="365"/>
      <c r="H732" s="370"/>
      <c r="I732" s="370"/>
      <c r="J732" s="358"/>
      <c r="K732" s="376"/>
      <c r="L732" s="357"/>
      <c r="M732" s="357"/>
      <c r="N732" s="377"/>
      <c r="O732" s="378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  <c r="AH732" s="37"/>
      <c r="AI732" s="37"/>
      <c r="AJ732" s="37"/>
      <c r="AK732" s="37"/>
      <c r="AL732" s="37"/>
      <c r="AM732" s="37"/>
      <c r="AN732" s="37"/>
      <c r="AO732" s="37"/>
    </row>
    <row r="733" spans="1:41" ht="23.45">
      <c r="A733" s="285"/>
      <c r="B733" s="286"/>
      <c r="C733" s="287"/>
      <c r="D733" s="288"/>
      <c r="E733" s="288"/>
      <c r="F733" s="289"/>
      <c r="G733" s="288"/>
      <c r="H733" s="290"/>
      <c r="I733" s="290"/>
      <c r="J733" s="312"/>
      <c r="K733" s="313"/>
      <c r="L733" s="288"/>
      <c r="M733" s="371"/>
      <c r="N733" s="312"/>
      <c r="O733" s="320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  <c r="AH733" s="37"/>
      <c r="AI733" s="37"/>
      <c r="AJ733" s="37"/>
      <c r="AK733" s="37"/>
      <c r="AL733" s="37"/>
      <c r="AM733" s="37"/>
      <c r="AN733" s="37"/>
      <c r="AO733" s="37"/>
    </row>
    <row r="734" spans="1:41" ht="23.45">
      <c r="A734" s="285"/>
      <c r="B734" s="286"/>
      <c r="C734" s="287"/>
      <c r="D734" s="288"/>
      <c r="E734" s="288"/>
      <c r="F734" s="289"/>
      <c r="G734" s="288"/>
      <c r="H734" s="290"/>
      <c r="I734" s="290"/>
      <c r="J734" s="312"/>
      <c r="K734" s="313"/>
      <c r="L734" s="371"/>
      <c r="M734" s="371"/>
      <c r="N734" s="312"/>
      <c r="O734" s="320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/>
      <c r="AM734" s="37"/>
      <c r="AN734" s="37"/>
      <c r="AO734" s="37"/>
    </row>
    <row r="735" spans="1:41" ht="23.45">
      <c r="A735" s="285"/>
      <c r="B735" s="286"/>
      <c r="C735" s="287"/>
      <c r="D735" s="288"/>
      <c r="E735" s="288"/>
      <c r="F735" s="289"/>
      <c r="G735" s="288"/>
      <c r="H735" s="290"/>
      <c r="I735" s="290"/>
      <c r="J735" s="312"/>
      <c r="K735" s="313"/>
      <c r="L735" s="288"/>
      <c r="M735" s="288"/>
      <c r="N735" s="312"/>
      <c r="O735" s="320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37"/>
      <c r="AG735" s="37"/>
      <c r="AH735" s="37"/>
      <c r="AI735" s="37"/>
      <c r="AJ735" s="37"/>
      <c r="AK735" s="37"/>
      <c r="AL735" s="37"/>
      <c r="AM735" s="37"/>
      <c r="AN735" s="37"/>
      <c r="AO735" s="37"/>
    </row>
    <row r="736" spans="1:41" ht="23.45">
      <c r="A736" s="285"/>
      <c r="B736" s="286"/>
      <c r="C736" s="287"/>
      <c r="D736" s="288"/>
      <c r="E736" s="288"/>
      <c r="F736" s="289"/>
      <c r="G736" s="288"/>
      <c r="H736" s="290"/>
      <c r="I736" s="290"/>
      <c r="J736" s="312"/>
      <c r="K736" s="313"/>
      <c r="L736" s="288"/>
      <c r="M736" s="288"/>
      <c r="N736" s="312"/>
      <c r="O736" s="320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</row>
    <row r="737" spans="1:41" ht="23.45">
      <c r="A737" s="285"/>
      <c r="B737" s="286"/>
      <c r="C737" s="287"/>
      <c r="D737" s="288"/>
      <c r="E737" s="288"/>
      <c r="F737" s="289"/>
      <c r="G737" s="288"/>
      <c r="H737" s="290"/>
      <c r="I737" s="290"/>
      <c r="J737" s="312"/>
      <c r="K737" s="313"/>
      <c r="L737" s="288"/>
      <c r="M737" s="317"/>
      <c r="N737" s="312"/>
      <c r="O737" s="318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  <c r="AE737" s="37"/>
      <c r="AF737" s="37"/>
      <c r="AG737" s="37"/>
      <c r="AH737" s="37"/>
      <c r="AI737" s="37"/>
      <c r="AJ737" s="37"/>
      <c r="AK737" s="37"/>
      <c r="AL737" s="37"/>
      <c r="AM737" s="37"/>
      <c r="AN737" s="37"/>
      <c r="AO737" s="37"/>
    </row>
    <row r="738" spans="1:41" ht="23.45">
      <c r="A738" s="285"/>
      <c r="B738" s="286"/>
      <c r="C738" s="287"/>
      <c r="D738" s="288"/>
      <c r="E738" s="288"/>
      <c r="F738" s="289"/>
      <c r="G738" s="288"/>
      <c r="H738" s="290"/>
      <c r="I738" s="290"/>
      <c r="J738" s="312"/>
      <c r="K738" s="313"/>
      <c r="L738" s="288"/>
      <c r="M738" s="371"/>
      <c r="N738" s="312"/>
      <c r="O738" s="320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  <c r="AE738" s="37"/>
      <c r="AF738" s="37"/>
      <c r="AG738" s="37"/>
      <c r="AH738" s="37"/>
      <c r="AI738" s="37"/>
      <c r="AJ738" s="37"/>
      <c r="AK738" s="37"/>
      <c r="AL738" s="37"/>
      <c r="AM738" s="37"/>
      <c r="AN738" s="37"/>
      <c r="AO738" s="37"/>
    </row>
    <row r="739" spans="1:41" ht="23.45">
      <c r="A739" s="285"/>
      <c r="B739" s="286"/>
      <c r="C739" s="287"/>
      <c r="D739" s="288"/>
      <c r="E739" s="288"/>
      <c r="F739" s="289"/>
      <c r="G739" s="288"/>
      <c r="H739" s="290"/>
      <c r="I739" s="290"/>
      <c r="J739" s="312"/>
      <c r="K739" s="313"/>
      <c r="L739" s="288"/>
      <c r="M739" s="371"/>
      <c r="N739" s="312"/>
      <c r="O739" s="320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/>
      <c r="AO739" s="37"/>
    </row>
    <row r="740" spans="1:41" ht="23.45">
      <c r="A740" s="285"/>
      <c r="B740" s="286"/>
      <c r="C740" s="287"/>
      <c r="D740" s="288"/>
      <c r="E740" s="288"/>
      <c r="F740" s="289"/>
      <c r="G740" s="288"/>
      <c r="H740" s="290"/>
      <c r="I740" s="290"/>
      <c r="J740" s="312"/>
      <c r="K740" s="313"/>
      <c r="L740" s="288"/>
      <c r="M740" s="371"/>
      <c r="N740" s="312"/>
      <c r="O740" s="320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  <c r="AE740" s="37"/>
      <c r="AF740" s="37"/>
      <c r="AG740" s="37"/>
      <c r="AH740" s="37"/>
      <c r="AI740" s="37"/>
      <c r="AJ740" s="37"/>
      <c r="AK740" s="37"/>
      <c r="AL740" s="37"/>
      <c r="AM740" s="37"/>
      <c r="AN740" s="37"/>
      <c r="AO740" s="37"/>
    </row>
    <row r="741" spans="1:41" ht="23.45">
      <c r="A741" s="348"/>
      <c r="B741" s="348"/>
      <c r="C741" s="287"/>
      <c r="D741" s="349"/>
      <c r="E741" s="350"/>
      <c r="F741" s="351"/>
      <c r="G741" s="350"/>
      <c r="H741" s="352"/>
      <c r="I741" s="352"/>
      <c r="J741" s="358"/>
      <c r="K741" s="361"/>
      <c r="L741" s="350"/>
      <c r="M741" s="362"/>
      <c r="N741" s="358"/>
      <c r="O741" s="363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  <c r="AH741" s="37"/>
      <c r="AI741" s="37"/>
      <c r="AJ741" s="37"/>
      <c r="AK741" s="37"/>
      <c r="AL741" s="37"/>
      <c r="AM741" s="37"/>
      <c r="AN741" s="37"/>
      <c r="AO741" s="37"/>
    </row>
    <row r="742" spans="1:41" ht="23.45">
      <c r="A742" s="348"/>
      <c r="B742" s="348"/>
      <c r="C742" s="287"/>
      <c r="D742" s="350"/>
      <c r="E742" s="350"/>
      <c r="F742" s="351"/>
      <c r="G742" s="350"/>
      <c r="H742" s="352"/>
      <c r="I742" s="352"/>
      <c r="J742" s="358"/>
      <c r="K742" s="361"/>
      <c r="L742" s="350"/>
      <c r="M742" s="362"/>
      <c r="N742" s="358"/>
      <c r="O742" s="363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  <c r="AE742" s="37"/>
      <c r="AF742" s="37"/>
      <c r="AG742" s="37"/>
      <c r="AH742" s="37"/>
      <c r="AI742" s="37"/>
      <c r="AJ742" s="37"/>
      <c r="AK742" s="37"/>
      <c r="AL742" s="37"/>
      <c r="AM742" s="37"/>
      <c r="AN742" s="37"/>
      <c r="AO742" s="37"/>
    </row>
    <row r="743" spans="1:41" ht="23.45">
      <c r="A743" s="348"/>
      <c r="B743" s="348"/>
      <c r="C743" s="287"/>
      <c r="D743" s="350"/>
      <c r="E743" s="350"/>
      <c r="F743" s="351"/>
      <c r="G743" s="350"/>
      <c r="H743" s="352"/>
      <c r="I743" s="352"/>
      <c r="J743" s="358"/>
      <c r="K743" s="361"/>
      <c r="L743" s="350"/>
      <c r="M743" s="362"/>
      <c r="N743" s="358"/>
      <c r="O743" s="363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  <c r="AH743" s="37"/>
      <c r="AI743" s="37"/>
      <c r="AJ743" s="37"/>
      <c r="AK743" s="37"/>
      <c r="AL743" s="37"/>
      <c r="AM743" s="37"/>
      <c r="AN743" s="37"/>
      <c r="AO743" s="37"/>
    </row>
    <row r="744" spans="1:41" ht="23.45">
      <c r="A744" s="348"/>
      <c r="B744" s="348"/>
      <c r="C744" s="287"/>
      <c r="D744" s="350"/>
      <c r="E744" s="350"/>
      <c r="F744" s="351"/>
      <c r="G744" s="350"/>
      <c r="H744" s="352"/>
      <c r="I744" s="352"/>
      <c r="J744" s="358"/>
      <c r="K744" s="361"/>
      <c r="L744" s="350"/>
      <c r="M744" s="362"/>
      <c r="N744" s="358"/>
      <c r="O744" s="363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  <c r="AH744" s="37"/>
      <c r="AI744" s="37"/>
      <c r="AJ744" s="37"/>
      <c r="AK744" s="37"/>
      <c r="AL744" s="37"/>
      <c r="AM744" s="37"/>
      <c r="AN744" s="37"/>
      <c r="AO744" s="37"/>
    </row>
    <row r="745" spans="1:41" ht="23.45">
      <c r="A745" s="348"/>
      <c r="B745" s="348"/>
      <c r="C745" s="287"/>
      <c r="D745" s="350"/>
      <c r="E745" s="350"/>
      <c r="F745" s="351"/>
      <c r="G745" s="350"/>
      <c r="H745" s="352"/>
      <c r="I745" s="352"/>
      <c r="J745" s="358"/>
      <c r="K745" s="361"/>
      <c r="L745" s="350"/>
      <c r="M745" s="362"/>
      <c r="N745" s="358"/>
      <c r="O745" s="363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45">
      <c r="A746" s="348"/>
      <c r="B746" s="348"/>
      <c r="C746" s="287"/>
      <c r="D746" s="350"/>
      <c r="E746" s="350"/>
      <c r="F746" s="351"/>
      <c r="G746" s="350"/>
      <c r="H746" s="352"/>
      <c r="I746" s="352"/>
      <c r="J746" s="358"/>
      <c r="K746" s="361"/>
      <c r="L746" s="350"/>
      <c r="M746" s="362"/>
      <c r="N746" s="358"/>
      <c r="O746" s="363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45">
      <c r="A747" s="348"/>
      <c r="B747" s="348"/>
      <c r="C747" s="287"/>
      <c r="D747" s="350"/>
      <c r="E747" s="350"/>
      <c r="F747" s="351"/>
      <c r="G747" s="350"/>
      <c r="H747" s="352"/>
      <c r="I747" s="352"/>
      <c r="J747" s="358"/>
      <c r="K747" s="361"/>
      <c r="L747" s="350"/>
      <c r="M747" s="362"/>
      <c r="N747" s="358"/>
      <c r="O747" s="363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45">
      <c r="A748" s="343"/>
      <c r="B748" s="344"/>
      <c r="C748" s="344"/>
      <c r="D748" s="350"/>
      <c r="E748" s="366"/>
      <c r="F748" s="367"/>
      <c r="G748" s="365"/>
      <c r="H748" s="370"/>
      <c r="I748" s="370"/>
      <c r="J748" s="358"/>
      <c r="K748" s="376"/>
      <c r="L748" s="357"/>
      <c r="M748" s="357"/>
      <c r="N748" s="377"/>
      <c r="O748" s="374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45">
      <c r="A749" s="343"/>
      <c r="B749" s="344"/>
      <c r="C749" s="344"/>
      <c r="D749" s="350"/>
      <c r="E749" s="366"/>
      <c r="F749" s="367"/>
      <c r="G749" s="365"/>
      <c r="H749" s="370"/>
      <c r="I749" s="370"/>
      <c r="J749" s="358"/>
      <c r="K749" s="376"/>
      <c r="L749" s="357"/>
      <c r="M749" s="357"/>
      <c r="N749" s="377"/>
      <c r="O749" s="374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45">
      <c r="A750" s="343"/>
      <c r="B750" s="344"/>
      <c r="C750" s="344"/>
      <c r="D750" s="350"/>
      <c r="E750" s="366"/>
      <c r="F750" s="367"/>
      <c r="G750" s="365"/>
      <c r="H750" s="368"/>
      <c r="I750" s="370"/>
      <c r="J750" s="358"/>
      <c r="K750" s="376"/>
      <c r="L750" s="357"/>
      <c r="M750" s="357"/>
      <c r="N750" s="377"/>
      <c r="O750" s="374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45">
      <c r="A751" s="343"/>
      <c r="B751" s="344"/>
      <c r="C751" s="344"/>
      <c r="D751" s="350"/>
      <c r="E751" s="366"/>
      <c r="F751" s="367"/>
      <c r="G751" s="365"/>
      <c r="H751" s="370"/>
      <c r="I751" s="370"/>
      <c r="J751" s="358"/>
      <c r="K751" s="376"/>
      <c r="L751" s="357"/>
      <c r="M751" s="357"/>
      <c r="N751" s="377"/>
      <c r="O751" s="374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45">
      <c r="A752" s="343"/>
      <c r="B752" s="344"/>
      <c r="C752" s="344"/>
      <c r="D752" s="350"/>
      <c r="E752" s="366"/>
      <c r="F752" s="367"/>
      <c r="G752" s="365"/>
      <c r="H752" s="370"/>
      <c r="I752" s="370"/>
      <c r="J752" s="358"/>
      <c r="K752" s="376"/>
      <c r="L752" s="357"/>
      <c r="M752" s="357"/>
      <c r="N752" s="377"/>
      <c r="O752" s="374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45">
      <c r="A753" s="343"/>
      <c r="B753" s="344"/>
      <c r="C753" s="344"/>
      <c r="D753" s="350"/>
      <c r="E753" s="366"/>
      <c r="F753" s="367"/>
      <c r="G753" s="365"/>
      <c r="H753" s="370"/>
      <c r="I753" s="370"/>
      <c r="J753" s="358"/>
      <c r="K753" s="376"/>
      <c r="L753" s="357"/>
      <c r="M753" s="357"/>
      <c r="N753" s="377"/>
      <c r="O753" s="378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45">
      <c r="A754" s="343"/>
      <c r="B754" s="344"/>
      <c r="C754" s="344"/>
      <c r="D754" s="350"/>
      <c r="E754" s="366"/>
      <c r="F754" s="367"/>
      <c r="G754" s="365"/>
      <c r="H754" s="370"/>
      <c r="I754" s="370"/>
      <c r="J754" s="358"/>
      <c r="K754" s="376"/>
      <c r="L754" s="357"/>
      <c r="M754" s="357"/>
      <c r="N754" s="377"/>
      <c r="O754" s="374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45">
      <c r="A755" s="285"/>
      <c r="B755" s="286"/>
      <c r="C755" s="287"/>
      <c r="D755" s="288"/>
      <c r="E755" s="288"/>
      <c r="F755" s="289"/>
      <c r="G755" s="288"/>
      <c r="H755" s="290"/>
      <c r="I755" s="290"/>
      <c r="J755" s="312"/>
      <c r="K755" s="313"/>
      <c r="L755" s="288"/>
      <c r="M755" s="371"/>
      <c r="N755" s="312"/>
      <c r="O755" s="315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45">
      <c r="A756" s="285"/>
      <c r="B756" s="286"/>
      <c r="C756" s="287"/>
      <c r="D756" s="288"/>
      <c r="E756" s="288"/>
      <c r="F756" s="289"/>
      <c r="G756" s="288"/>
      <c r="H756" s="290"/>
      <c r="I756" s="290"/>
      <c r="J756" s="312"/>
      <c r="K756" s="313"/>
      <c r="L756" s="371"/>
      <c r="M756" s="371"/>
      <c r="N756" s="312"/>
      <c r="O756" s="315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45">
      <c r="A757" s="285"/>
      <c r="B757" s="286"/>
      <c r="C757" s="287"/>
      <c r="D757" s="288"/>
      <c r="E757" s="288"/>
      <c r="F757" s="289"/>
      <c r="G757" s="288"/>
      <c r="H757" s="290"/>
      <c r="I757" s="290"/>
      <c r="J757" s="312"/>
      <c r="K757" s="313"/>
      <c r="L757" s="288"/>
      <c r="M757" s="288"/>
      <c r="N757" s="312"/>
      <c r="O757" s="315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45">
      <c r="A758" s="285"/>
      <c r="B758" s="286"/>
      <c r="C758" s="287"/>
      <c r="D758" s="288"/>
      <c r="E758" s="288"/>
      <c r="F758" s="289"/>
      <c r="G758" s="288"/>
      <c r="H758" s="290"/>
      <c r="I758" s="290"/>
      <c r="J758" s="312"/>
      <c r="K758" s="313"/>
      <c r="L758" s="288"/>
      <c r="M758" s="288"/>
      <c r="N758" s="312"/>
      <c r="O758" s="315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45">
      <c r="A759" s="285"/>
      <c r="B759" s="286"/>
      <c r="C759" s="287"/>
      <c r="D759" s="288"/>
      <c r="E759" s="288"/>
      <c r="F759" s="289"/>
      <c r="G759" s="288"/>
      <c r="H759" s="290"/>
      <c r="I759" s="290"/>
      <c r="J759" s="312"/>
      <c r="K759" s="313"/>
      <c r="L759" s="288"/>
      <c r="M759" s="317"/>
      <c r="N759" s="312"/>
      <c r="O759" s="315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45">
      <c r="A760" s="285"/>
      <c r="B760" s="286"/>
      <c r="C760" s="287"/>
      <c r="D760" s="288"/>
      <c r="E760" s="288"/>
      <c r="F760" s="289"/>
      <c r="G760" s="288"/>
      <c r="H760" s="290"/>
      <c r="I760" s="290"/>
      <c r="J760" s="312"/>
      <c r="K760" s="313"/>
      <c r="L760" s="288"/>
      <c r="M760" s="371"/>
      <c r="N760" s="312"/>
      <c r="O760" s="320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45">
      <c r="A761" s="285"/>
      <c r="B761" s="286"/>
      <c r="C761" s="287"/>
      <c r="D761" s="288"/>
      <c r="E761" s="288"/>
      <c r="F761" s="289"/>
      <c r="G761" s="288"/>
      <c r="H761" s="290"/>
      <c r="I761" s="290"/>
      <c r="J761" s="312"/>
      <c r="K761" s="313"/>
      <c r="L761" s="288"/>
      <c r="M761" s="371"/>
      <c r="N761" s="312"/>
      <c r="O761" s="320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45">
      <c r="A762" s="285"/>
      <c r="B762" s="286"/>
      <c r="C762" s="287"/>
      <c r="D762" s="288"/>
      <c r="E762" s="288"/>
      <c r="F762" s="289"/>
      <c r="G762" s="288"/>
      <c r="H762" s="290"/>
      <c r="I762" s="290"/>
      <c r="J762" s="312"/>
      <c r="K762" s="313"/>
      <c r="L762" s="288"/>
      <c r="M762" s="371"/>
      <c r="N762" s="312"/>
      <c r="O762" s="320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45">
      <c r="A763" s="285"/>
      <c r="B763" s="286"/>
      <c r="C763" s="287"/>
      <c r="D763" s="288"/>
      <c r="E763" s="288"/>
      <c r="F763" s="289"/>
      <c r="G763" s="288"/>
      <c r="H763" s="290"/>
      <c r="I763" s="290"/>
      <c r="J763" s="312"/>
      <c r="K763" s="313"/>
      <c r="L763" s="288"/>
      <c r="M763" s="371"/>
      <c r="N763" s="312"/>
      <c r="O763" s="320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45">
      <c r="A764" s="285"/>
      <c r="B764" s="286"/>
      <c r="C764" s="287"/>
      <c r="D764" s="288"/>
      <c r="E764" s="288"/>
      <c r="F764" s="289"/>
      <c r="G764" s="288"/>
      <c r="H764" s="290"/>
      <c r="I764" s="290"/>
      <c r="J764" s="312"/>
      <c r="K764" s="313"/>
      <c r="L764" s="288"/>
      <c r="M764" s="371"/>
      <c r="N764" s="312"/>
      <c r="O764" s="320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45">
      <c r="A765" s="285"/>
      <c r="B765" s="286"/>
      <c r="C765" s="287"/>
      <c r="D765" s="288"/>
      <c r="E765" s="288"/>
      <c r="F765" s="289"/>
      <c r="G765" s="288"/>
      <c r="H765" s="290"/>
      <c r="I765" s="290"/>
      <c r="J765" s="312"/>
      <c r="K765" s="313"/>
      <c r="L765" s="288"/>
      <c r="M765" s="371"/>
      <c r="N765" s="312"/>
      <c r="O765" s="320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45">
      <c r="A766" s="285"/>
      <c r="B766" s="286"/>
      <c r="C766" s="291"/>
      <c r="D766" s="292"/>
      <c r="E766" s="288"/>
      <c r="F766" s="289"/>
      <c r="G766" s="288"/>
      <c r="H766" s="290"/>
      <c r="I766" s="290"/>
      <c r="J766" s="312"/>
      <c r="K766" s="312"/>
      <c r="L766" s="288"/>
      <c r="M766" s="372"/>
      <c r="N766" s="312"/>
      <c r="O766" s="320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45">
      <c r="A767" s="285"/>
      <c r="B767" s="286"/>
      <c r="C767" s="287"/>
      <c r="D767" s="288"/>
      <c r="E767" s="288"/>
      <c r="F767" s="289"/>
      <c r="G767" s="288"/>
      <c r="H767" s="290"/>
      <c r="I767" s="331"/>
      <c r="J767" s="312"/>
      <c r="K767" s="312"/>
      <c r="L767" s="288"/>
      <c r="M767" s="288"/>
      <c r="N767" s="312"/>
      <c r="O767" s="315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45">
      <c r="A768" s="348"/>
      <c r="B768" s="348"/>
      <c r="C768" s="287"/>
      <c r="D768" s="350"/>
      <c r="E768" s="350"/>
      <c r="F768" s="351"/>
      <c r="G768" s="350"/>
      <c r="H768" s="352"/>
      <c r="I768" s="352"/>
      <c r="J768" s="358"/>
      <c r="K768" s="361"/>
      <c r="L768" s="350"/>
      <c r="M768" s="362"/>
      <c r="N768" s="358"/>
      <c r="O768" s="363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45">
      <c r="A769" s="348"/>
      <c r="B769" s="348"/>
      <c r="C769" s="287"/>
      <c r="D769" s="350"/>
      <c r="E769" s="350"/>
      <c r="F769" s="351"/>
      <c r="G769" s="350"/>
      <c r="H769" s="352"/>
      <c r="I769" s="352"/>
      <c r="J769" s="358"/>
      <c r="K769" s="361"/>
      <c r="L769" s="350"/>
      <c r="M769" s="362"/>
      <c r="N769" s="358"/>
      <c r="O769" s="363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45">
      <c r="A770" s="348"/>
      <c r="B770" s="348"/>
      <c r="C770" s="287"/>
      <c r="D770" s="350"/>
      <c r="E770" s="350"/>
      <c r="F770" s="351"/>
      <c r="G770" s="350"/>
      <c r="H770" s="352"/>
      <c r="I770" s="352"/>
      <c r="J770" s="358"/>
      <c r="K770" s="358"/>
      <c r="L770" s="350"/>
      <c r="M770" s="362"/>
      <c r="N770" s="358"/>
      <c r="O770" s="363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45">
      <c r="A771" s="348"/>
      <c r="B771" s="348"/>
      <c r="C771" s="287"/>
      <c r="D771" s="350"/>
      <c r="E771" s="350"/>
      <c r="F771" s="351"/>
      <c r="G771" s="350"/>
      <c r="H771" s="352"/>
      <c r="I771" s="352"/>
      <c r="J771" s="358"/>
      <c r="K771" s="361"/>
      <c r="L771" s="350"/>
      <c r="M771" s="362"/>
      <c r="N771" s="358"/>
      <c r="O771" s="363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45">
      <c r="A772" s="348"/>
      <c r="B772" s="348"/>
      <c r="C772" s="287"/>
      <c r="D772" s="350"/>
      <c r="E772" s="350"/>
      <c r="F772" s="351"/>
      <c r="G772" s="350"/>
      <c r="H772" s="352"/>
      <c r="I772" s="352"/>
      <c r="J772" s="358"/>
      <c r="K772" s="361"/>
      <c r="L772" s="350"/>
      <c r="M772" s="362"/>
      <c r="N772" s="358"/>
      <c r="O772" s="363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45">
      <c r="A773" s="348"/>
      <c r="B773" s="348"/>
      <c r="C773" s="287"/>
      <c r="D773" s="350"/>
      <c r="E773" s="350"/>
      <c r="F773" s="351"/>
      <c r="G773" s="350"/>
      <c r="H773" s="352"/>
      <c r="I773" s="352"/>
      <c r="J773" s="358"/>
      <c r="K773" s="361"/>
      <c r="L773" s="350"/>
      <c r="M773" s="362"/>
      <c r="N773" s="358"/>
      <c r="O773" s="363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45">
      <c r="A774" s="348"/>
      <c r="B774" s="348"/>
      <c r="C774" s="287"/>
      <c r="D774" s="350"/>
      <c r="E774" s="350"/>
      <c r="F774" s="351"/>
      <c r="G774" s="350"/>
      <c r="H774" s="352"/>
      <c r="I774" s="352"/>
      <c r="J774" s="358"/>
      <c r="K774" s="361"/>
      <c r="L774" s="350"/>
      <c r="M774" s="362"/>
      <c r="N774" s="358"/>
      <c r="O774" s="363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45">
      <c r="A775" s="348"/>
      <c r="B775" s="348"/>
      <c r="C775" s="287"/>
      <c r="D775" s="350"/>
      <c r="E775" s="350"/>
      <c r="F775" s="351"/>
      <c r="G775" s="350"/>
      <c r="H775" s="352"/>
      <c r="I775" s="352"/>
      <c r="J775" s="358"/>
      <c r="K775" s="361"/>
      <c r="L775" s="350"/>
      <c r="M775" s="362"/>
      <c r="N775" s="358"/>
      <c r="O775" s="363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45">
      <c r="A776" s="343"/>
      <c r="B776" s="344"/>
      <c r="C776" s="287"/>
      <c r="D776" s="350"/>
      <c r="E776" s="380"/>
      <c r="F776" s="367"/>
      <c r="G776" s="365"/>
      <c r="H776" s="290"/>
      <c r="I776" s="290"/>
      <c r="J776" s="358"/>
      <c r="K776" s="365"/>
      <c r="L776" s="357"/>
      <c r="M776" s="357"/>
      <c r="N776" s="358"/>
      <c r="O776" s="388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45">
      <c r="A777" s="343"/>
      <c r="B777" s="344"/>
      <c r="C777" s="381"/>
      <c r="D777" s="350"/>
      <c r="E777" s="380"/>
      <c r="F777" s="367"/>
      <c r="G777" s="365"/>
      <c r="H777" s="290"/>
      <c r="I777" s="290"/>
      <c r="J777" s="358"/>
      <c r="K777" s="365"/>
      <c r="L777" s="357"/>
      <c r="M777" s="357"/>
      <c r="N777" s="358"/>
      <c r="O777" s="388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45">
      <c r="A778" s="343"/>
      <c r="B778" s="344"/>
      <c r="C778" s="287"/>
      <c r="D778" s="350"/>
      <c r="E778" s="380"/>
      <c r="F778" s="367"/>
      <c r="G778" s="365"/>
      <c r="H778" s="347"/>
      <c r="I778" s="347"/>
      <c r="J778" s="358"/>
      <c r="K778" s="373"/>
      <c r="L778" s="357"/>
      <c r="M778" s="357"/>
      <c r="N778" s="358"/>
      <c r="O778" s="388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45">
      <c r="A779" s="343"/>
      <c r="B779" s="344"/>
      <c r="C779" s="287"/>
      <c r="D779" s="350"/>
      <c r="E779" s="380"/>
      <c r="F779" s="367"/>
      <c r="G779" s="365"/>
      <c r="H779" s="368"/>
      <c r="I779" s="347"/>
      <c r="J779" s="358"/>
      <c r="K779" s="365"/>
      <c r="L779" s="357"/>
      <c r="M779" s="357"/>
      <c r="N779" s="358"/>
      <c r="O779" s="388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45">
      <c r="A780" s="343"/>
      <c r="B780" s="344"/>
      <c r="C780" s="287"/>
      <c r="D780" s="350"/>
      <c r="E780" s="380"/>
      <c r="F780" s="367"/>
      <c r="G780" s="365"/>
      <c r="H780" s="290"/>
      <c r="I780" s="290"/>
      <c r="J780" s="358"/>
      <c r="K780" s="365"/>
      <c r="L780" s="357"/>
      <c r="M780" s="357"/>
      <c r="N780" s="358"/>
      <c r="O780" s="388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45">
      <c r="A781" s="382"/>
      <c r="B781" s="344"/>
      <c r="C781" s="381"/>
      <c r="D781" s="350"/>
      <c r="E781" s="380"/>
      <c r="F781" s="367"/>
      <c r="G781" s="365"/>
      <c r="H781" s="290"/>
      <c r="I781" s="290"/>
      <c r="J781" s="358"/>
      <c r="K781" s="365"/>
      <c r="L781" s="357"/>
      <c r="M781" s="357"/>
      <c r="N781" s="358"/>
      <c r="O781" s="388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45">
      <c r="A782" s="343"/>
      <c r="B782" s="344"/>
      <c r="C782" s="381"/>
      <c r="D782" s="350"/>
      <c r="E782" s="380"/>
      <c r="F782" s="367"/>
      <c r="G782" s="365"/>
      <c r="H782" s="290"/>
      <c r="I782" s="290"/>
      <c r="J782" s="358"/>
      <c r="K782" s="365"/>
      <c r="L782" s="357"/>
      <c r="M782" s="357"/>
      <c r="N782" s="358"/>
      <c r="O782" s="388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45">
      <c r="A783" s="343"/>
      <c r="B783" s="344"/>
      <c r="C783" s="381"/>
      <c r="D783" s="350"/>
      <c r="E783" s="380"/>
      <c r="F783" s="367"/>
      <c r="G783" s="365"/>
      <c r="H783" s="290"/>
      <c r="I783" s="290"/>
      <c r="J783" s="358"/>
      <c r="K783" s="365"/>
      <c r="L783" s="357"/>
      <c r="M783" s="357"/>
      <c r="N783" s="358"/>
      <c r="O783" s="388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45">
      <c r="A784" s="343"/>
      <c r="B784" s="344"/>
      <c r="C784" s="287"/>
      <c r="D784" s="350"/>
      <c r="E784" s="380"/>
      <c r="F784" s="367"/>
      <c r="G784" s="365"/>
      <c r="H784" s="347"/>
      <c r="I784" s="347"/>
      <c r="J784" s="358"/>
      <c r="K784" s="373"/>
      <c r="L784" s="357"/>
      <c r="M784" s="357"/>
      <c r="N784" s="358"/>
      <c r="O784" s="388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45">
      <c r="A785" s="343"/>
      <c r="B785" s="344"/>
      <c r="C785" s="287"/>
      <c r="D785" s="350"/>
      <c r="E785" s="380"/>
      <c r="F785" s="367"/>
      <c r="G785" s="365"/>
      <c r="H785" s="290"/>
      <c r="I785" s="290"/>
      <c r="J785" s="358"/>
      <c r="K785" s="343"/>
      <c r="L785" s="357"/>
      <c r="M785" s="357"/>
      <c r="N785" s="358"/>
      <c r="O785" s="388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45">
      <c r="A786" s="285"/>
      <c r="B786" s="286"/>
      <c r="C786" s="287"/>
      <c r="D786" s="292"/>
      <c r="E786" s="288"/>
      <c r="F786" s="289"/>
      <c r="G786" s="288"/>
      <c r="H786" s="290"/>
      <c r="I786" s="290"/>
      <c r="J786" s="312"/>
      <c r="K786" s="313"/>
      <c r="L786" s="288"/>
      <c r="M786" s="371"/>
      <c r="N786" s="312"/>
      <c r="O786" s="315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45">
      <c r="A787" s="285"/>
      <c r="B787" s="286"/>
      <c r="C787" s="287"/>
      <c r="D787" s="288"/>
      <c r="E787" s="288"/>
      <c r="F787" s="289"/>
      <c r="G787" s="288"/>
      <c r="H787" s="290"/>
      <c r="I787" s="290"/>
      <c r="J787" s="312"/>
      <c r="K787" s="313"/>
      <c r="L787" s="371"/>
      <c r="M787" s="371"/>
      <c r="N787" s="312"/>
      <c r="O787" s="315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45">
      <c r="A788" s="285"/>
      <c r="B788" s="286"/>
      <c r="C788" s="287"/>
      <c r="D788" s="288"/>
      <c r="E788" s="288"/>
      <c r="F788" s="289"/>
      <c r="G788" s="288"/>
      <c r="H788" s="290"/>
      <c r="I788" s="290"/>
      <c r="J788" s="312"/>
      <c r="K788" s="313"/>
      <c r="L788" s="288"/>
      <c r="M788" s="288"/>
      <c r="N788" s="312"/>
      <c r="O788" s="316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45">
      <c r="A789" s="285"/>
      <c r="B789" s="286"/>
      <c r="C789" s="287"/>
      <c r="D789" s="288"/>
      <c r="E789" s="288"/>
      <c r="F789" s="289"/>
      <c r="G789" s="288"/>
      <c r="H789" s="290"/>
      <c r="I789" s="290"/>
      <c r="J789" s="312"/>
      <c r="K789" s="313"/>
      <c r="L789" s="288"/>
      <c r="M789" s="288"/>
      <c r="N789" s="312"/>
      <c r="O789" s="333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45">
      <c r="A790" s="285"/>
      <c r="B790" s="286"/>
      <c r="C790" s="287"/>
      <c r="D790" s="288"/>
      <c r="E790" s="288"/>
      <c r="F790" s="289"/>
      <c r="G790" s="288"/>
      <c r="H790" s="290"/>
      <c r="I790" s="290"/>
      <c r="J790" s="312"/>
      <c r="K790" s="313"/>
      <c r="L790" s="288"/>
      <c r="M790" s="317"/>
      <c r="N790" s="312"/>
      <c r="O790" s="318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45">
      <c r="A791" s="285"/>
      <c r="B791" s="286"/>
      <c r="C791" s="287"/>
      <c r="D791" s="288"/>
      <c r="E791" s="288"/>
      <c r="F791" s="289"/>
      <c r="G791" s="288"/>
      <c r="H791" s="290"/>
      <c r="I791" s="290"/>
      <c r="J791" s="312"/>
      <c r="K791" s="313"/>
      <c r="L791" s="288"/>
      <c r="M791" s="371"/>
      <c r="N791" s="312"/>
      <c r="O791" s="320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45">
      <c r="A792" s="285"/>
      <c r="B792" s="286"/>
      <c r="C792" s="287"/>
      <c r="D792" s="288"/>
      <c r="E792" s="288"/>
      <c r="F792" s="289"/>
      <c r="G792" s="288"/>
      <c r="H792" s="290"/>
      <c r="I792" s="290"/>
      <c r="J792" s="312"/>
      <c r="K792" s="313"/>
      <c r="L792" s="288"/>
      <c r="M792" s="317"/>
      <c r="N792" s="312"/>
      <c r="O792" s="320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45">
      <c r="A793" s="285"/>
      <c r="B793" s="286"/>
      <c r="C793" s="287"/>
      <c r="D793" s="288"/>
      <c r="E793" s="288"/>
      <c r="F793" s="289"/>
      <c r="G793" s="288"/>
      <c r="H793" s="290"/>
      <c r="I793" s="290"/>
      <c r="J793" s="312"/>
      <c r="K793" s="313"/>
      <c r="L793" s="288"/>
      <c r="M793" s="371"/>
      <c r="N793" s="312"/>
      <c r="O793" s="320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45">
      <c r="A794" s="285"/>
      <c r="B794" s="286"/>
      <c r="C794" s="287"/>
      <c r="D794" s="288"/>
      <c r="E794" s="288"/>
      <c r="F794" s="289"/>
      <c r="G794" s="288"/>
      <c r="H794" s="290"/>
      <c r="I794" s="290"/>
      <c r="J794" s="312"/>
      <c r="K794" s="313"/>
      <c r="L794" s="288"/>
      <c r="M794" s="317"/>
      <c r="N794" s="312"/>
      <c r="O794" s="320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45">
      <c r="A795" s="285"/>
      <c r="B795" s="286"/>
      <c r="C795" s="287"/>
      <c r="D795" s="288"/>
      <c r="E795" s="288"/>
      <c r="F795" s="289"/>
      <c r="G795" s="288"/>
      <c r="H795" s="290"/>
      <c r="I795" s="290"/>
      <c r="J795" s="312"/>
      <c r="K795" s="312"/>
      <c r="L795" s="288"/>
      <c r="M795" s="288"/>
      <c r="N795" s="312"/>
      <c r="O795" s="315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45">
      <c r="A796" s="285"/>
      <c r="B796" s="286"/>
      <c r="C796" s="287"/>
      <c r="D796" s="288"/>
      <c r="E796" s="288"/>
      <c r="F796" s="289"/>
      <c r="G796" s="288"/>
      <c r="H796" s="290"/>
      <c r="I796" s="290"/>
      <c r="J796" s="312"/>
      <c r="K796" s="312"/>
      <c r="L796" s="288"/>
      <c r="M796" s="288"/>
      <c r="N796" s="312"/>
      <c r="O796" s="315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45">
      <c r="A797" s="348"/>
      <c r="B797" s="348"/>
      <c r="C797" s="287"/>
      <c r="D797" s="349"/>
      <c r="E797" s="350"/>
      <c r="F797" s="351"/>
      <c r="G797" s="350"/>
      <c r="H797" s="383"/>
      <c r="I797" s="352"/>
      <c r="J797" s="358"/>
      <c r="K797" s="358"/>
      <c r="L797" s="350"/>
      <c r="M797" s="362"/>
      <c r="N797" s="358"/>
      <c r="O797" s="363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45">
      <c r="A798" s="348"/>
      <c r="B798" s="348"/>
      <c r="C798" s="287"/>
      <c r="D798" s="349"/>
      <c r="E798" s="350"/>
      <c r="F798" s="351"/>
      <c r="G798" s="350"/>
      <c r="H798" s="383"/>
      <c r="I798" s="352"/>
      <c r="J798" s="358"/>
      <c r="K798" s="361"/>
      <c r="L798" s="350"/>
      <c r="M798" s="362"/>
      <c r="N798" s="358"/>
      <c r="O798" s="363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45">
      <c r="A799" s="348"/>
      <c r="B799" s="348"/>
      <c r="C799" s="287"/>
      <c r="D799" s="349"/>
      <c r="E799" s="350"/>
      <c r="F799" s="351"/>
      <c r="G799" s="350"/>
      <c r="H799" s="352"/>
      <c r="I799" s="352"/>
      <c r="J799" s="358"/>
      <c r="K799" s="361"/>
      <c r="L799" s="350"/>
      <c r="M799" s="362"/>
      <c r="N799" s="358"/>
      <c r="O799" s="363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45">
      <c r="A800" s="348"/>
      <c r="B800" s="348"/>
      <c r="C800" s="287"/>
      <c r="D800" s="349"/>
      <c r="E800" s="350"/>
      <c r="F800" s="351"/>
      <c r="G800" s="350"/>
      <c r="H800" s="352"/>
      <c r="I800" s="352"/>
      <c r="J800" s="358"/>
      <c r="K800" s="361"/>
      <c r="L800" s="350"/>
      <c r="M800" s="362"/>
      <c r="N800" s="358"/>
      <c r="O800" s="363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45">
      <c r="A801" s="348"/>
      <c r="B801" s="348"/>
      <c r="C801" s="287"/>
      <c r="D801" s="349"/>
      <c r="E801" s="350"/>
      <c r="F801" s="351"/>
      <c r="G801" s="350"/>
      <c r="H801" s="352"/>
      <c r="I801" s="352"/>
      <c r="J801" s="358"/>
      <c r="K801" s="361"/>
      <c r="L801" s="350"/>
      <c r="M801" s="362"/>
      <c r="N801" s="358"/>
      <c r="O801" s="363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45">
      <c r="A802" s="348"/>
      <c r="B802" s="348"/>
      <c r="C802" s="287"/>
      <c r="D802" s="350"/>
      <c r="E802" s="350"/>
      <c r="F802" s="351"/>
      <c r="G802" s="350"/>
      <c r="H802" s="352"/>
      <c r="I802" s="352"/>
      <c r="J802" s="358"/>
      <c r="K802" s="361"/>
      <c r="L802" s="350"/>
      <c r="M802" s="362"/>
      <c r="N802" s="358"/>
      <c r="O802" s="363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45">
      <c r="A803" s="348"/>
      <c r="B803" s="348"/>
      <c r="C803" s="287"/>
      <c r="D803" s="350"/>
      <c r="E803" s="350"/>
      <c r="F803" s="351"/>
      <c r="G803" s="350"/>
      <c r="H803" s="352"/>
      <c r="I803" s="352"/>
      <c r="J803" s="358"/>
      <c r="K803" s="361"/>
      <c r="L803" s="350"/>
      <c r="M803" s="362"/>
      <c r="N803" s="358"/>
      <c r="O803" s="363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45">
      <c r="A804" s="348"/>
      <c r="B804" s="348"/>
      <c r="C804" s="287"/>
      <c r="D804" s="350"/>
      <c r="E804" s="350"/>
      <c r="F804" s="351"/>
      <c r="G804" s="350"/>
      <c r="H804" s="352"/>
      <c r="I804" s="352"/>
      <c r="J804" s="358"/>
      <c r="K804" s="361"/>
      <c r="L804" s="350"/>
      <c r="M804" s="362"/>
      <c r="N804" s="358"/>
      <c r="O804" s="363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45">
      <c r="A805" s="348"/>
      <c r="B805" s="348"/>
      <c r="C805" s="287"/>
      <c r="D805" s="350"/>
      <c r="E805" s="350"/>
      <c r="F805" s="351"/>
      <c r="G805" s="350"/>
      <c r="H805" s="352"/>
      <c r="I805" s="352"/>
      <c r="J805" s="358"/>
      <c r="K805" s="361"/>
      <c r="L805" s="350"/>
      <c r="M805" s="362"/>
      <c r="N805" s="358"/>
      <c r="O805" s="363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45">
      <c r="A806" s="348"/>
      <c r="B806" s="348"/>
      <c r="C806" s="287"/>
      <c r="D806" s="350"/>
      <c r="E806" s="350"/>
      <c r="F806" s="351"/>
      <c r="G806" s="350"/>
      <c r="H806" s="352"/>
      <c r="I806" s="352"/>
      <c r="J806" s="358"/>
      <c r="K806" s="361"/>
      <c r="L806" s="350"/>
      <c r="M806" s="362"/>
      <c r="N806" s="358"/>
      <c r="O806" s="363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45">
      <c r="A807" s="348"/>
      <c r="B807" s="348"/>
      <c r="C807" s="287"/>
      <c r="D807" s="349"/>
      <c r="E807" s="350"/>
      <c r="F807" s="351"/>
      <c r="G807" s="350"/>
      <c r="H807" s="352"/>
      <c r="I807" s="352"/>
      <c r="J807" s="358"/>
      <c r="K807" s="358"/>
      <c r="L807" s="350"/>
      <c r="M807" s="362"/>
      <c r="N807" s="358"/>
      <c r="O807" s="363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45">
      <c r="A808" s="348"/>
      <c r="B808" s="348"/>
      <c r="C808" s="287"/>
      <c r="D808" s="349"/>
      <c r="E808" s="350"/>
      <c r="F808" s="351"/>
      <c r="G808" s="350"/>
      <c r="H808" s="352"/>
      <c r="I808" s="352"/>
      <c r="J808" s="358"/>
      <c r="K808" s="361"/>
      <c r="L808" s="350"/>
      <c r="M808" s="362"/>
      <c r="N808" s="358"/>
      <c r="O808" s="363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45">
      <c r="A809" s="348"/>
      <c r="B809" s="348"/>
      <c r="C809" s="287"/>
      <c r="D809" s="349"/>
      <c r="E809" s="350"/>
      <c r="F809" s="351"/>
      <c r="G809" s="350"/>
      <c r="H809" s="352"/>
      <c r="I809" s="352"/>
      <c r="J809" s="358"/>
      <c r="K809" s="361"/>
      <c r="L809" s="350"/>
      <c r="M809" s="362"/>
      <c r="N809" s="358"/>
      <c r="O809" s="363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45">
      <c r="A810" s="348"/>
      <c r="B810" s="348"/>
      <c r="C810" s="287"/>
      <c r="D810" s="349"/>
      <c r="E810" s="350"/>
      <c r="F810" s="351"/>
      <c r="G810" s="350"/>
      <c r="H810" s="352"/>
      <c r="I810" s="352"/>
      <c r="J810" s="358"/>
      <c r="K810" s="361"/>
      <c r="L810" s="350"/>
      <c r="M810" s="362"/>
      <c r="N810" s="358"/>
      <c r="O810" s="363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45">
      <c r="A811" s="343"/>
      <c r="B811" s="384"/>
      <c r="C811" s="287"/>
      <c r="D811" s="288"/>
      <c r="E811" s="350"/>
      <c r="F811" s="385"/>
      <c r="G811" s="345"/>
      <c r="H811" s="290"/>
      <c r="I811" s="290"/>
      <c r="J811" s="312"/>
      <c r="K811" s="389"/>
      <c r="L811" s="390"/>
      <c r="M811" s="390"/>
      <c r="N811" s="312"/>
      <c r="O811" s="391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45">
      <c r="A812" s="343"/>
      <c r="B812" s="384"/>
      <c r="C812" s="287"/>
      <c r="D812" s="288"/>
      <c r="E812" s="350"/>
      <c r="F812" s="385"/>
      <c r="G812" s="345"/>
      <c r="H812" s="290"/>
      <c r="I812" s="290"/>
      <c r="J812" s="312"/>
      <c r="K812" s="389"/>
      <c r="L812" s="390"/>
      <c r="M812" s="390"/>
      <c r="N812" s="312"/>
      <c r="O812" s="391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45">
      <c r="A813" s="343"/>
      <c r="B813" s="384"/>
      <c r="C813" s="287"/>
      <c r="D813" s="345"/>
      <c r="E813" s="350"/>
      <c r="F813" s="385"/>
      <c r="G813" s="345"/>
      <c r="H813" s="386"/>
      <c r="I813" s="386"/>
      <c r="J813" s="312"/>
      <c r="K813" s="389"/>
      <c r="L813" s="390"/>
      <c r="M813" s="390"/>
      <c r="N813" s="312"/>
      <c r="O813" s="391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45">
      <c r="A814" s="343"/>
      <c r="B814" s="384"/>
      <c r="C814" s="287"/>
      <c r="D814" s="288"/>
      <c r="E814" s="350"/>
      <c r="F814" s="385"/>
      <c r="G814" s="345"/>
      <c r="H814" s="386"/>
      <c r="I814" s="386"/>
      <c r="J814" s="312"/>
      <c r="K814" s="345"/>
      <c r="L814" s="390"/>
      <c r="M814" s="390"/>
      <c r="N814" s="312"/>
      <c r="O814" s="391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45">
      <c r="A815" s="343"/>
      <c r="B815" s="384"/>
      <c r="C815" s="287"/>
      <c r="D815" s="345"/>
      <c r="E815" s="350"/>
      <c r="F815" s="385"/>
      <c r="G815" s="345"/>
      <c r="H815" s="386"/>
      <c r="I815" s="386"/>
      <c r="J815" s="312"/>
      <c r="K815" s="345"/>
      <c r="L815" s="390"/>
      <c r="M815" s="390"/>
      <c r="N815" s="312"/>
      <c r="O815" s="391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45">
      <c r="A816" s="343"/>
      <c r="B816" s="384"/>
      <c r="C816" s="287"/>
      <c r="D816" s="345"/>
      <c r="E816" s="387"/>
      <c r="F816" s="346"/>
      <c r="G816" s="345"/>
      <c r="H816" s="386"/>
      <c r="I816" s="386"/>
      <c r="J816" s="312"/>
      <c r="K816" s="345"/>
      <c r="L816" s="390"/>
      <c r="M816" s="390"/>
      <c r="N816" s="312"/>
      <c r="O816" s="391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45">
      <c r="A817" s="343"/>
      <c r="B817" s="384"/>
      <c r="C817" s="287"/>
      <c r="D817" s="345"/>
      <c r="E817" s="387"/>
      <c r="F817" s="346"/>
      <c r="G817" s="345"/>
      <c r="H817" s="386"/>
      <c r="I817" s="386"/>
      <c r="J817" s="312"/>
      <c r="K817" s="345"/>
      <c r="L817" s="390"/>
      <c r="M817" s="390"/>
      <c r="N817" s="312"/>
      <c r="O817" s="391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45">
      <c r="A818" s="343"/>
      <c r="B818" s="384"/>
      <c r="C818" s="287"/>
      <c r="D818" s="345"/>
      <c r="E818" s="387"/>
      <c r="F818" s="346"/>
      <c r="G818" s="345"/>
      <c r="H818" s="386"/>
      <c r="I818" s="290"/>
      <c r="J818" s="312"/>
      <c r="K818" s="343"/>
      <c r="L818" s="390"/>
      <c r="M818" s="390"/>
      <c r="N818" s="312"/>
      <c r="O818" s="391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45">
      <c r="A819" s="285"/>
      <c r="B819" s="286"/>
      <c r="C819" s="287"/>
      <c r="D819" s="288"/>
      <c r="E819" s="288"/>
      <c r="F819" s="289"/>
      <c r="G819" s="288"/>
      <c r="H819" s="290"/>
      <c r="I819" s="290"/>
      <c r="J819" s="312"/>
      <c r="K819" s="313"/>
      <c r="L819" s="288"/>
      <c r="M819" s="371"/>
      <c r="N819" s="312"/>
      <c r="O819" s="315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45">
      <c r="A820" s="285"/>
      <c r="B820" s="286"/>
      <c r="C820" s="287"/>
      <c r="D820" s="288"/>
      <c r="E820" s="288"/>
      <c r="F820" s="289"/>
      <c r="G820" s="288"/>
      <c r="H820" s="290"/>
      <c r="I820" s="290"/>
      <c r="J820" s="312"/>
      <c r="K820" s="313"/>
      <c r="L820" s="371"/>
      <c r="M820" s="371"/>
      <c r="N820" s="312"/>
      <c r="O820" s="315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45">
      <c r="A821" s="285"/>
      <c r="B821" s="286"/>
      <c r="C821" s="291"/>
      <c r="D821" s="292"/>
      <c r="E821" s="288"/>
      <c r="F821" s="289"/>
      <c r="G821" s="288"/>
      <c r="H821" s="290"/>
      <c r="I821" s="290"/>
      <c r="J821" s="312"/>
      <c r="K821" s="312"/>
      <c r="L821" s="288"/>
      <c r="M821" s="372"/>
      <c r="N821" s="312"/>
      <c r="O821" s="320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45">
      <c r="A822" s="285"/>
      <c r="B822" s="286"/>
      <c r="C822" s="291"/>
      <c r="D822" s="292"/>
      <c r="E822" s="288"/>
      <c r="F822" s="289"/>
      <c r="G822" s="288"/>
      <c r="H822" s="290"/>
      <c r="I822" s="290"/>
      <c r="J822" s="312"/>
      <c r="K822" s="312"/>
      <c r="L822" s="288"/>
      <c r="M822" s="288"/>
      <c r="N822" s="312"/>
      <c r="O822" s="315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45">
      <c r="A823" s="348"/>
      <c r="B823" s="348"/>
      <c r="C823" s="287"/>
      <c r="D823" s="349"/>
      <c r="E823" s="350"/>
      <c r="F823" s="351"/>
      <c r="G823" s="350"/>
      <c r="H823" s="352"/>
      <c r="I823" s="352"/>
      <c r="J823" s="358"/>
      <c r="K823" s="361"/>
      <c r="L823" s="350"/>
      <c r="M823" s="362"/>
      <c r="N823" s="358"/>
      <c r="O823" s="363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45">
      <c r="A824" s="348"/>
      <c r="B824" s="348"/>
      <c r="C824" s="287"/>
      <c r="D824" s="349"/>
      <c r="E824" s="350"/>
      <c r="F824" s="351"/>
      <c r="G824" s="350"/>
      <c r="H824" s="352"/>
      <c r="I824" s="352"/>
      <c r="J824" s="358"/>
      <c r="K824" s="361"/>
      <c r="L824" s="350"/>
      <c r="M824" s="362"/>
      <c r="N824" s="358"/>
      <c r="O824" s="363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45">
      <c r="A825" s="348"/>
      <c r="B825" s="348"/>
      <c r="C825" s="287"/>
      <c r="D825" s="349"/>
      <c r="E825" s="350"/>
      <c r="F825" s="351"/>
      <c r="G825" s="350"/>
      <c r="H825" s="352"/>
      <c r="I825" s="352"/>
      <c r="J825" s="358"/>
      <c r="K825" s="361"/>
      <c r="L825" s="350"/>
      <c r="M825" s="362"/>
      <c r="N825" s="358"/>
      <c r="O825" s="363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45">
      <c r="A826" s="348"/>
      <c r="B826" s="348"/>
      <c r="C826" s="287"/>
      <c r="D826" s="349"/>
      <c r="E826" s="350"/>
      <c r="F826" s="351"/>
      <c r="G826" s="350"/>
      <c r="H826" s="352"/>
      <c r="I826" s="352"/>
      <c r="J826" s="358"/>
      <c r="K826" s="361"/>
      <c r="L826" s="350"/>
      <c r="M826" s="362"/>
      <c r="N826" s="358"/>
      <c r="O826" s="363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45">
      <c r="A827" s="343"/>
      <c r="B827" s="344"/>
      <c r="C827" s="287"/>
      <c r="D827" s="365"/>
      <c r="E827" s="366"/>
      <c r="F827" s="369"/>
      <c r="G827" s="365"/>
      <c r="H827" s="368"/>
      <c r="I827" s="290"/>
      <c r="J827" s="358"/>
      <c r="K827" s="365"/>
      <c r="L827" s="357"/>
      <c r="M827" s="357"/>
      <c r="N827" s="358"/>
      <c r="O827" s="388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45">
      <c r="A828" s="343"/>
      <c r="B828" s="344"/>
      <c r="C828" s="287"/>
      <c r="D828" s="365"/>
      <c r="E828" s="366"/>
      <c r="F828" s="369"/>
      <c r="G828" s="365"/>
      <c r="H828" s="290"/>
      <c r="I828" s="290"/>
      <c r="J828" s="358"/>
      <c r="K828" s="365"/>
      <c r="L828" s="375"/>
      <c r="M828" s="375"/>
      <c r="N828" s="358"/>
      <c r="O828" s="388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45">
      <c r="A829" s="343"/>
      <c r="B829" s="344"/>
      <c r="C829" s="287"/>
      <c r="D829" s="365"/>
      <c r="E829" s="366"/>
      <c r="F829" s="369"/>
      <c r="G829" s="365"/>
      <c r="H829" s="347"/>
      <c r="I829" s="347"/>
      <c r="J829" s="358"/>
      <c r="K829" s="365"/>
      <c r="L829" s="357"/>
      <c r="M829" s="357"/>
      <c r="N829" s="358"/>
      <c r="O829" s="388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45">
      <c r="A830" s="343"/>
      <c r="B830" s="344"/>
      <c r="C830" s="287"/>
      <c r="D830" s="365"/>
      <c r="E830" s="366"/>
      <c r="F830" s="369"/>
      <c r="G830" s="365"/>
      <c r="H830" s="347"/>
      <c r="I830" s="347"/>
      <c r="J830" s="358"/>
      <c r="K830" s="365"/>
      <c r="L830" s="357"/>
      <c r="M830" s="357"/>
      <c r="N830" s="358"/>
      <c r="O830" s="388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45">
      <c r="A831" s="343"/>
      <c r="B831" s="344"/>
      <c r="C831" s="287"/>
      <c r="D831" s="365"/>
      <c r="E831" s="366"/>
      <c r="F831" s="369"/>
      <c r="G831" s="365"/>
      <c r="H831" s="368"/>
      <c r="I831" s="347"/>
      <c r="J831" s="358"/>
      <c r="K831" s="365"/>
      <c r="L831" s="357"/>
      <c r="M831" s="357"/>
      <c r="N831" s="358"/>
      <c r="O831" s="388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45">
      <c r="A832" s="343"/>
      <c r="B832" s="344"/>
      <c r="C832" s="287"/>
      <c r="D832" s="365"/>
      <c r="E832" s="366"/>
      <c r="F832" s="369"/>
      <c r="G832" s="365"/>
      <c r="H832" s="368"/>
      <c r="I832" s="347"/>
      <c r="J832" s="358"/>
      <c r="K832" s="365"/>
      <c r="L832" s="357"/>
      <c r="M832" s="357"/>
      <c r="N832" s="358"/>
      <c r="O832" s="388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45">
      <c r="A833" s="343"/>
      <c r="B833" s="344"/>
      <c r="C833" s="287"/>
      <c r="D833" s="365"/>
      <c r="E833" s="366"/>
      <c r="F833" s="369"/>
      <c r="G833" s="365"/>
      <c r="H833" s="347"/>
      <c r="I833" s="290"/>
      <c r="J833" s="358"/>
      <c r="K833" s="365"/>
      <c r="L833" s="375"/>
      <c r="M833" s="375"/>
      <c r="N833" s="358"/>
      <c r="O833" s="388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45">
      <c r="A834" s="285"/>
      <c r="B834" s="286"/>
      <c r="C834" s="287"/>
      <c r="D834" s="288"/>
      <c r="E834" s="288"/>
      <c r="F834" s="289"/>
      <c r="G834" s="288"/>
      <c r="H834" s="290"/>
      <c r="I834" s="290"/>
      <c r="J834" s="312"/>
      <c r="K834" s="313"/>
      <c r="L834" s="371"/>
      <c r="M834" s="371"/>
      <c r="N834" s="312"/>
      <c r="O834" s="315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45">
      <c r="A835" s="285"/>
      <c r="B835" s="286"/>
      <c r="C835" s="287"/>
      <c r="D835" s="288"/>
      <c r="E835" s="288"/>
      <c r="F835" s="289"/>
      <c r="G835" s="288"/>
      <c r="H835" s="290"/>
      <c r="I835" s="290"/>
      <c r="J835" s="312"/>
      <c r="K835" s="313"/>
      <c r="L835" s="371"/>
      <c r="M835" s="371"/>
      <c r="N835" s="312"/>
      <c r="O835" s="315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45">
      <c r="A836" s="285"/>
      <c r="B836" s="286"/>
      <c r="C836" s="287"/>
      <c r="D836" s="288"/>
      <c r="E836" s="288"/>
      <c r="F836" s="289"/>
      <c r="G836" s="288"/>
      <c r="H836" s="290"/>
      <c r="I836" s="290"/>
      <c r="J836" s="312"/>
      <c r="K836" s="313"/>
      <c r="L836" s="288"/>
      <c r="M836" s="288"/>
      <c r="N836" s="312"/>
      <c r="O836" s="316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45">
      <c r="A837" s="285"/>
      <c r="B837" s="286"/>
      <c r="C837" s="291"/>
      <c r="D837" s="292"/>
      <c r="E837" s="288"/>
      <c r="F837" s="289"/>
      <c r="G837" s="288"/>
      <c r="H837" s="290"/>
      <c r="I837" s="290"/>
      <c r="J837" s="312"/>
      <c r="K837" s="312"/>
      <c r="L837" s="288"/>
      <c r="M837" s="372"/>
      <c r="N837" s="312"/>
      <c r="O837" s="315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45">
      <c r="A838" s="285"/>
      <c r="B838" s="286"/>
      <c r="C838" s="287"/>
      <c r="D838" s="288"/>
      <c r="E838" s="288"/>
      <c r="F838" s="289"/>
      <c r="G838" s="288"/>
      <c r="H838" s="290"/>
      <c r="I838" s="290"/>
      <c r="J838" s="312"/>
      <c r="K838" s="312"/>
      <c r="L838" s="288"/>
      <c r="M838" s="288"/>
      <c r="N838" s="312"/>
      <c r="O838" s="315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45">
      <c r="A839" s="348"/>
      <c r="B839" s="348"/>
      <c r="C839" s="287"/>
      <c r="D839" s="349"/>
      <c r="E839" s="350"/>
      <c r="F839" s="351"/>
      <c r="G839" s="350"/>
      <c r="H839" s="352"/>
      <c r="I839" s="352"/>
      <c r="J839" s="358"/>
      <c r="K839" s="361"/>
      <c r="L839" s="350"/>
      <c r="M839" s="362"/>
      <c r="N839" s="358"/>
      <c r="O839" s="363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45">
      <c r="A840" s="348"/>
      <c r="B840" s="348"/>
      <c r="C840" s="287"/>
      <c r="D840" s="349"/>
      <c r="E840" s="350"/>
      <c r="F840" s="351"/>
      <c r="G840" s="350"/>
      <c r="H840" s="352"/>
      <c r="I840" s="352"/>
      <c r="J840" s="358"/>
      <c r="K840" s="361"/>
      <c r="L840" s="350"/>
      <c r="M840" s="362"/>
      <c r="N840" s="358"/>
      <c r="O840" s="363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45">
      <c r="A841" s="348"/>
      <c r="B841" s="348"/>
      <c r="C841" s="287"/>
      <c r="D841" s="349"/>
      <c r="E841" s="350"/>
      <c r="F841" s="351"/>
      <c r="G841" s="350"/>
      <c r="H841" s="352"/>
      <c r="I841" s="352"/>
      <c r="J841" s="358"/>
      <c r="K841" s="361"/>
      <c r="L841" s="350"/>
      <c r="M841" s="362"/>
      <c r="N841" s="358"/>
      <c r="O841" s="363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45">
      <c r="A842" s="348"/>
      <c r="B842" s="348"/>
      <c r="C842" s="287"/>
      <c r="D842" s="349"/>
      <c r="E842" s="350"/>
      <c r="F842" s="351"/>
      <c r="G842" s="350"/>
      <c r="H842" s="352"/>
      <c r="I842" s="352"/>
      <c r="J842" s="358"/>
      <c r="K842" s="361"/>
      <c r="L842" s="350"/>
      <c r="M842" s="362"/>
      <c r="N842" s="358"/>
      <c r="O842" s="363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45">
      <c r="A843" s="343"/>
      <c r="B843" s="344"/>
      <c r="C843" s="287"/>
      <c r="D843" s="365"/>
      <c r="E843" s="366"/>
      <c r="F843" s="369"/>
      <c r="G843" s="365"/>
      <c r="H843" s="368"/>
      <c r="I843" s="290"/>
      <c r="J843" s="358"/>
      <c r="K843" s="365"/>
      <c r="L843" s="357"/>
      <c r="M843" s="357"/>
      <c r="N843" s="358"/>
      <c r="O843" s="359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45">
      <c r="A844" s="343"/>
      <c r="B844" s="344"/>
      <c r="C844" s="286"/>
      <c r="D844" s="365"/>
      <c r="E844" s="366"/>
      <c r="F844" s="369"/>
      <c r="G844" s="365"/>
      <c r="H844" s="347"/>
      <c r="I844" s="347"/>
      <c r="J844" s="358"/>
      <c r="K844" s="365"/>
      <c r="L844" s="375"/>
      <c r="M844" s="375"/>
      <c r="N844" s="358"/>
      <c r="O844" s="359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45">
      <c r="A845" s="343"/>
      <c r="B845" s="344"/>
      <c r="C845" s="286"/>
      <c r="D845" s="365"/>
      <c r="E845" s="366"/>
      <c r="F845" s="369"/>
      <c r="G845" s="365"/>
      <c r="H845" s="368"/>
      <c r="I845" s="347"/>
      <c r="J845" s="358"/>
      <c r="K845" s="365"/>
      <c r="L845" s="390"/>
      <c r="M845" s="390"/>
      <c r="N845" s="358"/>
      <c r="O845" s="359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45">
      <c r="A846" s="343"/>
      <c r="B846" s="344"/>
      <c r="C846" s="286"/>
      <c r="D846" s="365"/>
      <c r="E846" s="366"/>
      <c r="F846" s="369"/>
      <c r="G846" s="365"/>
      <c r="H846" s="368"/>
      <c r="I846" s="347"/>
      <c r="J846" s="358"/>
      <c r="K846" s="365"/>
      <c r="L846" s="357"/>
      <c r="M846" s="357"/>
      <c r="N846" s="358"/>
      <c r="O846" s="359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45">
      <c r="A847" s="343"/>
      <c r="B847" s="344"/>
      <c r="C847" s="286"/>
      <c r="D847" s="365"/>
      <c r="E847" s="366"/>
      <c r="F847" s="369"/>
      <c r="G847" s="365"/>
      <c r="H847" s="368"/>
      <c r="I847" s="347"/>
      <c r="J847" s="358"/>
      <c r="K847" s="365"/>
      <c r="L847" s="357"/>
      <c r="M847" s="357"/>
      <c r="N847" s="358"/>
      <c r="O847" s="359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45">
      <c r="A848" s="285"/>
      <c r="B848" s="286"/>
      <c r="C848" s="287"/>
      <c r="D848" s="288"/>
      <c r="E848" s="288"/>
      <c r="F848" s="289"/>
      <c r="G848" s="288"/>
      <c r="H848" s="290"/>
      <c r="I848" s="290"/>
      <c r="J848" s="312"/>
      <c r="K848" s="313"/>
      <c r="L848" s="288"/>
      <c r="M848" s="371"/>
      <c r="N848" s="312"/>
      <c r="O848" s="315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45">
      <c r="A849" s="285"/>
      <c r="B849" s="286"/>
      <c r="C849" s="287"/>
      <c r="D849" s="288"/>
      <c r="E849" s="288"/>
      <c r="F849" s="289"/>
      <c r="G849" s="288"/>
      <c r="H849" s="290"/>
      <c r="I849" s="290"/>
      <c r="J849" s="312"/>
      <c r="K849" s="313"/>
      <c r="L849" s="371"/>
      <c r="M849" s="371"/>
      <c r="N849" s="312"/>
      <c r="O849" s="315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45">
      <c r="A850" s="285"/>
      <c r="B850" s="286"/>
      <c r="C850" s="287"/>
      <c r="D850" s="288"/>
      <c r="E850" s="288"/>
      <c r="F850" s="289"/>
      <c r="G850" s="288"/>
      <c r="H850" s="290"/>
      <c r="I850" s="290"/>
      <c r="J850" s="312"/>
      <c r="K850" s="313"/>
      <c r="L850" s="288"/>
      <c r="M850" s="288"/>
      <c r="N850" s="312"/>
      <c r="O850" s="316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45">
      <c r="A851" s="285"/>
      <c r="B851" s="286"/>
      <c r="C851" s="287"/>
      <c r="D851" s="288"/>
      <c r="E851" s="288"/>
      <c r="F851" s="289"/>
      <c r="G851" s="288"/>
      <c r="H851" s="290"/>
      <c r="I851" s="290"/>
      <c r="J851" s="312"/>
      <c r="K851" s="313"/>
      <c r="L851" s="288"/>
      <c r="M851" s="288"/>
      <c r="N851" s="312"/>
      <c r="O851" s="333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45">
      <c r="A852" s="285"/>
      <c r="B852" s="286"/>
      <c r="C852" s="287"/>
      <c r="D852" s="288"/>
      <c r="E852" s="288"/>
      <c r="F852" s="289"/>
      <c r="G852" s="288"/>
      <c r="H852" s="290"/>
      <c r="I852" s="290"/>
      <c r="J852" s="312"/>
      <c r="K852" s="313"/>
      <c r="L852" s="288"/>
      <c r="M852" s="317"/>
      <c r="N852" s="312"/>
      <c r="O852" s="318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45">
      <c r="A853" s="285"/>
      <c r="B853" s="286"/>
      <c r="C853" s="291"/>
      <c r="D853" s="292"/>
      <c r="E853" s="288"/>
      <c r="F853" s="289"/>
      <c r="G853" s="288"/>
      <c r="H853" s="290"/>
      <c r="I853" s="290"/>
      <c r="J853" s="312"/>
      <c r="K853" s="313"/>
      <c r="L853" s="288"/>
      <c r="M853" s="372"/>
      <c r="N853" s="312"/>
      <c r="O853" s="320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45">
      <c r="A854" s="285"/>
      <c r="B854" s="286"/>
      <c r="C854" s="287"/>
      <c r="D854" s="288"/>
      <c r="E854" s="288"/>
      <c r="F854" s="289"/>
      <c r="G854" s="288"/>
      <c r="H854" s="290"/>
      <c r="I854" s="290"/>
      <c r="J854" s="312"/>
      <c r="K854" s="313"/>
      <c r="L854" s="288"/>
      <c r="M854" s="288"/>
      <c r="N854" s="312"/>
      <c r="O854" s="315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45">
      <c r="A855" s="348"/>
      <c r="B855" s="348"/>
      <c r="C855" s="287"/>
      <c r="D855" s="349"/>
      <c r="E855" s="350"/>
      <c r="F855" s="351"/>
      <c r="G855" s="350"/>
      <c r="H855" s="352"/>
      <c r="I855" s="352"/>
      <c r="J855" s="358"/>
      <c r="K855" s="361"/>
      <c r="L855" s="350"/>
      <c r="M855" s="362"/>
      <c r="N855" s="358"/>
      <c r="O855" s="363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45">
      <c r="A856" s="348"/>
      <c r="B856" s="348"/>
      <c r="C856" s="287"/>
      <c r="D856" s="349"/>
      <c r="E856" s="350"/>
      <c r="F856" s="351"/>
      <c r="G856" s="350"/>
      <c r="H856" s="352"/>
      <c r="I856" s="352"/>
      <c r="J856" s="358"/>
      <c r="K856" s="358"/>
      <c r="L856" s="350"/>
      <c r="M856" s="362"/>
      <c r="N856" s="358"/>
      <c r="O856" s="363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45">
      <c r="A857" s="348"/>
      <c r="B857" s="348"/>
      <c r="C857" s="287"/>
      <c r="D857" s="349"/>
      <c r="E857" s="350"/>
      <c r="F857" s="351"/>
      <c r="G857" s="350"/>
      <c r="H857" s="352"/>
      <c r="I857" s="352"/>
      <c r="J857" s="358"/>
      <c r="K857" s="358"/>
      <c r="L857" s="350"/>
      <c r="M857" s="362"/>
      <c r="N857" s="358"/>
      <c r="O857" s="363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45">
      <c r="A858" s="348"/>
      <c r="B858" s="348"/>
      <c r="C858" s="287"/>
      <c r="D858" s="349"/>
      <c r="E858" s="350"/>
      <c r="F858" s="351"/>
      <c r="G858" s="350"/>
      <c r="H858" s="352"/>
      <c r="I858" s="352"/>
      <c r="J858" s="358"/>
      <c r="K858" s="358"/>
      <c r="L858" s="350"/>
      <c r="M858" s="362"/>
      <c r="N858" s="358"/>
      <c r="O858" s="363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45">
      <c r="A859" s="348"/>
      <c r="B859" s="348"/>
      <c r="C859" s="287"/>
      <c r="D859" s="349"/>
      <c r="E859" s="350"/>
      <c r="F859" s="351"/>
      <c r="G859" s="350"/>
      <c r="H859" s="352"/>
      <c r="I859" s="352"/>
      <c r="J859" s="358"/>
      <c r="K859" s="358"/>
      <c r="L859" s="350"/>
      <c r="M859" s="362"/>
      <c r="N859" s="358"/>
      <c r="O859" s="363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45">
      <c r="A860" s="348"/>
      <c r="B860" s="348"/>
      <c r="C860" s="287"/>
      <c r="D860" s="349"/>
      <c r="E860" s="350"/>
      <c r="F860" s="351"/>
      <c r="G860" s="350"/>
      <c r="H860" s="352"/>
      <c r="I860" s="352"/>
      <c r="J860" s="358"/>
      <c r="K860" s="361"/>
      <c r="L860" s="350"/>
      <c r="M860" s="362"/>
      <c r="N860" s="358"/>
      <c r="O860" s="363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45">
      <c r="A861" s="348"/>
      <c r="B861" s="348"/>
      <c r="C861" s="287"/>
      <c r="D861" s="349"/>
      <c r="E861" s="350"/>
      <c r="F861" s="351"/>
      <c r="G861" s="350"/>
      <c r="H861" s="352"/>
      <c r="I861" s="352"/>
      <c r="J861" s="358"/>
      <c r="K861" s="361"/>
      <c r="L861" s="350"/>
      <c r="M861" s="362"/>
      <c r="N861" s="358"/>
      <c r="O861" s="363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45">
      <c r="A862" s="348"/>
      <c r="B862" s="348"/>
      <c r="C862" s="291"/>
      <c r="D862" s="350"/>
      <c r="E862" s="350"/>
      <c r="F862" s="351"/>
      <c r="G862" s="350"/>
      <c r="H862" s="383"/>
      <c r="I862" s="383"/>
      <c r="J862" s="358"/>
      <c r="K862" s="395"/>
      <c r="L862" s="396"/>
      <c r="M862" s="362"/>
      <c r="N862" s="358"/>
      <c r="O862" s="363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45">
      <c r="A863" s="348"/>
      <c r="B863" s="348"/>
      <c r="C863" s="287"/>
      <c r="D863" s="349"/>
      <c r="E863" s="350"/>
      <c r="F863" s="351"/>
      <c r="G863" s="350"/>
      <c r="H863" s="352"/>
      <c r="I863" s="352"/>
      <c r="J863" s="358"/>
      <c r="K863" s="358"/>
      <c r="L863" s="350"/>
      <c r="M863" s="362"/>
      <c r="N863" s="358"/>
      <c r="O863" s="363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45">
      <c r="A864" s="348"/>
      <c r="B864" s="348"/>
      <c r="C864" s="287"/>
      <c r="D864" s="349"/>
      <c r="E864" s="350"/>
      <c r="F864" s="351"/>
      <c r="G864" s="350"/>
      <c r="H864" s="352"/>
      <c r="I864" s="352"/>
      <c r="J864" s="358"/>
      <c r="K864" s="358"/>
      <c r="L864" s="350"/>
      <c r="M864" s="362"/>
      <c r="N864" s="358"/>
      <c r="O864" s="363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45">
      <c r="A865" s="348"/>
      <c r="B865" s="348"/>
      <c r="C865" s="287"/>
      <c r="D865" s="349"/>
      <c r="E865" s="350"/>
      <c r="F865" s="351"/>
      <c r="G865" s="350"/>
      <c r="H865" s="352"/>
      <c r="I865" s="352"/>
      <c r="J865" s="358"/>
      <c r="K865" s="358"/>
      <c r="L865" s="350"/>
      <c r="M865" s="362"/>
      <c r="N865" s="358"/>
      <c r="O865" s="363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45">
      <c r="A866" s="343"/>
      <c r="B866" s="344"/>
      <c r="C866" s="287"/>
      <c r="D866" s="365"/>
      <c r="E866" s="365"/>
      <c r="F866" s="369"/>
      <c r="G866" s="365"/>
      <c r="H866" s="368"/>
      <c r="I866" s="347"/>
      <c r="J866" s="358"/>
      <c r="K866" s="373"/>
      <c r="L866" s="357"/>
      <c r="M866" s="357"/>
      <c r="N866" s="358"/>
      <c r="O866" s="359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45">
      <c r="A867" s="343"/>
      <c r="B867" s="344"/>
      <c r="C867" s="287"/>
      <c r="D867" s="365"/>
      <c r="E867" s="365"/>
      <c r="F867" s="369"/>
      <c r="G867" s="365"/>
      <c r="H867" s="368"/>
      <c r="I867" s="347"/>
      <c r="J867" s="358"/>
      <c r="K867" s="373"/>
      <c r="L867" s="357"/>
      <c r="M867" s="357"/>
      <c r="N867" s="358"/>
      <c r="O867" s="359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45">
      <c r="A868" s="343"/>
      <c r="B868" s="344"/>
      <c r="C868" s="287"/>
      <c r="D868" s="365"/>
      <c r="E868" s="365"/>
      <c r="F868" s="369"/>
      <c r="G868" s="365"/>
      <c r="H868" s="368"/>
      <c r="I868" s="347"/>
      <c r="J868" s="358"/>
      <c r="K868" s="365"/>
      <c r="L868" s="357"/>
      <c r="M868" s="357"/>
      <c r="N868" s="358"/>
      <c r="O868" s="359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45">
      <c r="A869" s="343"/>
      <c r="B869" s="344"/>
      <c r="C869" s="287"/>
      <c r="D869" s="365"/>
      <c r="E869" s="365"/>
      <c r="F869" s="369"/>
      <c r="G869" s="365"/>
      <c r="H869" s="368"/>
      <c r="I869" s="347"/>
      <c r="J869" s="358"/>
      <c r="K869" s="365"/>
      <c r="L869" s="357"/>
      <c r="M869" s="357"/>
      <c r="N869" s="358"/>
      <c r="O869" s="359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45">
      <c r="A870" s="343"/>
      <c r="B870" s="344"/>
      <c r="C870" s="287"/>
      <c r="D870" s="365"/>
      <c r="E870" s="365"/>
      <c r="F870" s="367"/>
      <c r="G870" s="365"/>
      <c r="H870" s="368"/>
      <c r="I870" s="347"/>
      <c r="J870" s="358"/>
      <c r="K870" s="365"/>
      <c r="L870" s="357"/>
      <c r="M870" s="357"/>
      <c r="N870" s="358"/>
      <c r="O870" s="359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45">
      <c r="A871" s="343"/>
      <c r="B871" s="344"/>
      <c r="C871" s="287"/>
      <c r="D871" s="365"/>
      <c r="E871" s="365"/>
      <c r="F871" s="367"/>
      <c r="G871" s="365"/>
      <c r="H871" s="368"/>
      <c r="I871" s="347"/>
      <c r="J871" s="358"/>
      <c r="K871" s="365"/>
      <c r="L871" s="357"/>
      <c r="M871" s="357"/>
      <c r="N871" s="358"/>
      <c r="O871" s="388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45">
      <c r="A872" s="343"/>
      <c r="B872" s="344"/>
      <c r="C872" s="287"/>
      <c r="D872" s="365"/>
      <c r="E872" s="365"/>
      <c r="F872" s="367"/>
      <c r="G872" s="365"/>
      <c r="H872" s="368"/>
      <c r="I872" s="347"/>
      <c r="J872" s="358"/>
      <c r="K872" s="365"/>
      <c r="L872" s="357"/>
      <c r="M872" s="357"/>
      <c r="N872" s="358"/>
      <c r="O872" s="388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45">
      <c r="A873" s="343"/>
      <c r="B873" s="344"/>
      <c r="C873" s="287"/>
      <c r="D873" s="365"/>
      <c r="E873" s="365"/>
      <c r="F873" s="367"/>
      <c r="G873" s="365"/>
      <c r="H873" s="368"/>
      <c r="I873" s="347"/>
      <c r="J873" s="358"/>
      <c r="K873" s="365"/>
      <c r="L873" s="357"/>
      <c r="M873" s="357"/>
      <c r="N873" s="358"/>
      <c r="O873" s="388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45">
      <c r="A874" s="343"/>
      <c r="B874" s="344"/>
      <c r="C874" s="287"/>
      <c r="D874" s="365"/>
      <c r="E874" s="365"/>
      <c r="F874" s="367"/>
      <c r="G874" s="365"/>
      <c r="H874" s="347"/>
      <c r="I874" s="347"/>
      <c r="J874" s="358"/>
      <c r="K874" s="365"/>
      <c r="L874" s="357"/>
      <c r="M874" s="357"/>
      <c r="N874" s="358"/>
      <c r="O874" s="388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45">
      <c r="A875" s="348"/>
      <c r="B875" s="348"/>
      <c r="C875" s="287"/>
      <c r="D875" s="350"/>
      <c r="E875" s="350"/>
      <c r="F875" s="351"/>
      <c r="G875" s="350"/>
      <c r="H875" s="352"/>
      <c r="I875" s="352"/>
      <c r="J875" s="358"/>
      <c r="K875" s="361"/>
      <c r="L875" s="350"/>
      <c r="M875" s="362"/>
      <c r="N875" s="358"/>
      <c r="O875" s="363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45">
      <c r="A876" s="348"/>
      <c r="B876" s="348"/>
      <c r="C876" s="287"/>
      <c r="D876" s="350"/>
      <c r="E876" s="350"/>
      <c r="F876" s="351"/>
      <c r="G876" s="350"/>
      <c r="H876" s="352"/>
      <c r="I876" s="352"/>
      <c r="J876" s="358"/>
      <c r="K876" s="361"/>
      <c r="L876" s="350"/>
      <c r="M876" s="362"/>
      <c r="N876" s="358"/>
      <c r="O876" s="363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45">
      <c r="A877" s="348"/>
      <c r="B877" s="348"/>
      <c r="C877" s="287"/>
      <c r="D877" s="350"/>
      <c r="E877" s="350"/>
      <c r="F877" s="351"/>
      <c r="G877" s="350"/>
      <c r="H877" s="352"/>
      <c r="I877" s="352"/>
      <c r="J877" s="358"/>
      <c r="K877" s="361"/>
      <c r="L877" s="350"/>
      <c r="M877" s="362"/>
      <c r="N877" s="358"/>
      <c r="O877" s="363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45">
      <c r="A878" s="348"/>
      <c r="B878" s="348"/>
      <c r="C878" s="287"/>
      <c r="D878" s="350"/>
      <c r="E878" s="350"/>
      <c r="F878" s="351"/>
      <c r="G878" s="350"/>
      <c r="H878" s="352"/>
      <c r="I878" s="352"/>
      <c r="J878" s="358"/>
      <c r="K878" s="358"/>
      <c r="L878" s="350"/>
      <c r="M878" s="362"/>
      <c r="N878" s="358"/>
      <c r="O878" s="363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45">
      <c r="A879" s="348"/>
      <c r="B879" s="348"/>
      <c r="C879" s="287"/>
      <c r="D879" s="350"/>
      <c r="E879" s="350"/>
      <c r="F879" s="351"/>
      <c r="G879" s="350"/>
      <c r="H879" s="352"/>
      <c r="I879" s="352"/>
      <c r="J879" s="358"/>
      <c r="K879" s="361"/>
      <c r="L879" s="350"/>
      <c r="M879" s="396"/>
      <c r="N879" s="358"/>
      <c r="O879" s="363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45">
      <c r="A880" s="348"/>
      <c r="B880" s="348"/>
      <c r="C880" s="287"/>
      <c r="D880" s="350"/>
      <c r="E880" s="350"/>
      <c r="F880" s="351"/>
      <c r="G880" s="350"/>
      <c r="H880" s="352"/>
      <c r="I880" s="352"/>
      <c r="J880" s="358"/>
      <c r="K880" s="358"/>
      <c r="L880" s="350"/>
      <c r="M880" s="396"/>
      <c r="N880" s="358"/>
      <c r="O880" s="363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45">
      <c r="A881" s="348"/>
      <c r="B881" s="348"/>
      <c r="C881" s="287"/>
      <c r="D881" s="350"/>
      <c r="E881" s="350"/>
      <c r="F881" s="351"/>
      <c r="G881" s="350"/>
      <c r="H881" s="352"/>
      <c r="I881" s="352"/>
      <c r="J881" s="358"/>
      <c r="K881" s="361"/>
      <c r="L881" s="350"/>
      <c r="M881" s="396"/>
      <c r="N881" s="358"/>
      <c r="O881" s="363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45">
      <c r="A882" s="348"/>
      <c r="B882" s="348"/>
      <c r="C882" s="291"/>
      <c r="D882" s="349"/>
      <c r="E882" s="350"/>
      <c r="F882" s="351"/>
      <c r="G882" s="349"/>
      <c r="H882" s="383"/>
      <c r="I882" s="383"/>
      <c r="J882" s="397"/>
      <c r="K882" s="397"/>
      <c r="L882" s="349"/>
      <c r="M882" s="396"/>
      <c r="N882" s="358"/>
      <c r="O882" s="363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45">
      <c r="A883" s="348"/>
      <c r="B883" s="348"/>
      <c r="C883" s="291"/>
      <c r="D883" s="349"/>
      <c r="E883" s="350"/>
      <c r="F883" s="351"/>
      <c r="G883" s="350"/>
      <c r="H883" s="352"/>
      <c r="I883" s="352"/>
      <c r="J883" s="358"/>
      <c r="K883" s="361"/>
      <c r="L883" s="350"/>
      <c r="M883" s="396"/>
      <c r="N883" s="358"/>
      <c r="O883" s="363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45">
      <c r="A884" s="343"/>
      <c r="B884" s="344"/>
      <c r="C884" s="392"/>
      <c r="D884" s="365"/>
      <c r="E884" s="393"/>
      <c r="F884" s="369"/>
      <c r="G884" s="394"/>
      <c r="H884" s="368"/>
      <c r="I884" s="347"/>
      <c r="J884" s="358"/>
      <c r="K884" s="365"/>
      <c r="L884" s="357"/>
      <c r="M884" s="357"/>
      <c r="N884" s="358"/>
      <c r="O884" s="388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45">
      <c r="A885" s="343"/>
      <c r="B885" s="344"/>
      <c r="C885" s="392"/>
      <c r="D885" s="365"/>
      <c r="E885" s="393"/>
      <c r="F885" s="369"/>
      <c r="G885" s="394"/>
      <c r="H885" s="368"/>
      <c r="I885" s="347"/>
      <c r="J885" s="358"/>
      <c r="K885" s="365"/>
      <c r="L885" s="357"/>
      <c r="M885" s="357"/>
      <c r="N885" s="358"/>
      <c r="O885" s="388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45">
      <c r="A886" s="343"/>
      <c r="B886" s="344"/>
      <c r="C886" s="344"/>
      <c r="D886" s="365"/>
      <c r="E886" s="393"/>
      <c r="F886" s="369"/>
      <c r="G886" s="394"/>
      <c r="H886" s="368"/>
      <c r="I886" s="347"/>
      <c r="J886" s="358"/>
      <c r="K886" s="365"/>
      <c r="L886" s="357"/>
      <c r="M886" s="357"/>
      <c r="N886" s="358"/>
      <c r="O886" s="388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45">
      <c r="A887" s="343"/>
      <c r="B887" s="344"/>
      <c r="C887" s="344"/>
      <c r="D887" s="365"/>
      <c r="E887" s="393"/>
      <c r="F887" s="369"/>
      <c r="G887" s="394"/>
      <c r="H887" s="368"/>
      <c r="I887" s="347"/>
      <c r="J887" s="358"/>
      <c r="K887" s="365"/>
      <c r="L887" s="357"/>
      <c r="M887" s="357"/>
      <c r="N887" s="358"/>
      <c r="O887" s="388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45">
      <c r="A888" s="343"/>
      <c r="B888" s="344"/>
      <c r="C888" s="344"/>
      <c r="D888" s="365"/>
      <c r="E888" s="393"/>
      <c r="F888" s="369"/>
      <c r="G888" s="394"/>
      <c r="H888" s="368"/>
      <c r="I888" s="347"/>
      <c r="J888" s="358"/>
      <c r="K888" s="365"/>
      <c r="L888" s="357"/>
      <c r="M888" s="357"/>
      <c r="N888" s="358"/>
      <c r="O888" s="388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45">
      <c r="A889" s="343"/>
      <c r="B889" s="344"/>
      <c r="C889" s="344"/>
      <c r="D889" s="365"/>
      <c r="E889" s="393"/>
      <c r="F889" s="369"/>
      <c r="G889" s="394"/>
      <c r="H889" s="368"/>
      <c r="I889" s="347"/>
      <c r="J889" s="358"/>
      <c r="K889" s="365"/>
      <c r="L889" s="357"/>
      <c r="M889" s="357"/>
      <c r="N889" s="358"/>
      <c r="O889" s="388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45">
      <c r="A890" s="343"/>
      <c r="B890" s="344"/>
      <c r="C890" s="344"/>
      <c r="D890" s="365"/>
      <c r="E890" s="393"/>
      <c r="F890" s="369"/>
      <c r="G890" s="394"/>
      <c r="H890" s="368"/>
      <c r="I890" s="347"/>
      <c r="J890" s="358"/>
      <c r="K890" s="365"/>
      <c r="L890" s="357"/>
      <c r="M890" s="357"/>
      <c r="N890" s="358"/>
      <c r="O890" s="388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45">
      <c r="A891" s="343"/>
      <c r="B891" s="344"/>
      <c r="C891" s="344"/>
      <c r="D891" s="365"/>
      <c r="E891" s="393"/>
      <c r="F891" s="369"/>
      <c r="G891" s="394"/>
      <c r="H891" s="290"/>
      <c r="I891" s="290"/>
      <c r="J891" s="358"/>
      <c r="K891" s="365"/>
      <c r="L891" s="357"/>
      <c r="M891" s="357"/>
      <c r="N891" s="358"/>
      <c r="O891" s="388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45">
      <c r="A892" s="343"/>
      <c r="B892" s="344"/>
      <c r="C892" s="344"/>
      <c r="D892" s="365"/>
      <c r="E892" s="393"/>
      <c r="F892" s="369"/>
      <c r="G892" s="394"/>
      <c r="H892" s="290"/>
      <c r="I892" s="290"/>
      <c r="J892" s="358"/>
      <c r="K892" s="365"/>
      <c r="L892" s="357"/>
      <c r="M892" s="357"/>
      <c r="N892" s="358"/>
      <c r="O892" s="388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45">
      <c r="A893" s="343"/>
      <c r="B893" s="344"/>
      <c r="C893" s="392"/>
      <c r="D893" s="365"/>
      <c r="E893" s="393"/>
      <c r="F893" s="369"/>
      <c r="G893" s="394"/>
      <c r="H893" s="290"/>
      <c r="I893" s="290"/>
      <c r="J893" s="358"/>
      <c r="K893" s="365"/>
      <c r="L893" s="357"/>
      <c r="M893" s="357"/>
      <c r="N893" s="358"/>
      <c r="O893" s="388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45">
      <c r="A894" s="343"/>
      <c r="B894" s="344"/>
      <c r="C894" s="392"/>
      <c r="D894" s="365"/>
      <c r="E894" s="393"/>
      <c r="F894" s="369"/>
      <c r="G894" s="394"/>
      <c r="H894" s="368"/>
      <c r="I894" s="347"/>
      <c r="J894" s="358"/>
      <c r="K894" s="365"/>
      <c r="L894" s="357"/>
      <c r="M894" s="357"/>
      <c r="N894" s="358"/>
      <c r="O894" s="388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45">
      <c r="A895" s="343"/>
      <c r="B895" s="344"/>
      <c r="C895" s="392"/>
      <c r="D895" s="365"/>
      <c r="E895" s="393"/>
      <c r="F895" s="369"/>
      <c r="G895" s="394"/>
      <c r="H895" s="368"/>
      <c r="I895" s="347"/>
      <c r="J895" s="358"/>
      <c r="K895" s="365"/>
      <c r="L895" s="357"/>
      <c r="M895" s="357"/>
      <c r="N895" s="358"/>
      <c r="O895" s="388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45">
      <c r="A896" s="343"/>
      <c r="B896" s="344"/>
      <c r="C896" s="392"/>
      <c r="D896" s="365"/>
      <c r="E896" s="393"/>
      <c r="F896" s="369"/>
      <c r="G896" s="394"/>
      <c r="H896" s="368"/>
      <c r="I896" s="347"/>
      <c r="J896" s="358"/>
      <c r="K896" s="365"/>
      <c r="L896" s="357"/>
      <c r="M896" s="357"/>
      <c r="N896" s="358"/>
      <c r="O896" s="388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45">
      <c r="A897" s="343"/>
      <c r="B897" s="344"/>
      <c r="C897" s="392"/>
      <c r="D897" s="365"/>
      <c r="E897" s="393"/>
      <c r="F897" s="369"/>
      <c r="G897" s="394"/>
      <c r="H897" s="368"/>
      <c r="I897" s="347"/>
      <c r="J897" s="358"/>
      <c r="K897" s="365"/>
      <c r="L897" s="357"/>
      <c r="M897" s="357"/>
      <c r="N897" s="358"/>
      <c r="O897" s="388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45">
      <c r="A898" s="343"/>
      <c r="B898" s="344"/>
      <c r="C898" s="392"/>
      <c r="D898" s="365"/>
      <c r="E898" s="393"/>
      <c r="F898" s="369"/>
      <c r="G898" s="394"/>
      <c r="H898" s="368"/>
      <c r="I898" s="347"/>
      <c r="J898" s="358"/>
      <c r="K898" s="365"/>
      <c r="L898" s="357"/>
      <c r="M898" s="357"/>
      <c r="N898" s="358"/>
      <c r="O898" s="388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45">
      <c r="A899" s="343"/>
      <c r="B899" s="344"/>
      <c r="C899" s="392"/>
      <c r="D899" s="365"/>
      <c r="E899" s="393"/>
      <c r="F899" s="369"/>
      <c r="G899" s="394"/>
      <c r="H899" s="368"/>
      <c r="I899" s="347"/>
      <c r="J899" s="358"/>
      <c r="K899" s="365"/>
      <c r="L899" s="357"/>
      <c r="M899" s="357"/>
      <c r="N899" s="358"/>
      <c r="O899" s="388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45">
      <c r="A900" s="343"/>
      <c r="B900" s="344"/>
      <c r="C900" s="392"/>
      <c r="D900" s="365"/>
      <c r="E900" s="393"/>
      <c r="F900" s="369"/>
      <c r="G900" s="394"/>
      <c r="H900" s="368"/>
      <c r="I900" s="347"/>
      <c r="J900" s="358"/>
      <c r="K900" s="365"/>
      <c r="L900" s="357"/>
      <c r="M900" s="357"/>
      <c r="N900" s="358"/>
      <c r="O900" s="388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45">
      <c r="A901" s="343"/>
      <c r="B901" s="344"/>
      <c r="C901" s="392"/>
      <c r="D901" s="365"/>
      <c r="E901" s="393"/>
      <c r="F901" s="369"/>
      <c r="G901" s="394"/>
      <c r="H901" s="368"/>
      <c r="I901" s="347"/>
      <c r="J901" s="358"/>
      <c r="K901" s="365"/>
      <c r="L901" s="357"/>
      <c r="M901" s="357"/>
      <c r="N901" s="358"/>
      <c r="O901" s="388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45">
      <c r="A902" s="343"/>
      <c r="B902" s="344"/>
      <c r="C902" s="392"/>
      <c r="D902" s="365"/>
      <c r="E902" s="393"/>
      <c r="F902" s="369"/>
      <c r="G902" s="394"/>
      <c r="H902" s="347"/>
      <c r="I902" s="347"/>
      <c r="J902" s="358"/>
      <c r="K902" s="365"/>
      <c r="L902" s="357"/>
      <c r="M902" s="357"/>
      <c r="N902" s="358"/>
      <c r="O902" s="388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45">
      <c r="A903" s="343"/>
      <c r="B903" s="344"/>
      <c r="C903" s="392"/>
      <c r="D903" s="365"/>
      <c r="E903" s="393"/>
      <c r="F903" s="369"/>
      <c r="G903" s="394"/>
      <c r="H903" s="347"/>
      <c r="I903" s="347"/>
      <c r="J903" s="358"/>
      <c r="K903" s="365"/>
      <c r="L903" s="357"/>
      <c r="M903" s="357"/>
      <c r="N903" s="358"/>
      <c r="O903" s="388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45">
      <c r="A904" s="343"/>
      <c r="B904" s="344"/>
      <c r="C904" s="392"/>
      <c r="D904" s="365"/>
      <c r="E904" s="393"/>
      <c r="F904" s="369"/>
      <c r="G904" s="394"/>
      <c r="H904" s="368"/>
      <c r="I904" s="347"/>
      <c r="J904" s="358"/>
      <c r="K904" s="365"/>
      <c r="L904" s="357"/>
      <c r="M904" s="357"/>
      <c r="N904" s="358"/>
      <c r="O904" s="388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45">
      <c r="A905" s="348"/>
      <c r="B905" s="348"/>
      <c r="C905" s="287"/>
      <c r="D905" s="350"/>
      <c r="E905" s="350"/>
      <c r="F905" s="351"/>
      <c r="G905" s="350"/>
      <c r="H905" s="352"/>
      <c r="I905" s="352"/>
      <c r="J905" s="358"/>
      <c r="K905" s="358"/>
      <c r="L905" s="350"/>
      <c r="M905" s="362"/>
      <c r="N905" s="358"/>
      <c r="O905" s="363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45">
      <c r="A906" s="348"/>
      <c r="B906" s="348"/>
      <c r="C906" s="291"/>
      <c r="D906" s="350"/>
      <c r="E906" s="350"/>
      <c r="F906" s="351"/>
      <c r="G906" s="350"/>
      <c r="H906" s="352"/>
      <c r="I906" s="352"/>
      <c r="J906" s="358"/>
      <c r="K906" s="361"/>
      <c r="L906" s="350"/>
      <c r="M906" s="362"/>
      <c r="N906" s="358"/>
      <c r="O906" s="363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45">
      <c r="A907" s="348"/>
      <c r="B907" s="348"/>
      <c r="C907" s="291"/>
      <c r="D907" s="350"/>
      <c r="E907" s="350"/>
      <c r="F907" s="351"/>
      <c r="G907" s="350"/>
      <c r="H907" s="352"/>
      <c r="I907" s="352"/>
      <c r="J907" s="358"/>
      <c r="K907" s="361"/>
      <c r="L907" s="350"/>
      <c r="M907" s="362"/>
      <c r="N907" s="358"/>
      <c r="O907" s="363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45">
      <c r="A908" s="348"/>
      <c r="B908" s="348"/>
      <c r="C908" s="287"/>
      <c r="D908" s="350"/>
      <c r="E908" s="350"/>
      <c r="F908" s="351"/>
      <c r="G908" s="350"/>
      <c r="H908" s="352"/>
      <c r="I908" s="352"/>
      <c r="J908" s="358"/>
      <c r="K908" s="361"/>
      <c r="L908" s="350"/>
      <c r="M908" s="362"/>
      <c r="N908" s="358"/>
      <c r="O908" s="363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45">
      <c r="A909" s="348"/>
      <c r="B909" s="348"/>
      <c r="C909" s="287"/>
      <c r="D909" s="350"/>
      <c r="E909" s="350"/>
      <c r="F909" s="351"/>
      <c r="G909" s="350"/>
      <c r="H909" s="352"/>
      <c r="I909" s="352"/>
      <c r="J909" s="358"/>
      <c r="K909" s="361"/>
      <c r="L909" s="350"/>
      <c r="M909" s="362"/>
      <c r="N909" s="358"/>
      <c r="O909" s="363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45">
      <c r="A910" s="348"/>
      <c r="B910" s="348"/>
      <c r="C910" s="287"/>
      <c r="D910" s="350"/>
      <c r="E910" s="350"/>
      <c r="F910" s="351"/>
      <c r="G910" s="350"/>
      <c r="H910" s="352"/>
      <c r="I910" s="352"/>
      <c r="J910" s="358"/>
      <c r="K910" s="358"/>
      <c r="L910" s="350"/>
      <c r="M910" s="362"/>
      <c r="N910" s="358"/>
      <c r="O910" s="363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45">
      <c r="A911" s="348"/>
      <c r="B911" s="348"/>
      <c r="C911" s="287"/>
      <c r="D911" s="350"/>
      <c r="E911" s="350"/>
      <c r="F911" s="351"/>
      <c r="G911" s="350"/>
      <c r="H911" s="352"/>
      <c r="I911" s="352"/>
      <c r="J911" s="358"/>
      <c r="K911" s="361"/>
      <c r="L911" s="350"/>
      <c r="M911" s="362"/>
      <c r="N911" s="358"/>
      <c r="O911" s="363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45">
      <c r="A912" s="348"/>
      <c r="B912" s="348"/>
      <c r="C912" s="291"/>
      <c r="D912" s="350"/>
      <c r="E912" s="350"/>
      <c r="F912" s="351"/>
      <c r="G912" s="350"/>
      <c r="H912" s="352"/>
      <c r="I912" s="352"/>
      <c r="J912" s="358"/>
      <c r="K912" s="361"/>
      <c r="L912" s="350"/>
      <c r="M912" s="362"/>
      <c r="N912" s="358"/>
      <c r="O912" s="363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45">
      <c r="A913" s="348"/>
      <c r="B913" s="348"/>
      <c r="C913" s="291"/>
      <c r="D913" s="350"/>
      <c r="E913" s="350"/>
      <c r="F913" s="351"/>
      <c r="G913" s="350"/>
      <c r="H913" s="352"/>
      <c r="I913" s="352"/>
      <c r="J913" s="358"/>
      <c r="K913" s="361"/>
      <c r="L913" s="350"/>
      <c r="M913" s="362"/>
      <c r="N913" s="358"/>
      <c r="O913" s="363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45">
      <c r="A914" s="285"/>
      <c r="B914" s="286"/>
      <c r="C914" s="287"/>
      <c r="D914" s="288"/>
      <c r="E914" s="288"/>
      <c r="F914" s="289"/>
      <c r="G914" s="288"/>
      <c r="H914" s="290"/>
      <c r="I914" s="290"/>
      <c r="J914" s="312"/>
      <c r="K914" s="313"/>
      <c r="L914" s="288"/>
      <c r="M914" s="371"/>
      <c r="N914" s="312"/>
      <c r="O914" s="315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45">
      <c r="A915" s="285"/>
      <c r="B915" s="286"/>
      <c r="C915" s="287"/>
      <c r="D915" s="288"/>
      <c r="E915" s="288"/>
      <c r="F915" s="289"/>
      <c r="G915" s="288"/>
      <c r="H915" s="290"/>
      <c r="I915" s="290"/>
      <c r="J915" s="312"/>
      <c r="K915" s="313"/>
      <c r="L915" s="288"/>
      <c r="M915" s="371"/>
      <c r="N915" s="312"/>
      <c r="O915" s="315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45">
      <c r="A916" s="285"/>
      <c r="B916" s="286"/>
      <c r="C916" s="287"/>
      <c r="D916" s="288"/>
      <c r="E916" s="288"/>
      <c r="F916" s="289"/>
      <c r="G916" s="288"/>
      <c r="H916" s="290"/>
      <c r="I916" s="290"/>
      <c r="J916" s="312"/>
      <c r="K916" s="313"/>
      <c r="L916" s="288"/>
      <c r="M916" s="288"/>
      <c r="N916" s="312"/>
      <c r="O916" s="315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45">
      <c r="A917" s="285"/>
      <c r="B917" s="286"/>
      <c r="C917" s="287"/>
      <c r="D917" s="288"/>
      <c r="E917" s="288"/>
      <c r="F917" s="289"/>
      <c r="G917" s="288"/>
      <c r="H917" s="290"/>
      <c r="I917" s="290"/>
      <c r="J917" s="312"/>
      <c r="K917" s="313"/>
      <c r="L917" s="288"/>
      <c r="M917" s="288"/>
      <c r="N917" s="312"/>
      <c r="O917" s="315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45">
      <c r="A918" s="285"/>
      <c r="B918" s="286"/>
      <c r="C918" s="287"/>
      <c r="D918" s="288"/>
      <c r="E918" s="288"/>
      <c r="F918" s="289"/>
      <c r="G918" s="288"/>
      <c r="H918" s="290"/>
      <c r="I918" s="290"/>
      <c r="J918" s="312"/>
      <c r="K918" s="313"/>
      <c r="L918" s="288"/>
      <c r="M918" s="317"/>
      <c r="N918" s="312"/>
      <c r="O918" s="315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45">
      <c r="A919" s="285"/>
      <c r="B919" s="286"/>
      <c r="C919" s="287"/>
      <c r="D919" s="288"/>
      <c r="E919" s="288"/>
      <c r="F919" s="289"/>
      <c r="G919" s="288"/>
      <c r="H919" s="290"/>
      <c r="I919" s="290"/>
      <c r="J919" s="312"/>
      <c r="K919" s="313"/>
      <c r="L919" s="288"/>
      <c r="M919" s="371"/>
      <c r="N919" s="312"/>
      <c r="O919" s="315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45">
      <c r="A920" s="285"/>
      <c r="B920" s="286"/>
      <c r="C920" s="287"/>
      <c r="D920" s="288"/>
      <c r="E920" s="288"/>
      <c r="F920" s="289"/>
      <c r="G920" s="288"/>
      <c r="H920" s="290"/>
      <c r="I920" s="290"/>
      <c r="J920" s="312"/>
      <c r="K920" s="313"/>
      <c r="L920" s="288"/>
      <c r="M920" s="371"/>
      <c r="N920" s="312"/>
      <c r="O920" s="320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45">
      <c r="A921" s="285"/>
      <c r="B921" s="286"/>
      <c r="C921" s="287"/>
      <c r="D921" s="288"/>
      <c r="E921" s="288"/>
      <c r="F921" s="289"/>
      <c r="G921" s="288"/>
      <c r="H921" s="290"/>
      <c r="I921" s="290"/>
      <c r="J921" s="312"/>
      <c r="K921" s="313"/>
      <c r="L921" s="288"/>
      <c r="M921" s="371"/>
      <c r="N921" s="312"/>
      <c r="O921" s="320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45">
      <c r="A922" s="285"/>
      <c r="B922" s="286"/>
      <c r="C922" s="287"/>
      <c r="D922" s="288"/>
      <c r="E922" s="288"/>
      <c r="F922" s="289"/>
      <c r="G922" s="288"/>
      <c r="H922" s="290"/>
      <c r="I922" s="290"/>
      <c r="J922" s="312"/>
      <c r="K922" s="313"/>
      <c r="L922" s="288"/>
      <c r="M922" s="371"/>
      <c r="N922" s="312"/>
      <c r="O922" s="320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45">
      <c r="A923" s="285"/>
      <c r="B923" s="286"/>
      <c r="C923" s="287"/>
      <c r="D923" s="288"/>
      <c r="E923" s="288"/>
      <c r="F923" s="289"/>
      <c r="G923" s="288"/>
      <c r="H923" s="290"/>
      <c r="I923" s="290"/>
      <c r="J923" s="312"/>
      <c r="K923" s="313"/>
      <c r="L923" s="288"/>
      <c r="M923" s="371"/>
      <c r="N923" s="312"/>
      <c r="O923" s="320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45">
      <c r="A924" s="285"/>
      <c r="B924" s="286"/>
      <c r="C924" s="287"/>
      <c r="D924" s="288"/>
      <c r="E924" s="288"/>
      <c r="F924" s="289"/>
      <c r="G924" s="288"/>
      <c r="H924" s="290"/>
      <c r="I924" s="290"/>
      <c r="J924" s="312"/>
      <c r="K924" s="313"/>
      <c r="L924" s="288"/>
      <c r="M924" s="371"/>
      <c r="N924" s="312"/>
      <c r="O924" s="320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45">
      <c r="A925" s="285"/>
      <c r="B925" s="286"/>
      <c r="C925" s="287"/>
      <c r="D925" s="288"/>
      <c r="E925" s="288"/>
      <c r="F925" s="289"/>
      <c r="G925" s="288"/>
      <c r="H925" s="290"/>
      <c r="I925" s="290"/>
      <c r="J925" s="312"/>
      <c r="K925" s="313"/>
      <c r="L925" s="288"/>
      <c r="M925" s="371"/>
      <c r="N925" s="312"/>
      <c r="O925" s="320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45">
      <c r="A926" s="285"/>
      <c r="B926" s="286"/>
      <c r="C926" s="287"/>
      <c r="D926" s="288"/>
      <c r="E926" s="288"/>
      <c r="F926" s="289"/>
      <c r="G926" s="288"/>
      <c r="H926" s="290"/>
      <c r="I926" s="290"/>
      <c r="J926" s="312"/>
      <c r="K926" s="313"/>
      <c r="L926" s="288"/>
      <c r="M926" s="371"/>
      <c r="N926" s="312"/>
      <c r="O926" s="320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45">
      <c r="A927" s="285"/>
      <c r="B927" s="286"/>
      <c r="C927" s="291"/>
      <c r="D927" s="292"/>
      <c r="E927" s="288"/>
      <c r="F927" s="289"/>
      <c r="G927" s="288"/>
      <c r="H927" s="290"/>
      <c r="I927" s="290"/>
      <c r="J927" s="312"/>
      <c r="K927" s="312"/>
      <c r="L927" s="288"/>
      <c r="M927" s="372"/>
      <c r="N927" s="312"/>
      <c r="O927" s="320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45">
      <c r="A928" s="285"/>
      <c r="B928" s="286"/>
      <c r="C928" s="287"/>
      <c r="D928" s="288"/>
      <c r="E928" s="288"/>
      <c r="F928" s="289"/>
      <c r="G928" s="288"/>
      <c r="H928" s="290"/>
      <c r="I928" s="290"/>
      <c r="J928" s="312"/>
      <c r="K928" s="313"/>
      <c r="L928" s="288"/>
      <c r="M928" s="371"/>
      <c r="N928" s="312"/>
      <c r="O928" s="320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45">
      <c r="A929" s="285"/>
      <c r="B929" s="286"/>
      <c r="C929" s="287"/>
      <c r="D929" s="288"/>
      <c r="E929" s="288"/>
      <c r="F929" s="289"/>
      <c r="G929" s="288"/>
      <c r="H929" s="290"/>
      <c r="I929" s="331"/>
      <c r="J929" s="312"/>
      <c r="K929" s="312"/>
      <c r="L929" s="288"/>
      <c r="M929" s="288"/>
      <c r="N929" s="312"/>
      <c r="O929" s="315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45">
      <c r="A930" s="285"/>
      <c r="B930" s="286"/>
      <c r="C930" s="287"/>
      <c r="D930" s="288"/>
      <c r="E930" s="288"/>
      <c r="F930" s="289"/>
      <c r="G930" s="288"/>
      <c r="H930" s="290"/>
      <c r="I930" s="290"/>
      <c r="J930" s="312"/>
      <c r="K930" s="313"/>
      <c r="L930" s="288"/>
      <c r="M930" s="371"/>
      <c r="N930" s="312"/>
      <c r="O930" s="320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45">
      <c r="A931" s="285"/>
      <c r="B931" s="286"/>
      <c r="C931" s="287"/>
      <c r="D931" s="288"/>
      <c r="E931" s="288"/>
      <c r="F931" s="289"/>
      <c r="G931" s="288"/>
      <c r="H931" s="290"/>
      <c r="I931" s="290"/>
      <c r="J931" s="312"/>
      <c r="K931" s="313"/>
      <c r="L931" s="288"/>
      <c r="M931" s="371"/>
      <c r="N931" s="312"/>
      <c r="O931" s="320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45">
      <c r="A932" s="285"/>
      <c r="B932" s="286"/>
      <c r="C932" s="287"/>
      <c r="D932" s="288"/>
      <c r="E932" s="288"/>
      <c r="F932" s="289"/>
      <c r="G932" s="288"/>
      <c r="H932" s="290"/>
      <c r="I932" s="290"/>
      <c r="J932" s="312"/>
      <c r="K932" s="313"/>
      <c r="L932" s="288"/>
      <c r="M932" s="371"/>
      <c r="N932" s="312"/>
      <c r="O932" s="316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45">
      <c r="A933" s="285"/>
      <c r="B933" s="286"/>
      <c r="C933" s="287"/>
      <c r="D933" s="288"/>
      <c r="E933" s="288"/>
      <c r="F933" s="289"/>
      <c r="G933" s="288"/>
      <c r="H933" s="290"/>
      <c r="I933" s="290"/>
      <c r="J933" s="312"/>
      <c r="K933" s="313"/>
      <c r="L933" s="288"/>
      <c r="M933" s="288"/>
      <c r="N933" s="312"/>
      <c r="O933" s="316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45">
      <c r="A934" s="285"/>
      <c r="B934" s="286"/>
      <c r="C934" s="287"/>
      <c r="D934" s="288"/>
      <c r="E934" s="288"/>
      <c r="F934" s="289"/>
      <c r="G934" s="288"/>
      <c r="H934" s="290"/>
      <c r="I934" s="290"/>
      <c r="J934" s="312"/>
      <c r="K934" s="313"/>
      <c r="L934" s="288"/>
      <c r="M934" s="288"/>
      <c r="N934" s="312"/>
      <c r="O934" s="333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45">
      <c r="A935" s="285"/>
      <c r="B935" s="286"/>
      <c r="C935" s="287"/>
      <c r="D935" s="288"/>
      <c r="E935" s="288"/>
      <c r="F935" s="289"/>
      <c r="G935" s="288"/>
      <c r="H935" s="290"/>
      <c r="I935" s="290"/>
      <c r="J935" s="312"/>
      <c r="K935" s="313"/>
      <c r="L935" s="288"/>
      <c r="M935" s="317"/>
      <c r="N935" s="312"/>
      <c r="O935" s="315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45">
      <c r="A936" s="285"/>
      <c r="B936" s="286"/>
      <c r="C936" s="287"/>
      <c r="D936" s="288"/>
      <c r="E936" s="288"/>
      <c r="F936" s="289"/>
      <c r="G936" s="288"/>
      <c r="H936" s="290"/>
      <c r="I936" s="290"/>
      <c r="J936" s="312"/>
      <c r="K936" s="313"/>
      <c r="L936" s="288"/>
      <c r="M936" s="371"/>
      <c r="N936" s="312"/>
      <c r="O936" s="315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45">
      <c r="A937" s="285"/>
      <c r="B937" s="286"/>
      <c r="C937" s="287"/>
      <c r="D937" s="288"/>
      <c r="E937" s="288"/>
      <c r="F937" s="289"/>
      <c r="G937" s="288"/>
      <c r="H937" s="290"/>
      <c r="I937" s="290"/>
      <c r="J937" s="312"/>
      <c r="K937" s="313"/>
      <c r="L937" s="288"/>
      <c r="M937" s="372"/>
      <c r="N937" s="312"/>
      <c r="O937" s="320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45">
      <c r="A938" s="348"/>
      <c r="B938" s="348"/>
      <c r="C938" s="287"/>
      <c r="D938" s="350"/>
      <c r="E938" s="350"/>
      <c r="F938" s="351"/>
      <c r="G938" s="350"/>
      <c r="H938" s="352"/>
      <c r="I938" s="352"/>
      <c r="J938" s="358"/>
      <c r="K938" s="361"/>
      <c r="L938" s="350"/>
      <c r="M938" s="362"/>
      <c r="N938" s="358"/>
      <c r="O938" s="363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45">
      <c r="A939" s="348"/>
      <c r="B939" s="348"/>
      <c r="C939" s="291"/>
      <c r="D939" s="350"/>
      <c r="E939" s="350"/>
      <c r="F939" s="351"/>
      <c r="G939" s="350"/>
      <c r="H939" s="352"/>
      <c r="I939" s="352"/>
      <c r="J939" s="358"/>
      <c r="K939" s="361"/>
      <c r="L939" s="350"/>
      <c r="M939" s="362"/>
      <c r="N939" s="358"/>
      <c r="O939" s="363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45">
      <c r="A940" s="348"/>
      <c r="B940" s="348"/>
      <c r="C940" s="291"/>
      <c r="D940" s="350"/>
      <c r="E940" s="350"/>
      <c r="F940" s="351"/>
      <c r="G940" s="350"/>
      <c r="H940" s="352"/>
      <c r="I940" s="352"/>
      <c r="J940" s="358"/>
      <c r="K940" s="361"/>
      <c r="L940" s="350"/>
      <c r="M940" s="362"/>
      <c r="N940" s="358"/>
      <c r="O940" s="363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45">
      <c r="A941" s="348"/>
      <c r="B941" s="348"/>
      <c r="C941" s="291"/>
      <c r="D941" s="350"/>
      <c r="E941" s="350"/>
      <c r="F941" s="351"/>
      <c r="G941" s="350"/>
      <c r="H941" s="352"/>
      <c r="I941" s="352"/>
      <c r="J941" s="358"/>
      <c r="K941" s="361"/>
      <c r="L941" s="350"/>
      <c r="M941" s="362"/>
      <c r="N941" s="358"/>
      <c r="O941" s="363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45">
      <c r="A942" s="348"/>
      <c r="B942" s="348"/>
      <c r="C942" s="291"/>
      <c r="D942" s="350"/>
      <c r="E942" s="350"/>
      <c r="F942" s="351"/>
      <c r="G942" s="350"/>
      <c r="H942" s="352"/>
      <c r="I942" s="352"/>
      <c r="J942" s="358"/>
      <c r="K942" s="361"/>
      <c r="L942" s="350"/>
      <c r="M942" s="362"/>
      <c r="N942" s="358"/>
      <c r="O942" s="363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1">
      <c r="A943" s="398"/>
      <c r="B943" s="399"/>
      <c r="C943" s="400"/>
      <c r="D943" s="401"/>
      <c r="E943" s="402"/>
      <c r="F943" s="403"/>
      <c r="G943" s="404"/>
      <c r="H943" s="405"/>
      <c r="I943" s="406"/>
      <c r="J943" s="407"/>
      <c r="K943" s="401"/>
      <c r="L943" s="408"/>
      <c r="M943" s="408"/>
      <c r="N943" s="407"/>
      <c r="O943" s="409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1">
      <c r="A944" s="398"/>
      <c r="B944" s="399"/>
      <c r="C944" s="400"/>
      <c r="D944" s="401"/>
      <c r="E944" s="402"/>
      <c r="F944" s="403"/>
      <c r="G944" s="404"/>
      <c r="H944" s="406"/>
      <c r="I944" s="406"/>
      <c r="J944" s="407"/>
      <c r="K944" s="401"/>
      <c r="L944" s="408"/>
      <c r="M944" s="408"/>
      <c r="N944" s="407"/>
      <c r="O944" s="409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1">
      <c r="A945" s="398"/>
      <c r="B945" s="399"/>
      <c r="C945" s="400"/>
      <c r="D945" s="401"/>
      <c r="E945" s="402"/>
      <c r="F945" s="403"/>
      <c r="G945" s="404"/>
      <c r="H945" s="405"/>
      <c r="I945" s="406"/>
      <c r="J945" s="407"/>
      <c r="K945" s="401"/>
      <c r="L945" s="408"/>
      <c r="M945" s="408"/>
      <c r="N945" s="407"/>
      <c r="O945" s="409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1">
      <c r="A946" s="398"/>
      <c r="B946" s="399"/>
      <c r="C946" s="400"/>
      <c r="D946" s="401"/>
      <c r="E946" s="402"/>
      <c r="F946" s="403"/>
      <c r="G946" s="404"/>
      <c r="H946" s="405"/>
      <c r="I946" s="406"/>
      <c r="J946" s="407"/>
      <c r="K946" s="401"/>
      <c r="L946" s="408"/>
      <c r="M946" s="408"/>
      <c r="N946" s="407"/>
      <c r="O946" s="409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1">
      <c r="A947" s="398"/>
      <c r="B947" s="399"/>
      <c r="C947" s="400"/>
      <c r="D947" s="401"/>
      <c r="E947" s="402"/>
      <c r="F947" s="403"/>
      <c r="G947" s="404"/>
      <c r="H947" s="405"/>
      <c r="I947" s="406"/>
      <c r="J947" s="407"/>
      <c r="K947" s="401"/>
      <c r="L947" s="408"/>
      <c r="M947" s="408"/>
      <c r="N947" s="407"/>
      <c r="O947" s="409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1">
      <c r="A948" s="398"/>
      <c r="B948" s="399"/>
      <c r="C948" s="400"/>
      <c r="D948" s="401"/>
      <c r="E948" s="402"/>
      <c r="F948" s="403"/>
      <c r="G948" s="404"/>
      <c r="H948" s="405"/>
      <c r="I948" s="406"/>
      <c r="J948" s="407"/>
      <c r="K948" s="401"/>
      <c r="L948" s="408"/>
      <c r="M948" s="408"/>
      <c r="N948" s="407"/>
      <c r="O948" s="409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1">
      <c r="A949" s="398"/>
      <c r="B949" s="399"/>
      <c r="C949" s="400"/>
      <c r="D949" s="401"/>
      <c r="E949" s="402"/>
      <c r="F949" s="403"/>
      <c r="G949" s="404"/>
      <c r="H949" s="405"/>
      <c r="I949" s="406"/>
      <c r="J949" s="407"/>
      <c r="K949" s="401"/>
      <c r="L949" s="408"/>
      <c r="M949" s="408"/>
      <c r="N949" s="407"/>
      <c r="O949" s="409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1">
      <c r="A950" s="398"/>
      <c r="B950" s="399"/>
      <c r="C950" s="400"/>
      <c r="D950" s="401"/>
      <c r="E950" s="402"/>
      <c r="F950" s="403"/>
      <c r="G950" s="404"/>
      <c r="H950" s="405"/>
      <c r="I950" s="406"/>
      <c r="J950" s="407"/>
      <c r="K950" s="401"/>
      <c r="L950" s="408"/>
      <c r="M950" s="408"/>
      <c r="N950" s="407"/>
      <c r="O950" s="409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45">
      <c r="A951" s="285"/>
      <c r="B951" s="286"/>
      <c r="C951" s="287"/>
      <c r="D951" s="288"/>
      <c r="E951" s="350"/>
      <c r="F951" s="289"/>
      <c r="G951" s="288"/>
      <c r="H951" s="290"/>
      <c r="I951" s="290"/>
      <c r="J951" s="312"/>
      <c r="K951" s="313"/>
      <c r="L951" s="288"/>
      <c r="M951" s="371"/>
      <c r="N951" s="312"/>
      <c r="O951" s="315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45">
      <c r="A952" s="285"/>
      <c r="B952" s="286"/>
      <c r="C952" s="287"/>
      <c r="D952" s="288"/>
      <c r="E952" s="350"/>
      <c r="F952" s="289"/>
      <c r="G952" s="288"/>
      <c r="H952" s="290"/>
      <c r="I952" s="290"/>
      <c r="J952" s="312"/>
      <c r="K952" s="313"/>
      <c r="L952" s="371"/>
      <c r="M952" s="371"/>
      <c r="N952" s="312"/>
      <c r="O952" s="315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45">
      <c r="A953" s="285"/>
      <c r="B953" s="286"/>
      <c r="C953" s="287"/>
      <c r="D953" s="288"/>
      <c r="E953" s="350"/>
      <c r="F953" s="289"/>
      <c r="G953" s="288"/>
      <c r="H953" s="290"/>
      <c r="I953" s="290"/>
      <c r="J953" s="312"/>
      <c r="K953" s="313"/>
      <c r="L953" s="288"/>
      <c r="M953" s="288"/>
      <c r="N953" s="312"/>
      <c r="O953" s="316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45">
      <c r="A954" s="285"/>
      <c r="B954" s="286"/>
      <c r="C954" s="287"/>
      <c r="D954" s="288"/>
      <c r="E954" s="288"/>
      <c r="F954" s="289"/>
      <c r="G954" s="288"/>
      <c r="H954" s="290"/>
      <c r="I954" s="290"/>
      <c r="J954" s="312"/>
      <c r="K954" s="313"/>
      <c r="L954" s="288"/>
      <c r="M954" s="288"/>
      <c r="N954" s="312"/>
      <c r="O954" s="333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45">
      <c r="A955" s="285"/>
      <c r="B955" s="286"/>
      <c r="C955" s="287"/>
      <c r="D955" s="288"/>
      <c r="E955" s="288"/>
      <c r="F955" s="289"/>
      <c r="G955" s="288"/>
      <c r="H955" s="290"/>
      <c r="I955" s="290"/>
      <c r="J955" s="312"/>
      <c r="K955" s="313"/>
      <c r="L955" s="288"/>
      <c r="M955" s="317"/>
      <c r="N955" s="312"/>
      <c r="O955" s="318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45">
      <c r="A956" s="285"/>
      <c r="B956" s="286"/>
      <c r="C956" s="291"/>
      <c r="D956" s="292"/>
      <c r="E956" s="350"/>
      <c r="F956" s="289"/>
      <c r="G956" s="288"/>
      <c r="H956" s="290"/>
      <c r="I956" s="290"/>
      <c r="J956" s="312"/>
      <c r="K956" s="312"/>
      <c r="L956" s="288"/>
      <c r="M956" s="372"/>
      <c r="N956" s="312"/>
      <c r="O956" s="315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45">
      <c r="A957" s="348"/>
      <c r="B957" s="348"/>
      <c r="C957" s="291"/>
      <c r="D957" s="350"/>
      <c r="E957" s="350"/>
      <c r="F957" s="351"/>
      <c r="G957" s="350"/>
      <c r="H957" s="352"/>
      <c r="I957" s="352"/>
      <c r="J957" s="358"/>
      <c r="K957" s="361"/>
      <c r="L957" s="350"/>
      <c r="M957" s="362"/>
      <c r="N957" s="358"/>
      <c r="O957" s="363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45">
      <c r="A958" s="348"/>
      <c r="B958" s="348"/>
      <c r="C958" s="291"/>
      <c r="D958" s="350"/>
      <c r="E958" s="288"/>
      <c r="F958" s="351"/>
      <c r="G958" s="350"/>
      <c r="H958" s="352"/>
      <c r="I958" s="352"/>
      <c r="J958" s="358"/>
      <c r="K958" s="361"/>
      <c r="L958" s="350"/>
      <c r="M958" s="362"/>
      <c r="N958" s="358"/>
      <c r="O958" s="363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45">
      <c r="A959" s="348"/>
      <c r="B959" s="348"/>
      <c r="C959" s="291"/>
      <c r="D959" s="350"/>
      <c r="E959" s="350"/>
      <c r="F959" s="351"/>
      <c r="G959" s="350"/>
      <c r="H959" s="352"/>
      <c r="I959" s="352"/>
      <c r="J959" s="358"/>
      <c r="K959" s="361"/>
      <c r="L959" s="350"/>
      <c r="M959" s="362"/>
      <c r="N959" s="358"/>
      <c r="O959" s="363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45">
      <c r="A960" s="348"/>
      <c r="B960" s="348"/>
      <c r="C960" s="287"/>
      <c r="D960" s="350"/>
      <c r="E960" s="350"/>
      <c r="F960" s="351"/>
      <c r="G960" s="350"/>
      <c r="H960" s="352"/>
      <c r="I960" s="352"/>
      <c r="J960" s="358"/>
      <c r="K960" s="361"/>
      <c r="L960" s="350"/>
      <c r="M960" s="362"/>
      <c r="N960" s="358"/>
      <c r="O960" s="363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45">
      <c r="A961" s="348"/>
      <c r="B961" s="348"/>
      <c r="C961" s="287"/>
      <c r="D961" s="350"/>
      <c r="E961" s="350"/>
      <c r="F961" s="351"/>
      <c r="G961" s="350"/>
      <c r="H961" s="352"/>
      <c r="I961" s="352"/>
      <c r="J961" s="358"/>
      <c r="K961" s="361"/>
      <c r="L961" s="350"/>
      <c r="M961" s="362"/>
      <c r="N961" s="358"/>
      <c r="O961" s="363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45">
      <c r="A962" s="348"/>
      <c r="B962" s="348"/>
      <c r="C962" s="291"/>
      <c r="D962" s="350"/>
      <c r="E962" s="350"/>
      <c r="F962" s="351"/>
      <c r="G962" s="350"/>
      <c r="H962" s="352"/>
      <c r="I962" s="352"/>
      <c r="J962" s="358"/>
      <c r="K962" s="361"/>
      <c r="L962" s="350"/>
      <c r="M962" s="362"/>
      <c r="N962" s="358"/>
      <c r="O962" s="363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45">
      <c r="A963" s="348"/>
      <c r="B963" s="348"/>
      <c r="C963" s="291"/>
      <c r="D963" s="350"/>
      <c r="E963" s="350"/>
      <c r="F963" s="351"/>
      <c r="G963" s="350"/>
      <c r="H963" s="352"/>
      <c r="I963" s="352"/>
      <c r="J963" s="358"/>
      <c r="K963" s="361"/>
      <c r="L963" s="350"/>
      <c r="M963" s="362"/>
      <c r="N963" s="358"/>
      <c r="O963" s="363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45">
      <c r="A964" s="348"/>
      <c r="B964" s="348"/>
      <c r="C964" s="291"/>
      <c r="D964" s="350"/>
      <c r="E964" s="350"/>
      <c r="F964" s="351"/>
      <c r="G964" s="350"/>
      <c r="H964" s="352"/>
      <c r="I964" s="352"/>
      <c r="J964" s="358"/>
      <c r="K964" s="361"/>
      <c r="L964" s="350"/>
      <c r="M964" s="362"/>
      <c r="N964" s="358"/>
      <c r="O964" s="363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45">
      <c r="A965" s="348"/>
      <c r="B965" s="348"/>
      <c r="C965" s="291"/>
      <c r="D965" s="350"/>
      <c r="E965" s="350"/>
      <c r="F965" s="351"/>
      <c r="G965" s="350"/>
      <c r="H965" s="352"/>
      <c r="I965" s="352"/>
      <c r="J965" s="358"/>
      <c r="K965" s="361"/>
      <c r="L965" s="350"/>
      <c r="M965" s="362"/>
      <c r="N965" s="358"/>
      <c r="O965" s="363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45">
      <c r="A966" s="348"/>
      <c r="B966" s="348"/>
      <c r="C966" s="291"/>
      <c r="D966" s="350"/>
      <c r="E966" s="350"/>
      <c r="F966" s="351"/>
      <c r="G966" s="350"/>
      <c r="H966" s="352"/>
      <c r="I966" s="352"/>
      <c r="J966" s="358"/>
      <c r="K966" s="361"/>
      <c r="L966" s="350"/>
      <c r="M966" s="362"/>
      <c r="N966" s="358"/>
      <c r="O966" s="363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45">
      <c r="A967" s="348"/>
      <c r="B967" s="348"/>
      <c r="C967" s="291"/>
      <c r="D967" s="350"/>
      <c r="E967" s="350"/>
      <c r="F967" s="351"/>
      <c r="G967" s="350"/>
      <c r="H967" s="352"/>
      <c r="I967" s="352"/>
      <c r="J967" s="358"/>
      <c r="K967" s="361"/>
      <c r="L967" s="350"/>
      <c r="M967" s="362"/>
      <c r="N967" s="358"/>
      <c r="O967" s="363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45">
      <c r="A968" s="343"/>
      <c r="B968" s="344"/>
      <c r="C968" s="392"/>
      <c r="D968" s="365"/>
      <c r="E968" s="393"/>
      <c r="F968" s="369"/>
      <c r="G968" s="394"/>
      <c r="H968" s="368"/>
      <c r="I968" s="347"/>
      <c r="J968" s="358"/>
      <c r="K968" s="365"/>
      <c r="L968" s="357"/>
      <c r="M968" s="357"/>
      <c r="N968" s="358"/>
      <c r="O968" s="388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45">
      <c r="A969" s="343"/>
      <c r="B969" s="344"/>
      <c r="C969" s="392"/>
      <c r="D969" s="365"/>
      <c r="E969" s="393"/>
      <c r="F969" s="369"/>
      <c r="G969" s="394"/>
      <c r="H969" s="347"/>
      <c r="I969" s="347"/>
      <c r="J969" s="358"/>
      <c r="K969" s="365"/>
      <c r="L969" s="357"/>
      <c r="M969" s="357"/>
      <c r="N969" s="358"/>
      <c r="O969" s="388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45">
      <c r="A970" s="343"/>
      <c r="B970" s="344"/>
      <c r="C970" s="392"/>
      <c r="D970" s="365"/>
      <c r="E970" s="393"/>
      <c r="F970" s="369"/>
      <c r="G970" s="394"/>
      <c r="H970" s="368"/>
      <c r="I970" s="347"/>
      <c r="J970" s="358"/>
      <c r="K970" s="365"/>
      <c r="L970" s="357"/>
      <c r="M970" s="357"/>
      <c r="N970" s="358"/>
      <c r="O970" s="388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45">
      <c r="A971" s="343"/>
      <c r="B971" s="344"/>
      <c r="C971" s="392"/>
      <c r="D971" s="365"/>
      <c r="E971" s="393"/>
      <c r="F971" s="369"/>
      <c r="G971" s="394"/>
      <c r="H971" s="368"/>
      <c r="I971" s="347"/>
      <c r="J971" s="358"/>
      <c r="K971" s="365"/>
      <c r="L971" s="357"/>
      <c r="M971" s="357"/>
      <c r="N971" s="358"/>
      <c r="O971" s="388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45">
      <c r="A972" s="343"/>
      <c r="B972" s="344"/>
      <c r="C972" s="392"/>
      <c r="D972" s="365"/>
      <c r="E972" s="393"/>
      <c r="F972" s="369"/>
      <c r="G972" s="394"/>
      <c r="H972" s="368"/>
      <c r="I972" s="347"/>
      <c r="J972" s="358"/>
      <c r="K972" s="365"/>
      <c r="L972" s="357"/>
      <c r="M972" s="357"/>
      <c r="N972" s="358"/>
      <c r="O972" s="388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45">
      <c r="A973" s="343"/>
      <c r="B973" s="344"/>
      <c r="C973" s="392"/>
      <c r="D973" s="365"/>
      <c r="E973" s="393"/>
      <c r="F973" s="369"/>
      <c r="G973" s="394"/>
      <c r="H973" s="368"/>
      <c r="I973" s="347"/>
      <c r="J973" s="358"/>
      <c r="K973" s="365"/>
      <c r="L973" s="357"/>
      <c r="M973" s="357"/>
      <c r="N973" s="358"/>
      <c r="O973" s="388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45">
      <c r="A974" s="343"/>
      <c r="B974" s="344"/>
      <c r="C974" s="392"/>
      <c r="D974" s="365"/>
      <c r="E974" s="393"/>
      <c r="F974" s="369"/>
      <c r="G974" s="394"/>
      <c r="H974" s="368"/>
      <c r="I974" s="347"/>
      <c r="J974" s="358"/>
      <c r="K974" s="365"/>
      <c r="L974" s="357"/>
      <c r="M974" s="357"/>
      <c r="N974" s="358"/>
      <c r="O974" s="388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45">
      <c r="A975" s="343"/>
      <c r="B975" s="344"/>
      <c r="C975" s="392"/>
      <c r="D975" s="365"/>
      <c r="E975" s="350"/>
      <c r="F975" s="369"/>
      <c r="G975" s="394"/>
      <c r="H975" s="368"/>
      <c r="I975" s="347"/>
      <c r="J975" s="358"/>
      <c r="K975" s="365"/>
      <c r="L975" s="357"/>
      <c r="M975" s="357"/>
      <c r="N975" s="358"/>
      <c r="O975" s="388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45">
      <c r="A976" s="285"/>
      <c r="B976" s="286"/>
      <c r="C976" s="287"/>
      <c r="D976" s="288"/>
      <c r="E976" s="288"/>
      <c r="F976" s="289"/>
      <c r="G976" s="288"/>
      <c r="H976" s="290"/>
      <c r="I976" s="290"/>
      <c r="J976" s="312"/>
      <c r="K976" s="313"/>
      <c r="L976" s="288"/>
      <c r="M976" s="371"/>
      <c r="N976" s="312"/>
      <c r="O976" s="315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45">
      <c r="A977" s="285"/>
      <c r="B977" s="286"/>
      <c r="C977" s="291"/>
      <c r="D977" s="292"/>
      <c r="E977" s="288"/>
      <c r="F977" s="289"/>
      <c r="G977" s="288"/>
      <c r="H977" s="290"/>
      <c r="I977" s="290"/>
      <c r="J977" s="312"/>
      <c r="K977" s="312"/>
      <c r="L977" s="288"/>
      <c r="M977" s="372"/>
      <c r="N977" s="312"/>
      <c r="O977" s="320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45">
      <c r="A978" s="348"/>
      <c r="B978" s="348"/>
      <c r="C978" s="291"/>
      <c r="D978" s="350"/>
      <c r="E978" s="350"/>
      <c r="F978" s="351"/>
      <c r="G978" s="350"/>
      <c r="H978" s="352"/>
      <c r="I978" s="352"/>
      <c r="J978" s="358"/>
      <c r="K978" s="361"/>
      <c r="L978" s="350"/>
      <c r="M978" s="362"/>
      <c r="N978" s="358"/>
      <c r="O978" s="363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45">
      <c r="A979" s="348"/>
      <c r="B979" s="348"/>
      <c r="C979" s="291"/>
      <c r="D979" s="350"/>
      <c r="E979" s="350"/>
      <c r="F979" s="351"/>
      <c r="G979" s="350"/>
      <c r="H979" s="352"/>
      <c r="I979" s="352"/>
      <c r="J979" s="358"/>
      <c r="K979" s="361"/>
      <c r="L979" s="350"/>
      <c r="M979" s="362"/>
      <c r="N979" s="358"/>
      <c r="O979" s="363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45">
      <c r="A980" s="348"/>
      <c r="B980" s="348"/>
      <c r="C980" s="291"/>
      <c r="D980" s="350"/>
      <c r="E980" s="350"/>
      <c r="F980" s="351"/>
      <c r="G980" s="350"/>
      <c r="H980" s="352"/>
      <c r="I980" s="352"/>
      <c r="J980" s="358"/>
      <c r="K980" s="361"/>
      <c r="L980" s="350"/>
      <c r="M980" s="362"/>
      <c r="N980" s="358"/>
      <c r="O980" s="363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45">
      <c r="A981" s="348"/>
      <c r="B981" s="348"/>
      <c r="C981" s="291"/>
      <c r="D981" s="350"/>
      <c r="E981" s="350"/>
      <c r="F981" s="351"/>
      <c r="G981" s="350"/>
      <c r="H981" s="352"/>
      <c r="I981" s="352"/>
      <c r="J981" s="358"/>
      <c r="K981" s="361"/>
      <c r="L981" s="350"/>
      <c r="M981" s="362"/>
      <c r="N981" s="358"/>
      <c r="O981" s="363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45">
      <c r="A982" s="348"/>
      <c r="B982" s="348"/>
      <c r="C982" s="287"/>
      <c r="D982" s="350"/>
      <c r="E982" s="350"/>
      <c r="F982" s="351"/>
      <c r="G982" s="350"/>
      <c r="H982" s="352"/>
      <c r="I982" s="352"/>
      <c r="J982" s="358"/>
      <c r="K982" s="358"/>
      <c r="L982" s="350"/>
      <c r="M982" s="362"/>
      <c r="N982" s="358"/>
      <c r="O982" s="363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45">
      <c r="A983" s="348"/>
      <c r="B983" s="348"/>
      <c r="C983" s="291"/>
      <c r="D983" s="350"/>
      <c r="E983" s="350"/>
      <c r="F983" s="351"/>
      <c r="G983" s="350"/>
      <c r="H983" s="352"/>
      <c r="I983" s="352"/>
      <c r="J983" s="358"/>
      <c r="K983" s="361"/>
      <c r="L983" s="350"/>
      <c r="M983" s="362"/>
      <c r="N983" s="358"/>
      <c r="O983" s="363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45">
      <c r="A984" s="348"/>
      <c r="B984" s="348"/>
      <c r="C984" s="291"/>
      <c r="D984" s="350"/>
      <c r="E984" s="350"/>
      <c r="F984" s="351"/>
      <c r="G984" s="350"/>
      <c r="H984" s="352"/>
      <c r="I984" s="352"/>
      <c r="J984" s="358"/>
      <c r="K984" s="361"/>
      <c r="L984" s="350"/>
      <c r="M984" s="362"/>
      <c r="N984" s="358"/>
      <c r="O984" s="363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45">
      <c r="A985" s="348"/>
      <c r="B985" s="348"/>
      <c r="C985" s="287"/>
      <c r="D985" s="350"/>
      <c r="E985" s="350"/>
      <c r="F985" s="351"/>
      <c r="G985" s="350"/>
      <c r="H985" s="352"/>
      <c r="I985" s="352"/>
      <c r="J985" s="358"/>
      <c r="K985" s="361"/>
      <c r="L985" s="350"/>
      <c r="M985" s="362"/>
      <c r="N985" s="358"/>
      <c r="O985" s="363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45">
      <c r="A986" s="348"/>
      <c r="B986" s="348"/>
      <c r="C986" s="291"/>
      <c r="D986" s="350"/>
      <c r="E986" s="350"/>
      <c r="F986" s="351"/>
      <c r="G986" s="350"/>
      <c r="H986" s="352"/>
      <c r="I986" s="352"/>
      <c r="J986" s="358"/>
      <c r="K986" s="361"/>
      <c r="L986" s="350"/>
      <c r="M986" s="362"/>
      <c r="N986" s="358"/>
      <c r="O986" s="363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45">
      <c r="A987" s="343"/>
      <c r="B987" s="344"/>
      <c r="C987" s="364"/>
      <c r="D987" s="365"/>
      <c r="E987" s="365"/>
      <c r="F987" s="369"/>
      <c r="G987" s="365"/>
      <c r="H987" s="290"/>
      <c r="I987" s="347"/>
      <c r="J987" s="358"/>
      <c r="K987" s="365"/>
      <c r="L987" s="375"/>
      <c r="M987" s="375"/>
      <c r="N987" s="358"/>
      <c r="O987" s="374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45">
      <c r="A988" s="343"/>
      <c r="B988" s="344"/>
      <c r="C988" s="287"/>
      <c r="D988" s="350"/>
      <c r="E988" s="366"/>
      <c r="F988" s="367"/>
      <c r="G988" s="365"/>
      <c r="H988" s="368"/>
      <c r="I988" s="290"/>
      <c r="J988" s="358"/>
      <c r="K988" s="365"/>
      <c r="L988" s="357"/>
      <c r="M988" s="357"/>
      <c r="N988" s="358"/>
      <c r="O988" s="388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3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3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3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3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3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3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3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3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3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3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3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3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3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3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3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3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3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3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3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3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3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3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3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3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3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3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3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3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3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3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3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3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3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3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3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3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3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3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3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3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3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3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3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3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3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3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3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3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3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3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3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3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3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3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3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3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3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3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3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3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3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3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3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3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3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3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3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3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3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3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3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3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3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3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3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3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3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3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3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3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3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3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3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3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3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3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3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3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3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3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3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3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3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3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3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3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3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3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3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3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3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3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3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3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3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3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3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3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3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3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3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3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3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3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3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3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3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3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3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3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3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3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3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3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3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3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3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3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3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3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3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3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3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3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3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3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3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3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3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3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3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3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3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3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3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3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3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3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3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3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3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3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3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3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3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3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3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3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3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3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3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3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3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3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3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3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3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3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3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3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3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3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3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3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3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3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3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3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3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3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3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3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3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3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3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3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3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3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3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3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3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3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3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3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3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3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3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3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3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3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3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3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3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3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3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3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3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3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3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3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3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3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3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3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3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3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3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3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3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3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3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3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3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3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3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3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3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3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3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3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3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3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3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3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3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3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3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3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3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3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3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3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3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3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3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3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3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3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3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3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3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3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3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3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3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3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3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3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3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3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3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3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3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3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3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3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3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3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3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3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3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3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3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3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3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3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3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3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3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3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3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3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3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3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3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3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3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3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3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3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3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3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3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3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3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3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3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3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3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3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3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3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3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3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3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3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3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3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3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3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3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3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3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3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3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3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3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3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3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3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3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3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3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3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3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3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3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3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3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3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3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3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3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3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3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3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3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3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3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3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3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3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3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3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3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3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3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3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3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3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3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3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3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3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3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3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3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3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3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3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3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3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3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3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3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3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3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3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3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3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3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3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3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3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3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3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3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3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3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3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3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3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3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3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3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3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3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3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3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3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3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3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3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3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3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3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3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3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3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3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3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3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3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3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3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3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3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3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3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3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3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3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3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3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3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3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3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3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3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3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3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3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3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3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3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3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3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3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3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3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3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3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3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3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3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3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3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3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3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3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3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3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3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3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3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3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3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3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3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3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3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3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3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3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3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3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3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3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3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3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3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3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3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3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3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3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3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3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3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3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3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3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3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3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3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3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3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3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3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3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3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3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3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3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3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3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3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3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3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3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3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3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3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3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3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3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3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3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3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3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3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3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3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3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3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3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3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3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3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3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3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3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3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3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3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3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3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3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3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3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3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3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3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3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3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3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3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3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3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3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3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3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3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3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3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3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3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3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3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3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3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3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3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3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3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3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3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3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3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3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3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3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3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3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3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3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3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3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3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3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3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3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3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3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3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3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3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3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3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3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3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3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3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3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3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3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3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3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3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3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3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3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3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3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3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3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3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3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3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3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3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3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3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3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3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3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3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3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3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3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3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3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3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3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3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3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3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3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3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3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3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3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3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3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3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3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3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3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3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3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3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3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3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3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3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3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3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3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3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3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3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3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3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3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3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3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3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3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3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3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3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3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3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3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3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3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3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3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3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3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3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3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3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3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3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3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3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3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3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3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3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3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3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3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3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3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3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3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3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3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3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3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3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3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3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3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3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3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3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3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3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3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3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3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3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3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3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3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3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3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3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3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3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3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3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3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3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3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3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3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3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3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3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3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3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3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3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3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3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3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3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3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3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3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3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3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3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3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3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3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3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3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3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3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3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3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3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3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3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3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3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3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3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3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3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3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3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3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3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3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3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3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3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3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3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3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3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3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3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3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3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3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3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3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3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3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3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3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3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3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3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3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3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3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3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3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3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3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3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3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3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3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3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3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3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3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3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3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3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3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3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3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3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3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3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3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3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3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3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3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3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3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3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3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3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3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3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3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3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3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3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3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3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3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3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3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3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3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3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3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3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3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3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3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3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3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3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3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3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3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3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3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3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3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3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3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3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3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3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3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3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3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3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3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3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3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3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3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3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3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3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3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3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3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3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3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3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3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3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3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3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3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3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3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3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3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3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3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3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3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3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3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3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3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3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3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3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3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3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3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3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3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3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3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3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3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3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3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3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3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3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3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3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3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3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3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3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3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3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3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3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3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3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3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3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3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3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3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3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3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3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3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3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3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3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3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3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3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3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3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3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3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3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3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3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3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3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3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3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3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3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3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3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3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3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3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3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3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3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3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3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3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3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3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3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3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3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3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3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3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3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3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3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3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3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3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3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3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3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3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3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3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3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3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3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3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3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3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3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/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167" zoomScale="60" zoomScaleNormal="60" workbookViewId="0">
      <selection activeCell="AH58" sqref="AH58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45">
      <c r="A1" s="489" t="s">
        <v>0</v>
      </c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489"/>
      <c r="S1" s="489"/>
      <c r="T1" s="489"/>
      <c r="X1" s="494" t="s">
        <v>52</v>
      </c>
      <c r="Y1" s="494"/>
      <c r="Z1" s="494"/>
      <c r="AA1" s="494"/>
      <c r="AB1" s="494"/>
      <c r="AC1" s="494"/>
      <c r="AD1" s="494"/>
      <c r="AE1" s="494"/>
      <c r="AF1" s="494"/>
      <c r="AG1" s="494"/>
      <c r="AH1" t="s">
        <v>52</v>
      </c>
    </row>
    <row r="2" spans="1:37" ht="24.75" customHeight="1">
      <c r="A2" s="490" t="s">
        <v>1</v>
      </c>
      <c r="B2" s="490"/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490"/>
      <c r="P2" s="490"/>
      <c r="Q2" s="490"/>
      <c r="R2" s="490"/>
      <c r="S2" s="490"/>
      <c r="T2" s="490"/>
      <c r="X2" s="495" t="s">
        <v>270</v>
      </c>
      <c r="Y2" s="495"/>
      <c r="Z2" s="495"/>
      <c r="AA2" s="495"/>
      <c r="AB2" s="495" t="s">
        <v>271</v>
      </c>
      <c r="AC2" s="495"/>
      <c r="AD2" s="495"/>
      <c r="AE2" s="495"/>
      <c r="AF2" s="493" t="s">
        <v>272</v>
      </c>
      <c r="AG2" s="493" t="s">
        <v>273</v>
      </c>
    </row>
    <row r="3" spans="1:37" ht="42.75" customHeight="1">
      <c r="A3" s="90" t="s">
        <v>2</v>
      </c>
      <c r="F3" s="491" t="s">
        <v>3</v>
      </c>
      <c r="G3" s="491"/>
      <c r="H3" s="491"/>
      <c r="I3" s="491"/>
      <c r="J3" s="491"/>
      <c r="K3" s="491"/>
      <c r="L3" s="91"/>
      <c r="M3" s="274"/>
      <c r="N3" s="91"/>
      <c r="O3" s="91"/>
      <c r="V3" s="238" t="s">
        <v>274</v>
      </c>
      <c r="W3" s="238" t="s">
        <v>275</v>
      </c>
      <c r="X3" s="238" t="s">
        <v>276</v>
      </c>
      <c r="Y3" s="238" t="s">
        <v>277</v>
      </c>
      <c r="Z3" s="238" t="s">
        <v>278</v>
      </c>
      <c r="AA3" s="238" t="s">
        <v>279</v>
      </c>
      <c r="AB3" s="238" t="s">
        <v>280</v>
      </c>
      <c r="AC3" s="238" t="s">
        <v>277</v>
      </c>
      <c r="AD3" s="238" t="s">
        <v>278</v>
      </c>
      <c r="AE3" s="238" t="s">
        <v>279</v>
      </c>
      <c r="AF3" s="493"/>
      <c r="AG3" s="493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281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282</v>
      </c>
      <c r="K4" s="93" t="s">
        <v>12</v>
      </c>
      <c r="L4" s="275" t="s">
        <v>271</v>
      </c>
      <c r="M4" s="275" t="s">
        <v>271</v>
      </c>
      <c r="N4" s="228" t="s">
        <v>283</v>
      </c>
      <c r="O4" s="228" t="s">
        <v>284</v>
      </c>
      <c r="P4" s="228" t="s">
        <v>285</v>
      </c>
      <c r="Q4" s="228" t="s">
        <v>286</v>
      </c>
      <c r="R4" s="239" t="s">
        <v>287</v>
      </c>
      <c r="S4" s="103" t="s">
        <v>288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429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96" t="s">
        <v>18</v>
      </c>
      <c r="B5" s="496"/>
      <c r="C5" s="496"/>
      <c r="D5" s="496"/>
      <c r="E5" s="496"/>
      <c r="F5" s="496"/>
      <c r="G5" s="496"/>
      <c r="H5" s="496"/>
      <c r="I5" s="496"/>
      <c r="J5" s="496"/>
      <c r="K5" s="496"/>
      <c r="L5" s="496"/>
      <c r="M5" s="496"/>
      <c r="N5" s="496"/>
      <c r="O5" s="496"/>
      <c r="P5" s="496"/>
      <c r="Q5" s="496"/>
      <c r="R5" s="496"/>
      <c r="S5" s="496"/>
      <c r="T5" s="496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E/F","EDC",IF(D6="TCN/L/S","L/S")))))))))))))))))))))))</f>
        <v>#REF!</v>
      </c>
      <c r="F6" s="6" t="s">
        <v>26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94" t="s">
        <v>76</v>
      </c>
      <c r="Y7" s="494"/>
      <c r="Z7" s="494"/>
      <c r="AA7" s="494"/>
      <c r="AB7" s="494"/>
      <c r="AC7" s="494"/>
      <c r="AD7" s="494"/>
      <c r="AE7" s="494"/>
      <c r="AF7" s="494"/>
      <c r="AG7" s="494"/>
      <c r="AH7" s="430" t="s">
        <v>76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95" t="s">
        <v>270</v>
      </c>
      <c r="Y8" s="495"/>
      <c r="Z8" s="495"/>
      <c r="AA8" s="495"/>
      <c r="AB8" s="495" t="s">
        <v>271</v>
      </c>
      <c r="AC8" s="495"/>
      <c r="AD8" s="495"/>
      <c r="AE8" s="495"/>
      <c r="AF8" s="493" t="s">
        <v>272</v>
      </c>
      <c r="AG8" s="493" t="s">
        <v>273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274</v>
      </c>
      <c r="W9" s="238" t="s">
        <v>275</v>
      </c>
      <c r="X9" s="238" t="s">
        <v>276</v>
      </c>
      <c r="Y9" s="238" t="s">
        <v>277</v>
      </c>
      <c r="Z9" s="238" t="s">
        <v>278</v>
      </c>
      <c r="AA9" s="238" t="s">
        <v>279</v>
      </c>
      <c r="AB9" s="238" t="s">
        <v>280</v>
      </c>
      <c r="AC9" s="238" t="s">
        <v>277</v>
      </c>
      <c r="AD9" s="238" t="s">
        <v>278</v>
      </c>
      <c r="AE9" s="238" t="s">
        <v>279</v>
      </c>
      <c r="AF9" s="493"/>
      <c r="AG9" s="493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289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429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26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26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94" t="s">
        <v>290</v>
      </c>
      <c r="Y14" s="494"/>
      <c r="Z14" s="494"/>
      <c r="AA14" s="494"/>
      <c r="AB14" s="494"/>
      <c r="AC14" s="494"/>
      <c r="AD14" s="494"/>
      <c r="AE14" s="494"/>
      <c r="AF14" s="494"/>
      <c r="AG14" s="494"/>
      <c r="AH14" s="300" t="s">
        <v>71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26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95" t="s">
        <v>270</v>
      </c>
      <c r="Y15" s="495"/>
      <c r="Z15" s="495"/>
      <c r="AA15" s="495"/>
      <c r="AB15" s="495" t="s">
        <v>271</v>
      </c>
      <c r="AC15" s="495"/>
      <c r="AD15" s="495"/>
      <c r="AE15" s="495"/>
      <c r="AF15" s="493" t="s">
        <v>272</v>
      </c>
      <c r="AG15" s="493" t="s">
        <v>273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26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274</v>
      </c>
      <c r="W16" s="238" t="s">
        <v>275</v>
      </c>
      <c r="X16" s="238" t="s">
        <v>276</v>
      </c>
      <c r="Y16" s="238" t="s">
        <v>277</v>
      </c>
      <c r="Z16" s="238" t="s">
        <v>278</v>
      </c>
      <c r="AA16" s="238" t="s">
        <v>279</v>
      </c>
      <c r="AB16" s="238" t="s">
        <v>280</v>
      </c>
      <c r="AC16" s="238" t="s">
        <v>277</v>
      </c>
      <c r="AD16" s="238" t="s">
        <v>278</v>
      </c>
      <c r="AE16" s="238" t="s">
        <v>279</v>
      </c>
      <c r="AF16" s="493"/>
      <c r="AG16" s="493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26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429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26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94" t="s">
        <v>86</v>
      </c>
      <c r="Y20" s="494"/>
      <c r="Z20" s="494"/>
      <c r="AA20" s="494"/>
      <c r="AB20" s="494"/>
      <c r="AC20" s="494"/>
      <c r="AD20" s="494"/>
      <c r="AE20" s="494"/>
      <c r="AF20" s="494"/>
      <c r="AG20" s="494"/>
      <c r="AH20" s="430" t="s">
        <v>86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95" t="s">
        <v>270</v>
      </c>
      <c r="Y21" s="495"/>
      <c r="Z21" s="495"/>
      <c r="AA21" s="495"/>
      <c r="AB21" s="495" t="s">
        <v>271</v>
      </c>
      <c r="AC21" s="495"/>
      <c r="AD21" s="495"/>
      <c r="AE21" s="495"/>
      <c r="AF21" s="493" t="s">
        <v>272</v>
      </c>
      <c r="AG21" s="493" t="s">
        <v>273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274</v>
      </c>
      <c r="W22" s="238" t="s">
        <v>275</v>
      </c>
      <c r="X22" s="238" t="s">
        <v>276</v>
      </c>
      <c r="Y22" s="238" t="s">
        <v>277</v>
      </c>
      <c r="Z22" s="238" t="s">
        <v>278</v>
      </c>
      <c r="AA22" s="238" t="s">
        <v>279</v>
      </c>
      <c r="AB22" s="238" t="s">
        <v>280</v>
      </c>
      <c r="AC22" s="238" t="s">
        <v>277</v>
      </c>
      <c r="AD22" s="238" t="s">
        <v>278</v>
      </c>
      <c r="AE22" s="238" t="s">
        <v>279</v>
      </c>
      <c r="AF22" s="493"/>
      <c r="AG22" s="493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26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429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 t="shared" si="3"/>
        <v>#REF!</v>
      </c>
      <c r="N24" s="16" t="e">
        <f t="shared" si="4"/>
        <v>#REF!</v>
      </c>
      <c r="O24" s="16" t="e">
        <f t="shared" si="5"/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si="5"/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291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5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94" t="s">
        <v>292</v>
      </c>
      <c r="Y26" s="494"/>
      <c r="Z26" s="494"/>
      <c r="AA26" s="494"/>
      <c r="AB26" s="494"/>
      <c r="AC26" s="494"/>
      <c r="AD26" s="494"/>
      <c r="AE26" s="494"/>
      <c r="AF26" s="494"/>
      <c r="AG26" s="494"/>
      <c r="AH26" s="300" t="s">
        <v>59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26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5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95" t="s">
        <v>270</v>
      </c>
      <c r="Y27" s="495"/>
      <c r="Z27" s="495"/>
      <c r="AA27" s="495"/>
      <c r="AB27" s="495" t="s">
        <v>271</v>
      </c>
      <c r="AC27" s="495"/>
      <c r="AD27" s="495"/>
      <c r="AE27" s="495"/>
      <c r="AF27" s="493" t="s">
        <v>272</v>
      </c>
      <c r="AG27" s="493" t="s">
        <v>273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26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5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274</v>
      </c>
      <c r="W28" s="238" t="s">
        <v>275</v>
      </c>
      <c r="X28" s="238" t="s">
        <v>276</v>
      </c>
      <c r="Y28" s="238" t="s">
        <v>277</v>
      </c>
      <c r="Z28" s="238" t="s">
        <v>278</v>
      </c>
      <c r="AA28" s="238" t="s">
        <v>279</v>
      </c>
      <c r="AB28" s="238" t="s">
        <v>280</v>
      </c>
      <c r="AC28" s="238" t="s">
        <v>277</v>
      </c>
      <c r="AD28" s="238" t="s">
        <v>278</v>
      </c>
      <c r="AE28" s="238" t="s">
        <v>279</v>
      </c>
      <c r="AF28" s="493"/>
      <c r="AG28" s="493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26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5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429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5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26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5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5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94" t="s">
        <v>23</v>
      </c>
      <c r="Y32" s="494"/>
      <c r="Z32" s="494"/>
      <c r="AA32" s="494"/>
      <c r="AB32" s="494"/>
      <c r="AC32" s="494"/>
      <c r="AD32" s="494"/>
      <c r="AE32" s="494"/>
      <c r="AF32" s="494"/>
      <c r="AG32" s="494"/>
      <c r="AH32" s="412" t="s">
        <v>23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5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95" t="s">
        <v>270</v>
      </c>
      <c r="Y33" s="495"/>
      <c r="Z33" s="495"/>
      <c r="AA33" s="495"/>
      <c r="AB33" s="495" t="s">
        <v>271</v>
      </c>
      <c r="AC33" s="495"/>
      <c r="AD33" s="495"/>
      <c r="AE33" s="495"/>
      <c r="AF33" s="493" t="s">
        <v>272</v>
      </c>
      <c r="AG33" s="493" t="s">
        <v>273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274</v>
      </c>
      <c r="W34" s="238" t="s">
        <v>275</v>
      </c>
      <c r="X34" s="238" t="s">
        <v>276</v>
      </c>
      <c r="Y34" s="238" t="s">
        <v>277</v>
      </c>
      <c r="Z34" s="238" t="s">
        <v>278</v>
      </c>
      <c r="AA34" s="238" t="s">
        <v>279</v>
      </c>
      <c r="AB34" s="238" t="s">
        <v>280</v>
      </c>
      <c r="AC34" s="238" t="s">
        <v>277</v>
      </c>
      <c r="AD34" s="238" t="s">
        <v>278</v>
      </c>
      <c r="AE34" s="238" t="s">
        <v>279</v>
      </c>
      <c r="AF34" s="493"/>
      <c r="AG34" s="493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26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429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26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26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94" t="s">
        <v>20</v>
      </c>
      <c r="Y38" s="494"/>
      <c r="Z38" s="494"/>
      <c r="AA38" s="494"/>
      <c r="AB38" s="494"/>
      <c r="AC38" s="494"/>
      <c r="AD38" s="494"/>
      <c r="AE38" s="494"/>
      <c r="AF38" s="494"/>
      <c r="AG38" s="494"/>
      <c r="AH38" s="412" t="s">
        <v>20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26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95" t="s">
        <v>270</v>
      </c>
      <c r="Y39" s="495"/>
      <c r="Z39" s="495"/>
      <c r="AA39" s="495"/>
      <c r="AB39" s="495" t="s">
        <v>271</v>
      </c>
      <c r="AC39" s="495"/>
      <c r="AD39" s="495"/>
      <c r="AE39" s="495"/>
      <c r="AF39" s="493" t="s">
        <v>272</v>
      </c>
      <c r="AG39" s="493" t="s">
        <v>273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26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274</v>
      </c>
      <c r="W40" s="238" t="s">
        <v>275</v>
      </c>
      <c r="X40" s="238" t="s">
        <v>276</v>
      </c>
      <c r="Y40" s="238" t="s">
        <v>277</v>
      </c>
      <c r="Z40" s="238" t="s">
        <v>278</v>
      </c>
      <c r="AA40" s="238" t="s">
        <v>279</v>
      </c>
      <c r="AB40" s="238" t="s">
        <v>280</v>
      </c>
      <c r="AC40" s="238" t="s">
        <v>277</v>
      </c>
      <c r="AD40" s="238" t="s">
        <v>278</v>
      </c>
      <c r="AE40" s="238" t="s">
        <v>279</v>
      </c>
      <c r="AF40" s="493"/>
      <c r="AG40" s="493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26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429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293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143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94" t="s">
        <v>80</v>
      </c>
      <c r="Y44" s="494"/>
      <c r="Z44" s="494"/>
      <c r="AA44" s="494"/>
      <c r="AB44" s="494"/>
      <c r="AC44" s="494"/>
      <c r="AD44" s="494"/>
      <c r="AE44" s="494"/>
      <c r="AF44" s="494"/>
      <c r="AG44" s="494"/>
      <c r="AH44" s="430" t="s">
        <v>80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95" t="s">
        <v>270</v>
      </c>
      <c r="Y45" s="495"/>
      <c r="Z45" s="495"/>
      <c r="AA45" s="495"/>
      <c r="AB45" s="495" t="s">
        <v>271</v>
      </c>
      <c r="AC45" s="495"/>
      <c r="AD45" s="495"/>
      <c r="AE45" s="495"/>
      <c r="AF45" s="493" t="s">
        <v>272</v>
      </c>
      <c r="AG45" s="493" t="s">
        <v>273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274</v>
      </c>
      <c r="W46" s="238" t="s">
        <v>275</v>
      </c>
      <c r="X46" s="238" t="s">
        <v>276</v>
      </c>
      <c r="Y46" s="238" t="s">
        <v>277</v>
      </c>
      <c r="Z46" s="238" t="s">
        <v>278</v>
      </c>
      <c r="AA46" s="238" t="s">
        <v>279</v>
      </c>
      <c r="AB46" s="238" t="s">
        <v>280</v>
      </c>
      <c r="AC46" s="238" t="s">
        <v>277</v>
      </c>
      <c r="AD46" s="238" t="s">
        <v>278</v>
      </c>
      <c r="AE46" s="238" t="s">
        <v>279</v>
      </c>
      <c r="AF46" s="493"/>
      <c r="AG46" s="493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429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294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94" t="s">
        <v>295</v>
      </c>
      <c r="Y51" s="494"/>
      <c r="Z51" s="494"/>
      <c r="AA51" s="494"/>
      <c r="AB51" s="494"/>
      <c r="AC51" s="494"/>
      <c r="AD51" s="494"/>
      <c r="AE51" s="494"/>
      <c r="AF51" s="494"/>
      <c r="AG51" s="494"/>
      <c r="AH51" s="430" t="s">
        <v>205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95" t="s">
        <v>270</v>
      </c>
      <c r="Y52" s="495"/>
      <c r="Z52" s="495"/>
      <c r="AA52" s="495"/>
      <c r="AB52" s="495" t="s">
        <v>271</v>
      </c>
      <c r="AC52" s="495"/>
      <c r="AD52" s="495"/>
      <c r="AE52" s="495"/>
      <c r="AF52" s="493" t="s">
        <v>272</v>
      </c>
      <c r="AG52" s="493" t="s">
        <v>273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26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274</v>
      </c>
      <c r="W53" s="238" t="s">
        <v>275</v>
      </c>
      <c r="X53" s="238" t="s">
        <v>276</v>
      </c>
      <c r="Y53" s="238" t="s">
        <v>277</v>
      </c>
      <c r="Z53" s="238" t="s">
        <v>278</v>
      </c>
      <c r="AA53" s="238" t="s">
        <v>279</v>
      </c>
      <c r="AB53" s="238" t="s">
        <v>280</v>
      </c>
      <c r="AC53" s="238" t="s">
        <v>277</v>
      </c>
      <c r="AD53" s="238" t="s">
        <v>278</v>
      </c>
      <c r="AE53" s="238" t="s">
        <v>279</v>
      </c>
      <c r="AF53" s="493"/>
      <c r="AG53" s="493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26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429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26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26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94" t="s">
        <v>296</v>
      </c>
      <c r="Y58" s="494"/>
      <c r="Z58" s="494"/>
      <c r="AA58" s="494"/>
      <c r="AB58" s="494"/>
      <c r="AC58" s="494"/>
      <c r="AD58" s="494"/>
      <c r="AE58" s="494"/>
      <c r="AF58" s="494"/>
      <c r="AG58" s="494"/>
      <c r="AH58" s="430" t="s">
        <v>88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26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95" t="s">
        <v>270</v>
      </c>
      <c r="Y59" s="495"/>
      <c r="Z59" s="495"/>
      <c r="AA59" s="495"/>
      <c r="AB59" s="495" t="s">
        <v>271</v>
      </c>
      <c r="AC59" s="495"/>
      <c r="AD59" s="495"/>
      <c r="AE59" s="495"/>
      <c r="AF59" s="493" t="s">
        <v>272</v>
      </c>
      <c r="AG59" s="493" t="s">
        <v>273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274</v>
      </c>
      <c r="W60" s="238" t="s">
        <v>275</v>
      </c>
      <c r="X60" s="238" t="s">
        <v>276</v>
      </c>
      <c r="Y60" s="238" t="s">
        <v>277</v>
      </c>
      <c r="Z60" s="238" t="s">
        <v>278</v>
      </c>
      <c r="AA60" s="238" t="s">
        <v>279</v>
      </c>
      <c r="AB60" s="238" t="s">
        <v>280</v>
      </c>
      <c r="AC60" s="238" t="s">
        <v>277</v>
      </c>
      <c r="AD60" s="238" t="s">
        <v>278</v>
      </c>
      <c r="AE60" s="238" t="s">
        <v>279</v>
      </c>
      <c r="AF60" s="493"/>
      <c r="AG60" s="493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26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429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26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26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26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94" t="s">
        <v>50</v>
      </c>
      <c r="Y65" s="494"/>
      <c r="Z65" s="494"/>
      <c r="AA65" s="494"/>
      <c r="AB65" s="494"/>
      <c r="AC65" s="494"/>
      <c r="AD65" s="494"/>
      <c r="AE65" s="494"/>
      <c r="AF65" s="494"/>
      <c r="AG65" s="494"/>
      <c r="AH65" s="412" t="s">
        <v>50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294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95" t="s">
        <v>270</v>
      </c>
      <c r="Y66" s="495"/>
      <c r="Z66" s="495"/>
      <c r="AA66" s="495"/>
      <c r="AB66" s="495" t="s">
        <v>271</v>
      </c>
      <c r="AC66" s="495"/>
      <c r="AD66" s="495"/>
      <c r="AE66" s="495"/>
      <c r="AF66" s="493" t="s">
        <v>272</v>
      </c>
      <c r="AG66" s="493" t="s">
        <v>273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26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274</v>
      </c>
      <c r="W67" s="238" t="s">
        <v>275</v>
      </c>
      <c r="X67" s="238" t="s">
        <v>276</v>
      </c>
      <c r="Y67" s="238" t="s">
        <v>277</v>
      </c>
      <c r="Z67" s="238" t="s">
        <v>278</v>
      </c>
      <c r="AA67" s="238" t="s">
        <v>279</v>
      </c>
      <c r="AB67" s="238" t="s">
        <v>280</v>
      </c>
      <c r="AC67" s="238" t="s">
        <v>277</v>
      </c>
      <c r="AD67" s="238" t="s">
        <v>278</v>
      </c>
      <c r="AE67" s="238" t="s">
        <v>279</v>
      </c>
      <c r="AF67" s="493"/>
      <c r="AG67" s="493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26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429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26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26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9">I70</f>
        <v>#REF!</v>
      </c>
      <c r="K70" s="16" t="e">
        <f t="shared" ref="K70:K133" si="10">HOUR(I70-H70)+MINUTE(I70-H70)/60</f>
        <v>#REF!</v>
      </c>
      <c r="L70" s="16" t="e">
        <f t="shared" ref="L70:L133" si="11">IF(J70&lt;0.9993,"OP","")</f>
        <v>#REF!</v>
      </c>
      <c r="M70" s="276" t="e">
        <f t="shared" ref="M70:M133" si="12">IF(K70&lt;6,"ANT",IF(K70&lt;12,"BLU","CID"))</f>
        <v>#REF!</v>
      </c>
      <c r="N70" s="16" t="e">
        <f t="shared" ref="N70:N133" si="13">VALUE(O70)</f>
        <v>#REF!</v>
      </c>
      <c r="O70" s="16" t="e">
        <f t="shared" ref="O70:O133" si="14">SUBSTITUTE(P70,"MW","")</f>
        <v>#REF!</v>
      </c>
      <c r="P70" s="16" t="e">
        <f>#REF!</f>
        <v>#REF!</v>
      </c>
      <c r="Q70" s="16" t="e">
        <f t="shared" ref="Q70:Q133" si="15">IF(J70&gt;=0.99,"0","1")</f>
        <v>#REF!</v>
      </c>
      <c r="R70" s="241" t="e">
        <f>#REF!</f>
        <v>#REF!</v>
      </c>
      <c r="S70" s="241"/>
      <c r="T70" s="242" t="e">
        <f t="shared" ref="T70:T133" si="16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E/F","EDC",IF(D71="TCN/L/S","L/S")))))))))))))))))))))))</f>
        <v>#REF!</v>
      </c>
      <c r="F71" s="255" t="s">
        <v>26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9"/>
        <v>#REF!</v>
      </c>
      <c r="K71" s="16" t="e">
        <f t="shared" si="10"/>
        <v>#REF!</v>
      </c>
      <c r="L71" s="16" t="e">
        <f t="shared" si="11"/>
        <v>#REF!</v>
      </c>
      <c r="M71" s="276" t="e">
        <f t="shared" si="12"/>
        <v>#REF!</v>
      </c>
      <c r="N71" s="16" t="e">
        <f t="shared" si="13"/>
        <v>#REF!</v>
      </c>
      <c r="O71" s="16" t="e">
        <f t="shared" si="14"/>
        <v>#REF!</v>
      </c>
      <c r="P71" s="16" t="e">
        <f>#REF!</f>
        <v>#REF!</v>
      </c>
      <c r="Q71" s="16" t="e">
        <f t="shared" si="15"/>
        <v>#REF!</v>
      </c>
      <c r="R71" s="241" t="e">
        <f>#REF!</f>
        <v>#REF!</v>
      </c>
      <c r="S71" s="245"/>
      <c r="T71" s="242" t="e">
        <f t="shared" si="16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7"/>
        <v>#REF!</v>
      </c>
      <c r="F72" s="6" t="s">
        <v>26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9"/>
        <v>#REF!</v>
      </c>
      <c r="K72" s="16" t="e">
        <f t="shared" si="10"/>
        <v>#REF!</v>
      </c>
      <c r="L72" s="16" t="e">
        <f t="shared" si="11"/>
        <v>#REF!</v>
      </c>
      <c r="M72" s="276" t="e">
        <f t="shared" si="12"/>
        <v>#REF!</v>
      </c>
      <c r="N72" s="16" t="e">
        <f t="shared" si="13"/>
        <v>#REF!</v>
      </c>
      <c r="O72" s="16" t="e">
        <f t="shared" si="14"/>
        <v>#REF!</v>
      </c>
      <c r="P72" s="16" t="e">
        <f>#REF!</f>
        <v>#REF!</v>
      </c>
      <c r="Q72" s="16" t="e">
        <f t="shared" si="15"/>
        <v>#REF!</v>
      </c>
      <c r="R72" s="241" t="e">
        <f>#REF!</f>
        <v>#REF!</v>
      </c>
      <c r="S72" s="245"/>
      <c r="T72" s="242" t="e">
        <f t="shared" si="16"/>
        <v>#REF!</v>
      </c>
      <c r="U72" s="6"/>
      <c r="X72" s="494" t="s">
        <v>48</v>
      </c>
      <c r="Y72" s="494"/>
      <c r="Z72" s="494"/>
      <c r="AA72" s="494"/>
      <c r="AB72" s="494"/>
      <c r="AC72" s="494"/>
      <c r="AD72" s="494"/>
      <c r="AE72" s="494"/>
      <c r="AF72" s="494"/>
      <c r="AG72" s="494"/>
      <c r="AH72" s="412" t="s">
        <v>48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7"/>
        <v>#REF!</v>
      </c>
      <c r="F73" s="256" t="s">
        <v>26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9"/>
        <v>#REF!</v>
      </c>
      <c r="K73" s="16" t="e">
        <f t="shared" si="10"/>
        <v>#REF!</v>
      </c>
      <c r="L73" s="16" t="e">
        <f t="shared" si="11"/>
        <v>#REF!</v>
      </c>
      <c r="M73" s="276" t="e">
        <f t="shared" si="12"/>
        <v>#REF!</v>
      </c>
      <c r="N73" s="16" t="e">
        <f t="shared" si="13"/>
        <v>#REF!</v>
      </c>
      <c r="O73" s="16" t="e">
        <f t="shared" si="14"/>
        <v>#REF!</v>
      </c>
      <c r="P73" s="16" t="e">
        <f>#REF!</f>
        <v>#REF!</v>
      </c>
      <c r="Q73" s="16" t="e">
        <f t="shared" si="15"/>
        <v>#REF!</v>
      </c>
      <c r="R73" s="241" t="e">
        <f>#REF!</f>
        <v>#REF!</v>
      </c>
      <c r="S73" s="245"/>
      <c r="T73" s="242" t="e">
        <f t="shared" si="16"/>
        <v>#REF!</v>
      </c>
      <c r="U73" s="20"/>
      <c r="X73" s="495" t="s">
        <v>270</v>
      </c>
      <c r="Y73" s="495"/>
      <c r="Z73" s="495"/>
      <c r="AA73" s="495"/>
      <c r="AB73" s="495" t="s">
        <v>271</v>
      </c>
      <c r="AC73" s="495"/>
      <c r="AD73" s="495"/>
      <c r="AE73" s="495"/>
      <c r="AF73" s="493" t="s">
        <v>272</v>
      </c>
      <c r="AG73" s="493" t="s">
        <v>273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7"/>
        <v>#REF!</v>
      </c>
      <c r="F74" s="256" t="s">
        <v>26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9"/>
        <v>#REF!</v>
      </c>
      <c r="K74" s="16" t="e">
        <f t="shared" si="10"/>
        <v>#REF!</v>
      </c>
      <c r="L74" s="16" t="e">
        <f t="shared" si="11"/>
        <v>#REF!</v>
      </c>
      <c r="M74" s="276" t="e">
        <f t="shared" si="12"/>
        <v>#REF!</v>
      </c>
      <c r="N74" s="16" t="e">
        <f t="shared" si="13"/>
        <v>#REF!</v>
      </c>
      <c r="O74" s="16" t="e">
        <f t="shared" si="14"/>
        <v>#REF!</v>
      </c>
      <c r="P74" s="16" t="e">
        <f>#REF!</f>
        <v>#REF!</v>
      </c>
      <c r="Q74" s="16" t="e">
        <f t="shared" si="15"/>
        <v>#REF!</v>
      </c>
      <c r="R74" s="241" t="e">
        <f>#REF!</f>
        <v>#REF!</v>
      </c>
      <c r="S74" s="258"/>
      <c r="T74" s="242" t="e">
        <f t="shared" si="16"/>
        <v>#REF!</v>
      </c>
      <c r="U74" s="6"/>
      <c r="V74" s="238" t="s">
        <v>274</v>
      </c>
      <c r="W74" s="238" t="s">
        <v>275</v>
      </c>
      <c r="X74" s="238" t="s">
        <v>276</v>
      </c>
      <c r="Y74" s="238" t="s">
        <v>277</v>
      </c>
      <c r="Z74" s="238" t="s">
        <v>278</v>
      </c>
      <c r="AA74" s="238" t="s">
        <v>279</v>
      </c>
      <c r="AB74" s="238" t="s">
        <v>280</v>
      </c>
      <c r="AC74" s="238" t="s">
        <v>277</v>
      </c>
      <c r="AD74" s="238" t="s">
        <v>278</v>
      </c>
      <c r="AE74" s="238" t="s">
        <v>279</v>
      </c>
      <c r="AF74" s="493"/>
      <c r="AG74" s="493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7"/>
        <v>#REF!</v>
      </c>
      <c r="F75" s="5" t="s">
        <v>26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9"/>
        <v>#REF!</v>
      </c>
      <c r="K75" s="16" t="e">
        <f t="shared" si="10"/>
        <v>#REF!</v>
      </c>
      <c r="L75" s="16" t="e">
        <f t="shared" si="11"/>
        <v>#REF!</v>
      </c>
      <c r="M75" s="276" t="e">
        <f t="shared" si="12"/>
        <v>#REF!</v>
      </c>
      <c r="N75" s="16" t="e">
        <f t="shared" si="13"/>
        <v>#REF!</v>
      </c>
      <c r="O75" s="16" t="e">
        <f t="shared" si="14"/>
        <v>#REF!</v>
      </c>
      <c r="P75" s="16" t="e">
        <f>#REF!</f>
        <v>#REF!</v>
      </c>
      <c r="Q75" s="16" t="e">
        <f t="shared" si="15"/>
        <v>#REF!</v>
      </c>
      <c r="R75" s="241" t="e">
        <f>#REF!</f>
        <v>#REF!</v>
      </c>
      <c r="S75" s="249"/>
      <c r="T75" s="242" t="e">
        <f t="shared" si="16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429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7"/>
        <v>#REF!</v>
      </c>
      <c r="F76" s="5" t="s">
        <v>26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9"/>
        <v>#REF!</v>
      </c>
      <c r="K76" s="16" t="e">
        <f t="shared" si="10"/>
        <v>#REF!</v>
      </c>
      <c r="L76" s="16" t="e">
        <f t="shared" si="11"/>
        <v>#REF!</v>
      </c>
      <c r="M76" s="276" t="e">
        <f t="shared" si="12"/>
        <v>#REF!</v>
      </c>
      <c r="N76" s="16" t="e">
        <f t="shared" si="13"/>
        <v>#REF!</v>
      </c>
      <c r="O76" s="16" t="e">
        <f t="shared" si="14"/>
        <v>#REF!</v>
      </c>
      <c r="P76" s="16" t="e">
        <f>#REF!</f>
        <v>#REF!</v>
      </c>
      <c r="Q76" s="16" t="e">
        <f t="shared" si="15"/>
        <v>#REF!</v>
      </c>
      <c r="R76" s="241" t="e">
        <f>#REF!</f>
        <v>#REF!</v>
      </c>
      <c r="S76" s="245"/>
      <c r="T76" s="242" t="e">
        <f t="shared" si="16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7"/>
        <v>#REF!</v>
      </c>
      <c r="F77" s="5" t="s">
        <v>26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9"/>
        <v>#REF!</v>
      </c>
      <c r="K77" s="16" t="e">
        <f t="shared" si="10"/>
        <v>#REF!</v>
      </c>
      <c r="L77" s="16" t="e">
        <f t="shared" si="11"/>
        <v>#REF!</v>
      </c>
      <c r="M77" s="276" t="e">
        <f t="shared" si="12"/>
        <v>#REF!</v>
      </c>
      <c r="N77" s="16" t="e">
        <f t="shared" si="13"/>
        <v>#REF!</v>
      </c>
      <c r="O77" s="16" t="e">
        <f t="shared" si="14"/>
        <v>#REF!</v>
      </c>
      <c r="P77" s="16" t="e">
        <f>#REF!</f>
        <v>#REF!</v>
      </c>
      <c r="Q77" s="16" t="e">
        <f t="shared" si="15"/>
        <v>#REF!</v>
      </c>
      <c r="R77" s="241" t="e">
        <f>#REF!</f>
        <v>#REF!</v>
      </c>
      <c r="S77" s="245"/>
      <c r="T77" s="242" t="e">
        <f t="shared" si="16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7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9"/>
        <v>#REF!</v>
      </c>
      <c r="K78" s="16" t="e">
        <f t="shared" si="10"/>
        <v>#REF!</v>
      </c>
      <c r="L78" s="16" t="e">
        <f t="shared" si="11"/>
        <v>#REF!</v>
      </c>
      <c r="M78" s="276" t="e">
        <f t="shared" si="12"/>
        <v>#REF!</v>
      </c>
      <c r="N78" s="16" t="e">
        <f t="shared" si="13"/>
        <v>#REF!</v>
      </c>
      <c r="O78" s="16" t="e">
        <f t="shared" si="14"/>
        <v>#REF!</v>
      </c>
      <c r="P78" s="16" t="e">
        <f>#REF!</f>
        <v>#REF!</v>
      </c>
      <c r="Q78" s="16" t="e">
        <f t="shared" si="15"/>
        <v>#REF!</v>
      </c>
      <c r="R78" s="241" t="e">
        <f>#REF!</f>
        <v>#REF!</v>
      </c>
      <c r="S78" s="245"/>
      <c r="T78" s="242" t="e">
        <f t="shared" si="16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7"/>
        <v>#REF!</v>
      </c>
      <c r="F79" s="6" t="s">
        <v>26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9"/>
        <v>#REF!</v>
      </c>
      <c r="K79" s="16" t="e">
        <f t="shared" si="10"/>
        <v>#REF!</v>
      </c>
      <c r="L79" s="16" t="e">
        <f t="shared" si="11"/>
        <v>#REF!</v>
      </c>
      <c r="M79" s="276" t="e">
        <f t="shared" si="12"/>
        <v>#REF!</v>
      </c>
      <c r="N79" s="16" t="e">
        <f t="shared" si="13"/>
        <v>#REF!</v>
      </c>
      <c r="O79" s="16" t="e">
        <f t="shared" si="14"/>
        <v>#REF!</v>
      </c>
      <c r="P79" s="16" t="e">
        <f>#REF!</f>
        <v>#REF!</v>
      </c>
      <c r="Q79" s="16" t="e">
        <f t="shared" si="15"/>
        <v>#REF!</v>
      </c>
      <c r="R79" s="241" t="e">
        <f>#REF!</f>
        <v>#REF!</v>
      </c>
      <c r="S79" s="258"/>
      <c r="T79" s="242" t="e">
        <f t="shared" si="16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7"/>
        <v>#REF!</v>
      </c>
      <c r="F80" s="6" t="s">
        <v>26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9"/>
        <v>#REF!</v>
      </c>
      <c r="K80" s="16" t="e">
        <f t="shared" si="10"/>
        <v>#REF!</v>
      </c>
      <c r="L80" s="16" t="e">
        <f t="shared" si="11"/>
        <v>#REF!</v>
      </c>
      <c r="M80" s="276" t="e">
        <f t="shared" si="12"/>
        <v>#REF!</v>
      </c>
      <c r="N80" s="16" t="e">
        <f t="shared" si="13"/>
        <v>#REF!</v>
      </c>
      <c r="O80" s="16" t="e">
        <f t="shared" si="14"/>
        <v>#REF!</v>
      </c>
      <c r="P80" s="16" t="e">
        <f>#REF!</f>
        <v>#REF!</v>
      </c>
      <c r="Q80" s="16" t="e">
        <f t="shared" si="15"/>
        <v>#REF!</v>
      </c>
      <c r="R80" s="241" t="e">
        <f>#REF!</f>
        <v>#REF!</v>
      </c>
      <c r="S80" s="258"/>
      <c r="T80" s="242" t="e">
        <f t="shared" si="16"/>
        <v>#REF!</v>
      </c>
      <c r="U80" s="41"/>
      <c r="X80" s="494" t="s">
        <v>89</v>
      </c>
      <c r="Y80" s="494"/>
      <c r="Z80" s="494"/>
      <c r="AA80" s="494"/>
      <c r="AB80" s="494"/>
      <c r="AC80" s="494"/>
      <c r="AD80" s="494"/>
      <c r="AE80" s="494"/>
      <c r="AF80" s="494"/>
      <c r="AG80" s="494"/>
      <c r="AH80" s="430" t="s">
        <v>173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7"/>
        <v>#REF!</v>
      </c>
      <c r="F81" s="6" t="s">
        <v>26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9"/>
        <v>#REF!</v>
      </c>
      <c r="K81" s="16" t="e">
        <f t="shared" si="10"/>
        <v>#REF!</v>
      </c>
      <c r="L81" s="16" t="e">
        <f t="shared" si="11"/>
        <v>#REF!</v>
      </c>
      <c r="M81" s="276" t="e">
        <f t="shared" si="12"/>
        <v>#REF!</v>
      </c>
      <c r="N81" s="16" t="e">
        <f t="shared" si="13"/>
        <v>#REF!</v>
      </c>
      <c r="O81" s="16" t="e">
        <f t="shared" si="14"/>
        <v>#REF!</v>
      </c>
      <c r="P81" s="16" t="e">
        <f>#REF!</f>
        <v>#REF!</v>
      </c>
      <c r="Q81" s="16" t="e">
        <f t="shared" si="15"/>
        <v>#REF!</v>
      </c>
      <c r="R81" s="241" t="e">
        <f>#REF!</f>
        <v>#REF!</v>
      </c>
      <c r="S81" s="258"/>
      <c r="T81" s="242" t="e">
        <f t="shared" si="16"/>
        <v>#REF!</v>
      </c>
      <c r="U81" s="6"/>
      <c r="X81" s="495" t="s">
        <v>270</v>
      </c>
      <c r="Y81" s="495"/>
      <c r="Z81" s="495"/>
      <c r="AA81" s="495"/>
      <c r="AB81" s="495" t="s">
        <v>271</v>
      </c>
      <c r="AC81" s="495"/>
      <c r="AD81" s="495"/>
      <c r="AE81" s="495"/>
      <c r="AF81" s="493" t="s">
        <v>272</v>
      </c>
      <c r="AG81" s="493" t="s">
        <v>273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7"/>
        <v>#REF!</v>
      </c>
      <c r="F82" s="6" t="s">
        <v>26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9"/>
        <v>#REF!</v>
      </c>
      <c r="K82" s="16" t="e">
        <f t="shared" si="10"/>
        <v>#REF!</v>
      </c>
      <c r="L82" s="16" t="e">
        <f t="shared" si="11"/>
        <v>#REF!</v>
      </c>
      <c r="M82" s="276" t="e">
        <f t="shared" si="12"/>
        <v>#REF!</v>
      </c>
      <c r="N82" s="16" t="e">
        <f t="shared" si="13"/>
        <v>#REF!</v>
      </c>
      <c r="O82" s="16" t="e">
        <f t="shared" si="14"/>
        <v>#REF!</v>
      </c>
      <c r="P82" s="16" t="e">
        <f>#REF!</f>
        <v>#REF!</v>
      </c>
      <c r="Q82" s="16" t="e">
        <f t="shared" si="15"/>
        <v>#REF!</v>
      </c>
      <c r="R82" s="241" t="e">
        <f>#REF!</f>
        <v>#REF!</v>
      </c>
      <c r="S82" s="244"/>
      <c r="T82" s="242" t="e">
        <f t="shared" si="16"/>
        <v>#REF!</v>
      </c>
      <c r="U82" s="20"/>
      <c r="V82" s="238" t="s">
        <v>274</v>
      </c>
      <c r="W82" s="238" t="s">
        <v>275</v>
      </c>
      <c r="X82" s="238" t="s">
        <v>276</v>
      </c>
      <c r="Y82" s="238" t="s">
        <v>277</v>
      </c>
      <c r="Z82" s="238" t="s">
        <v>278</v>
      </c>
      <c r="AA82" s="238" t="s">
        <v>279</v>
      </c>
      <c r="AB82" s="238" t="s">
        <v>280</v>
      </c>
      <c r="AC82" s="238" t="s">
        <v>277</v>
      </c>
      <c r="AD82" s="238" t="s">
        <v>278</v>
      </c>
      <c r="AE82" s="238" t="s">
        <v>279</v>
      </c>
      <c r="AF82" s="493"/>
      <c r="AG82" s="493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7"/>
        <v>#REF!</v>
      </c>
      <c r="F83" s="6" t="s">
        <v>26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9"/>
        <v>#REF!</v>
      </c>
      <c r="K83" s="16" t="e">
        <f t="shared" si="10"/>
        <v>#REF!</v>
      </c>
      <c r="L83" s="16" t="e">
        <f t="shared" si="11"/>
        <v>#REF!</v>
      </c>
      <c r="M83" s="276" t="e">
        <f t="shared" si="12"/>
        <v>#REF!</v>
      </c>
      <c r="N83" s="16" t="e">
        <f t="shared" si="13"/>
        <v>#REF!</v>
      </c>
      <c r="O83" s="16" t="e">
        <f t="shared" si="14"/>
        <v>#REF!</v>
      </c>
      <c r="P83" s="16" t="e">
        <f>#REF!</f>
        <v>#REF!</v>
      </c>
      <c r="Q83" s="16" t="e">
        <f t="shared" si="15"/>
        <v>#REF!</v>
      </c>
      <c r="R83" s="241" t="e">
        <f>#REF!</f>
        <v>#REF!</v>
      </c>
      <c r="S83" s="244"/>
      <c r="T83" s="242" t="e">
        <f t="shared" si="16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429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7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9"/>
        <v>#REF!</v>
      </c>
      <c r="K84" s="16" t="e">
        <f t="shared" si="10"/>
        <v>#REF!</v>
      </c>
      <c r="L84" s="16" t="e">
        <f t="shared" si="11"/>
        <v>#REF!</v>
      </c>
      <c r="M84" s="276" t="e">
        <f t="shared" si="12"/>
        <v>#REF!</v>
      </c>
      <c r="N84" s="16" t="e">
        <f t="shared" si="13"/>
        <v>#REF!</v>
      </c>
      <c r="O84" s="16" t="e">
        <f t="shared" si="14"/>
        <v>#REF!</v>
      </c>
      <c r="P84" s="16" t="e">
        <f>#REF!</f>
        <v>#REF!</v>
      </c>
      <c r="Q84" s="16" t="e">
        <f t="shared" si="15"/>
        <v>#REF!</v>
      </c>
      <c r="R84" s="241" t="e">
        <f>#REF!</f>
        <v>#REF!</v>
      </c>
      <c r="S84" s="248"/>
      <c r="T84" s="242" t="e">
        <f t="shared" si="16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7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9"/>
        <v>#REF!</v>
      </c>
      <c r="K85" s="16" t="e">
        <f t="shared" si="10"/>
        <v>#REF!</v>
      </c>
      <c r="L85" s="16" t="e">
        <f t="shared" si="11"/>
        <v>#REF!</v>
      </c>
      <c r="M85" s="276" t="e">
        <f t="shared" si="12"/>
        <v>#REF!</v>
      </c>
      <c r="N85" s="16" t="e">
        <f t="shared" si="13"/>
        <v>#REF!</v>
      </c>
      <c r="O85" s="16" t="e">
        <f t="shared" si="14"/>
        <v>#REF!</v>
      </c>
      <c r="P85" s="16" t="e">
        <f>#REF!</f>
        <v>#REF!</v>
      </c>
      <c r="Q85" s="16" t="e">
        <f t="shared" si="15"/>
        <v>#REF!</v>
      </c>
      <c r="R85" s="241" t="e">
        <f>#REF!</f>
        <v>#REF!</v>
      </c>
      <c r="S85" s="248"/>
      <c r="T85" s="242" t="e">
        <f t="shared" si="16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7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9"/>
        <v>#REF!</v>
      </c>
      <c r="K86" s="16" t="e">
        <f t="shared" si="10"/>
        <v>#REF!</v>
      </c>
      <c r="L86" s="16" t="e">
        <f t="shared" si="11"/>
        <v>#REF!</v>
      </c>
      <c r="M86" s="276" t="e">
        <f t="shared" si="12"/>
        <v>#REF!</v>
      </c>
      <c r="N86" s="16" t="e">
        <f t="shared" si="13"/>
        <v>#REF!</v>
      </c>
      <c r="O86" s="16" t="e">
        <f t="shared" si="14"/>
        <v>#REF!</v>
      </c>
      <c r="P86" s="16" t="e">
        <f>#REF!</f>
        <v>#REF!</v>
      </c>
      <c r="Q86" s="16" t="e">
        <f t="shared" si="15"/>
        <v>#REF!</v>
      </c>
      <c r="R86" s="241" t="e">
        <f>#REF!</f>
        <v>#REF!</v>
      </c>
      <c r="S86" s="248"/>
      <c r="T86" s="242" t="e">
        <f t="shared" si="16"/>
        <v>#REF!</v>
      </c>
      <c r="U86" s="6"/>
      <c r="X86" s="494" t="s">
        <v>204</v>
      </c>
      <c r="Y86" s="494"/>
      <c r="Z86" s="494"/>
      <c r="AA86" s="494"/>
      <c r="AB86" s="494"/>
      <c r="AC86" s="494"/>
      <c r="AD86" s="494"/>
      <c r="AE86" s="494"/>
      <c r="AF86" s="494"/>
      <c r="AG86" s="494"/>
      <c r="AH86" s="430" t="s">
        <v>204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7"/>
        <v>#REF!</v>
      </c>
      <c r="F87" s="6" t="s">
        <v>26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9"/>
        <v>#REF!</v>
      </c>
      <c r="K87" s="16" t="e">
        <f t="shared" si="10"/>
        <v>#REF!</v>
      </c>
      <c r="L87" s="16" t="e">
        <f t="shared" si="11"/>
        <v>#REF!</v>
      </c>
      <c r="M87" s="276" t="e">
        <f t="shared" si="12"/>
        <v>#REF!</v>
      </c>
      <c r="N87" s="16" t="e">
        <f t="shared" si="13"/>
        <v>#REF!</v>
      </c>
      <c r="O87" s="16" t="e">
        <f t="shared" si="14"/>
        <v>#REF!</v>
      </c>
      <c r="P87" s="16" t="e">
        <f>#REF!</f>
        <v>#REF!</v>
      </c>
      <c r="Q87" s="16" t="e">
        <f t="shared" si="15"/>
        <v>#REF!</v>
      </c>
      <c r="R87" s="241" t="e">
        <f>#REF!</f>
        <v>#REF!</v>
      </c>
      <c r="S87" s="258"/>
      <c r="T87" s="242" t="e">
        <f t="shared" si="16"/>
        <v>#REF!</v>
      </c>
      <c r="U87" s="20"/>
      <c r="X87" s="495" t="s">
        <v>270</v>
      </c>
      <c r="Y87" s="495"/>
      <c r="Z87" s="495"/>
      <c r="AA87" s="495"/>
      <c r="AB87" s="495" t="s">
        <v>271</v>
      </c>
      <c r="AC87" s="495"/>
      <c r="AD87" s="495"/>
      <c r="AE87" s="495"/>
      <c r="AF87" s="493" t="s">
        <v>272</v>
      </c>
      <c r="AG87" s="493" t="s">
        <v>273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7"/>
        <v>#REF!</v>
      </c>
      <c r="F88" s="6" t="s">
        <v>26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9"/>
        <v>#REF!</v>
      </c>
      <c r="K88" s="16" t="e">
        <f t="shared" si="10"/>
        <v>#REF!</v>
      </c>
      <c r="L88" s="16" t="e">
        <f t="shared" si="11"/>
        <v>#REF!</v>
      </c>
      <c r="M88" s="276" t="e">
        <f t="shared" si="12"/>
        <v>#REF!</v>
      </c>
      <c r="N88" s="16" t="e">
        <f t="shared" si="13"/>
        <v>#REF!</v>
      </c>
      <c r="O88" s="16" t="e">
        <f t="shared" si="14"/>
        <v>#REF!</v>
      </c>
      <c r="P88" s="16" t="e">
        <f>#REF!</f>
        <v>#REF!</v>
      </c>
      <c r="Q88" s="16" t="e">
        <f t="shared" si="15"/>
        <v>#REF!</v>
      </c>
      <c r="R88" s="241" t="e">
        <f>#REF!</f>
        <v>#REF!</v>
      </c>
      <c r="S88" s="258"/>
      <c r="T88" s="242" t="e">
        <f t="shared" si="16"/>
        <v>#REF!</v>
      </c>
      <c r="U88" s="6"/>
      <c r="V88" s="238" t="s">
        <v>274</v>
      </c>
      <c r="W88" s="238" t="s">
        <v>275</v>
      </c>
      <c r="X88" s="238" t="s">
        <v>276</v>
      </c>
      <c r="Y88" s="238" t="s">
        <v>277</v>
      </c>
      <c r="Z88" s="238" t="s">
        <v>278</v>
      </c>
      <c r="AA88" s="238" t="s">
        <v>279</v>
      </c>
      <c r="AB88" s="238" t="s">
        <v>280</v>
      </c>
      <c r="AC88" s="238" t="s">
        <v>277</v>
      </c>
      <c r="AD88" s="238" t="s">
        <v>278</v>
      </c>
      <c r="AE88" s="238" t="s">
        <v>279</v>
      </c>
      <c r="AF88" s="493"/>
      <c r="AG88" s="493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7"/>
        <v>#REF!</v>
      </c>
      <c r="F89" s="6" t="s">
        <v>297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9"/>
        <v>#REF!</v>
      </c>
      <c r="K89" s="16" t="e">
        <f t="shared" si="10"/>
        <v>#REF!</v>
      </c>
      <c r="L89" s="16" t="e">
        <f t="shared" si="11"/>
        <v>#REF!</v>
      </c>
      <c r="M89" s="276" t="e">
        <f t="shared" si="12"/>
        <v>#REF!</v>
      </c>
      <c r="N89" s="16" t="e">
        <f t="shared" si="13"/>
        <v>#REF!</v>
      </c>
      <c r="O89" s="16" t="e">
        <f t="shared" si="14"/>
        <v>#REF!</v>
      </c>
      <c r="P89" s="16" t="e">
        <f>#REF!</f>
        <v>#REF!</v>
      </c>
      <c r="Q89" s="16" t="e">
        <f t="shared" si="15"/>
        <v>#REF!</v>
      </c>
      <c r="R89" s="241" t="e">
        <f>#REF!</f>
        <v>#REF!</v>
      </c>
      <c r="S89" s="258"/>
      <c r="T89" s="242" t="e">
        <f t="shared" si="16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429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7"/>
        <v>#REF!</v>
      </c>
      <c r="F90" s="6" t="s">
        <v>298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9"/>
        <v>#REF!</v>
      </c>
      <c r="K90" s="16" t="e">
        <f t="shared" si="10"/>
        <v>#REF!</v>
      </c>
      <c r="L90" s="16" t="e">
        <f t="shared" si="11"/>
        <v>#REF!</v>
      </c>
      <c r="M90" s="276" t="e">
        <f t="shared" si="12"/>
        <v>#REF!</v>
      </c>
      <c r="N90" s="16" t="e">
        <f t="shared" si="13"/>
        <v>#REF!</v>
      </c>
      <c r="O90" s="16" t="e">
        <f t="shared" si="14"/>
        <v>#REF!</v>
      </c>
      <c r="P90" s="16" t="e">
        <f>#REF!</f>
        <v>#REF!</v>
      </c>
      <c r="Q90" s="16" t="e">
        <f t="shared" si="15"/>
        <v>#REF!</v>
      </c>
      <c r="R90" s="241" t="e">
        <f>#REF!</f>
        <v>#REF!</v>
      </c>
      <c r="S90" s="258"/>
      <c r="T90" s="242" t="e">
        <f t="shared" si="16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7"/>
        <v>#REF!</v>
      </c>
      <c r="F91" s="6" t="s">
        <v>26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9"/>
        <v>#REF!</v>
      </c>
      <c r="K91" s="16" t="e">
        <f t="shared" si="10"/>
        <v>#REF!</v>
      </c>
      <c r="L91" s="16" t="e">
        <f t="shared" si="11"/>
        <v>#REF!</v>
      </c>
      <c r="M91" s="276" t="e">
        <f t="shared" si="12"/>
        <v>#REF!</v>
      </c>
      <c r="N91" s="16" t="e">
        <f t="shared" si="13"/>
        <v>#REF!</v>
      </c>
      <c r="O91" s="16" t="e">
        <f t="shared" si="14"/>
        <v>#REF!</v>
      </c>
      <c r="P91" s="16" t="e">
        <f>#REF!</f>
        <v>#REF!</v>
      </c>
      <c r="Q91" s="16" t="e">
        <f t="shared" si="15"/>
        <v>#REF!</v>
      </c>
      <c r="R91" s="241" t="e">
        <f>#REF!</f>
        <v>#REF!</v>
      </c>
      <c r="S91" s="258"/>
      <c r="T91" s="242" t="e">
        <f t="shared" si="16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7"/>
        <v>#REF!</v>
      </c>
      <c r="F92" s="6" t="s">
        <v>26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9"/>
        <v>#REF!</v>
      </c>
      <c r="K92" s="16" t="e">
        <f t="shared" si="10"/>
        <v>#REF!</v>
      </c>
      <c r="L92" s="16" t="e">
        <f t="shared" si="11"/>
        <v>#REF!</v>
      </c>
      <c r="M92" s="276" t="e">
        <f t="shared" si="12"/>
        <v>#REF!</v>
      </c>
      <c r="N92" s="16" t="e">
        <f t="shared" si="13"/>
        <v>#REF!</v>
      </c>
      <c r="O92" s="16" t="e">
        <f t="shared" si="14"/>
        <v>#REF!</v>
      </c>
      <c r="P92" s="16" t="e">
        <f>#REF!</f>
        <v>#REF!</v>
      </c>
      <c r="Q92" s="16" t="e">
        <f t="shared" si="15"/>
        <v>#REF!</v>
      </c>
      <c r="R92" s="241" t="e">
        <f>#REF!</f>
        <v>#REF!</v>
      </c>
      <c r="S92" s="244"/>
      <c r="T92" s="242" t="e">
        <f t="shared" si="16"/>
        <v>#REF!</v>
      </c>
      <c r="U92" s="20"/>
      <c r="X92" s="494" t="s">
        <v>24</v>
      </c>
      <c r="Y92" s="494"/>
      <c r="Z92" s="494"/>
      <c r="AA92" s="494"/>
      <c r="AB92" s="494"/>
      <c r="AC92" s="494"/>
      <c r="AD92" s="494"/>
      <c r="AE92" s="494"/>
      <c r="AF92" s="494"/>
      <c r="AG92" s="494"/>
      <c r="AH92" s="412" t="s">
        <v>24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7"/>
        <v>#REF!</v>
      </c>
      <c r="F93" s="6" t="s">
        <v>26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9"/>
        <v>#REF!</v>
      </c>
      <c r="K93" s="16" t="e">
        <f t="shared" si="10"/>
        <v>#REF!</v>
      </c>
      <c r="L93" s="16" t="e">
        <f t="shared" si="11"/>
        <v>#REF!</v>
      </c>
      <c r="M93" s="276" t="e">
        <f t="shared" si="12"/>
        <v>#REF!</v>
      </c>
      <c r="N93" s="16" t="e">
        <f t="shared" si="13"/>
        <v>#REF!</v>
      </c>
      <c r="O93" s="16" t="e">
        <f t="shared" si="14"/>
        <v>#REF!</v>
      </c>
      <c r="P93" s="16" t="e">
        <f>#REF!</f>
        <v>#REF!</v>
      </c>
      <c r="Q93" s="16" t="e">
        <f t="shared" si="15"/>
        <v>#REF!</v>
      </c>
      <c r="R93" s="241" t="e">
        <f>#REF!</f>
        <v>#REF!</v>
      </c>
      <c r="S93" s="244"/>
      <c r="T93" s="242" t="e">
        <f t="shared" si="16"/>
        <v>#REF!</v>
      </c>
      <c r="U93" s="6"/>
      <c r="X93" s="495" t="s">
        <v>270</v>
      </c>
      <c r="Y93" s="495"/>
      <c r="Z93" s="495"/>
      <c r="AA93" s="495"/>
      <c r="AB93" s="495" t="s">
        <v>271</v>
      </c>
      <c r="AC93" s="495"/>
      <c r="AD93" s="495"/>
      <c r="AE93" s="495"/>
      <c r="AF93" s="493" t="s">
        <v>272</v>
      </c>
      <c r="AG93" s="493" t="s">
        <v>273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7"/>
        <v>#REF!</v>
      </c>
      <c r="F94" s="6" t="s">
        <v>26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9"/>
        <v>#REF!</v>
      </c>
      <c r="K94" s="16" t="e">
        <f t="shared" si="10"/>
        <v>#REF!</v>
      </c>
      <c r="L94" s="16" t="e">
        <f t="shared" si="11"/>
        <v>#REF!</v>
      </c>
      <c r="M94" s="276" t="e">
        <f t="shared" si="12"/>
        <v>#REF!</v>
      </c>
      <c r="N94" s="16" t="e">
        <f t="shared" si="13"/>
        <v>#REF!</v>
      </c>
      <c r="O94" s="16" t="e">
        <f t="shared" si="14"/>
        <v>#REF!</v>
      </c>
      <c r="P94" s="16" t="e">
        <f>#REF!</f>
        <v>#REF!</v>
      </c>
      <c r="Q94" s="16" t="e">
        <f t="shared" si="15"/>
        <v>#REF!</v>
      </c>
      <c r="R94" s="241" t="e">
        <f>#REF!</f>
        <v>#REF!</v>
      </c>
      <c r="S94" s="244"/>
      <c r="T94" s="242" t="e">
        <f t="shared" si="16"/>
        <v>#REF!</v>
      </c>
      <c r="U94" s="28"/>
      <c r="V94" s="238" t="s">
        <v>274</v>
      </c>
      <c r="W94" s="238" t="s">
        <v>275</v>
      </c>
      <c r="X94" s="238" t="s">
        <v>276</v>
      </c>
      <c r="Y94" s="238" t="s">
        <v>277</v>
      </c>
      <c r="Z94" s="238" t="s">
        <v>278</v>
      </c>
      <c r="AA94" s="238" t="s">
        <v>279</v>
      </c>
      <c r="AB94" s="238" t="s">
        <v>280</v>
      </c>
      <c r="AC94" s="238" t="s">
        <v>277</v>
      </c>
      <c r="AD94" s="238" t="s">
        <v>278</v>
      </c>
      <c r="AE94" s="238" t="s">
        <v>279</v>
      </c>
      <c r="AF94" s="493"/>
      <c r="AG94" s="493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7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9"/>
        <v>#REF!</v>
      </c>
      <c r="K95" s="16" t="e">
        <f t="shared" si="10"/>
        <v>#REF!</v>
      </c>
      <c r="L95" s="16" t="e">
        <f t="shared" si="11"/>
        <v>#REF!</v>
      </c>
      <c r="M95" s="276" t="e">
        <f t="shared" si="12"/>
        <v>#REF!</v>
      </c>
      <c r="N95" s="16" t="e">
        <f t="shared" si="13"/>
        <v>#REF!</v>
      </c>
      <c r="O95" s="16" t="e">
        <f t="shared" si="14"/>
        <v>#REF!</v>
      </c>
      <c r="P95" s="16" t="e">
        <f>#REF!</f>
        <v>#REF!</v>
      </c>
      <c r="Q95" s="16" t="e">
        <f t="shared" si="15"/>
        <v>#REF!</v>
      </c>
      <c r="R95" s="241" t="e">
        <f>#REF!</f>
        <v>#REF!</v>
      </c>
      <c r="S95" s="244"/>
      <c r="T95" s="242" t="e">
        <f t="shared" si="16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429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7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9"/>
        <v>#REF!</v>
      </c>
      <c r="K96" s="16" t="e">
        <f t="shared" si="10"/>
        <v>#REF!</v>
      </c>
      <c r="L96" s="16" t="e">
        <f t="shared" si="11"/>
        <v>#REF!</v>
      </c>
      <c r="M96" s="276" t="e">
        <f t="shared" si="12"/>
        <v>#REF!</v>
      </c>
      <c r="N96" s="16" t="e">
        <f t="shared" si="13"/>
        <v>#REF!</v>
      </c>
      <c r="O96" s="16" t="e">
        <f t="shared" si="14"/>
        <v>#REF!</v>
      </c>
      <c r="P96" s="16" t="e">
        <f>#REF!</f>
        <v>#REF!</v>
      </c>
      <c r="Q96" s="16" t="e">
        <f t="shared" si="15"/>
        <v>#REF!</v>
      </c>
      <c r="R96" s="241" t="e">
        <f>#REF!</f>
        <v>#REF!</v>
      </c>
      <c r="S96" s="5"/>
      <c r="T96" s="242" t="e">
        <f t="shared" si="16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7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9"/>
        <v>#REF!</v>
      </c>
      <c r="K97" s="16" t="e">
        <f t="shared" si="10"/>
        <v>#REF!</v>
      </c>
      <c r="L97" s="16" t="e">
        <f t="shared" si="11"/>
        <v>#REF!</v>
      </c>
      <c r="M97" s="276" t="e">
        <f t="shared" si="12"/>
        <v>#REF!</v>
      </c>
      <c r="N97" s="16" t="e">
        <f t="shared" si="13"/>
        <v>#REF!</v>
      </c>
      <c r="O97" s="16" t="e">
        <f t="shared" si="14"/>
        <v>#REF!</v>
      </c>
      <c r="P97" s="16" t="e">
        <f>#REF!</f>
        <v>#REF!</v>
      </c>
      <c r="Q97" s="16" t="e">
        <f t="shared" si="15"/>
        <v>#REF!</v>
      </c>
      <c r="R97" s="241" t="e">
        <f>#REF!</f>
        <v>#REF!</v>
      </c>
      <c r="S97" s="5"/>
      <c r="T97" s="242" t="e">
        <f t="shared" si="16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7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9"/>
        <v>#REF!</v>
      </c>
      <c r="K98" s="16" t="e">
        <f t="shared" si="10"/>
        <v>#REF!</v>
      </c>
      <c r="L98" s="16" t="e">
        <f t="shared" si="11"/>
        <v>#REF!</v>
      </c>
      <c r="M98" s="276" t="e">
        <f t="shared" si="12"/>
        <v>#REF!</v>
      </c>
      <c r="N98" s="16" t="e">
        <f t="shared" si="13"/>
        <v>#REF!</v>
      </c>
      <c r="O98" s="16" t="e">
        <f t="shared" si="14"/>
        <v>#REF!</v>
      </c>
      <c r="P98" s="16" t="e">
        <f>#REF!</f>
        <v>#REF!</v>
      </c>
      <c r="Q98" s="16" t="e">
        <f t="shared" si="15"/>
        <v>#REF!</v>
      </c>
      <c r="R98" s="241" t="e">
        <f>#REF!</f>
        <v>#REF!</v>
      </c>
      <c r="S98" s="5"/>
      <c r="T98" s="242" t="e">
        <f t="shared" si="16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7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9"/>
        <v>#REF!</v>
      </c>
      <c r="K99" s="16" t="e">
        <f t="shared" si="10"/>
        <v>#REF!</v>
      </c>
      <c r="L99" s="16" t="e">
        <f t="shared" si="11"/>
        <v>#REF!</v>
      </c>
      <c r="M99" s="276" t="e">
        <f t="shared" si="12"/>
        <v>#REF!</v>
      </c>
      <c r="N99" s="16" t="e">
        <f t="shared" si="13"/>
        <v>#REF!</v>
      </c>
      <c r="O99" s="16" t="e">
        <f t="shared" si="14"/>
        <v>#REF!</v>
      </c>
      <c r="P99" s="16" t="e">
        <f>#REF!</f>
        <v>#REF!</v>
      </c>
      <c r="Q99" s="16" t="e">
        <f t="shared" si="15"/>
        <v>#REF!</v>
      </c>
      <c r="R99" s="241" t="e">
        <f>#REF!</f>
        <v>#REF!</v>
      </c>
      <c r="S99" s="259"/>
      <c r="T99" s="242" t="e">
        <f t="shared" si="16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7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9"/>
        <v>#REF!</v>
      </c>
      <c r="K100" s="16" t="e">
        <f t="shared" si="10"/>
        <v>#REF!</v>
      </c>
      <c r="L100" s="16" t="e">
        <f t="shared" si="11"/>
        <v>#REF!</v>
      </c>
      <c r="M100" s="276" t="e">
        <f t="shared" si="12"/>
        <v>#REF!</v>
      </c>
      <c r="N100" s="16" t="e">
        <f t="shared" si="13"/>
        <v>#REF!</v>
      </c>
      <c r="O100" s="16" t="e">
        <f t="shared" si="14"/>
        <v>#REF!</v>
      </c>
      <c r="P100" s="16" t="e">
        <f>#REF!</f>
        <v>#REF!</v>
      </c>
      <c r="Q100" s="16" t="e">
        <f t="shared" si="15"/>
        <v>#REF!</v>
      </c>
      <c r="R100" s="241" t="e">
        <f>#REF!</f>
        <v>#REF!</v>
      </c>
      <c r="S100" s="114"/>
      <c r="T100" s="242" t="e">
        <f t="shared" si="16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7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9"/>
        <v>#REF!</v>
      </c>
      <c r="K101" s="16" t="e">
        <f t="shared" si="10"/>
        <v>#REF!</v>
      </c>
      <c r="L101" s="16" t="e">
        <f t="shared" si="11"/>
        <v>#REF!</v>
      </c>
      <c r="M101" s="276" t="e">
        <f t="shared" si="12"/>
        <v>#REF!</v>
      </c>
      <c r="N101" s="16" t="e">
        <f t="shared" si="13"/>
        <v>#REF!</v>
      </c>
      <c r="O101" s="16" t="e">
        <f t="shared" si="14"/>
        <v>#REF!</v>
      </c>
      <c r="P101" s="16" t="e">
        <f>#REF!</f>
        <v>#REF!</v>
      </c>
      <c r="Q101" s="16" t="e">
        <f t="shared" si="15"/>
        <v>#REF!</v>
      </c>
      <c r="R101" s="241" t="e">
        <f>#REF!</f>
        <v>#REF!</v>
      </c>
      <c r="S101" s="114"/>
      <c r="T101" s="242" t="e">
        <f t="shared" si="16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7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9"/>
        <v>#REF!</v>
      </c>
      <c r="K102" s="16" t="e">
        <f t="shared" si="10"/>
        <v>#REF!</v>
      </c>
      <c r="L102" s="16" t="e">
        <f t="shared" si="11"/>
        <v>#REF!</v>
      </c>
      <c r="M102" s="276" t="e">
        <f t="shared" si="12"/>
        <v>#REF!</v>
      </c>
      <c r="N102" s="16" t="e">
        <f t="shared" si="13"/>
        <v>#REF!</v>
      </c>
      <c r="O102" s="16" t="e">
        <f t="shared" si="14"/>
        <v>#REF!</v>
      </c>
      <c r="P102" s="16" t="e">
        <f>#REF!</f>
        <v>#REF!</v>
      </c>
      <c r="Q102" s="16" t="e">
        <f t="shared" si="15"/>
        <v>#REF!</v>
      </c>
      <c r="R102" s="241" t="e">
        <f>#REF!</f>
        <v>#REF!</v>
      </c>
      <c r="S102" s="250"/>
      <c r="T102" s="242" t="e">
        <f t="shared" si="16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7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9"/>
        <v>#REF!</v>
      </c>
      <c r="K103" s="16" t="e">
        <f t="shared" si="10"/>
        <v>#REF!</v>
      </c>
      <c r="L103" s="16" t="e">
        <f t="shared" si="11"/>
        <v>#REF!</v>
      </c>
      <c r="M103" s="276" t="e">
        <f t="shared" si="12"/>
        <v>#REF!</v>
      </c>
      <c r="N103" s="16" t="e">
        <f t="shared" si="13"/>
        <v>#REF!</v>
      </c>
      <c r="O103" s="16" t="e">
        <f t="shared" si="14"/>
        <v>#REF!</v>
      </c>
      <c r="P103" s="16" t="e">
        <f>#REF!</f>
        <v>#REF!</v>
      </c>
      <c r="Q103" s="16" t="e">
        <f t="shared" si="15"/>
        <v>#REF!</v>
      </c>
      <c r="R103" s="241" t="e">
        <f>#REF!</f>
        <v>#REF!</v>
      </c>
      <c r="S103" s="250"/>
      <c r="T103" s="242" t="e">
        <f t="shared" si="16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7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9"/>
        <v>#REF!</v>
      </c>
      <c r="K104" s="16" t="e">
        <f t="shared" si="10"/>
        <v>#REF!</v>
      </c>
      <c r="L104" s="16" t="e">
        <f t="shared" si="11"/>
        <v>#REF!</v>
      </c>
      <c r="M104" s="276" t="e">
        <f t="shared" si="12"/>
        <v>#REF!</v>
      </c>
      <c r="N104" s="16" t="e">
        <f t="shared" si="13"/>
        <v>#REF!</v>
      </c>
      <c r="O104" s="16" t="e">
        <f t="shared" si="14"/>
        <v>#REF!</v>
      </c>
      <c r="P104" s="16" t="e">
        <f>#REF!</f>
        <v>#REF!</v>
      </c>
      <c r="Q104" s="16" t="e">
        <f t="shared" si="15"/>
        <v>#REF!</v>
      </c>
      <c r="R104" s="241" t="e">
        <f>#REF!</f>
        <v>#REF!</v>
      </c>
      <c r="S104" s="250"/>
      <c r="T104" s="242" t="e">
        <f t="shared" si="16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7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9"/>
        <v>#REF!</v>
      </c>
      <c r="K105" s="16" t="e">
        <f t="shared" si="10"/>
        <v>#REF!</v>
      </c>
      <c r="L105" s="16" t="e">
        <f t="shared" si="11"/>
        <v>#REF!</v>
      </c>
      <c r="M105" s="276" t="e">
        <f t="shared" si="12"/>
        <v>#REF!</v>
      </c>
      <c r="N105" s="16" t="e">
        <f t="shared" si="13"/>
        <v>#REF!</v>
      </c>
      <c r="O105" s="16" t="e">
        <f t="shared" si="14"/>
        <v>#REF!</v>
      </c>
      <c r="P105" s="16" t="e">
        <f>#REF!</f>
        <v>#REF!</v>
      </c>
      <c r="Q105" s="16" t="e">
        <f t="shared" si="15"/>
        <v>#REF!</v>
      </c>
      <c r="R105" s="241" t="e">
        <f>#REF!</f>
        <v>#REF!</v>
      </c>
      <c r="S105" s="250"/>
      <c r="T105" s="242" t="e">
        <f t="shared" si="16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7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9"/>
        <v>#REF!</v>
      </c>
      <c r="K106" s="16" t="e">
        <f t="shared" si="10"/>
        <v>#REF!</v>
      </c>
      <c r="L106" s="16" t="e">
        <f t="shared" si="11"/>
        <v>#REF!</v>
      </c>
      <c r="M106" s="276" t="e">
        <f t="shared" si="12"/>
        <v>#REF!</v>
      </c>
      <c r="N106" s="16" t="e">
        <f t="shared" si="13"/>
        <v>#REF!</v>
      </c>
      <c r="O106" s="16" t="e">
        <f t="shared" si="14"/>
        <v>#REF!</v>
      </c>
      <c r="P106" s="16" t="e">
        <f>#REF!</f>
        <v>#REF!</v>
      </c>
      <c r="Q106" s="16" t="e">
        <f t="shared" si="15"/>
        <v>#REF!</v>
      </c>
      <c r="R106" s="241" t="e">
        <f>#REF!</f>
        <v>#REF!</v>
      </c>
      <c r="S106" s="114"/>
      <c r="T106" s="242" t="e">
        <f t="shared" si="16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7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9"/>
        <v>#REF!</v>
      </c>
      <c r="K107" s="16" t="e">
        <f t="shared" si="10"/>
        <v>#REF!</v>
      </c>
      <c r="L107" s="16" t="e">
        <f t="shared" si="11"/>
        <v>#REF!</v>
      </c>
      <c r="M107" s="276" t="e">
        <f t="shared" si="12"/>
        <v>#REF!</v>
      </c>
      <c r="N107" s="16" t="e">
        <f t="shared" si="13"/>
        <v>#REF!</v>
      </c>
      <c r="O107" s="16" t="e">
        <f t="shared" si="14"/>
        <v>#REF!</v>
      </c>
      <c r="P107" s="16" t="e">
        <f>#REF!</f>
        <v>#REF!</v>
      </c>
      <c r="Q107" s="16" t="e">
        <f t="shared" si="15"/>
        <v>#REF!</v>
      </c>
      <c r="R107" s="241" t="e">
        <f>#REF!</f>
        <v>#REF!</v>
      </c>
      <c r="S107" s="249"/>
      <c r="T107" s="242" t="e">
        <f t="shared" si="16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7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9"/>
        <v>#REF!</v>
      </c>
      <c r="K108" s="16" t="e">
        <f t="shared" si="10"/>
        <v>#REF!</v>
      </c>
      <c r="L108" s="16" t="e">
        <f t="shared" si="11"/>
        <v>#REF!</v>
      </c>
      <c r="M108" s="276" t="e">
        <f t="shared" si="12"/>
        <v>#REF!</v>
      </c>
      <c r="N108" s="16" t="e">
        <f t="shared" si="13"/>
        <v>#REF!</v>
      </c>
      <c r="O108" s="16" t="e">
        <f t="shared" si="14"/>
        <v>#REF!</v>
      </c>
      <c r="P108" s="16" t="e">
        <f>#REF!</f>
        <v>#REF!</v>
      </c>
      <c r="Q108" s="16" t="e">
        <f t="shared" si="15"/>
        <v>#REF!</v>
      </c>
      <c r="R108" s="241" t="e">
        <f>#REF!</f>
        <v>#REF!</v>
      </c>
      <c r="S108" s="249"/>
      <c r="T108" s="242" t="e">
        <f t="shared" si="16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7"/>
        <v>#REF!</v>
      </c>
      <c r="F109" s="5" t="s">
        <v>26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9"/>
        <v>#REF!</v>
      </c>
      <c r="K109" s="16" t="e">
        <f t="shared" si="10"/>
        <v>#REF!</v>
      </c>
      <c r="L109" s="16" t="e">
        <f t="shared" si="11"/>
        <v>#REF!</v>
      </c>
      <c r="M109" s="276" t="e">
        <f t="shared" si="12"/>
        <v>#REF!</v>
      </c>
      <c r="N109" s="16" t="e">
        <f t="shared" si="13"/>
        <v>#REF!</v>
      </c>
      <c r="O109" s="16" t="e">
        <f t="shared" si="14"/>
        <v>#REF!</v>
      </c>
      <c r="P109" s="16" t="e">
        <f>#REF!</f>
        <v>#REF!</v>
      </c>
      <c r="Q109" s="16" t="e">
        <f t="shared" si="15"/>
        <v>#REF!</v>
      </c>
      <c r="R109" s="241" t="e">
        <f>#REF!</f>
        <v>#REF!</v>
      </c>
      <c r="S109" s="249"/>
      <c r="T109" s="242" t="e">
        <f t="shared" si="16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7"/>
        <v>#REF!</v>
      </c>
      <c r="F110" s="5" t="s">
        <v>26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9"/>
        <v>#REF!</v>
      </c>
      <c r="K110" s="16" t="e">
        <f t="shared" si="10"/>
        <v>#REF!</v>
      </c>
      <c r="L110" s="16" t="e">
        <f t="shared" si="11"/>
        <v>#REF!</v>
      </c>
      <c r="M110" s="276" t="e">
        <f t="shared" si="12"/>
        <v>#REF!</v>
      </c>
      <c r="N110" s="16" t="e">
        <f t="shared" si="13"/>
        <v>#REF!</v>
      </c>
      <c r="O110" s="16" t="e">
        <f t="shared" si="14"/>
        <v>#REF!</v>
      </c>
      <c r="P110" s="16" t="e">
        <f>#REF!</f>
        <v>#REF!</v>
      </c>
      <c r="Q110" s="16" t="e">
        <f t="shared" si="15"/>
        <v>#REF!</v>
      </c>
      <c r="R110" s="241" t="e">
        <f>#REF!</f>
        <v>#REF!</v>
      </c>
      <c r="S110" s="249"/>
      <c r="T110" s="242" t="e">
        <f t="shared" si="16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7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9"/>
        <v>#REF!</v>
      </c>
      <c r="K111" s="16" t="e">
        <f t="shared" si="10"/>
        <v>#REF!</v>
      </c>
      <c r="L111" s="16" t="e">
        <f t="shared" si="11"/>
        <v>#REF!</v>
      </c>
      <c r="M111" s="276" t="e">
        <f t="shared" si="12"/>
        <v>#REF!</v>
      </c>
      <c r="N111" s="16" t="e">
        <f t="shared" si="13"/>
        <v>#REF!</v>
      </c>
      <c r="O111" s="16" t="e">
        <f t="shared" si="14"/>
        <v>#REF!</v>
      </c>
      <c r="P111" s="16" t="e">
        <f>#REF!</f>
        <v>#REF!</v>
      </c>
      <c r="Q111" s="16" t="e">
        <f t="shared" si="15"/>
        <v>#REF!</v>
      </c>
      <c r="R111" s="241" t="e">
        <f>#REF!</f>
        <v>#REF!</v>
      </c>
      <c r="S111" s="5"/>
      <c r="T111" s="242" t="e">
        <f t="shared" si="16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7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9"/>
        <v>#REF!</v>
      </c>
      <c r="K112" s="16" t="e">
        <f t="shared" si="10"/>
        <v>#REF!</v>
      </c>
      <c r="L112" s="16" t="e">
        <f t="shared" si="11"/>
        <v>#REF!</v>
      </c>
      <c r="M112" s="276" t="e">
        <f t="shared" si="12"/>
        <v>#REF!</v>
      </c>
      <c r="N112" s="16" t="e">
        <f t="shared" si="13"/>
        <v>#REF!</v>
      </c>
      <c r="O112" s="16" t="e">
        <f t="shared" si="14"/>
        <v>#REF!</v>
      </c>
      <c r="P112" s="16" t="e">
        <f>#REF!</f>
        <v>#REF!</v>
      </c>
      <c r="Q112" s="16" t="e">
        <f t="shared" si="15"/>
        <v>#REF!</v>
      </c>
      <c r="R112" s="241" t="e">
        <f>#REF!</f>
        <v>#REF!</v>
      </c>
      <c r="S112" s="5"/>
      <c r="T112" s="242" t="e">
        <f t="shared" si="16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7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9"/>
        <v>#REF!</v>
      </c>
      <c r="K113" s="16" t="e">
        <f t="shared" si="10"/>
        <v>#REF!</v>
      </c>
      <c r="L113" s="16" t="e">
        <f t="shared" si="11"/>
        <v>#REF!</v>
      </c>
      <c r="M113" s="276" t="e">
        <f t="shared" si="12"/>
        <v>#REF!</v>
      </c>
      <c r="N113" s="16" t="e">
        <f t="shared" si="13"/>
        <v>#REF!</v>
      </c>
      <c r="O113" s="16" t="e">
        <f t="shared" si="14"/>
        <v>#REF!</v>
      </c>
      <c r="P113" s="16" t="e">
        <f>#REF!</f>
        <v>#REF!</v>
      </c>
      <c r="Q113" s="16" t="e">
        <f t="shared" si="15"/>
        <v>#REF!</v>
      </c>
      <c r="R113" s="241" t="e">
        <f>#REF!</f>
        <v>#REF!</v>
      </c>
      <c r="S113" s="246"/>
      <c r="T113" s="242" t="e">
        <f t="shared" si="16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7"/>
        <v>#REF!</v>
      </c>
      <c r="F114" s="6" t="s">
        <v>66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9"/>
        <v>#REF!</v>
      </c>
      <c r="K114" s="16" t="e">
        <f t="shared" si="10"/>
        <v>#REF!</v>
      </c>
      <c r="L114" s="16" t="e">
        <f t="shared" si="11"/>
        <v>#REF!</v>
      </c>
      <c r="M114" s="276" t="e">
        <f t="shared" si="12"/>
        <v>#REF!</v>
      </c>
      <c r="N114" s="16" t="e">
        <f t="shared" si="13"/>
        <v>#REF!</v>
      </c>
      <c r="O114" s="16" t="e">
        <f t="shared" si="14"/>
        <v>#REF!</v>
      </c>
      <c r="P114" s="16" t="e">
        <f>#REF!</f>
        <v>#REF!</v>
      </c>
      <c r="Q114" s="16" t="e">
        <f t="shared" si="15"/>
        <v>#REF!</v>
      </c>
      <c r="R114" s="241" t="e">
        <f>#REF!</f>
        <v>#REF!</v>
      </c>
      <c r="S114" s="5"/>
      <c r="T114" s="242" t="e">
        <f t="shared" si="16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7"/>
        <v>#REF!</v>
      </c>
      <c r="F115" s="255" t="s">
        <v>66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9"/>
        <v>#REF!</v>
      </c>
      <c r="K115" s="16" t="e">
        <f t="shared" si="10"/>
        <v>#REF!</v>
      </c>
      <c r="L115" s="16" t="e">
        <f t="shared" si="11"/>
        <v>#REF!</v>
      </c>
      <c r="M115" s="276" t="e">
        <f t="shared" si="12"/>
        <v>#REF!</v>
      </c>
      <c r="N115" s="16" t="e">
        <f t="shared" si="13"/>
        <v>#REF!</v>
      </c>
      <c r="O115" s="16" t="e">
        <f t="shared" si="14"/>
        <v>#REF!</v>
      </c>
      <c r="P115" s="16" t="e">
        <f>#REF!</f>
        <v>#REF!</v>
      </c>
      <c r="Q115" s="16" t="e">
        <f t="shared" si="15"/>
        <v>#REF!</v>
      </c>
      <c r="R115" s="241" t="e">
        <f>#REF!</f>
        <v>#REF!</v>
      </c>
      <c r="S115" s="5"/>
      <c r="T115" s="242" t="e">
        <f t="shared" si="16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7"/>
        <v>#REF!</v>
      </c>
      <c r="F116" s="6" t="s">
        <v>66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9"/>
        <v>#REF!</v>
      </c>
      <c r="K116" s="16" t="e">
        <f t="shared" si="10"/>
        <v>#REF!</v>
      </c>
      <c r="L116" s="16" t="e">
        <f t="shared" si="11"/>
        <v>#REF!</v>
      </c>
      <c r="M116" s="276" t="e">
        <f t="shared" si="12"/>
        <v>#REF!</v>
      </c>
      <c r="N116" s="16" t="e">
        <f t="shared" si="13"/>
        <v>#REF!</v>
      </c>
      <c r="O116" s="16" t="e">
        <f t="shared" si="14"/>
        <v>#REF!</v>
      </c>
      <c r="P116" s="16" t="e">
        <f>#REF!</f>
        <v>#REF!</v>
      </c>
      <c r="Q116" s="16" t="e">
        <f t="shared" si="15"/>
        <v>#REF!</v>
      </c>
      <c r="R116" s="241" t="e">
        <f>#REF!</f>
        <v>#REF!</v>
      </c>
      <c r="S116" s="241"/>
      <c r="T116" s="242" t="e">
        <f t="shared" si="16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7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9"/>
        <v>#REF!</v>
      </c>
      <c r="K117" s="16" t="e">
        <f t="shared" si="10"/>
        <v>#REF!</v>
      </c>
      <c r="L117" s="16" t="e">
        <f t="shared" si="11"/>
        <v>#REF!</v>
      </c>
      <c r="M117" s="276" t="e">
        <f t="shared" si="12"/>
        <v>#REF!</v>
      </c>
      <c r="N117" s="16" t="e">
        <f t="shared" si="13"/>
        <v>#REF!</v>
      </c>
      <c r="O117" s="16" t="e">
        <f t="shared" si="14"/>
        <v>#REF!</v>
      </c>
      <c r="P117" s="16" t="e">
        <f>#REF!</f>
        <v>#REF!</v>
      </c>
      <c r="Q117" s="16" t="e">
        <f t="shared" si="15"/>
        <v>#REF!</v>
      </c>
      <c r="R117" s="241" t="e">
        <f>#REF!</f>
        <v>#REF!</v>
      </c>
      <c r="S117" s="241"/>
      <c r="T117" s="242" t="e">
        <f t="shared" si="16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7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9"/>
        <v>#REF!</v>
      </c>
      <c r="K118" s="16" t="e">
        <f t="shared" si="10"/>
        <v>#REF!</v>
      </c>
      <c r="L118" s="16" t="e">
        <f t="shared" si="11"/>
        <v>#REF!</v>
      </c>
      <c r="M118" s="276" t="e">
        <f t="shared" si="12"/>
        <v>#REF!</v>
      </c>
      <c r="N118" s="16" t="e">
        <f t="shared" si="13"/>
        <v>#REF!</v>
      </c>
      <c r="O118" s="16" t="e">
        <f t="shared" si="14"/>
        <v>#REF!</v>
      </c>
      <c r="P118" s="16" t="e">
        <f>#REF!</f>
        <v>#REF!</v>
      </c>
      <c r="Q118" s="16" t="e">
        <f t="shared" si="15"/>
        <v>#REF!</v>
      </c>
      <c r="R118" s="241" t="e">
        <f>#REF!</f>
        <v>#REF!</v>
      </c>
      <c r="S118" s="250"/>
      <c r="T118" s="242" t="e">
        <f t="shared" si="16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7"/>
        <v>#REF!</v>
      </c>
      <c r="F119" s="5" t="s">
        <v>26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9"/>
        <v>#REF!</v>
      </c>
      <c r="K119" s="16" t="e">
        <f t="shared" si="10"/>
        <v>#REF!</v>
      </c>
      <c r="L119" s="16" t="e">
        <f t="shared" si="11"/>
        <v>#REF!</v>
      </c>
      <c r="M119" s="276" t="e">
        <f t="shared" si="12"/>
        <v>#REF!</v>
      </c>
      <c r="N119" s="16" t="e">
        <f t="shared" si="13"/>
        <v>#REF!</v>
      </c>
      <c r="O119" s="16" t="e">
        <f t="shared" si="14"/>
        <v>#REF!</v>
      </c>
      <c r="P119" s="16" t="e">
        <f>#REF!</f>
        <v>#REF!</v>
      </c>
      <c r="Q119" s="16" t="e">
        <f t="shared" si="15"/>
        <v>#REF!</v>
      </c>
      <c r="R119" s="241" t="e">
        <f>#REF!</f>
        <v>#REF!</v>
      </c>
      <c r="S119" s="241"/>
      <c r="T119" s="242" t="e">
        <f t="shared" si="16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7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9"/>
        <v>#REF!</v>
      </c>
      <c r="K120" s="16" t="e">
        <f t="shared" si="10"/>
        <v>#REF!</v>
      </c>
      <c r="L120" s="16" t="e">
        <f t="shared" si="11"/>
        <v>#REF!</v>
      </c>
      <c r="M120" s="276" t="e">
        <f t="shared" si="12"/>
        <v>#REF!</v>
      </c>
      <c r="N120" s="16" t="e">
        <f t="shared" si="13"/>
        <v>#REF!</v>
      </c>
      <c r="O120" s="16" t="e">
        <f t="shared" si="14"/>
        <v>#REF!</v>
      </c>
      <c r="P120" s="16" t="e">
        <f>#REF!</f>
        <v>#REF!</v>
      </c>
      <c r="Q120" s="16" t="e">
        <f t="shared" si="15"/>
        <v>#REF!</v>
      </c>
      <c r="R120" s="241" t="e">
        <f>#REF!</f>
        <v>#REF!</v>
      </c>
      <c r="S120" s="258"/>
      <c r="T120" s="242" t="e">
        <f t="shared" si="16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7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9"/>
        <v>#REF!</v>
      </c>
      <c r="K121" s="16" t="e">
        <f t="shared" si="10"/>
        <v>#REF!</v>
      </c>
      <c r="L121" s="16" t="e">
        <f t="shared" si="11"/>
        <v>#REF!</v>
      </c>
      <c r="M121" s="276" t="e">
        <f t="shared" si="12"/>
        <v>#REF!</v>
      </c>
      <c r="N121" s="16" t="e">
        <f t="shared" si="13"/>
        <v>#REF!</v>
      </c>
      <c r="O121" s="16" t="e">
        <f t="shared" si="14"/>
        <v>#REF!</v>
      </c>
      <c r="P121" s="16" t="e">
        <f>#REF!</f>
        <v>#REF!</v>
      </c>
      <c r="Q121" s="16" t="e">
        <f t="shared" si="15"/>
        <v>#REF!</v>
      </c>
      <c r="R121" s="241" t="e">
        <f>#REF!</f>
        <v>#REF!</v>
      </c>
      <c r="S121" s="245"/>
      <c r="T121" s="242" t="e">
        <f t="shared" si="16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7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9"/>
        <v>#REF!</v>
      </c>
      <c r="K122" s="16" t="e">
        <f t="shared" si="10"/>
        <v>#REF!</v>
      </c>
      <c r="L122" s="16" t="e">
        <f t="shared" si="11"/>
        <v>#REF!</v>
      </c>
      <c r="M122" s="276" t="e">
        <f t="shared" si="12"/>
        <v>#REF!</v>
      </c>
      <c r="N122" s="16" t="e">
        <f t="shared" si="13"/>
        <v>#REF!</v>
      </c>
      <c r="O122" s="16" t="e">
        <f t="shared" si="14"/>
        <v>#REF!</v>
      </c>
      <c r="P122" s="16" t="e">
        <f>#REF!</f>
        <v>#REF!</v>
      </c>
      <c r="Q122" s="16" t="e">
        <f t="shared" si="15"/>
        <v>#REF!</v>
      </c>
      <c r="R122" s="241" t="e">
        <f>#REF!</f>
        <v>#REF!</v>
      </c>
      <c r="S122" s="5"/>
      <c r="T122" s="242" t="e">
        <f t="shared" si="16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7"/>
        <v>#REF!</v>
      </c>
      <c r="F123" s="231">
        <v>99</v>
      </c>
      <c r="G123" s="231" t="s">
        <v>299</v>
      </c>
      <c r="H123" s="7" t="e">
        <f>#REF!</f>
        <v>#REF!</v>
      </c>
      <c r="I123" s="8" t="e">
        <f>#REF!</f>
        <v>#REF!</v>
      </c>
      <c r="J123" s="235" t="e">
        <f t="shared" si="9"/>
        <v>#REF!</v>
      </c>
      <c r="K123" s="16" t="e">
        <f t="shared" si="10"/>
        <v>#REF!</v>
      </c>
      <c r="L123" s="16" t="e">
        <f t="shared" si="11"/>
        <v>#REF!</v>
      </c>
      <c r="M123" s="276" t="e">
        <f t="shared" si="12"/>
        <v>#REF!</v>
      </c>
      <c r="N123" s="16" t="e">
        <f t="shared" si="13"/>
        <v>#REF!</v>
      </c>
      <c r="O123" s="16" t="e">
        <f t="shared" si="14"/>
        <v>#REF!</v>
      </c>
      <c r="P123" s="16" t="e">
        <f>#REF!</f>
        <v>#REF!</v>
      </c>
      <c r="Q123" s="16" t="e">
        <f t="shared" si="15"/>
        <v>#REF!</v>
      </c>
      <c r="R123" s="241" t="e">
        <f>#REF!</f>
        <v>#REF!</v>
      </c>
      <c r="S123" s="241"/>
      <c r="T123" s="242" t="e">
        <f t="shared" si="16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7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9"/>
        <v>#REF!</v>
      </c>
      <c r="K124" s="16" t="e">
        <f t="shared" si="10"/>
        <v>#REF!</v>
      </c>
      <c r="L124" s="16" t="e">
        <f t="shared" si="11"/>
        <v>#REF!</v>
      </c>
      <c r="M124" s="276" t="e">
        <f t="shared" si="12"/>
        <v>#REF!</v>
      </c>
      <c r="N124" s="16" t="e">
        <f t="shared" si="13"/>
        <v>#REF!</v>
      </c>
      <c r="O124" s="16" t="e">
        <f t="shared" si="14"/>
        <v>#REF!</v>
      </c>
      <c r="P124" s="16" t="e">
        <f>#REF!</f>
        <v>#REF!</v>
      </c>
      <c r="Q124" s="16" t="e">
        <f t="shared" si="15"/>
        <v>#REF!</v>
      </c>
      <c r="R124" s="241" t="e">
        <f>#REF!</f>
        <v>#REF!</v>
      </c>
      <c r="S124" s="260"/>
      <c r="T124" s="242" t="e">
        <f t="shared" si="16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7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9"/>
        <v>#REF!</v>
      </c>
      <c r="K125" s="16" t="e">
        <f t="shared" si="10"/>
        <v>#REF!</v>
      </c>
      <c r="L125" s="16" t="e">
        <f t="shared" si="11"/>
        <v>#REF!</v>
      </c>
      <c r="M125" s="276" t="e">
        <f t="shared" si="12"/>
        <v>#REF!</v>
      </c>
      <c r="N125" s="16" t="e">
        <f t="shared" si="13"/>
        <v>#REF!</v>
      </c>
      <c r="O125" s="16" t="e">
        <f t="shared" si="14"/>
        <v>#REF!</v>
      </c>
      <c r="P125" s="16" t="e">
        <f>#REF!</f>
        <v>#REF!</v>
      </c>
      <c r="Q125" s="16" t="e">
        <f t="shared" si="15"/>
        <v>#REF!</v>
      </c>
      <c r="R125" s="241" t="e">
        <f>#REF!</f>
        <v>#REF!</v>
      </c>
      <c r="S125" s="261"/>
      <c r="T125" s="242" t="e">
        <f t="shared" si="16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7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9"/>
        <v>#REF!</v>
      </c>
      <c r="K126" s="16" t="e">
        <f t="shared" si="10"/>
        <v>#REF!</v>
      </c>
      <c r="L126" s="16" t="e">
        <f t="shared" si="11"/>
        <v>#REF!</v>
      </c>
      <c r="M126" s="276" t="e">
        <f t="shared" si="12"/>
        <v>#REF!</v>
      </c>
      <c r="N126" s="16" t="e">
        <f t="shared" si="13"/>
        <v>#REF!</v>
      </c>
      <c r="O126" s="16" t="e">
        <f t="shared" si="14"/>
        <v>#REF!</v>
      </c>
      <c r="P126" s="16" t="e">
        <f>#REF!</f>
        <v>#REF!</v>
      </c>
      <c r="Q126" s="16" t="e">
        <f t="shared" si="15"/>
        <v>#REF!</v>
      </c>
      <c r="R126" s="241" t="e">
        <f>#REF!</f>
        <v>#REF!</v>
      </c>
      <c r="S126" s="262"/>
      <c r="T126" s="242" t="e">
        <f t="shared" si="16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7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9"/>
        <v>#REF!</v>
      </c>
      <c r="K127" s="16" t="e">
        <f t="shared" si="10"/>
        <v>#REF!</v>
      </c>
      <c r="L127" s="16" t="e">
        <f t="shared" si="11"/>
        <v>#REF!</v>
      </c>
      <c r="M127" s="276" t="e">
        <f t="shared" si="12"/>
        <v>#REF!</v>
      </c>
      <c r="N127" s="16" t="e">
        <f t="shared" si="13"/>
        <v>#REF!</v>
      </c>
      <c r="O127" s="16" t="e">
        <f t="shared" si="14"/>
        <v>#REF!</v>
      </c>
      <c r="P127" s="16" t="e">
        <f>#REF!</f>
        <v>#REF!</v>
      </c>
      <c r="Q127" s="16" t="e">
        <f t="shared" si="15"/>
        <v>#REF!</v>
      </c>
      <c r="R127" s="241" t="e">
        <f>#REF!</f>
        <v>#REF!</v>
      </c>
      <c r="S127" s="262"/>
      <c r="T127" s="242" t="e">
        <f t="shared" si="16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7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9"/>
        <v>#REF!</v>
      </c>
      <c r="K128" s="16" t="e">
        <f t="shared" si="10"/>
        <v>#REF!</v>
      </c>
      <c r="L128" s="16" t="e">
        <f t="shared" si="11"/>
        <v>#REF!</v>
      </c>
      <c r="M128" s="276" t="e">
        <f t="shared" si="12"/>
        <v>#REF!</v>
      </c>
      <c r="N128" s="16" t="e">
        <f t="shared" si="13"/>
        <v>#REF!</v>
      </c>
      <c r="O128" s="16" t="e">
        <f t="shared" si="14"/>
        <v>#REF!</v>
      </c>
      <c r="P128" s="16" t="e">
        <f>#REF!</f>
        <v>#REF!</v>
      </c>
      <c r="Q128" s="16" t="e">
        <f t="shared" si="15"/>
        <v>#REF!</v>
      </c>
      <c r="R128" s="241" t="e">
        <f>#REF!</f>
        <v>#REF!</v>
      </c>
      <c r="S128" s="249"/>
      <c r="T128" s="242" t="e">
        <f t="shared" si="16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7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9"/>
        <v>#REF!</v>
      </c>
      <c r="K129" s="16" t="e">
        <f t="shared" si="10"/>
        <v>#REF!</v>
      </c>
      <c r="L129" s="16" t="e">
        <f t="shared" si="11"/>
        <v>#REF!</v>
      </c>
      <c r="M129" s="276" t="e">
        <f t="shared" si="12"/>
        <v>#REF!</v>
      </c>
      <c r="N129" s="16" t="e">
        <f t="shared" si="13"/>
        <v>#REF!</v>
      </c>
      <c r="O129" s="16" t="e">
        <f t="shared" si="14"/>
        <v>#REF!</v>
      </c>
      <c r="P129" s="16" t="e">
        <f>#REF!</f>
        <v>#REF!</v>
      </c>
      <c r="Q129" s="16" t="e">
        <f t="shared" si="15"/>
        <v>#REF!</v>
      </c>
      <c r="R129" s="241" t="e">
        <f>#REF!</f>
        <v>#REF!</v>
      </c>
      <c r="S129" s="249"/>
      <c r="T129" s="242" t="e">
        <f t="shared" si="16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7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9"/>
        <v>#REF!</v>
      </c>
      <c r="K130" s="16" t="e">
        <f t="shared" si="10"/>
        <v>#REF!</v>
      </c>
      <c r="L130" s="16" t="e">
        <f t="shared" si="11"/>
        <v>#REF!</v>
      </c>
      <c r="M130" s="276" t="e">
        <f t="shared" si="12"/>
        <v>#REF!</v>
      </c>
      <c r="N130" s="16" t="e">
        <f t="shared" si="13"/>
        <v>#REF!</v>
      </c>
      <c r="O130" s="16" t="e">
        <f t="shared" si="14"/>
        <v>#REF!</v>
      </c>
      <c r="P130" s="16" t="e">
        <f>#REF!</f>
        <v>#REF!</v>
      </c>
      <c r="Q130" s="16" t="e">
        <f t="shared" si="15"/>
        <v>#REF!</v>
      </c>
      <c r="R130" s="241" t="e">
        <f>#REF!</f>
        <v>#REF!</v>
      </c>
      <c r="S130" s="5"/>
      <c r="T130" s="242" t="e">
        <f t="shared" si="16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7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9"/>
        <v>#REF!</v>
      </c>
      <c r="K131" s="16" t="e">
        <f t="shared" si="10"/>
        <v>#REF!</v>
      </c>
      <c r="L131" s="16" t="e">
        <f t="shared" si="11"/>
        <v>#REF!</v>
      </c>
      <c r="M131" s="276" t="e">
        <f t="shared" si="12"/>
        <v>#REF!</v>
      </c>
      <c r="N131" s="16" t="e">
        <f t="shared" si="13"/>
        <v>#REF!</v>
      </c>
      <c r="O131" s="16" t="e">
        <f t="shared" si="14"/>
        <v>#REF!</v>
      </c>
      <c r="P131" s="16" t="e">
        <f>#REF!</f>
        <v>#REF!</v>
      </c>
      <c r="Q131" s="16" t="e">
        <f t="shared" si="15"/>
        <v>#REF!</v>
      </c>
      <c r="R131" s="241" t="e">
        <f>#REF!</f>
        <v>#REF!</v>
      </c>
      <c r="S131" s="5"/>
      <c r="T131" s="242" t="e">
        <f t="shared" si="16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7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9"/>
        <v>#REF!</v>
      </c>
      <c r="K132" s="16" t="e">
        <f t="shared" si="10"/>
        <v>#REF!</v>
      </c>
      <c r="L132" s="16" t="e">
        <f t="shared" si="11"/>
        <v>#REF!</v>
      </c>
      <c r="M132" s="276" t="e">
        <f t="shared" si="12"/>
        <v>#REF!</v>
      </c>
      <c r="N132" s="16" t="e">
        <f t="shared" si="13"/>
        <v>#REF!</v>
      </c>
      <c r="O132" s="16" t="e">
        <f t="shared" si="14"/>
        <v>#REF!</v>
      </c>
      <c r="P132" s="16" t="e">
        <f>#REF!</f>
        <v>#REF!</v>
      </c>
      <c r="Q132" s="16" t="e">
        <f t="shared" si="15"/>
        <v>#REF!</v>
      </c>
      <c r="R132" s="241" t="e">
        <f>#REF!</f>
        <v>#REF!</v>
      </c>
      <c r="S132" s="245"/>
      <c r="T132" s="242" t="e">
        <f t="shared" si="16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7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9"/>
        <v>#REF!</v>
      </c>
      <c r="K133" s="16" t="e">
        <f t="shared" si="10"/>
        <v>#REF!</v>
      </c>
      <c r="L133" s="16" t="e">
        <f t="shared" si="11"/>
        <v>#REF!</v>
      </c>
      <c r="M133" s="276" t="e">
        <f t="shared" si="12"/>
        <v>#REF!</v>
      </c>
      <c r="N133" s="16" t="e">
        <f t="shared" si="13"/>
        <v>#REF!</v>
      </c>
      <c r="O133" s="16" t="e">
        <f t="shared" si="14"/>
        <v>#REF!</v>
      </c>
      <c r="P133" s="16" t="e">
        <f>#REF!</f>
        <v>#REF!</v>
      </c>
      <c r="Q133" s="16" t="e">
        <f t="shared" si="15"/>
        <v>#REF!</v>
      </c>
      <c r="R133" s="241" t="e">
        <f>#REF!</f>
        <v>#REF!</v>
      </c>
      <c r="S133" s="241"/>
      <c r="T133" s="242" t="e">
        <f t="shared" si="16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7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8">I134</f>
        <v>#REF!</v>
      </c>
      <c r="K134" s="16" t="e">
        <f t="shared" ref="K134:K197" si="19">HOUR(I134-H134)+MINUTE(I134-H134)/60</f>
        <v>#REF!</v>
      </c>
      <c r="L134" s="16" t="e">
        <f t="shared" ref="L134:L197" si="20">IF(J134&lt;0.9993,"OP","")</f>
        <v>#REF!</v>
      </c>
      <c r="M134" s="276" t="e">
        <f t="shared" ref="M134:M197" si="21">IF(K134&lt;6,"ANT",IF(K134&lt;12,"BLU","CID"))</f>
        <v>#REF!</v>
      </c>
      <c r="N134" s="16" t="e">
        <f t="shared" ref="N134:N197" si="22">VALUE(O134)</f>
        <v>#REF!</v>
      </c>
      <c r="O134" s="16" t="e">
        <f t="shared" ref="O134:O197" si="23">SUBSTITUTE(P134,"MW","")</f>
        <v>#REF!</v>
      </c>
      <c r="P134" s="16" t="e">
        <f>#REF!</f>
        <v>#REF!</v>
      </c>
      <c r="Q134" s="16" t="e">
        <f t="shared" ref="Q134:Q197" si="24">IF(J134&gt;=0.99,"0","1")</f>
        <v>#REF!</v>
      </c>
      <c r="R134" s="241" t="e">
        <f>#REF!</f>
        <v>#REF!</v>
      </c>
      <c r="S134" s="246"/>
      <c r="T134" s="242" t="e">
        <f t="shared" ref="T134:T197" si="25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8"/>
        <v>#REF!</v>
      </c>
      <c r="K135" s="16" t="e">
        <f t="shared" si="19"/>
        <v>#REF!</v>
      </c>
      <c r="L135" s="16" t="e">
        <f t="shared" si="20"/>
        <v>#REF!</v>
      </c>
      <c r="M135" s="276" t="e">
        <f t="shared" si="21"/>
        <v>#REF!</v>
      </c>
      <c r="N135" s="16" t="e">
        <f t="shared" si="22"/>
        <v>#REF!</v>
      </c>
      <c r="O135" s="16" t="e">
        <f t="shared" si="23"/>
        <v>#REF!</v>
      </c>
      <c r="P135" s="16" t="e">
        <f>#REF!</f>
        <v>#REF!</v>
      </c>
      <c r="Q135" s="16" t="e">
        <f t="shared" si="24"/>
        <v>#REF!</v>
      </c>
      <c r="R135" s="241" t="e">
        <f>#REF!</f>
        <v>#REF!</v>
      </c>
      <c r="S135" s="241"/>
      <c r="T135" s="242" t="e">
        <f t="shared" si="25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6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8"/>
        <v>#REF!</v>
      </c>
      <c r="K136" s="16" t="e">
        <f t="shared" si="19"/>
        <v>#REF!</v>
      </c>
      <c r="L136" s="16" t="e">
        <f t="shared" si="20"/>
        <v>#REF!</v>
      </c>
      <c r="M136" s="276" t="e">
        <f t="shared" si="21"/>
        <v>#REF!</v>
      </c>
      <c r="N136" s="16" t="e">
        <f t="shared" si="22"/>
        <v>#REF!</v>
      </c>
      <c r="O136" s="16" t="e">
        <f t="shared" si="23"/>
        <v>#REF!</v>
      </c>
      <c r="P136" s="16" t="e">
        <f>#REF!</f>
        <v>#REF!</v>
      </c>
      <c r="Q136" s="16" t="e">
        <f t="shared" si="24"/>
        <v>#REF!</v>
      </c>
      <c r="R136" s="241" t="e">
        <f>#REF!</f>
        <v>#REF!</v>
      </c>
      <c r="S136" s="241"/>
      <c r="T136" s="242" t="e">
        <f t="shared" si="25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6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8"/>
        <v>#REF!</v>
      </c>
      <c r="K137" s="16" t="e">
        <f t="shared" si="19"/>
        <v>#REF!</v>
      </c>
      <c r="L137" s="16" t="e">
        <f t="shared" si="20"/>
        <v>#REF!</v>
      </c>
      <c r="M137" s="276" t="e">
        <f t="shared" si="21"/>
        <v>#REF!</v>
      </c>
      <c r="N137" s="16" t="e">
        <f t="shared" si="22"/>
        <v>#REF!</v>
      </c>
      <c r="O137" s="16" t="e">
        <f t="shared" si="23"/>
        <v>#REF!</v>
      </c>
      <c r="P137" s="16" t="e">
        <f>#REF!</f>
        <v>#REF!</v>
      </c>
      <c r="Q137" s="16" t="e">
        <f t="shared" si="24"/>
        <v>#REF!</v>
      </c>
      <c r="R137" s="241" t="e">
        <f>#REF!</f>
        <v>#REF!</v>
      </c>
      <c r="S137" s="241"/>
      <c r="T137" s="242" t="e">
        <f t="shared" si="25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6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8"/>
        <v>#REF!</v>
      </c>
      <c r="K138" s="16" t="e">
        <f t="shared" si="19"/>
        <v>#REF!</v>
      </c>
      <c r="L138" s="16" t="e">
        <f t="shared" si="20"/>
        <v>#REF!</v>
      </c>
      <c r="M138" s="276" t="e">
        <f t="shared" si="21"/>
        <v>#REF!</v>
      </c>
      <c r="N138" s="16" t="e">
        <f t="shared" si="22"/>
        <v>#REF!</v>
      </c>
      <c r="O138" s="16" t="e">
        <f t="shared" si="23"/>
        <v>#REF!</v>
      </c>
      <c r="P138" s="16" t="e">
        <f>#REF!</f>
        <v>#REF!</v>
      </c>
      <c r="Q138" s="16" t="e">
        <f t="shared" si="24"/>
        <v>#REF!</v>
      </c>
      <c r="R138" s="241" t="e">
        <f>#REF!</f>
        <v>#REF!</v>
      </c>
      <c r="S138" s="241"/>
      <c r="T138" s="242" t="e">
        <f t="shared" si="25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6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8"/>
        <v>#REF!</v>
      </c>
      <c r="K139" s="16" t="e">
        <f t="shared" si="19"/>
        <v>#REF!</v>
      </c>
      <c r="L139" s="16" t="e">
        <f t="shared" si="20"/>
        <v>#REF!</v>
      </c>
      <c r="M139" s="276" t="e">
        <f t="shared" si="21"/>
        <v>#REF!</v>
      </c>
      <c r="N139" s="16" t="e">
        <f t="shared" si="22"/>
        <v>#REF!</v>
      </c>
      <c r="O139" s="16" t="e">
        <f t="shared" si="23"/>
        <v>#REF!</v>
      </c>
      <c r="P139" s="16" t="e">
        <f>#REF!</f>
        <v>#REF!</v>
      </c>
      <c r="Q139" s="16" t="e">
        <f t="shared" si="24"/>
        <v>#REF!</v>
      </c>
      <c r="R139" s="241" t="e">
        <f>#REF!</f>
        <v>#REF!</v>
      </c>
      <c r="S139" s="241"/>
      <c r="T139" s="242" t="e">
        <f t="shared" si="25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6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8"/>
        <v>#REF!</v>
      </c>
      <c r="K140" s="16" t="e">
        <f t="shared" si="19"/>
        <v>#REF!</v>
      </c>
      <c r="L140" s="16" t="e">
        <f t="shared" si="20"/>
        <v>#REF!</v>
      </c>
      <c r="M140" s="276" t="e">
        <f t="shared" si="21"/>
        <v>#REF!</v>
      </c>
      <c r="N140" s="16" t="e">
        <f t="shared" si="22"/>
        <v>#REF!</v>
      </c>
      <c r="O140" s="16" t="e">
        <f t="shared" si="23"/>
        <v>#REF!</v>
      </c>
      <c r="P140" s="16" t="e">
        <f>#REF!</f>
        <v>#REF!</v>
      </c>
      <c r="Q140" s="16" t="e">
        <f t="shared" si="24"/>
        <v>#REF!</v>
      </c>
      <c r="R140" s="241" t="e">
        <f>#REF!</f>
        <v>#REF!</v>
      </c>
      <c r="S140" s="20"/>
      <c r="T140" s="242" t="e">
        <f t="shared" si="25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6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8"/>
        <v>#REF!</v>
      </c>
      <c r="K141" s="16" t="e">
        <f t="shared" si="19"/>
        <v>#REF!</v>
      </c>
      <c r="L141" s="16" t="e">
        <f t="shared" si="20"/>
        <v>#REF!</v>
      </c>
      <c r="M141" s="276" t="e">
        <f t="shared" si="21"/>
        <v>#REF!</v>
      </c>
      <c r="N141" s="16" t="e">
        <f t="shared" si="22"/>
        <v>#REF!</v>
      </c>
      <c r="O141" s="16" t="e">
        <f t="shared" si="23"/>
        <v>#REF!</v>
      </c>
      <c r="P141" s="16" t="e">
        <f>#REF!</f>
        <v>#REF!</v>
      </c>
      <c r="Q141" s="16" t="e">
        <f t="shared" si="24"/>
        <v>#REF!</v>
      </c>
      <c r="R141" s="241" t="e">
        <f>#REF!</f>
        <v>#REF!</v>
      </c>
      <c r="S141" s="262"/>
      <c r="T141" s="242" t="e">
        <f t="shared" si="25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6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8"/>
        <v>#REF!</v>
      </c>
      <c r="K142" s="16" t="e">
        <f t="shared" si="19"/>
        <v>#REF!</v>
      </c>
      <c r="L142" s="16" t="e">
        <f t="shared" si="20"/>
        <v>#REF!</v>
      </c>
      <c r="M142" s="276" t="e">
        <f t="shared" si="21"/>
        <v>#REF!</v>
      </c>
      <c r="N142" s="16" t="e">
        <f t="shared" si="22"/>
        <v>#REF!</v>
      </c>
      <c r="O142" s="16" t="e">
        <f t="shared" si="23"/>
        <v>#REF!</v>
      </c>
      <c r="P142" s="16" t="e">
        <f>#REF!</f>
        <v>#REF!</v>
      </c>
      <c r="Q142" s="16" t="e">
        <f t="shared" si="24"/>
        <v>#REF!</v>
      </c>
      <c r="R142" s="241" t="e">
        <f>#REF!</f>
        <v>#REF!</v>
      </c>
      <c r="S142" s="262"/>
      <c r="T142" s="242" t="e">
        <f t="shared" si="25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6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8"/>
        <v>#REF!</v>
      </c>
      <c r="K143" s="16" t="e">
        <f t="shared" si="19"/>
        <v>#REF!</v>
      </c>
      <c r="L143" s="16" t="e">
        <f t="shared" si="20"/>
        <v>#REF!</v>
      </c>
      <c r="M143" s="276" t="e">
        <f t="shared" si="21"/>
        <v>#REF!</v>
      </c>
      <c r="N143" s="16" t="e">
        <f t="shared" si="22"/>
        <v>#REF!</v>
      </c>
      <c r="O143" s="16" t="e">
        <f t="shared" si="23"/>
        <v>#REF!</v>
      </c>
      <c r="P143" s="16" t="e">
        <f>#REF!</f>
        <v>#REF!</v>
      </c>
      <c r="Q143" s="16" t="e">
        <f t="shared" si="24"/>
        <v>#REF!</v>
      </c>
      <c r="R143" s="241" t="e">
        <f>#REF!</f>
        <v>#REF!</v>
      </c>
      <c r="S143" s="260"/>
      <c r="T143" s="242" t="e">
        <f t="shared" si="25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6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8"/>
        <v>#REF!</v>
      </c>
      <c r="K144" s="16" t="e">
        <f t="shared" si="19"/>
        <v>#REF!</v>
      </c>
      <c r="L144" s="16" t="e">
        <f t="shared" si="20"/>
        <v>#REF!</v>
      </c>
      <c r="M144" s="276" t="e">
        <f t="shared" si="21"/>
        <v>#REF!</v>
      </c>
      <c r="N144" s="16" t="e">
        <f t="shared" si="22"/>
        <v>#REF!</v>
      </c>
      <c r="O144" s="16" t="e">
        <f t="shared" si="23"/>
        <v>#REF!</v>
      </c>
      <c r="P144" s="16" t="e">
        <f>#REF!</f>
        <v>#REF!</v>
      </c>
      <c r="Q144" s="16" t="e">
        <f t="shared" si="24"/>
        <v>#REF!</v>
      </c>
      <c r="R144" s="241" t="e">
        <f>#REF!</f>
        <v>#REF!</v>
      </c>
      <c r="S144" s="260"/>
      <c r="T144" s="242" t="e">
        <f t="shared" si="25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6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8"/>
        <v>#REF!</v>
      </c>
      <c r="K145" s="16" t="e">
        <f t="shared" si="19"/>
        <v>#REF!</v>
      </c>
      <c r="L145" s="16" t="e">
        <f t="shared" si="20"/>
        <v>#REF!</v>
      </c>
      <c r="M145" s="276" t="e">
        <f t="shared" si="21"/>
        <v>#REF!</v>
      </c>
      <c r="N145" s="16" t="e">
        <f t="shared" si="22"/>
        <v>#REF!</v>
      </c>
      <c r="O145" s="16" t="e">
        <f t="shared" si="23"/>
        <v>#REF!</v>
      </c>
      <c r="P145" s="16" t="e">
        <f>#REF!</f>
        <v>#REF!</v>
      </c>
      <c r="Q145" s="16" t="e">
        <f t="shared" si="24"/>
        <v>#REF!</v>
      </c>
      <c r="R145" s="241" t="e">
        <f>#REF!</f>
        <v>#REF!</v>
      </c>
      <c r="S145" s="260"/>
      <c r="T145" s="242" t="e">
        <f t="shared" si="25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6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8"/>
        <v>#REF!</v>
      </c>
      <c r="K146" s="16" t="e">
        <f t="shared" si="19"/>
        <v>#REF!</v>
      </c>
      <c r="L146" s="16" t="e">
        <f t="shared" si="20"/>
        <v>#REF!</v>
      </c>
      <c r="M146" s="276" t="e">
        <f t="shared" si="21"/>
        <v>#REF!</v>
      </c>
      <c r="N146" s="16" t="e">
        <f t="shared" si="22"/>
        <v>#REF!</v>
      </c>
      <c r="O146" s="16" t="e">
        <f t="shared" si="23"/>
        <v>#REF!</v>
      </c>
      <c r="P146" s="16" t="e">
        <f>#REF!</f>
        <v>#REF!</v>
      </c>
      <c r="Q146" s="16" t="e">
        <f t="shared" si="24"/>
        <v>#REF!</v>
      </c>
      <c r="R146" s="241" t="e">
        <f>#REF!</f>
        <v>#REF!</v>
      </c>
      <c r="S146" s="261"/>
      <c r="T146" s="242" t="e">
        <f t="shared" si="25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6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8"/>
        <v>#REF!</v>
      </c>
      <c r="K147" s="16" t="e">
        <f t="shared" si="19"/>
        <v>#REF!</v>
      </c>
      <c r="L147" s="16" t="e">
        <f t="shared" si="20"/>
        <v>#REF!</v>
      </c>
      <c r="M147" s="276" t="e">
        <f t="shared" si="21"/>
        <v>#REF!</v>
      </c>
      <c r="N147" s="16" t="e">
        <f t="shared" si="22"/>
        <v>#REF!</v>
      </c>
      <c r="O147" s="16" t="e">
        <f t="shared" si="23"/>
        <v>#REF!</v>
      </c>
      <c r="P147" s="16" t="e">
        <f>#REF!</f>
        <v>#REF!</v>
      </c>
      <c r="Q147" s="16" t="e">
        <f t="shared" si="24"/>
        <v>#REF!</v>
      </c>
      <c r="R147" s="241" t="e">
        <f>#REF!</f>
        <v>#REF!</v>
      </c>
      <c r="S147" s="249"/>
      <c r="T147" s="242" t="e">
        <f t="shared" si="25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6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8"/>
        <v>#REF!</v>
      </c>
      <c r="K148" s="16" t="e">
        <f t="shared" si="19"/>
        <v>#REF!</v>
      </c>
      <c r="L148" s="16" t="e">
        <f t="shared" si="20"/>
        <v>#REF!</v>
      </c>
      <c r="M148" s="276" t="e">
        <f t="shared" si="21"/>
        <v>#REF!</v>
      </c>
      <c r="N148" s="16" t="e">
        <f t="shared" si="22"/>
        <v>#REF!</v>
      </c>
      <c r="O148" s="16" t="e">
        <f t="shared" si="23"/>
        <v>#REF!</v>
      </c>
      <c r="P148" s="16" t="e">
        <f>#REF!</f>
        <v>#REF!</v>
      </c>
      <c r="Q148" s="16" t="e">
        <f t="shared" si="24"/>
        <v>#REF!</v>
      </c>
      <c r="R148" s="241" t="e">
        <f>#REF!</f>
        <v>#REF!</v>
      </c>
      <c r="S148" s="5"/>
      <c r="T148" s="242" t="e">
        <f t="shared" si="25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6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8"/>
        <v>#REF!</v>
      </c>
      <c r="K149" s="16" t="e">
        <f t="shared" si="19"/>
        <v>#REF!</v>
      </c>
      <c r="L149" s="16" t="e">
        <f t="shared" si="20"/>
        <v>#REF!</v>
      </c>
      <c r="M149" s="276" t="e">
        <f t="shared" si="21"/>
        <v>#REF!</v>
      </c>
      <c r="N149" s="16" t="e">
        <f t="shared" si="22"/>
        <v>#REF!</v>
      </c>
      <c r="O149" s="16" t="e">
        <f t="shared" si="23"/>
        <v>#REF!</v>
      </c>
      <c r="P149" s="16" t="e">
        <f>#REF!</f>
        <v>#REF!</v>
      </c>
      <c r="Q149" s="16" t="e">
        <f t="shared" si="24"/>
        <v>#REF!</v>
      </c>
      <c r="R149" s="241" t="e">
        <f>#REF!</f>
        <v>#REF!</v>
      </c>
      <c r="S149" s="249"/>
      <c r="T149" s="242" t="e">
        <f t="shared" si="25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6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8"/>
        <v>#REF!</v>
      </c>
      <c r="K150" s="16" t="e">
        <f t="shared" si="19"/>
        <v>#REF!</v>
      </c>
      <c r="L150" s="16" t="e">
        <f t="shared" si="20"/>
        <v>#REF!</v>
      </c>
      <c r="M150" s="276" t="e">
        <f t="shared" si="21"/>
        <v>#REF!</v>
      </c>
      <c r="N150" s="16" t="e">
        <f t="shared" si="22"/>
        <v>#REF!</v>
      </c>
      <c r="O150" s="16" t="e">
        <f t="shared" si="23"/>
        <v>#REF!</v>
      </c>
      <c r="P150" s="16" t="e">
        <f>#REF!</f>
        <v>#REF!</v>
      </c>
      <c r="Q150" s="16" t="e">
        <f t="shared" si="24"/>
        <v>#REF!</v>
      </c>
      <c r="R150" s="241" t="e">
        <f>#REF!</f>
        <v>#REF!</v>
      </c>
      <c r="S150" s="249"/>
      <c r="T150" s="242" t="e">
        <f t="shared" si="25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6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8"/>
        <v>#REF!</v>
      </c>
      <c r="K151" s="16" t="e">
        <f t="shared" si="19"/>
        <v>#REF!</v>
      </c>
      <c r="L151" s="16" t="e">
        <f t="shared" si="20"/>
        <v>#REF!</v>
      </c>
      <c r="M151" s="276" t="e">
        <f t="shared" si="21"/>
        <v>#REF!</v>
      </c>
      <c r="N151" s="16" t="e">
        <f t="shared" si="22"/>
        <v>#REF!</v>
      </c>
      <c r="O151" s="16" t="e">
        <f t="shared" si="23"/>
        <v>#REF!</v>
      </c>
      <c r="P151" s="16" t="e">
        <f>#REF!</f>
        <v>#REF!</v>
      </c>
      <c r="Q151" s="16" t="e">
        <f t="shared" si="24"/>
        <v>#REF!</v>
      </c>
      <c r="R151" s="241" t="e">
        <f>#REF!</f>
        <v>#REF!</v>
      </c>
      <c r="S151" s="249"/>
      <c r="T151" s="242" t="e">
        <f t="shared" si="25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6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8"/>
        <v>#REF!</v>
      </c>
      <c r="K152" s="16" t="e">
        <f t="shared" si="19"/>
        <v>#REF!</v>
      </c>
      <c r="L152" s="16" t="e">
        <f t="shared" si="20"/>
        <v>#REF!</v>
      </c>
      <c r="M152" s="276" t="e">
        <f t="shared" si="21"/>
        <v>#REF!</v>
      </c>
      <c r="N152" s="16" t="e">
        <f t="shared" si="22"/>
        <v>#REF!</v>
      </c>
      <c r="O152" s="16" t="e">
        <f t="shared" si="23"/>
        <v>#REF!</v>
      </c>
      <c r="P152" s="16" t="e">
        <f>#REF!</f>
        <v>#REF!</v>
      </c>
      <c r="Q152" s="16" t="e">
        <f t="shared" si="24"/>
        <v>#REF!</v>
      </c>
      <c r="R152" s="241" t="e">
        <f>#REF!</f>
        <v>#REF!</v>
      </c>
      <c r="S152" s="5"/>
      <c r="T152" s="242" t="e">
        <f t="shared" si="25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6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8"/>
        <v>#REF!</v>
      </c>
      <c r="K153" s="16" t="e">
        <f t="shared" si="19"/>
        <v>#REF!</v>
      </c>
      <c r="L153" s="16" t="e">
        <f t="shared" si="20"/>
        <v>#REF!</v>
      </c>
      <c r="M153" s="276" t="e">
        <f t="shared" si="21"/>
        <v>#REF!</v>
      </c>
      <c r="N153" s="16" t="e">
        <f t="shared" si="22"/>
        <v>#REF!</v>
      </c>
      <c r="O153" s="16" t="e">
        <f t="shared" si="23"/>
        <v>#REF!</v>
      </c>
      <c r="P153" s="16" t="e">
        <f>#REF!</f>
        <v>#REF!</v>
      </c>
      <c r="Q153" s="16" t="e">
        <f t="shared" si="24"/>
        <v>#REF!</v>
      </c>
      <c r="R153" s="241" t="e">
        <f>#REF!</f>
        <v>#REF!</v>
      </c>
      <c r="S153" s="246"/>
      <c r="T153" s="242" t="e">
        <f t="shared" si="25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6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8"/>
        <v>#REF!</v>
      </c>
      <c r="K154" s="16" t="e">
        <f t="shared" si="19"/>
        <v>#REF!</v>
      </c>
      <c r="L154" s="16" t="e">
        <f t="shared" si="20"/>
        <v>#REF!</v>
      </c>
      <c r="M154" s="276" t="e">
        <f t="shared" si="21"/>
        <v>#REF!</v>
      </c>
      <c r="N154" s="16" t="e">
        <f t="shared" si="22"/>
        <v>#REF!</v>
      </c>
      <c r="O154" s="16" t="e">
        <f t="shared" si="23"/>
        <v>#REF!</v>
      </c>
      <c r="P154" s="16" t="e">
        <f>#REF!</f>
        <v>#REF!</v>
      </c>
      <c r="Q154" s="16" t="e">
        <f t="shared" si="24"/>
        <v>#REF!</v>
      </c>
      <c r="R154" s="241" t="e">
        <f>#REF!</f>
        <v>#REF!</v>
      </c>
      <c r="S154" s="241"/>
      <c r="T154" s="242" t="e">
        <f t="shared" si="25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6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8"/>
        <v>#REF!</v>
      </c>
      <c r="K155" s="16" t="e">
        <f t="shared" si="19"/>
        <v>#REF!</v>
      </c>
      <c r="L155" s="16" t="e">
        <f t="shared" si="20"/>
        <v>#REF!</v>
      </c>
      <c r="M155" s="276" t="e">
        <f t="shared" si="21"/>
        <v>#REF!</v>
      </c>
      <c r="N155" s="16" t="e">
        <f t="shared" si="22"/>
        <v>#REF!</v>
      </c>
      <c r="O155" s="16" t="e">
        <f t="shared" si="23"/>
        <v>#REF!</v>
      </c>
      <c r="P155" s="16" t="e">
        <f>#REF!</f>
        <v>#REF!</v>
      </c>
      <c r="Q155" s="16" t="e">
        <f t="shared" si="24"/>
        <v>#REF!</v>
      </c>
      <c r="R155" s="241" t="e">
        <f>#REF!</f>
        <v>#REF!</v>
      </c>
      <c r="S155" s="241"/>
      <c r="T155" s="242" t="e">
        <f t="shared" si="25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6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8"/>
        <v>#REF!</v>
      </c>
      <c r="K156" s="16" t="e">
        <f t="shared" si="19"/>
        <v>#REF!</v>
      </c>
      <c r="L156" s="16" t="e">
        <f t="shared" si="20"/>
        <v>#REF!</v>
      </c>
      <c r="M156" s="276" t="e">
        <f t="shared" si="21"/>
        <v>#REF!</v>
      </c>
      <c r="N156" s="16" t="e">
        <f t="shared" si="22"/>
        <v>#REF!</v>
      </c>
      <c r="O156" s="16" t="e">
        <f t="shared" si="23"/>
        <v>#REF!</v>
      </c>
      <c r="P156" s="16" t="e">
        <f>#REF!</f>
        <v>#REF!</v>
      </c>
      <c r="Q156" s="16" t="e">
        <f t="shared" si="24"/>
        <v>#REF!</v>
      </c>
      <c r="R156" s="241" t="e">
        <f>#REF!</f>
        <v>#REF!</v>
      </c>
      <c r="S156" s="241"/>
      <c r="T156" s="242" t="e">
        <f t="shared" si="25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6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8"/>
        <v>#REF!</v>
      </c>
      <c r="K157" s="16" t="e">
        <f t="shared" si="19"/>
        <v>#REF!</v>
      </c>
      <c r="L157" s="16" t="e">
        <f t="shared" si="20"/>
        <v>#REF!</v>
      </c>
      <c r="M157" s="276" t="e">
        <f t="shared" si="21"/>
        <v>#REF!</v>
      </c>
      <c r="N157" s="16" t="e">
        <f t="shared" si="22"/>
        <v>#REF!</v>
      </c>
      <c r="O157" s="16" t="e">
        <f t="shared" si="23"/>
        <v>#REF!</v>
      </c>
      <c r="P157" s="16" t="e">
        <f>#REF!</f>
        <v>#REF!</v>
      </c>
      <c r="Q157" s="16" t="e">
        <f t="shared" si="24"/>
        <v>#REF!</v>
      </c>
      <c r="R157" s="241" t="e">
        <f>#REF!</f>
        <v>#REF!</v>
      </c>
      <c r="S157" s="241"/>
      <c r="T157" s="242" t="e">
        <f t="shared" si="25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6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8"/>
        <v>#REF!</v>
      </c>
      <c r="K158" s="16" t="e">
        <f t="shared" si="19"/>
        <v>#REF!</v>
      </c>
      <c r="L158" s="16" t="e">
        <f t="shared" si="20"/>
        <v>#REF!</v>
      </c>
      <c r="M158" s="276" t="e">
        <f t="shared" si="21"/>
        <v>#REF!</v>
      </c>
      <c r="N158" s="16" t="e">
        <f t="shared" si="22"/>
        <v>#REF!</v>
      </c>
      <c r="O158" s="16" t="e">
        <f t="shared" si="23"/>
        <v>#REF!</v>
      </c>
      <c r="P158" s="16" t="e">
        <f>#REF!</f>
        <v>#REF!</v>
      </c>
      <c r="Q158" s="16" t="e">
        <f t="shared" si="24"/>
        <v>#REF!</v>
      </c>
      <c r="R158" s="241" t="e">
        <f>#REF!</f>
        <v>#REF!</v>
      </c>
      <c r="S158" s="38"/>
      <c r="T158" s="242" t="e">
        <f t="shared" si="25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6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8"/>
        <v>#REF!</v>
      </c>
      <c r="K159" s="16" t="e">
        <f t="shared" si="19"/>
        <v>#REF!</v>
      </c>
      <c r="L159" s="16" t="e">
        <f t="shared" si="20"/>
        <v>#REF!</v>
      </c>
      <c r="M159" s="276" t="e">
        <f t="shared" si="21"/>
        <v>#REF!</v>
      </c>
      <c r="N159" s="16" t="e">
        <f t="shared" si="22"/>
        <v>#REF!</v>
      </c>
      <c r="O159" s="16" t="e">
        <f t="shared" si="23"/>
        <v>#REF!</v>
      </c>
      <c r="P159" s="16" t="e">
        <f>#REF!</f>
        <v>#REF!</v>
      </c>
      <c r="Q159" s="16" t="e">
        <f t="shared" si="24"/>
        <v>#REF!</v>
      </c>
      <c r="R159" s="241" t="e">
        <f>#REF!</f>
        <v>#REF!</v>
      </c>
      <c r="S159" s="29"/>
      <c r="T159" s="242" t="e">
        <f t="shared" si="25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6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8"/>
        <v>#REF!</v>
      </c>
      <c r="K160" s="16" t="e">
        <f t="shared" si="19"/>
        <v>#REF!</v>
      </c>
      <c r="L160" s="16" t="e">
        <f t="shared" si="20"/>
        <v>#REF!</v>
      </c>
      <c r="M160" s="276" t="e">
        <f t="shared" si="21"/>
        <v>#REF!</v>
      </c>
      <c r="N160" s="16" t="e">
        <f t="shared" si="22"/>
        <v>#REF!</v>
      </c>
      <c r="O160" s="16" t="e">
        <f t="shared" si="23"/>
        <v>#REF!</v>
      </c>
      <c r="P160" s="16" t="e">
        <f>#REF!</f>
        <v>#REF!</v>
      </c>
      <c r="Q160" s="16" t="e">
        <f t="shared" si="24"/>
        <v>#REF!</v>
      </c>
      <c r="R160" s="241" t="e">
        <f>#REF!</f>
        <v>#REF!</v>
      </c>
      <c r="S160" s="29"/>
      <c r="T160" s="242" t="e">
        <f t="shared" si="25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6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8"/>
        <v>#REF!</v>
      </c>
      <c r="K161" s="16" t="e">
        <f t="shared" si="19"/>
        <v>#REF!</v>
      </c>
      <c r="L161" s="16" t="e">
        <f t="shared" si="20"/>
        <v>#REF!</v>
      </c>
      <c r="M161" s="276" t="e">
        <f t="shared" si="21"/>
        <v>#REF!</v>
      </c>
      <c r="N161" s="16" t="e">
        <f t="shared" si="22"/>
        <v>#REF!</v>
      </c>
      <c r="O161" s="16" t="e">
        <f t="shared" si="23"/>
        <v>#REF!</v>
      </c>
      <c r="P161" s="16" t="e">
        <f>#REF!</f>
        <v>#REF!</v>
      </c>
      <c r="Q161" s="16" t="e">
        <f t="shared" si="24"/>
        <v>#REF!</v>
      </c>
      <c r="R161" s="241" t="e">
        <f>#REF!</f>
        <v>#REF!</v>
      </c>
      <c r="S161" s="29"/>
      <c r="T161" s="242" t="e">
        <f t="shared" si="25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6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8"/>
        <v>#REF!</v>
      </c>
      <c r="K162" s="16" t="e">
        <f t="shared" si="19"/>
        <v>#REF!</v>
      </c>
      <c r="L162" s="16" t="e">
        <f t="shared" si="20"/>
        <v>#REF!</v>
      </c>
      <c r="M162" s="276" t="e">
        <f t="shared" si="21"/>
        <v>#REF!</v>
      </c>
      <c r="N162" s="16" t="e">
        <f t="shared" si="22"/>
        <v>#REF!</v>
      </c>
      <c r="O162" s="16" t="e">
        <f t="shared" si="23"/>
        <v>#REF!</v>
      </c>
      <c r="P162" s="16" t="e">
        <f>#REF!</f>
        <v>#REF!</v>
      </c>
      <c r="Q162" s="16" t="e">
        <f t="shared" si="24"/>
        <v>#REF!</v>
      </c>
      <c r="R162" s="241" t="e">
        <f>#REF!</f>
        <v>#REF!</v>
      </c>
      <c r="S162" s="29"/>
      <c r="T162" s="242" t="e">
        <f t="shared" si="25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6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8"/>
        <v>#REF!</v>
      </c>
      <c r="K163" s="16" t="e">
        <f t="shared" si="19"/>
        <v>#REF!</v>
      </c>
      <c r="L163" s="16" t="e">
        <f t="shared" si="20"/>
        <v>#REF!</v>
      </c>
      <c r="M163" s="276" t="e">
        <f t="shared" si="21"/>
        <v>#REF!</v>
      </c>
      <c r="N163" s="16" t="e">
        <f t="shared" si="22"/>
        <v>#REF!</v>
      </c>
      <c r="O163" s="16" t="e">
        <f t="shared" si="23"/>
        <v>#REF!</v>
      </c>
      <c r="P163" s="16" t="e">
        <f>#REF!</f>
        <v>#REF!</v>
      </c>
      <c r="Q163" s="16" t="e">
        <f t="shared" si="24"/>
        <v>#REF!</v>
      </c>
      <c r="R163" s="241" t="e">
        <f>#REF!</f>
        <v>#REF!</v>
      </c>
      <c r="S163" s="29"/>
      <c r="T163" s="242" t="e">
        <f t="shared" si="25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6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8"/>
        <v>#REF!</v>
      </c>
      <c r="K164" s="16" t="e">
        <f t="shared" si="19"/>
        <v>#REF!</v>
      </c>
      <c r="L164" s="16" t="e">
        <f t="shared" si="20"/>
        <v>#REF!</v>
      </c>
      <c r="M164" s="276" t="e">
        <f t="shared" si="21"/>
        <v>#REF!</v>
      </c>
      <c r="N164" s="16" t="e">
        <f t="shared" si="22"/>
        <v>#REF!</v>
      </c>
      <c r="O164" s="16" t="e">
        <f t="shared" si="23"/>
        <v>#REF!</v>
      </c>
      <c r="P164" s="16" t="e">
        <f>#REF!</f>
        <v>#REF!</v>
      </c>
      <c r="Q164" s="16" t="e">
        <f t="shared" si="24"/>
        <v>#REF!</v>
      </c>
      <c r="R164" s="241" t="e">
        <f>#REF!</f>
        <v>#REF!</v>
      </c>
      <c r="S164" s="29"/>
      <c r="T164" s="242" t="e">
        <f t="shared" si="25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6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8"/>
        <v>#REF!</v>
      </c>
      <c r="K165" s="16" t="e">
        <f t="shared" si="19"/>
        <v>#REF!</v>
      </c>
      <c r="L165" s="16" t="e">
        <f t="shared" si="20"/>
        <v>#REF!</v>
      </c>
      <c r="M165" s="276" t="e">
        <f t="shared" si="21"/>
        <v>#REF!</v>
      </c>
      <c r="N165" s="16" t="e">
        <f t="shared" si="22"/>
        <v>#REF!</v>
      </c>
      <c r="O165" s="16" t="e">
        <f t="shared" si="23"/>
        <v>#REF!</v>
      </c>
      <c r="P165" s="16" t="e">
        <f>#REF!</f>
        <v>#REF!</v>
      </c>
      <c r="Q165" s="16" t="e">
        <f t="shared" si="24"/>
        <v>#REF!</v>
      </c>
      <c r="R165" s="241" t="e">
        <f>#REF!</f>
        <v>#REF!</v>
      </c>
      <c r="S165" s="29"/>
      <c r="T165" s="242" t="e">
        <f t="shared" si="25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6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8"/>
        <v>#REF!</v>
      </c>
      <c r="K166" s="16" t="e">
        <f t="shared" si="19"/>
        <v>#REF!</v>
      </c>
      <c r="L166" s="16" t="e">
        <f t="shared" si="20"/>
        <v>#REF!</v>
      </c>
      <c r="M166" s="276" t="e">
        <f t="shared" si="21"/>
        <v>#REF!</v>
      </c>
      <c r="N166" s="16" t="e">
        <f t="shared" si="22"/>
        <v>#REF!</v>
      </c>
      <c r="O166" s="16" t="e">
        <f t="shared" si="23"/>
        <v>#REF!</v>
      </c>
      <c r="P166" s="16" t="e">
        <f>#REF!</f>
        <v>#REF!</v>
      </c>
      <c r="Q166" s="16" t="e">
        <f t="shared" si="24"/>
        <v>#REF!</v>
      </c>
      <c r="R166" s="241" t="e">
        <f>#REF!</f>
        <v>#REF!</v>
      </c>
      <c r="S166" s="29"/>
      <c r="T166" s="242" t="e">
        <f t="shared" si="25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6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8"/>
        <v>#REF!</v>
      </c>
      <c r="K167" s="16" t="e">
        <f t="shared" si="19"/>
        <v>#REF!</v>
      </c>
      <c r="L167" s="16" t="e">
        <f t="shared" si="20"/>
        <v>#REF!</v>
      </c>
      <c r="M167" s="276" t="e">
        <f t="shared" si="21"/>
        <v>#REF!</v>
      </c>
      <c r="N167" s="16" t="e">
        <f t="shared" si="22"/>
        <v>#REF!</v>
      </c>
      <c r="O167" s="16" t="e">
        <f t="shared" si="23"/>
        <v>#REF!</v>
      </c>
      <c r="P167" s="16" t="e">
        <f>#REF!</f>
        <v>#REF!</v>
      </c>
      <c r="Q167" s="16" t="e">
        <f t="shared" si="24"/>
        <v>#REF!</v>
      </c>
      <c r="R167" s="241" t="e">
        <f>#REF!</f>
        <v>#REF!</v>
      </c>
      <c r="S167" s="29"/>
      <c r="T167" s="242" t="e">
        <f t="shared" si="25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6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8"/>
        <v>#REF!</v>
      </c>
      <c r="K168" s="16" t="e">
        <f t="shared" si="19"/>
        <v>#REF!</v>
      </c>
      <c r="L168" s="16" t="e">
        <f t="shared" si="20"/>
        <v>#REF!</v>
      </c>
      <c r="M168" s="276" t="e">
        <f t="shared" si="21"/>
        <v>#REF!</v>
      </c>
      <c r="N168" s="16" t="e">
        <f t="shared" si="22"/>
        <v>#REF!</v>
      </c>
      <c r="O168" s="16" t="e">
        <f t="shared" si="23"/>
        <v>#REF!</v>
      </c>
      <c r="P168" s="16" t="e">
        <f>#REF!</f>
        <v>#REF!</v>
      </c>
      <c r="Q168" s="16" t="e">
        <f t="shared" si="24"/>
        <v>#REF!</v>
      </c>
      <c r="R168" s="241" t="e">
        <f>#REF!</f>
        <v>#REF!</v>
      </c>
      <c r="S168" s="29"/>
      <c r="T168" s="242" t="e">
        <f t="shared" si="25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6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8"/>
        <v>#REF!</v>
      </c>
      <c r="K169" s="16" t="e">
        <f t="shared" si="19"/>
        <v>#REF!</v>
      </c>
      <c r="L169" s="16" t="e">
        <f t="shared" si="20"/>
        <v>#REF!</v>
      </c>
      <c r="M169" s="276" t="e">
        <f t="shared" si="21"/>
        <v>#REF!</v>
      </c>
      <c r="N169" s="16" t="e">
        <f t="shared" si="22"/>
        <v>#REF!</v>
      </c>
      <c r="O169" s="16" t="e">
        <f t="shared" si="23"/>
        <v>#REF!</v>
      </c>
      <c r="P169" s="16" t="e">
        <f>#REF!</f>
        <v>#REF!</v>
      </c>
      <c r="Q169" s="16" t="e">
        <f t="shared" si="24"/>
        <v>#REF!</v>
      </c>
      <c r="R169" s="241" t="e">
        <f>#REF!</f>
        <v>#REF!</v>
      </c>
      <c r="S169" s="29"/>
      <c r="T169" s="242" t="e">
        <f t="shared" si="25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6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8"/>
        <v>#REF!</v>
      </c>
      <c r="K170" s="16" t="e">
        <f t="shared" si="19"/>
        <v>#REF!</v>
      </c>
      <c r="L170" s="16" t="e">
        <f t="shared" si="20"/>
        <v>#REF!</v>
      </c>
      <c r="M170" s="276" t="e">
        <f t="shared" si="21"/>
        <v>#REF!</v>
      </c>
      <c r="N170" s="16" t="e">
        <f t="shared" si="22"/>
        <v>#REF!</v>
      </c>
      <c r="O170" s="16" t="e">
        <f t="shared" si="23"/>
        <v>#REF!</v>
      </c>
      <c r="P170" s="16" t="e">
        <f>#REF!</f>
        <v>#REF!</v>
      </c>
      <c r="Q170" s="16" t="e">
        <f t="shared" si="24"/>
        <v>#REF!</v>
      </c>
      <c r="R170" s="241" t="e">
        <f>#REF!</f>
        <v>#REF!</v>
      </c>
      <c r="S170" s="265"/>
      <c r="T170" s="242" t="e">
        <f t="shared" si="25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6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8"/>
        <v>#REF!</v>
      </c>
      <c r="K171" s="16" t="e">
        <f t="shared" si="19"/>
        <v>#REF!</v>
      </c>
      <c r="L171" s="16" t="e">
        <f t="shared" si="20"/>
        <v>#REF!</v>
      </c>
      <c r="M171" s="276" t="e">
        <f t="shared" si="21"/>
        <v>#REF!</v>
      </c>
      <c r="N171" s="16" t="e">
        <f t="shared" si="22"/>
        <v>#REF!</v>
      </c>
      <c r="O171" s="16" t="e">
        <f t="shared" si="23"/>
        <v>#REF!</v>
      </c>
      <c r="P171" s="16" t="e">
        <f>#REF!</f>
        <v>#REF!</v>
      </c>
      <c r="Q171" s="16" t="e">
        <f t="shared" si="24"/>
        <v>#REF!</v>
      </c>
      <c r="R171" s="241" t="e">
        <f>#REF!</f>
        <v>#REF!</v>
      </c>
      <c r="S171" s="265"/>
      <c r="T171" s="242" t="e">
        <f t="shared" si="25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6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8"/>
        <v>#REF!</v>
      </c>
      <c r="K172" s="16" t="e">
        <f t="shared" si="19"/>
        <v>#REF!</v>
      </c>
      <c r="L172" s="16" t="e">
        <f t="shared" si="20"/>
        <v>#REF!</v>
      </c>
      <c r="M172" s="276" t="e">
        <f t="shared" si="21"/>
        <v>#REF!</v>
      </c>
      <c r="N172" s="16" t="e">
        <f t="shared" si="22"/>
        <v>#REF!</v>
      </c>
      <c r="O172" s="16" t="e">
        <f t="shared" si="23"/>
        <v>#REF!</v>
      </c>
      <c r="P172" s="16" t="e">
        <f>#REF!</f>
        <v>#REF!</v>
      </c>
      <c r="Q172" s="16" t="e">
        <f t="shared" si="24"/>
        <v>#REF!</v>
      </c>
      <c r="R172" s="241" t="e">
        <f>#REF!</f>
        <v>#REF!</v>
      </c>
      <c r="S172" s="266"/>
      <c r="T172" s="242" t="e">
        <f t="shared" si="25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6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8"/>
        <v>#REF!</v>
      </c>
      <c r="K173" s="16" t="e">
        <f t="shared" si="19"/>
        <v>#REF!</v>
      </c>
      <c r="L173" s="16" t="e">
        <f t="shared" si="20"/>
        <v>#REF!</v>
      </c>
      <c r="M173" s="276" t="e">
        <f t="shared" si="21"/>
        <v>#REF!</v>
      </c>
      <c r="N173" s="16" t="e">
        <f t="shared" si="22"/>
        <v>#REF!</v>
      </c>
      <c r="O173" s="16" t="e">
        <f t="shared" si="23"/>
        <v>#REF!</v>
      </c>
      <c r="P173" s="16" t="e">
        <f>#REF!</f>
        <v>#REF!</v>
      </c>
      <c r="Q173" s="16" t="e">
        <f t="shared" si="24"/>
        <v>#REF!</v>
      </c>
      <c r="R173" s="241" t="e">
        <f>#REF!</f>
        <v>#REF!</v>
      </c>
      <c r="S173" s="267"/>
      <c r="T173" s="242" t="e">
        <f t="shared" si="25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6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8"/>
        <v>#REF!</v>
      </c>
      <c r="K174" s="16" t="e">
        <f t="shared" si="19"/>
        <v>#REF!</v>
      </c>
      <c r="L174" s="16" t="e">
        <f t="shared" si="20"/>
        <v>#REF!</v>
      </c>
      <c r="M174" s="276" t="e">
        <f t="shared" si="21"/>
        <v>#REF!</v>
      </c>
      <c r="N174" s="16" t="e">
        <f t="shared" si="22"/>
        <v>#REF!</v>
      </c>
      <c r="O174" s="16" t="e">
        <f t="shared" si="23"/>
        <v>#REF!</v>
      </c>
      <c r="P174" s="16" t="e">
        <f>#REF!</f>
        <v>#REF!</v>
      </c>
      <c r="Q174" s="16" t="e">
        <f t="shared" si="24"/>
        <v>#REF!</v>
      </c>
      <c r="R174" s="241" t="e">
        <f>#REF!</f>
        <v>#REF!</v>
      </c>
      <c r="S174" s="267"/>
      <c r="T174" s="242" t="e">
        <f t="shared" si="25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6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8"/>
        <v>#REF!</v>
      </c>
      <c r="K175" s="16" t="e">
        <f t="shared" si="19"/>
        <v>#REF!</v>
      </c>
      <c r="L175" s="16" t="e">
        <f t="shared" si="20"/>
        <v>#REF!</v>
      </c>
      <c r="M175" s="276" t="e">
        <f t="shared" si="21"/>
        <v>#REF!</v>
      </c>
      <c r="N175" s="16" t="e">
        <f t="shared" si="22"/>
        <v>#REF!</v>
      </c>
      <c r="O175" s="16" t="e">
        <f t="shared" si="23"/>
        <v>#REF!</v>
      </c>
      <c r="P175" s="16" t="e">
        <f>#REF!</f>
        <v>#REF!</v>
      </c>
      <c r="Q175" s="16" t="e">
        <f t="shared" si="24"/>
        <v>#REF!</v>
      </c>
      <c r="R175" s="241" t="e">
        <f>#REF!</f>
        <v>#REF!</v>
      </c>
      <c r="S175" s="267"/>
      <c r="T175" s="242" t="e">
        <f t="shared" si="25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6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8"/>
        <v>#REF!</v>
      </c>
      <c r="K176" s="16" t="e">
        <f t="shared" si="19"/>
        <v>#REF!</v>
      </c>
      <c r="L176" s="16" t="e">
        <f t="shared" si="20"/>
        <v>#REF!</v>
      </c>
      <c r="M176" s="276" t="e">
        <f t="shared" si="21"/>
        <v>#REF!</v>
      </c>
      <c r="N176" s="16" t="e">
        <f t="shared" si="22"/>
        <v>#REF!</v>
      </c>
      <c r="O176" s="16" t="e">
        <f t="shared" si="23"/>
        <v>#REF!</v>
      </c>
      <c r="P176" s="16" t="e">
        <f>#REF!</f>
        <v>#REF!</v>
      </c>
      <c r="Q176" s="16" t="e">
        <f t="shared" si="24"/>
        <v>#REF!</v>
      </c>
      <c r="R176" s="241" t="e">
        <f>#REF!</f>
        <v>#REF!</v>
      </c>
      <c r="S176" s="267"/>
      <c r="T176" s="242" t="e">
        <f t="shared" si="25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6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8"/>
        <v>#REF!</v>
      </c>
      <c r="K177" s="16" t="e">
        <f t="shared" si="19"/>
        <v>#REF!</v>
      </c>
      <c r="L177" s="16" t="e">
        <f t="shared" si="20"/>
        <v>#REF!</v>
      </c>
      <c r="M177" s="276" t="e">
        <f t="shared" si="21"/>
        <v>#REF!</v>
      </c>
      <c r="N177" s="16" t="e">
        <f t="shared" si="22"/>
        <v>#REF!</v>
      </c>
      <c r="O177" s="16" t="e">
        <f t="shared" si="23"/>
        <v>#REF!</v>
      </c>
      <c r="P177" s="16" t="e">
        <f>#REF!</f>
        <v>#REF!</v>
      </c>
      <c r="Q177" s="16" t="e">
        <f t="shared" si="24"/>
        <v>#REF!</v>
      </c>
      <c r="R177" s="241" t="e">
        <f>#REF!</f>
        <v>#REF!</v>
      </c>
      <c r="S177" s="249"/>
      <c r="T177" s="242" t="e">
        <f t="shared" si="25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6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8"/>
        <v>#REF!</v>
      </c>
      <c r="K178" s="16" t="e">
        <f t="shared" si="19"/>
        <v>#REF!</v>
      </c>
      <c r="L178" s="16" t="e">
        <f t="shared" si="20"/>
        <v>#REF!</v>
      </c>
      <c r="M178" s="276" t="e">
        <f t="shared" si="21"/>
        <v>#REF!</v>
      </c>
      <c r="N178" s="16" t="e">
        <f t="shared" si="22"/>
        <v>#REF!</v>
      </c>
      <c r="O178" s="16" t="e">
        <f t="shared" si="23"/>
        <v>#REF!</v>
      </c>
      <c r="P178" s="16" t="e">
        <f>#REF!</f>
        <v>#REF!</v>
      </c>
      <c r="Q178" s="16" t="e">
        <f t="shared" si="24"/>
        <v>#REF!</v>
      </c>
      <c r="R178" s="241" t="e">
        <f>#REF!</f>
        <v>#REF!</v>
      </c>
      <c r="S178" s="249"/>
      <c r="T178" s="242" t="e">
        <f t="shared" si="25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6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8"/>
        <v>#REF!</v>
      </c>
      <c r="K179" s="16" t="e">
        <f t="shared" si="19"/>
        <v>#REF!</v>
      </c>
      <c r="L179" s="16" t="e">
        <f t="shared" si="20"/>
        <v>#REF!</v>
      </c>
      <c r="M179" s="276" t="e">
        <f t="shared" si="21"/>
        <v>#REF!</v>
      </c>
      <c r="N179" s="16" t="e">
        <f t="shared" si="22"/>
        <v>#REF!</v>
      </c>
      <c r="O179" s="16" t="e">
        <f t="shared" si="23"/>
        <v>#REF!</v>
      </c>
      <c r="P179" s="16" t="e">
        <f>#REF!</f>
        <v>#REF!</v>
      </c>
      <c r="Q179" s="16" t="e">
        <f t="shared" si="24"/>
        <v>#REF!</v>
      </c>
      <c r="R179" s="241" t="e">
        <f>#REF!</f>
        <v>#REF!</v>
      </c>
      <c r="S179" s="249"/>
      <c r="T179" s="242" t="e">
        <f t="shared" si="25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6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8"/>
        <v>#REF!</v>
      </c>
      <c r="K180" s="16" t="e">
        <f t="shared" si="19"/>
        <v>#REF!</v>
      </c>
      <c r="L180" s="16" t="e">
        <f t="shared" si="20"/>
        <v>#REF!</v>
      </c>
      <c r="M180" s="276" t="e">
        <f t="shared" si="21"/>
        <v>#REF!</v>
      </c>
      <c r="N180" s="16" t="e">
        <f t="shared" si="22"/>
        <v>#REF!</v>
      </c>
      <c r="O180" s="16" t="e">
        <f t="shared" si="23"/>
        <v>#REF!</v>
      </c>
      <c r="P180" s="16" t="e">
        <f>#REF!</f>
        <v>#REF!</v>
      </c>
      <c r="Q180" s="16" t="e">
        <f t="shared" si="24"/>
        <v>#REF!</v>
      </c>
      <c r="R180" s="241" t="e">
        <f>#REF!</f>
        <v>#REF!</v>
      </c>
      <c r="S180" s="249"/>
      <c r="T180" s="242" t="e">
        <f t="shared" si="25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6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8"/>
        <v>#REF!</v>
      </c>
      <c r="K181" s="16" t="e">
        <f t="shared" si="19"/>
        <v>#REF!</v>
      </c>
      <c r="L181" s="16" t="e">
        <f t="shared" si="20"/>
        <v>#REF!</v>
      </c>
      <c r="M181" s="276" t="e">
        <f t="shared" si="21"/>
        <v>#REF!</v>
      </c>
      <c r="N181" s="16" t="e">
        <f t="shared" si="22"/>
        <v>#REF!</v>
      </c>
      <c r="O181" s="16" t="e">
        <f t="shared" si="23"/>
        <v>#REF!</v>
      </c>
      <c r="P181" s="16" t="e">
        <f>#REF!</f>
        <v>#REF!</v>
      </c>
      <c r="Q181" s="16" t="e">
        <f t="shared" si="24"/>
        <v>#REF!</v>
      </c>
      <c r="R181" s="241" t="e">
        <f>#REF!</f>
        <v>#REF!</v>
      </c>
      <c r="S181" s="249"/>
      <c r="T181" s="242" t="e">
        <f t="shared" si="25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6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8"/>
        <v>#REF!</v>
      </c>
      <c r="K182" s="16" t="e">
        <f t="shared" si="19"/>
        <v>#REF!</v>
      </c>
      <c r="L182" s="16" t="e">
        <f t="shared" si="20"/>
        <v>#REF!</v>
      </c>
      <c r="M182" s="276" t="e">
        <f t="shared" si="21"/>
        <v>#REF!</v>
      </c>
      <c r="N182" s="16" t="e">
        <f t="shared" si="22"/>
        <v>#REF!</v>
      </c>
      <c r="O182" s="16" t="e">
        <f t="shared" si="23"/>
        <v>#REF!</v>
      </c>
      <c r="P182" s="16" t="e">
        <f>#REF!</f>
        <v>#REF!</v>
      </c>
      <c r="Q182" s="16" t="e">
        <f t="shared" si="24"/>
        <v>#REF!</v>
      </c>
      <c r="R182" s="241" t="e">
        <f>#REF!</f>
        <v>#REF!</v>
      </c>
      <c r="S182" s="249"/>
      <c r="T182" s="242" t="e">
        <f t="shared" si="25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6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8"/>
        <v>#REF!</v>
      </c>
      <c r="K183" s="16" t="e">
        <f t="shared" si="19"/>
        <v>#REF!</v>
      </c>
      <c r="L183" s="16" t="e">
        <f t="shared" si="20"/>
        <v>#REF!</v>
      </c>
      <c r="M183" s="276" t="e">
        <f t="shared" si="21"/>
        <v>#REF!</v>
      </c>
      <c r="N183" s="16" t="e">
        <f t="shared" si="22"/>
        <v>#REF!</v>
      </c>
      <c r="O183" s="16" t="e">
        <f t="shared" si="23"/>
        <v>#REF!</v>
      </c>
      <c r="P183" s="16" t="e">
        <f>#REF!</f>
        <v>#REF!</v>
      </c>
      <c r="Q183" s="16" t="e">
        <f t="shared" si="24"/>
        <v>#REF!</v>
      </c>
      <c r="R183" s="241" t="e">
        <f>#REF!</f>
        <v>#REF!</v>
      </c>
      <c r="S183" s="249"/>
      <c r="T183" s="242" t="e">
        <f t="shared" si="25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6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8"/>
        <v>#REF!</v>
      </c>
      <c r="K184" s="16" t="e">
        <f t="shared" si="19"/>
        <v>#REF!</v>
      </c>
      <c r="L184" s="16" t="e">
        <f t="shared" si="20"/>
        <v>#REF!</v>
      </c>
      <c r="M184" s="276" t="e">
        <f t="shared" si="21"/>
        <v>#REF!</v>
      </c>
      <c r="N184" s="16" t="e">
        <f t="shared" si="22"/>
        <v>#REF!</v>
      </c>
      <c r="O184" s="16" t="e">
        <f t="shared" si="23"/>
        <v>#REF!</v>
      </c>
      <c r="P184" s="16" t="e">
        <f>#REF!</f>
        <v>#REF!</v>
      </c>
      <c r="Q184" s="16" t="e">
        <f t="shared" si="24"/>
        <v>#REF!</v>
      </c>
      <c r="R184" s="241" t="e">
        <f>#REF!</f>
        <v>#REF!</v>
      </c>
      <c r="S184" s="249"/>
      <c r="T184" s="242" t="e">
        <f t="shared" si="25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6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8"/>
        <v>#REF!</v>
      </c>
      <c r="K185" s="16" t="e">
        <f t="shared" si="19"/>
        <v>#REF!</v>
      </c>
      <c r="L185" s="16" t="e">
        <f t="shared" si="20"/>
        <v>#REF!</v>
      </c>
      <c r="M185" s="276" t="e">
        <f t="shared" si="21"/>
        <v>#REF!</v>
      </c>
      <c r="N185" s="16" t="e">
        <f t="shared" si="22"/>
        <v>#REF!</v>
      </c>
      <c r="O185" s="16" t="e">
        <f t="shared" si="23"/>
        <v>#REF!</v>
      </c>
      <c r="P185" s="16" t="e">
        <f>#REF!</f>
        <v>#REF!</v>
      </c>
      <c r="Q185" s="16" t="e">
        <f t="shared" si="24"/>
        <v>#REF!</v>
      </c>
      <c r="R185" s="241" t="e">
        <f>#REF!</f>
        <v>#REF!</v>
      </c>
      <c r="S185" s="249"/>
      <c r="T185" s="242" t="e">
        <f t="shared" si="25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6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8"/>
        <v>#REF!</v>
      </c>
      <c r="K186" s="16" t="e">
        <f t="shared" si="19"/>
        <v>#REF!</v>
      </c>
      <c r="L186" s="16" t="e">
        <f t="shared" si="20"/>
        <v>#REF!</v>
      </c>
      <c r="M186" s="276" t="e">
        <f t="shared" si="21"/>
        <v>#REF!</v>
      </c>
      <c r="N186" s="16" t="e">
        <f t="shared" si="22"/>
        <v>#REF!</v>
      </c>
      <c r="O186" s="16" t="e">
        <f t="shared" si="23"/>
        <v>#REF!</v>
      </c>
      <c r="P186" s="16" t="e">
        <f>#REF!</f>
        <v>#REF!</v>
      </c>
      <c r="Q186" s="16" t="e">
        <f t="shared" si="24"/>
        <v>#REF!</v>
      </c>
      <c r="R186" s="241" t="e">
        <f>#REF!</f>
        <v>#REF!</v>
      </c>
      <c r="S186" s="249"/>
      <c r="T186" s="242" t="e">
        <f t="shared" si="25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6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8"/>
        <v>#REF!</v>
      </c>
      <c r="K187" s="16" t="e">
        <f t="shared" si="19"/>
        <v>#REF!</v>
      </c>
      <c r="L187" s="16" t="e">
        <f t="shared" si="20"/>
        <v>#REF!</v>
      </c>
      <c r="M187" s="276" t="e">
        <f t="shared" si="21"/>
        <v>#REF!</v>
      </c>
      <c r="N187" s="16" t="e">
        <f t="shared" si="22"/>
        <v>#REF!</v>
      </c>
      <c r="O187" s="16" t="e">
        <f t="shared" si="23"/>
        <v>#REF!</v>
      </c>
      <c r="P187" s="16" t="e">
        <f>#REF!</f>
        <v>#REF!</v>
      </c>
      <c r="Q187" s="16" t="e">
        <f t="shared" si="24"/>
        <v>#REF!</v>
      </c>
      <c r="R187" s="241" t="e">
        <f>#REF!</f>
        <v>#REF!</v>
      </c>
      <c r="S187" s="249"/>
      <c r="T187" s="242" t="e">
        <f t="shared" si="25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6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8"/>
        <v>#REF!</v>
      </c>
      <c r="K188" s="16" t="e">
        <f t="shared" si="19"/>
        <v>#REF!</v>
      </c>
      <c r="L188" s="16" t="e">
        <f t="shared" si="20"/>
        <v>#REF!</v>
      </c>
      <c r="M188" s="276" t="e">
        <f t="shared" si="21"/>
        <v>#REF!</v>
      </c>
      <c r="N188" s="16" t="e">
        <f t="shared" si="22"/>
        <v>#REF!</v>
      </c>
      <c r="O188" s="16" t="e">
        <f t="shared" si="23"/>
        <v>#REF!</v>
      </c>
      <c r="P188" s="16" t="e">
        <f>#REF!</f>
        <v>#REF!</v>
      </c>
      <c r="Q188" s="16" t="e">
        <f t="shared" si="24"/>
        <v>#REF!</v>
      </c>
      <c r="R188" s="241" t="e">
        <f>#REF!</f>
        <v>#REF!</v>
      </c>
      <c r="S188" s="249"/>
      <c r="T188" s="242" t="e">
        <f t="shared" si="25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6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8"/>
        <v>#REF!</v>
      </c>
      <c r="K189" s="16" t="e">
        <f t="shared" si="19"/>
        <v>#REF!</v>
      </c>
      <c r="L189" s="16" t="e">
        <f t="shared" si="20"/>
        <v>#REF!</v>
      </c>
      <c r="M189" s="276" t="e">
        <f t="shared" si="21"/>
        <v>#REF!</v>
      </c>
      <c r="N189" s="16" t="e">
        <f t="shared" si="22"/>
        <v>#REF!</v>
      </c>
      <c r="O189" s="16" t="e">
        <f t="shared" si="23"/>
        <v>#REF!</v>
      </c>
      <c r="P189" s="16" t="e">
        <f>#REF!</f>
        <v>#REF!</v>
      </c>
      <c r="Q189" s="16" t="e">
        <f t="shared" si="24"/>
        <v>#REF!</v>
      </c>
      <c r="R189" s="241" t="e">
        <f>#REF!</f>
        <v>#REF!</v>
      </c>
      <c r="S189" s="249"/>
      <c r="T189" s="242" t="e">
        <f t="shared" si="25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6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8"/>
        <v>#REF!</v>
      </c>
      <c r="K190" s="16" t="e">
        <f t="shared" si="19"/>
        <v>#REF!</v>
      </c>
      <c r="L190" s="16" t="e">
        <f t="shared" si="20"/>
        <v>#REF!</v>
      </c>
      <c r="M190" s="276" t="e">
        <f t="shared" si="21"/>
        <v>#REF!</v>
      </c>
      <c r="N190" s="16" t="e">
        <f t="shared" si="22"/>
        <v>#REF!</v>
      </c>
      <c r="O190" s="16" t="e">
        <f t="shared" si="23"/>
        <v>#REF!</v>
      </c>
      <c r="P190" s="16" t="e">
        <f>#REF!</f>
        <v>#REF!</v>
      </c>
      <c r="Q190" s="16" t="e">
        <f t="shared" si="24"/>
        <v>#REF!</v>
      </c>
      <c r="R190" s="241" t="e">
        <f>#REF!</f>
        <v>#REF!</v>
      </c>
      <c r="S190" s="249"/>
      <c r="T190" s="242" t="e">
        <f t="shared" si="25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6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8"/>
        <v>#REF!</v>
      </c>
      <c r="K191" s="16" t="e">
        <f t="shared" si="19"/>
        <v>#REF!</v>
      </c>
      <c r="L191" s="16" t="e">
        <f t="shared" si="20"/>
        <v>#REF!</v>
      </c>
      <c r="M191" s="276" t="e">
        <f t="shared" si="21"/>
        <v>#REF!</v>
      </c>
      <c r="N191" s="16" t="e">
        <f t="shared" si="22"/>
        <v>#REF!</v>
      </c>
      <c r="O191" s="16" t="e">
        <f t="shared" si="23"/>
        <v>#REF!</v>
      </c>
      <c r="P191" s="16" t="e">
        <f>#REF!</f>
        <v>#REF!</v>
      </c>
      <c r="Q191" s="16" t="e">
        <f t="shared" si="24"/>
        <v>#REF!</v>
      </c>
      <c r="R191" s="241" t="e">
        <f>#REF!</f>
        <v>#REF!</v>
      </c>
      <c r="S191" s="249"/>
      <c r="T191" s="242" t="e">
        <f t="shared" si="25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6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8"/>
        <v>#REF!</v>
      </c>
      <c r="K192" s="16" t="e">
        <f t="shared" si="19"/>
        <v>#REF!</v>
      </c>
      <c r="L192" s="16" t="e">
        <f t="shared" si="20"/>
        <v>#REF!</v>
      </c>
      <c r="M192" s="276" t="e">
        <f t="shared" si="21"/>
        <v>#REF!</v>
      </c>
      <c r="N192" s="16" t="e">
        <f t="shared" si="22"/>
        <v>#REF!</v>
      </c>
      <c r="O192" s="16" t="e">
        <f t="shared" si="23"/>
        <v>#REF!</v>
      </c>
      <c r="P192" s="16" t="e">
        <f>#REF!</f>
        <v>#REF!</v>
      </c>
      <c r="Q192" s="16" t="e">
        <f t="shared" si="24"/>
        <v>#REF!</v>
      </c>
      <c r="R192" s="241" t="e">
        <f>#REF!</f>
        <v>#REF!</v>
      </c>
      <c r="S192" s="249"/>
      <c r="T192" s="242" t="e">
        <f t="shared" si="25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6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8"/>
        <v>#REF!</v>
      </c>
      <c r="K193" s="16" t="e">
        <f t="shared" si="19"/>
        <v>#REF!</v>
      </c>
      <c r="L193" s="16" t="e">
        <f t="shared" si="20"/>
        <v>#REF!</v>
      </c>
      <c r="M193" s="276" t="e">
        <f t="shared" si="21"/>
        <v>#REF!</v>
      </c>
      <c r="N193" s="16" t="e">
        <f t="shared" si="22"/>
        <v>#REF!</v>
      </c>
      <c r="O193" s="16" t="e">
        <f t="shared" si="23"/>
        <v>#REF!</v>
      </c>
      <c r="P193" s="16" t="e">
        <f>#REF!</f>
        <v>#REF!</v>
      </c>
      <c r="Q193" s="16" t="e">
        <f t="shared" si="24"/>
        <v>#REF!</v>
      </c>
      <c r="R193" s="241" t="e">
        <f>#REF!</f>
        <v>#REF!</v>
      </c>
      <c r="S193" s="249"/>
      <c r="T193" s="242" t="e">
        <f t="shared" si="25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6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8"/>
        <v>#REF!</v>
      </c>
      <c r="K194" s="16" t="e">
        <f t="shared" si="19"/>
        <v>#REF!</v>
      </c>
      <c r="L194" s="16" t="e">
        <f t="shared" si="20"/>
        <v>#REF!</v>
      </c>
      <c r="M194" s="276" t="e">
        <f t="shared" si="21"/>
        <v>#REF!</v>
      </c>
      <c r="N194" s="16" t="e">
        <f t="shared" si="22"/>
        <v>#REF!</v>
      </c>
      <c r="O194" s="16" t="e">
        <f t="shared" si="23"/>
        <v>#REF!</v>
      </c>
      <c r="P194" s="16" t="e">
        <f>#REF!</f>
        <v>#REF!</v>
      </c>
      <c r="Q194" s="16" t="e">
        <f t="shared" si="24"/>
        <v>#REF!</v>
      </c>
      <c r="R194" s="241" t="e">
        <f>#REF!</f>
        <v>#REF!</v>
      </c>
      <c r="S194" s="249"/>
      <c r="T194" s="242" t="e">
        <f t="shared" si="25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6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8"/>
        <v>#REF!</v>
      </c>
      <c r="K195" s="16" t="e">
        <f t="shared" si="19"/>
        <v>#REF!</v>
      </c>
      <c r="L195" s="16" t="e">
        <f t="shared" si="20"/>
        <v>#REF!</v>
      </c>
      <c r="M195" s="276" t="e">
        <f t="shared" si="21"/>
        <v>#REF!</v>
      </c>
      <c r="N195" s="16" t="e">
        <f t="shared" si="22"/>
        <v>#REF!</v>
      </c>
      <c r="O195" s="16" t="e">
        <f t="shared" si="23"/>
        <v>#REF!</v>
      </c>
      <c r="P195" s="16" t="e">
        <f>#REF!</f>
        <v>#REF!</v>
      </c>
      <c r="Q195" s="16" t="e">
        <f t="shared" si="24"/>
        <v>#REF!</v>
      </c>
      <c r="R195" s="241" t="e">
        <f>#REF!</f>
        <v>#REF!</v>
      </c>
      <c r="S195" s="249"/>
      <c r="T195" s="242" t="e">
        <f t="shared" si="25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6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8"/>
        <v>#REF!</v>
      </c>
      <c r="K196" s="16" t="e">
        <f t="shared" si="19"/>
        <v>#REF!</v>
      </c>
      <c r="L196" s="16" t="e">
        <f t="shared" si="20"/>
        <v>#REF!</v>
      </c>
      <c r="M196" s="276" t="e">
        <f t="shared" si="21"/>
        <v>#REF!</v>
      </c>
      <c r="N196" s="16" t="e">
        <f t="shared" si="22"/>
        <v>#REF!</v>
      </c>
      <c r="O196" s="16" t="e">
        <f t="shared" si="23"/>
        <v>#REF!</v>
      </c>
      <c r="P196" s="16" t="e">
        <f>#REF!</f>
        <v>#REF!</v>
      </c>
      <c r="Q196" s="16" t="e">
        <f t="shared" si="24"/>
        <v>#REF!</v>
      </c>
      <c r="R196" s="241" t="e">
        <f>#REF!</f>
        <v>#REF!</v>
      </c>
      <c r="S196" s="249"/>
      <c r="T196" s="242" t="e">
        <f t="shared" si="25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6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8"/>
        <v>#REF!</v>
      </c>
      <c r="K197" s="16" t="e">
        <f t="shared" si="19"/>
        <v>#REF!</v>
      </c>
      <c r="L197" s="16" t="e">
        <f t="shared" si="20"/>
        <v>#REF!</v>
      </c>
      <c r="M197" s="276" t="e">
        <f t="shared" si="21"/>
        <v>#REF!</v>
      </c>
      <c r="N197" s="16" t="e">
        <f t="shared" si="22"/>
        <v>#REF!</v>
      </c>
      <c r="O197" s="16" t="e">
        <f t="shared" si="23"/>
        <v>#REF!</v>
      </c>
      <c r="P197" s="16" t="e">
        <f>#REF!</f>
        <v>#REF!</v>
      </c>
      <c r="Q197" s="16" t="e">
        <f t="shared" si="24"/>
        <v>#REF!</v>
      </c>
      <c r="R197" s="241" t="e">
        <f>#REF!</f>
        <v>#REF!</v>
      </c>
      <c r="S197" s="249"/>
      <c r="T197" s="242" t="e">
        <f t="shared" si="25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6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7">I198</f>
        <v>#REF!</v>
      </c>
      <c r="K198" s="16" t="e">
        <f t="shared" ref="K198:K261" si="28">HOUR(I198-H198)+MINUTE(I198-H198)/60</f>
        <v>#REF!</v>
      </c>
      <c r="L198" s="16" t="e">
        <f t="shared" ref="L198:L261" si="29">IF(J198&lt;0.9993,"OP","")</f>
        <v>#REF!</v>
      </c>
      <c r="M198" s="276" t="e">
        <f t="shared" ref="M198:M261" si="30">IF(K198&lt;6,"ANT",IF(K198&lt;12,"BLU","CID"))</f>
        <v>#REF!</v>
      </c>
      <c r="N198" s="16" t="e">
        <f t="shared" ref="N198:N261" si="31">VALUE(O198)</f>
        <v>#REF!</v>
      </c>
      <c r="O198" s="16" t="e">
        <f t="shared" ref="O198:O261" si="32">SUBSTITUTE(P198,"MW","")</f>
        <v>#REF!</v>
      </c>
      <c r="P198" s="16" t="e">
        <f>#REF!</f>
        <v>#REF!</v>
      </c>
      <c r="Q198" s="16" t="e">
        <f t="shared" ref="Q198:Q261" si="33">IF(J198&gt;=0.99,"0","1")</f>
        <v>#REF!</v>
      </c>
      <c r="R198" s="241" t="e">
        <f>#REF!</f>
        <v>#REF!</v>
      </c>
      <c r="S198" s="249"/>
      <c r="T198" s="242" t="e">
        <f t="shared" ref="T198:T261" si="34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7"/>
        <v>#REF!</v>
      </c>
      <c r="K199" s="16" t="e">
        <f t="shared" si="28"/>
        <v>#REF!</v>
      </c>
      <c r="L199" s="16" t="e">
        <f t="shared" si="29"/>
        <v>#REF!</v>
      </c>
      <c r="M199" s="276" t="e">
        <f t="shared" si="30"/>
        <v>#REF!</v>
      </c>
      <c r="N199" s="16" t="e">
        <f t="shared" si="31"/>
        <v>#REF!</v>
      </c>
      <c r="O199" s="16" t="e">
        <f t="shared" si="32"/>
        <v>#REF!</v>
      </c>
      <c r="P199" s="16" t="e">
        <f>#REF!</f>
        <v>#REF!</v>
      </c>
      <c r="Q199" s="16" t="e">
        <f t="shared" si="33"/>
        <v>#REF!</v>
      </c>
      <c r="R199" s="241" t="e">
        <f>#REF!</f>
        <v>#REF!</v>
      </c>
      <c r="S199" s="249"/>
      <c r="T199" s="242" t="e">
        <f t="shared" si="34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5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7"/>
        <v>#REF!</v>
      </c>
      <c r="K200" s="16" t="e">
        <f t="shared" si="28"/>
        <v>#REF!</v>
      </c>
      <c r="L200" s="16" t="e">
        <f t="shared" si="29"/>
        <v>#REF!</v>
      </c>
      <c r="M200" s="276" t="e">
        <f t="shared" si="30"/>
        <v>#REF!</v>
      </c>
      <c r="N200" s="16" t="e">
        <f t="shared" si="31"/>
        <v>#REF!</v>
      </c>
      <c r="O200" s="16" t="e">
        <f t="shared" si="32"/>
        <v>#REF!</v>
      </c>
      <c r="P200" s="16" t="e">
        <f>#REF!</f>
        <v>#REF!</v>
      </c>
      <c r="Q200" s="16" t="e">
        <f t="shared" si="33"/>
        <v>#REF!</v>
      </c>
      <c r="R200" s="241" t="e">
        <f>#REF!</f>
        <v>#REF!</v>
      </c>
      <c r="S200" s="5"/>
      <c r="T200" s="242" t="e">
        <f t="shared" si="34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5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7"/>
        <v>#REF!</v>
      </c>
      <c r="K201" s="16" t="e">
        <f t="shared" si="28"/>
        <v>#REF!</v>
      </c>
      <c r="L201" s="16" t="e">
        <f t="shared" si="29"/>
        <v>#REF!</v>
      </c>
      <c r="M201" s="276" t="e">
        <f t="shared" si="30"/>
        <v>#REF!</v>
      </c>
      <c r="N201" s="16" t="e">
        <f t="shared" si="31"/>
        <v>#REF!</v>
      </c>
      <c r="O201" s="16" t="e">
        <f t="shared" si="32"/>
        <v>#REF!</v>
      </c>
      <c r="P201" s="16" t="e">
        <f>#REF!</f>
        <v>#REF!</v>
      </c>
      <c r="Q201" s="16" t="e">
        <f t="shared" si="33"/>
        <v>#REF!</v>
      </c>
      <c r="R201" s="241" t="e">
        <f>#REF!</f>
        <v>#REF!</v>
      </c>
      <c r="S201" s="5"/>
      <c r="T201" s="242" t="e">
        <f t="shared" si="34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5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7"/>
        <v>#REF!</v>
      </c>
      <c r="K202" s="16" t="e">
        <f t="shared" si="28"/>
        <v>#REF!</v>
      </c>
      <c r="L202" s="16" t="e">
        <f t="shared" si="29"/>
        <v>#REF!</v>
      </c>
      <c r="M202" s="276" t="e">
        <f t="shared" si="30"/>
        <v>#REF!</v>
      </c>
      <c r="N202" s="16" t="e">
        <f t="shared" si="31"/>
        <v>#REF!</v>
      </c>
      <c r="O202" s="16" t="e">
        <f t="shared" si="32"/>
        <v>#REF!</v>
      </c>
      <c r="P202" s="16" t="e">
        <f>#REF!</f>
        <v>#REF!</v>
      </c>
      <c r="Q202" s="16" t="e">
        <f t="shared" si="33"/>
        <v>#REF!</v>
      </c>
      <c r="R202" s="241" t="e">
        <f>#REF!</f>
        <v>#REF!</v>
      </c>
      <c r="S202" s="5"/>
      <c r="T202" s="242" t="e">
        <f t="shared" si="34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5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7"/>
        <v>#REF!</v>
      </c>
      <c r="K203" s="16" t="e">
        <f t="shared" si="28"/>
        <v>#REF!</v>
      </c>
      <c r="L203" s="16" t="e">
        <f t="shared" si="29"/>
        <v>#REF!</v>
      </c>
      <c r="M203" s="276" t="e">
        <f t="shared" si="30"/>
        <v>#REF!</v>
      </c>
      <c r="N203" s="16" t="e">
        <f t="shared" si="31"/>
        <v>#REF!</v>
      </c>
      <c r="O203" s="16" t="e">
        <f t="shared" si="32"/>
        <v>#REF!</v>
      </c>
      <c r="P203" s="16" t="e">
        <f>#REF!</f>
        <v>#REF!</v>
      </c>
      <c r="Q203" s="16" t="e">
        <f t="shared" si="33"/>
        <v>#REF!</v>
      </c>
      <c r="R203" s="241" t="e">
        <f>#REF!</f>
        <v>#REF!</v>
      </c>
      <c r="S203" s="241"/>
      <c r="T203" s="242" t="e">
        <f t="shared" si="34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5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7"/>
        <v>#REF!</v>
      </c>
      <c r="K204" s="16" t="e">
        <f t="shared" si="28"/>
        <v>#REF!</v>
      </c>
      <c r="L204" s="16" t="e">
        <f t="shared" si="29"/>
        <v>#REF!</v>
      </c>
      <c r="M204" s="276" t="e">
        <f t="shared" si="30"/>
        <v>#REF!</v>
      </c>
      <c r="N204" s="16" t="e">
        <f t="shared" si="31"/>
        <v>#REF!</v>
      </c>
      <c r="O204" s="16" t="e">
        <f t="shared" si="32"/>
        <v>#REF!</v>
      </c>
      <c r="P204" s="16" t="e">
        <f>#REF!</f>
        <v>#REF!</v>
      </c>
      <c r="Q204" s="16" t="e">
        <f t="shared" si="33"/>
        <v>#REF!</v>
      </c>
      <c r="R204" s="241" t="e">
        <f>#REF!</f>
        <v>#REF!</v>
      </c>
      <c r="S204" s="247"/>
      <c r="T204" s="242" t="e">
        <f t="shared" si="34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5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7"/>
        <v>#REF!</v>
      </c>
      <c r="K205" s="16" t="e">
        <f t="shared" si="28"/>
        <v>#REF!</v>
      </c>
      <c r="L205" s="16" t="e">
        <f t="shared" si="29"/>
        <v>#REF!</v>
      </c>
      <c r="M205" s="276" t="e">
        <f t="shared" si="30"/>
        <v>#REF!</v>
      </c>
      <c r="N205" s="16" t="e">
        <f t="shared" si="31"/>
        <v>#REF!</v>
      </c>
      <c r="O205" s="16" t="e">
        <f t="shared" si="32"/>
        <v>#REF!</v>
      </c>
      <c r="P205" s="16" t="e">
        <f>#REF!</f>
        <v>#REF!</v>
      </c>
      <c r="Q205" s="16" t="e">
        <f t="shared" si="33"/>
        <v>#REF!</v>
      </c>
      <c r="R205" s="241" t="e">
        <f>#REF!</f>
        <v>#REF!</v>
      </c>
      <c r="S205" s="247"/>
      <c r="T205" s="242" t="e">
        <f t="shared" si="34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5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7"/>
        <v>#REF!</v>
      </c>
      <c r="K206" s="16" t="e">
        <f t="shared" si="28"/>
        <v>#REF!</v>
      </c>
      <c r="L206" s="16" t="e">
        <f t="shared" si="29"/>
        <v>#REF!</v>
      </c>
      <c r="M206" s="276" t="e">
        <f t="shared" si="30"/>
        <v>#REF!</v>
      </c>
      <c r="N206" s="16" t="e">
        <f t="shared" si="31"/>
        <v>#REF!</v>
      </c>
      <c r="O206" s="16" t="e">
        <f t="shared" si="32"/>
        <v>#REF!</v>
      </c>
      <c r="P206" s="16" t="e">
        <f>#REF!</f>
        <v>#REF!</v>
      </c>
      <c r="Q206" s="16" t="e">
        <f t="shared" si="33"/>
        <v>#REF!</v>
      </c>
      <c r="R206" s="241" t="e">
        <f>#REF!</f>
        <v>#REF!</v>
      </c>
      <c r="S206" s="248"/>
      <c r="T206" s="242" t="e">
        <f t="shared" si="34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5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7"/>
        <v>#REF!</v>
      </c>
      <c r="K207" s="16" t="e">
        <f t="shared" si="28"/>
        <v>#REF!</v>
      </c>
      <c r="L207" s="16" t="e">
        <f t="shared" si="29"/>
        <v>#REF!</v>
      </c>
      <c r="M207" s="276" t="e">
        <f t="shared" si="30"/>
        <v>#REF!</v>
      </c>
      <c r="N207" s="16" t="e">
        <f t="shared" si="31"/>
        <v>#REF!</v>
      </c>
      <c r="O207" s="16" t="e">
        <f t="shared" si="32"/>
        <v>#REF!</v>
      </c>
      <c r="P207" s="16" t="e">
        <f>#REF!</f>
        <v>#REF!</v>
      </c>
      <c r="Q207" s="16" t="e">
        <f t="shared" si="33"/>
        <v>#REF!</v>
      </c>
      <c r="R207" s="241" t="e">
        <f>#REF!</f>
        <v>#REF!</v>
      </c>
      <c r="S207" s="248"/>
      <c r="T207" s="242" t="e">
        <f t="shared" si="34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5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7"/>
        <v>#REF!</v>
      </c>
      <c r="K208" s="16" t="e">
        <f t="shared" si="28"/>
        <v>#REF!</v>
      </c>
      <c r="L208" s="16" t="e">
        <f t="shared" si="29"/>
        <v>#REF!</v>
      </c>
      <c r="M208" s="276" t="e">
        <f t="shared" si="30"/>
        <v>#REF!</v>
      </c>
      <c r="N208" s="16" t="e">
        <f t="shared" si="31"/>
        <v>#REF!</v>
      </c>
      <c r="O208" s="16" t="e">
        <f t="shared" si="32"/>
        <v>#REF!</v>
      </c>
      <c r="P208" s="16" t="e">
        <f>#REF!</f>
        <v>#REF!</v>
      </c>
      <c r="Q208" s="16" t="e">
        <f t="shared" si="33"/>
        <v>#REF!</v>
      </c>
      <c r="R208" s="241" t="e">
        <f>#REF!</f>
        <v>#REF!</v>
      </c>
      <c r="S208" s="244"/>
      <c r="T208" s="242" t="e">
        <f t="shared" si="34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5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7"/>
        <v>#REF!</v>
      </c>
      <c r="K209" s="16" t="e">
        <f t="shared" si="28"/>
        <v>#REF!</v>
      </c>
      <c r="L209" s="16" t="e">
        <f t="shared" si="29"/>
        <v>#REF!</v>
      </c>
      <c r="M209" s="276" t="e">
        <f t="shared" si="30"/>
        <v>#REF!</v>
      </c>
      <c r="N209" s="16" t="e">
        <f t="shared" si="31"/>
        <v>#REF!</v>
      </c>
      <c r="O209" s="16" t="e">
        <f t="shared" si="32"/>
        <v>#REF!</v>
      </c>
      <c r="P209" s="16" t="e">
        <f>#REF!</f>
        <v>#REF!</v>
      </c>
      <c r="Q209" s="16" t="e">
        <f t="shared" si="33"/>
        <v>#REF!</v>
      </c>
      <c r="R209" s="241" t="e">
        <f>#REF!</f>
        <v>#REF!</v>
      </c>
      <c r="S209" s="248"/>
      <c r="T209" s="242" t="e">
        <f t="shared" si="34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5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7"/>
        <v>#REF!</v>
      </c>
      <c r="K210" s="16" t="e">
        <f t="shared" si="28"/>
        <v>#REF!</v>
      </c>
      <c r="L210" s="16" t="e">
        <f t="shared" si="29"/>
        <v>#REF!</v>
      </c>
      <c r="M210" s="276" t="e">
        <f t="shared" si="30"/>
        <v>#REF!</v>
      </c>
      <c r="N210" s="16" t="e">
        <f t="shared" si="31"/>
        <v>#REF!</v>
      </c>
      <c r="O210" s="16" t="e">
        <f t="shared" si="32"/>
        <v>#REF!</v>
      </c>
      <c r="P210" s="16" t="e">
        <f>#REF!</f>
        <v>#REF!</v>
      </c>
      <c r="Q210" s="16" t="e">
        <f t="shared" si="33"/>
        <v>#REF!</v>
      </c>
      <c r="R210" s="241" t="e">
        <f>#REF!</f>
        <v>#REF!</v>
      </c>
      <c r="S210" s="258"/>
      <c r="T210" s="242" t="e">
        <f t="shared" si="34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5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7"/>
        <v>#REF!</v>
      </c>
      <c r="K211" s="16" t="e">
        <f t="shared" si="28"/>
        <v>#REF!</v>
      </c>
      <c r="L211" s="16" t="e">
        <f t="shared" si="29"/>
        <v>#REF!</v>
      </c>
      <c r="M211" s="276" t="e">
        <f t="shared" si="30"/>
        <v>#REF!</v>
      </c>
      <c r="N211" s="16" t="e">
        <f t="shared" si="31"/>
        <v>#REF!</v>
      </c>
      <c r="O211" s="16" t="e">
        <f t="shared" si="32"/>
        <v>#REF!</v>
      </c>
      <c r="P211" s="16" t="e">
        <f>#REF!</f>
        <v>#REF!</v>
      </c>
      <c r="Q211" s="16" t="e">
        <f t="shared" si="33"/>
        <v>#REF!</v>
      </c>
      <c r="R211" s="241" t="e">
        <f>#REF!</f>
        <v>#REF!</v>
      </c>
      <c r="S211" s="258"/>
      <c r="T211" s="242" t="e">
        <f t="shared" si="34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5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7"/>
        <v>#REF!</v>
      </c>
      <c r="K212" s="16" t="e">
        <f t="shared" si="28"/>
        <v>#REF!</v>
      </c>
      <c r="L212" s="16" t="e">
        <f t="shared" si="29"/>
        <v>#REF!</v>
      </c>
      <c r="M212" s="276" t="e">
        <f t="shared" si="30"/>
        <v>#REF!</v>
      </c>
      <c r="N212" s="16" t="e">
        <f t="shared" si="31"/>
        <v>#REF!</v>
      </c>
      <c r="O212" s="16" t="e">
        <f t="shared" si="32"/>
        <v>#REF!</v>
      </c>
      <c r="P212" s="16" t="e">
        <f>#REF!</f>
        <v>#REF!</v>
      </c>
      <c r="Q212" s="16" t="e">
        <f t="shared" si="33"/>
        <v>#REF!</v>
      </c>
      <c r="R212" s="241" t="e">
        <f>#REF!</f>
        <v>#REF!</v>
      </c>
      <c r="S212" s="5"/>
      <c r="T212" s="242" t="e">
        <f t="shared" si="34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5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7"/>
        <v>#REF!</v>
      </c>
      <c r="K213" s="16" t="e">
        <f t="shared" si="28"/>
        <v>#REF!</v>
      </c>
      <c r="L213" s="16" t="e">
        <f t="shared" si="29"/>
        <v>#REF!</v>
      </c>
      <c r="M213" s="276" t="e">
        <f t="shared" si="30"/>
        <v>#REF!</v>
      </c>
      <c r="N213" s="16" t="e">
        <f t="shared" si="31"/>
        <v>#REF!</v>
      </c>
      <c r="O213" s="16" t="e">
        <f t="shared" si="32"/>
        <v>#REF!</v>
      </c>
      <c r="P213" s="16" t="e">
        <f>#REF!</f>
        <v>#REF!</v>
      </c>
      <c r="Q213" s="16" t="e">
        <f t="shared" si="33"/>
        <v>#REF!</v>
      </c>
      <c r="R213" s="241" t="e">
        <f>#REF!</f>
        <v>#REF!</v>
      </c>
      <c r="S213" s="5"/>
      <c r="T213" s="242" t="e">
        <f t="shared" si="34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5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7"/>
        <v>#REF!</v>
      </c>
      <c r="K214" s="16" t="e">
        <f t="shared" si="28"/>
        <v>#REF!</v>
      </c>
      <c r="L214" s="16" t="e">
        <f t="shared" si="29"/>
        <v>#REF!</v>
      </c>
      <c r="M214" s="276" t="e">
        <f t="shared" si="30"/>
        <v>#REF!</v>
      </c>
      <c r="N214" s="16" t="e">
        <f t="shared" si="31"/>
        <v>#REF!</v>
      </c>
      <c r="O214" s="16" t="e">
        <f t="shared" si="32"/>
        <v>#REF!</v>
      </c>
      <c r="P214" s="16" t="e">
        <f>#REF!</f>
        <v>#REF!</v>
      </c>
      <c r="Q214" s="16" t="e">
        <f t="shared" si="33"/>
        <v>#REF!</v>
      </c>
      <c r="R214" s="241" t="e">
        <f>#REF!</f>
        <v>#REF!</v>
      </c>
      <c r="S214" s="5"/>
      <c r="T214" s="242" t="e">
        <f t="shared" si="34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5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7"/>
        <v>#REF!</v>
      </c>
      <c r="K215" s="16" t="e">
        <f t="shared" si="28"/>
        <v>#REF!</v>
      </c>
      <c r="L215" s="16" t="e">
        <f t="shared" si="29"/>
        <v>#REF!</v>
      </c>
      <c r="M215" s="276" t="e">
        <f t="shared" si="30"/>
        <v>#REF!</v>
      </c>
      <c r="N215" s="16" t="e">
        <f t="shared" si="31"/>
        <v>#REF!</v>
      </c>
      <c r="O215" s="16" t="e">
        <f t="shared" si="32"/>
        <v>#REF!</v>
      </c>
      <c r="P215" s="16" t="e">
        <f>#REF!</f>
        <v>#REF!</v>
      </c>
      <c r="Q215" s="16" t="e">
        <f t="shared" si="33"/>
        <v>#REF!</v>
      </c>
      <c r="R215" s="241" t="e">
        <f>#REF!</f>
        <v>#REF!</v>
      </c>
      <c r="S215" s="5"/>
      <c r="T215" s="242" t="e">
        <f t="shared" si="34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5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7"/>
        <v>#REF!</v>
      </c>
      <c r="K216" s="16" t="e">
        <f t="shared" si="28"/>
        <v>#REF!</v>
      </c>
      <c r="L216" s="16" t="e">
        <f t="shared" si="29"/>
        <v>#REF!</v>
      </c>
      <c r="M216" s="276" t="e">
        <f t="shared" si="30"/>
        <v>#REF!</v>
      </c>
      <c r="N216" s="16" t="e">
        <f t="shared" si="31"/>
        <v>#REF!</v>
      </c>
      <c r="O216" s="16" t="e">
        <f t="shared" si="32"/>
        <v>#REF!</v>
      </c>
      <c r="P216" s="16" t="e">
        <f>#REF!</f>
        <v>#REF!</v>
      </c>
      <c r="Q216" s="16" t="e">
        <f t="shared" si="33"/>
        <v>#REF!</v>
      </c>
      <c r="R216" s="241" t="e">
        <f>#REF!</f>
        <v>#REF!</v>
      </c>
      <c r="S216" s="5"/>
      <c r="T216" s="242" t="e">
        <f t="shared" si="34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5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7"/>
        <v>#REF!</v>
      </c>
      <c r="K217" s="16" t="e">
        <f t="shared" si="28"/>
        <v>#REF!</v>
      </c>
      <c r="L217" s="16" t="e">
        <f t="shared" si="29"/>
        <v>#REF!</v>
      </c>
      <c r="M217" s="276" t="e">
        <f t="shared" si="30"/>
        <v>#REF!</v>
      </c>
      <c r="N217" s="16" t="e">
        <f t="shared" si="31"/>
        <v>#REF!</v>
      </c>
      <c r="O217" s="16" t="e">
        <f t="shared" si="32"/>
        <v>#REF!</v>
      </c>
      <c r="P217" s="16" t="e">
        <f>#REF!</f>
        <v>#REF!</v>
      </c>
      <c r="Q217" s="16" t="e">
        <f t="shared" si="33"/>
        <v>#REF!</v>
      </c>
      <c r="R217" s="241" t="e">
        <f>#REF!</f>
        <v>#REF!</v>
      </c>
      <c r="S217" s="5"/>
      <c r="T217" s="242" t="e">
        <f t="shared" si="34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5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7"/>
        <v>#REF!</v>
      </c>
      <c r="K218" s="16" t="e">
        <f t="shared" si="28"/>
        <v>#REF!</v>
      </c>
      <c r="L218" s="16" t="e">
        <f t="shared" si="29"/>
        <v>#REF!</v>
      </c>
      <c r="M218" s="276" t="e">
        <f t="shared" si="30"/>
        <v>#REF!</v>
      </c>
      <c r="N218" s="16" t="e">
        <f t="shared" si="31"/>
        <v>#REF!</v>
      </c>
      <c r="O218" s="16" t="e">
        <f t="shared" si="32"/>
        <v>#REF!</v>
      </c>
      <c r="P218" s="16" t="e">
        <f>#REF!</f>
        <v>#REF!</v>
      </c>
      <c r="Q218" s="16" t="e">
        <f t="shared" si="33"/>
        <v>#REF!</v>
      </c>
      <c r="R218" s="241" t="e">
        <f>#REF!</f>
        <v>#REF!</v>
      </c>
      <c r="S218" s="5"/>
      <c r="T218" s="242" t="e">
        <f t="shared" si="34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5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7"/>
        <v>#REF!</v>
      </c>
      <c r="K219" s="16" t="e">
        <f t="shared" si="28"/>
        <v>#REF!</v>
      </c>
      <c r="L219" s="16" t="e">
        <f t="shared" si="29"/>
        <v>#REF!</v>
      </c>
      <c r="M219" s="276" t="e">
        <f t="shared" si="30"/>
        <v>#REF!</v>
      </c>
      <c r="N219" s="16" t="e">
        <f t="shared" si="31"/>
        <v>#REF!</v>
      </c>
      <c r="O219" s="16" t="e">
        <f t="shared" si="32"/>
        <v>#REF!</v>
      </c>
      <c r="P219" s="16" t="e">
        <f>#REF!</f>
        <v>#REF!</v>
      </c>
      <c r="Q219" s="16" t="e">
        <f t="shared" si="33"/>
        <v>#REF!</v>
      </c>
      <c r="R219" s="241" t="e">
        <f>#REF!</f>
        <v>#REF!</v>
      </c>
      <c r="S219" s="248"/>
      <c r="T219" s="242" t="e">
        <f t="shared" si="34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5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7"/>
        <v>#REF!</v>
      </c>
      <c r="K220" s="16" t="e">
        <f t="shared" si="28"/>
        <v>#REF!</v>
      </c>
      <c r="L220" s="16" t="e">
        <f t="shared" si="29"/>
        <v>#REF!</v>
      </c>
      <c r="M220" s="276" t="e">
        <f t="shared" si="30"/>
        <v>#REF!</v>
      </c>
      <c r="N220" s="16" t="e">
        <f t="shared" si="31"/>
        <v>#REF!</v>
      </c>
      <c r="O220" s="16" t="e">
        <f t="shared" si="32"/>
        <v>#REF!</v>
      </c>
      <c r="P220" s="16" t="e">
        <f>#REF!</f>
        <v>#REF!</v>
      </c>
      <c r="Q220" s="16" t="e">
        <f t="shared" si="33"/>
        <v>#REF!</v>
      </c>
      <c r="R220" s="241" t="e">
        <f>#REF!</f>
        <v>#REF!</v>
      </c>
      <c r="S220" s="248"/>
      <c r="T220" s="242" t="e">
        <f t="shared" si="34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5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7"/>
        <v>#REF!</v>
      </c>
      <c r="K221" s="16" t="e">
        <f t="shared" si="28"/>
        <v>#REF!</v>
      </c>
      <c r="L221" s="16" t="e">
        <f t="shared" si="29"/>
        <v>#REF!</v>
      </c>
      <c r="M221" s="276" t="e">
        <f t="shared" si="30"/>
        <v>#REF!</v>
      </c>
      <c r="N221" s="16" t="e">
        <f t="shared" si="31"/>
        <v>#REF!</v>
      </c>
      <c r="O221" s="16" t="e">
        <f t="shared" si="32"/>
        <v>#REF!</v>
      </c>
      <c r="P221" s="16" t="e">
        <f>#REF!</f>
        <v>#REF!</v>
      </c>
      <c r="Q221" s="16" t="e">
        <f t="shared" si="33"/>
        <v>#REF!</v>
      </c>
      <c r="R221" s="241" t="e">
        <f>#REF!</f>
        <v>#REF!</v>
      </c>
      <c r="S221" s="248"/>
      <c r="T221" s="242" t="e">
        <f t="shared" si="34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5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7"/>
        <v>#REF!</v>
      </c>
      <c r="K222" s="16" t="e">
        <f t="shared" si="28"/>
        <v>#REF!</v>
      </c>
      <c r="L222" s="16" t="e">
        <f t="shared" si="29"/>
        <v>#REF!</v>
      </c>
      <c r="M222" s="276" t="e">
        <f t="shared" si="30"/>
        <v>#REF!</v>
      </c>
      <c r="N222" s="16" t="e">
        <f t="shared" si="31"/>
        <v>#REF!</v>
      </c>
      <c r="O222" s="16" t="e">
        <f t="shared" si="32"/>
        <v>#REF!</v>
      </c>
      <c r="P222" s="16" t="e">
        <f>#REF!</f>
        <v>#REF!</v>
      </c>
      <c r="Q222" s="16" t="e">
        <f t="shared" si="33"/>
        <v>#REF!</v>
      </c>
      <c r="R222" s="241" t="e">
        <f>#REF!</f>
        <v>#REF!</v>
      </c>
      <c r="S222" s="248"/>
      <c r="T222" s="242" t="e">
        <f t="shared" si="34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5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7"/>
        <v>#REF!</v>
      </c>
      <c r="K223" s="16" t="e">
        <f t="shared" si="28"/>
        <v>#REF!</v>
      </c>
      <c r="L223" s="16" t="e">
        <f t="shared" si="29"/>
        <v>#REF!</v>
      </c>
      <c r="M223" s="276" t="e">
        <f t="shared" si="30"/>
        <v>#REF!</v>
      </c>
      <c r="N223" s="16" t="e">
        <f t="shared" si="31"/>
        <v>#REF!</v>
      </c>
      <c r="O223" s="16" t="e">
        <f t="shared" si="32"/>
        <v>#REF!</v>
      </c>
      <c r="P223" s="16" t="e">
        <f>#REF!</f>
        <v>#REF!</v>
      </c>
      <c r="Q223" s="16" t="e">
        <f t="shared" si="33"/>
        <v>#REF!</v>
      </c>
      <c r="R223" s="241" t="e">
        <f>#REF!</f>
        <v>#REF!</v>
      </c>
      <c r="S223" s="247"/>
      <c r="T223" s="242" t="e">
        <f t="shared" si="34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5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7"/>
        <v>#REF!</v>
      </c>
      <c r="K224" s="16" t="e">
        <f t="shared" si="28"/>
        <v>#REF!</v>
      </c>
      <c r="L224" s="16" t="e">
        <f t="shared" si="29"/>
        <v>#REF!</v>
      </c>
      <c r="M224" s="276" t="e">
        <f t="shared" si="30"/>
        <v>#REF!</v>
      </c>
      <c r="N224" s="16" t="e">
        <f t="shared" si="31"/>
        <v>#REF!</v>
      </c>
      <c r="O224" s="16" t="e">
        <f t="shared" si="32"/>
        <v>#REF!</v>
      </c>
      <c r="P224" s="16" t="e">
        <f>#REF!</f>
        <v>#REF!</v>
      </c>
      <c r="Q224" s="16" t="e">
        <f t="shared" si="33"/>
        <v>#REF!</v>
      </c>
      <c r="R224" s="241" t="e">
        <f>#REF!</f>
        <v>#REF!</v>
      </c>
      <c r="S224" s="247"/>
      <c r="T224" s="242" t="e">
        <f t="shared" si="34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5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7"/>
        <v>#REF!</v>
      </c>
      <c r="K225" s="16" t="e">
        <f t="shared" si="28"/>
        <v>#REF!</v>
      </c>
      <c r="L225" s="16" t="e">
        <f t="shared" si="29"/>
        <v>#REF!</v>
      </c>
      <c r="M225" s="276" t="e">
        <f t="shared" si="30"/>
        <v>#REF!</v>
      </c>
      <c r="N225" s="16" t="e">
        <f t="shared" si="31"/>
        <v>#REF!</v>
      </c>
      <c r="O225" s="16" t="e">
        <f t="shared" si="32"/>
        <v>#REF!</v>
      </c>
      <c r="P225" s="16" t="e">
        <f>#REF!</f>
        <v>#REF!</v>
      </c>
      <c r="Q225" s="16" t="e">
        <f t="shared" si="33"/>
        <v>#REF!</v>
      </c>
      <c r="R225" s="241" t="e">
        <f>#REF!</f>
        <v>#REF!</v>
      </c>
      <c r="S225" s="247"/>
      <c r="T225" s="242" t="e">
        <f t="shared" si="34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5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7"/>
        <v>#REF!</v>
      </c>
      <c r="K226" s="16" t="e">
        <f t="shared" si="28"/>
        <v>#REF!</v>
      </c>
      <c r="L226" s="16" t="e">
        <f t="shared" si="29"/>
        <v>#REF!</v>
      </c>
      <c r="M226" s="276" t="e">
        <f t="shared" si="30"/>
        <v>#REF!</v>
      </c>
      <c r="N226" s="16" t="e">
        <f t="shared" si="31"/>
        <v>#REF!</v>
      </c>
      <c r="O226" s="16" t="e">
        <f t="shared" si="32"/>
        <v>#REF!</v>
      </c>
      <c r="P226" s="16" t="e">
        <f>#REF!</f>
        <v>#REF!</v>
      </c>
      <c r="Q226" s="16" t="e">
        <f t="shared" si="33"/>
        <v>#REF!</v>
      </c>
      <c r="R226" s="241" t="e">
        <f>#REF!</f>
        <v>#REF!</v>
      </c>
      <c r="S226" s="249"/>
      <c r="T226" s="242" t="e">
        <f t="shared" si="34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5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7"/>
        <v>#REF!</v>
      </c>
      <c r="K227" s="16" t="e">
        <f t="shared" si="28"/>
        <v>#REF!</v>
      </c>
      <c r="L227" s="16" t="e">
        <f t="shared" si="29"/>
        <v>#REF!</v>
      </c>
      <c r="M227" s="276" t="e">
        <f t="shared" si="30"/>
        <v>#REF!</v>
      </c>
      <c r="N227" s="16" t="e">
        <f t="shared" si="31"/>
        <v>#REF!</v>
      </c>
      <c r="O227" s="16" t="e">
        <f t="shared" si="32"/>
        <v>#REF!</v>
      </c>
      <c r="P227" s="16" t="e">
        <f>#REF!</f>
        <v>#REF!</v>
      </c>
      <c r="Q227" s="16" t="e">
        <f t="shared" si="33"/>
        <v>#REF!</v>
      </c>
      <c r="R227" s="241" t="e">
        <f>#REF!</f>
        <v>#REF!</v>
      </c>
      <c r="S227" s="249"/>
      <c r="T227" s="242" t="e">
        <f t="shared" si="34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5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7"/>
        <v>#REF!</v>
      </c>
      <c r="K228" s="16" t="e">
        <f t="shared" si="28"/>
        <v>#REF!</v>
      </c>
      <c r="L228" s="16" t="e">
        <f t="shared" si="29"/>
        <v>#REF!</v>
      </c>
      <c r="M228" s="276" t="e">
        <f t="shared" si="30"/>
        <v>#REF!</v>
      </c>
      <c r="N228" s="16" t="e">
        <f t="shared" si="31"/>
        <v>#REF!</v>
      </c>
      <c r="O228" s="16" t="e">
        <f t="shared" si="32"/>
        <v>#REF!</v>
      </c>
      <c r="P228" s="16" t="e">
        <f>#REF!</f>
        <v>#REF!</v>
      </c>
      <c r="Q228" s="16" t="e">
        <f t="shared" si="33"/>
        <v>#REF!</v>
      </c>
      <c r="R228" s="241" t="e">
        <f>#REF!</f>
        <v>#REF!</v>
      </c>
      <c r="S228" s="249"/>
      <c r="T228" s="242" t="e">
        <f t="shared" si="34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5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7"/>
        <v>#REF!</v>
      </c>
      <c r="K229" s="16" t="e">
        <f t="shared" si="28"/>
        <v>#REF!</v>
      </c>
      <c r="L229" s="16" t="e">
        <f t="shared" si="29"/>
        <v>#REF!</v>
      </c>
      <c r="M229" s="276" t="e">
        <f t="shared" si="30"/>
        <v>#REF!</v>
      </c>
      <c r="N229" s="16" t="e">
        <f t="shared" si="31"/>
        <v>#REF!</v>
      </c>
      <c r="O229" s="16" t="e">
        <f t="shared" si="32"/>
        <v>#REF!</v>
      </c>
      <c r="P229" s="16" t="e">
        <f>#REF!</f>
        <v>#REF!</v>
      </c>
      <c r="Q229" s="16" t="e">
        <f t="shared" si="33"/>
        <v>#REF!</v>
      </c>
      <c r="R229" s="241" t="e">
        <f>#REF!</f>
        <v>#REF!</v>
      </c>
      <c r="S229" s="247"/>
      <c r="T229" s="242" t="e">
        <f t="shared" si="34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5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7"/>
        <v>#REF!</v>
      </c>
      <c r="K230" s="16" t="e">
        <f t="shared" si="28"/>
        <v>#REF!</v>
      </c>
      <c r="L230" s="16" t="e">
        <f t="shared" si="29"/>
        <v>#REF!</v>
      </c>
      <c r="M230" s="276" t="e">
        <f t="shared" si="30"/>
        <v>#REF!</v>
      </c>
      <c r="N230" s="16" t="e">
        <f t="shared" si="31"/>
        <v>#REF!</v>
      </c>
      <c r="O230" s="16" t="e">
        <f t="shared" si="32"/>
        <v>#REF!</v>
      </c>
      <c r="P230" s="16" t="e">
        <f>#REF!</f>
        <v>#REF!</v>
      </c>
      <c r="Q230" s="16" t="e">
        <f t="shared" si="33"/>
        <v>#REF!</v>
      </c>
      <c r="R230" s="241" t="e">
        <f>#REF!</f>
        <v>#REF!</v>
      </c>
      <c r="S230" s="247"/>
      <c r="T230" s="242" t="e">
        <f t="shared" si="34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5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7"/>
        <v>#REF!</v>
      </c>
      <c r="K231" s="16" t="e">
        <f t="shared" si="28"/>
        <v>#REF!</v>
      </c>
      <c r="L231" s="16" t="e">
        <f t="shared" si="29"/>
        <v>#REF!</v>
      </c>
      <c r="M231" s="276" t="e">
        <f t="shared" si="30"/>
        <v>#REF!</v>
      </c>
      <c r="N231" s="16" t="e">
        <f t="shared" si="31"/>
        <v>#REF!</v>
      </c>
      <c r="O231" s="16" t="e">
        <f t="shared" si="32"/>
        <v>#REF!</v>
      </c>
      <c r="P231" s="16" t="e">
        <f>#REF!</f>
        <v>#REF!</v>
      </c>
      <c r="Q231" s="16" t="e">
        <f t="shared" si="33"/>
        <v>#REF!</v>
      </c>
      <c r="R231" s="241" t="e">
        <f>#REF!</f>
        <v>#REF!</v>
      </c>
      <c r="S231" s="248"/>
      <c r="T231" s="242" t="e">
        <f t="shared" si="34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5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7"/>
        <v>#REF!</v>
      </c>
      <c r="K232" s="16" t="e">
        <f t="shared" si="28"/>
        <v>#REF!</v>
      </c>
      <c r="L232" s="16" t="e">
        <f t="shared" si="29"/>
        <v>#REF!</v>
      </c>
      <c r="M232" s="276" t="e">
        <f t="shared" si="30"/>
        <v>#REF!</v>
      </c>
      <c r="N232" s="16" t="e">
        <f t="shared" si="31"/>
        <v>#REF!</v>
      </c>
      <c r="O232" s="16" t="e">
        <f t="shared" si="32"/>
        <v>#REF!</v>
      </c>
      <c r="P232" s="16" t="e">
        <f>#REF!</f>
        <v>#REF!</v>
      </c>
      <c r="Q232" s="16" t="e">
        <f t="shared" si="33"/>
        <v>#REF!</v>
      </c>
      <c r="R232" s="241" t="e">
        <f>#REF!</f>
        <v>#REF!</v>
      </c>
      <c r="S232" s="246"/>
      <c r="T232" s="242" t="e">
        <f t="shared" si="34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5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7"/>
        <v>#REF!</v>
      </c>
      <c r="K233" s="16" t="e">
        <f t="shared" si="28"/>
        <v>#REF!</v>
      </c>
      <c r="L233" s="16" t="e">
        <f t="shared" si="29"/>
        <v>#REF!</v>
      </c>
      <c r="M233" s="276" t="e">
        <f t="shared" si="30"/>
        <v>#REF!</v>
      </c>
      <c r="N233" s="16" t="e">
        <f t="shared" si="31"/>
        <v>#REF!</v>
      </c>
      <c r="O233" s="16" t="e">
        <f t="shared" si="32"/>
        <v>#REF!</v>
      </c>
      <c r="P233" s="16" t="e">
        <f>#REF!</f>
        <v>#REF!</v>
      </c>
      <c r="Q233" s="16" t="e">
        <f t="shared" si="33"/>
        <v>#REF!</v>
      </c>
      <c r="R233" s="241" t="e">
        <f>#REF!</f>
        <v>#REF!</v>
      </c>
      <c r="S233" s="241"/>
      <c r="T233" s="242" t="e">
        <f t="shared" si="34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5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7"/>
        <v>#REF!</v>
      </c>
      <c r="K234" s="16" t="e">
        <f t="shared" si="28"/>
        <v>#REF!</v>
      </c>
      <c r="L234" s="16" t="e">
        <f t="shared" si="29"/>
        <v>#REF!</v>
      </c>
      <c r="M234" s="276" t="e">
        <f t="shared" si="30"/>
        <v>#REF!</v>
      </c>
      <c r="N234" s="16" t="e">
        <f t="shared" si="31"/>
        <v>#REF!</v>
      </c>
      <c r="O234" s="16" t="e">
        <f t="shared" si="32"/>
        <v>#REF!</v>
      </c>
      <c r="P234" s="16" t="e">
        <f>#REF!</f>
        <v>#REF!</v>
      </c>
      <c r="Q234" s="16" t="e">
        <f t="shared" si="33"/>
        <v>#REF!</v>
      </c>
      <c r="R234" s="241" t="e">
        <f>#REF!</f>
        <v>#REF!</v>
      </c>
      <c r="S234" s="241"/>
      <c r="T234" s="242" t="e">
        <f t="shared" si="34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5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7"/>
        <v>#REF!</v>
      </c>
      <c r="K235" s="16" t="e">
        <f t="shared" si="28"/>
        <v>#REF!</v>
      </c>
      <c r="L235" s="16" t="e">
        <f t="shared" si="29"/>
        <v>#REF!</v>
      </c>
      <c r="M235" s="276" t="e">
        <f t="shared" si="30"/>
        <v>#REF!</v>
      </c>
      <c r="N235" s="16" t="e">
        <f t="shared" si="31"/>
        <v>#REF!</v>
      </c>
      <c r="O235" s="16" t="e">
        <f t="shared" si="32"/>
        <v>#REF!</v>
      </c>
      <c r="P235" s="16" t="e">
        <f>#REF!</f>
        <v>#REF!</v>
      </c>
      <c r="Q235" s="16" t="e">
        <f t="shared" si="33"/>
        <v>#REF!</v>
      </c>
      <c r="R235" s="241" t="e">
        <f>#REF!</f>
        <v>#REF!</v>
      </c>
      <c r="S235" s="241"/>
      <c r="T235" s="242" t="e">
        <f t="shared" si="34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5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7"/>
        <v>#REF!</v>
      </c>
      <c r="K236" s="16" t="e">
        <f t="shared" si="28"/>
        <v>#REF!</v>
      </c>
      <c r="L236" s="16" t="e">
        <f t="shared" si="29"/>
        <v>#REF!</v>
      </c>
      <c r="M236" s="276" t="e">
        <f t="shared" si="30"/>
        <v>#REF!</v>
      </c>
      <c r="N236" s="16" t="e">
        <f t="shared" si="31"/>
        <v>#REF!</v>
      </c>
      <c r="O236" s="16" t="e">
        <f t="shared" si="32"/>
        <v>#REF!</v>
      </c>
      <c r="P236" s="16" t="e">
        <f>#REF!</f>
        <v>#REF!</v>
      </c>
      <c r="Q236" s="16" t="e">
        <f t="shared" si="33"/>
        <v>#REF!</v>
      </c>
      <c r="R236" s="241" t="e">
        <f>#REF!</f>
        <v>#REF!</v>
      </c>
      <c r="S236" s="241"/>
      <c r="T236" s="242" t="e">
        <f t="shared" si="34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5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7"/>
        <v>#REF!</v>
      </c>
      <c r="K237" s="16" t="e">
        <f t="shared" si="28"/>
        <v>#REF!</v>
      </c>
      <c r="L237" s="16" t="e">
        <f t="shared" si="29"/>
        <v>#REF!</v>
      </c>
      <c r="M237" s="276" t="e">
        <f t="shared" si="30"/>
        <v>#REF!</v>
      </c>
      <c r="N237" s="16" t="e">
        <f t="shared" si="31"/>
        <v>#REF!</v>
      </c>
      <c r="O237" s="16" t="e">
        <f t="shared" si="32"/>
        <v>#REF!</v>
      </c>
      <c r="P237" s="16" t="e">
        <f>#REF!</f>
        <v>#REF!</v>
      </c>
      <c r="Q237" s="16" t="e">
        <f t="shared" si="33"/>
        <v>#REF!</v>
      </c>
      <c r="R237" s="241" t="e">
        <f>#REF!</f>
        <v>#REF!</v>
      </c>
      <c r="S237" s="241"/>
      <c r="T237" s="242" t="e">
        <f t="shared" si="34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5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7"/>
        <v>#REF!</v>
      </c>
      <c r="K238" s="16" t="e">
        <f t="shared" si="28"/>
        <v>#REF!</v>
      </c>
      <c r="L238" s="16" t="e">
        <f t="shared" si="29"/>
        <v>#REF!</v>
      </c>
      <c r="M238" s="276" t="e">
        <f t="shared" si="30"/>
        <v>#REF!</v>
      </c>
      <c r="N238" s="16" t="e">
        <f t="shared" si="31"/>
        <v>#REF!</v>
      </c>
      <c r="O238" s="16" t="e">
        <f t="shared" si="32"/>
        <v>#REF!</v>
      </c>
      <c r="P238" s="16" t="e">
        <f>#REF!</f>
        <v>#REF!</v>
      </c>
      <c r="Q238" s="16" t="e">
        <f t="shared" si="33"/>
        <v>#REF!</v>
      </c>
      <c r="R238" s="241" t="e">
        <f>#REF!</f>
        <v>#REF!</v>
      </c>
      <c r="S238" s="249"/>
      <c r="T238" s="242" t="e">
        <f t="shared" si="34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5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7"/>
        <v>#REF!</v>
      </c>
      <c r="K239" s="16" t="e">
        <f t="shared" si="28"/>
        <v>#REF!</v>
      </c>
      <c r="L239" s="16" t="e">
        <f t="shared" si="29"/>
        <v>#REF!</v>
      </c>
      <c r="M239" s="276" t="e">
        <f t="shared" si="30"/>
        <v>#REF!</v>
      </c>
      <c r="N239" s="16" t="e">
        <f t="shared" si="31"/>
        <v>#REF!</v>
      </c>
      <c r="O239" s="16" t="e">
        <f t="shared" si="32"/>
        <v>#REF!</v>
      </c>
      <c r="P239" s="16" t="e">
        <f>#REF!</f>
        <v>#REF!</v>
      </c>
      <c r="Q239" s="16" t="e">
        <f t="shared" si="33"/>
        <v>#REF!</v>
      </c>
      <c r="R239" s="241" t="e">
        <f>#REF!</f>
        <v>#REF!</v>
      </c>
      <c r="S239" s="249"/>
      <c r="T239" s="242" t="e">
        <f t="shared" si="34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5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7"/>
        <v>#REF!</v>
      </c>
      <c r="K240" s="16" t="e">
        <f t="shared" si="28"/>
        <v>#REF!</v>
      </c>
      <c r="L240" s="16" t="e">
        <f t="shared" si="29"/>
        <v>#REF!</v>
      </c>
      <c r="M240" s="276" t="e">
        <f t="shared" si="30"/>
        <v>#REF!</v>
      </c>
      <c r="N240" s="16" t="e">
        <f t="shared" si="31"/>
        <v>#REF!</v>
      </c>
      <c r="O240" s="16" t="e">
        <f t="shared" si="32"/>
        <v>#REF!</v>
      </c>
      <c r="P240" s="16" t="e">
        <f>#REF!</f>
        <v>#REF!</v>
      </c>
      <c r="Q240" s="16" t="e">
        <f t="shared" si="33"/>
        <v>#REF!</v>
      </c>
      <c r="R240" s="241" t="e">
        <f>#REF!</f>
        <v>#REF!</v>
      </c>
      <c r="S240" s="5"/>
      <c r="T240" s="242" t="e">
        <f t="shared" si="34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5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7"/>
        <v>#REF!</v>
      </c>
      <c r="K241" s="16" t="e">
        <f t="shared" si="28"/>
        <v>#REF!</v>
      </c>
      <c r="L241" s="16" t="e">
        <f t="shared" si="29"/>
        <v>#REF!</v>
      </c>
      <c r="M241" s="276" t="e">
        <f t="shared" si="30"/>
        <v>#REF!</v>
      </c>
      <c r="N241" s="16" t="e">
        <f t="shared" si="31"/>
        <v>#REF!</v>
      </c>
      <c r="O241" s="16" t="e">
        <f t="shared" si="32"/>
        <v>#REF!</v>
      </c>
      <c r="P241" s="16" t="e">
        <f>#REF!</f>
        <v>#REF!</v>
      </c>
      <c r="Q241" s="16" t="e">
        <f t="shared" si="33"/>
        <v>#REF!</v>
      </c>
      <c r="R241" s="241" t="e">
        <f>#REF!</f>
        <v>#REF!</v>
      </c>
      <c r="S241" s="249"/>
      <c r="T241" s="242" t="e">
        <f t="shared" si="34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5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7"/>
        <v>#REF!</v>
      </c>
      <c r="K242" s="16" t="e">
        <f t="shared" si="28"/>
        <v>#REF!</v>
      </c>
      <c r="L242" s="16" t="e">
        <f t="shared" si="29"/>
        <v>#REF!</v>
      </c>
      <c r="M242" s="276" t="e">
        <f t="shared" si="30"/>
        <v>#REF!</v>
      </c>
      <c r="N242" s="16" t="e">
        <f t="shared" si="31"/>
        <v>#REF!</v>
      </c>
      <c r="O242" s="16" t="e">
        <f t="shared" si="32"/>
        <v>#REF!</v>
      </c>
      <c r="P242" s="16" t="e">
        <f>#REF!</f>
        <v>#REF!</v>
      </c>
      <c r="Q242" s="16" t="e">
        <f t="shared" si="33"/>
        <v>#REF!</v>
      </c>
      <c r="R242" s="241" t="e">
        <f>#REF!</f>
        <v>#REF!</v>
      </c>
      <c r="S242" s="249"/>
      <c r="T242" s="242" t="e">
        <f t="shared" si="34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5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7"/>
        <v>#REF!</v>
      </c>
      <c r="K243" s="16" t="e">
        <f t="shared" si="28"/>
        <v>#REF!</v>
      </c>
      <c r="L243" s="16" t="e">
        <f t="shared" si="29"/>
        <v>#REF!</v>
      </c>
      <c r="M243" s="276" t="e">
        <f t="shared" si="30"/>
        <v>#REF!</v>
      </c>
      <c r="N243" s="16" t="e">
        <f t="shared" si="31"/>
        <v>#REF!</v>
      </c>
      <c r="O243" s="16" t="e">
        <f t="shared" si="32"/>
        <v>#REF!</v>
      </c>
      <c r="P243" s="16" t="e">
        <f>#REF!</f>
        <v>#REF!</v>
      </c>
      <c r="Q243" s="16" t="e">
        <f t="shared" si="33"/>
        <v>#REF!</v>
      </c>
      <c r="R243" s="241" t="e">
        <f>#REF!</f>
        <v>#REF!</v>
      </c>
      <c r="S243" s="5"/>
      <c r="T243" s="242" t="e">
        <f t="shared" si="34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5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7"/>
        <v>#REF!</v>
      </c>
      <c r="K244" s="16" t="e">
        <f t="shared" si="28"/>
        <v>#REF!</v>
      </c>
      <c r="L244" s="16" t="e">
        <f t="shared" si="29"/>
        <v>#REF!</v>
      </c>
      <c r="M244" s="276" t="e">
        <f t="shared" si="30"/>
        <v>#REF!</v>
      </c>
      <c r="N244" s="16" t="e">
        <f t="shared" si="31"/>
        <v>#REF!</v>
      </c>
      <c r="O244" s="16" t="e">
        <f t="shared" si="32"/>
        <v>#REF!</v>
      </c>
      <c r="P244" s="16" t="e">
        <f>#REF!</f>
        <v>#REF!</v>
      </c>
      <c r="Q244" s="16" t="e">
        <f t="shared" si="33"/>
        <v>#REF!</v>
      </c>
      <c r="R244" s="241" t="e">
        <f>#REF!</f>
        <v>#REF!</v>
      </c>
      <c r="S244" s="246"/>
      <c r="T244" s="242" t="e">
        <f t="shared" si="34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5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7"/>
        <v>#REF!</v>
      </c>
      <c r="K245" s="16" t="e">
        <f t="shared" si="28"/>
        <v>#REF!</v>
      </c>
      <c r="L245" s="16" t="e">
        <f t="shared" si="29"/>
        <v>#REF!</v>
      </c>
      <c r="M245" s="276" t="e">
        <f t="shared" si="30"/>
        <v>#REF!</v>
      </c>
      <c r="N245" s="16" t="e">
        <f t="shared" si="31"/>
        <v>#REF!</v>
      </c>
      <c r="O245" s="16" t="e">
        <f t="shared" si="32"/>
        <v>#REF!</v>
      </c>
      <c r="P245" s="16" t="e">
        <f>#REF!</f>
        <v>#REF!</v>
      </c>
      <c r="Q245" s="16" t="e">
        <f t="shared" si="33"/>
        <v>#REF!</v>
      </c>
      <c r="R245" s="241" t="e">
        <f>#REF!</f>
        <v>#REF!</v>
      </c>
      <c r="S245" s="241"/>
      <c r="T245" s="242" t="e">
        <f t="shared" si="34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5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7"/>
        <v>#REF!</v>
      </c>
      <c r="K246" s="16" t="e">
        <f t="shared" si="28"/>
        <v>#REF!</v>
      </c>
      <c r="L246" s="16" t="e">
        <f t="shared" si="29"/>
        <v>#REF!</v>
      </c>
      <c r="M246" s="276" t="e">
        <f t="shared" si="30"/>
        <v>#REF!</v>
      </c>
      <c r="N246" s="16" t="e">
        <f t="shared" si="31"/>
        <v>#REF!</v>
      </c>
      <c r="O246" s="16" t="e">
        <f t="shared" si="32"/>
        <v>#REF!</v>
      </c>
      <c r="P246" s="16" t="e">
        <f>#REF!</f>
        <v>#REF!</v>
      </c>
      <c r="Q246" s="16" t="e">
        <f t="shared" si="33"/>
        <v>#REF!</v>
      </c>
      <c r="R246" s="241" t="e">
        <f>#REF!</f>
        <v>#REF!</v>
      </c>
      <c r="S246" s="241"/>
      <c r="T246" s="242" t="e">
        <f t="shared" si="34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5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7"/>
        <v>#REF!</v>
      </c>
      <c r="K247" s="16" t="e">
        <f t="shared" si="28"/>
        <v>#REF!</v>
      </c>
      <c r="L247" s="16" t="e">
        <f t="shared" si="29"/>
        <v>#REF!</v>
      </c>
      <c r="M247" s="276" t="e">
        <f t="shared" si="30"/>
        <v>#REF!</v>
      </c>
      <c r="N247" s="16" t="e">
        <f t="shared" si="31"/>
        <v>#REF!</v>
      </c>
      <c r="O247" s="16" t="e">
        <f t="shared" si="32"/>
        <v>#REF!</v>
      </c>
      <c r="P247" s="16" t="e">
        <f>#REF!</f>
        <v>#REF!</v>
      </c>
      <c r="Q247" s="16" t="e">
        <f t="shared" si="33"/>
        <v>#REF!</v>
      </c>
      <c r="R247" s="241" t="e">
        <f>#REF!</f>
        <v>#REF!</v>
      </c>
      <c r="S247" s="241"/>
      <c r="T247" s="242" t="e">
        <f t="shared" si="34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5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7"/>
        <v>#REF!</v>
      </c>
      <c r="K248" s="16" t="e">
        <f t="shared" si="28"/>
        <v>#REF!</v>
      </c>
      <c r="L248" s="16" t="e">
        <f t="shared" si="29"/>
        <v>#REF!</v>
      </c>
      <c r="M248" s="276" t="e">
        <f t="shared" si="30"/>
        <v>#REF!</v>
      </c>
      <c r="N248" s="16" t="e">
        <f t="shared" si="31"/>
        <v>#REF!</v>
      </c>
      <c r="O248" s="16" t="e">
        <f t="shared" si="32"/>
        <v>#REF!</v>
      </c>
      <c r="P248" s="16" t="e">
        <f>#REF!</f>
        <v>#REF!</v>
      </c>
      <c r="Q248" s="16" t="e">
        <f t="shared" si="33"/>
        <v>#REF!</v>
      </c>
      <c r="R248" s="241" t="e">
        <f>#REF!</f>
        <v>#REF!</v>
      </c>
      <c r="S248" s="241"/>
      <c r="T248" s="242" t="e">
        <f t="shared" si="34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5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7"/>
        <v>#REF!</v>
      </c>
      <c r="K249" s="16" t="e">
        <f t="shared" si="28"/>
        <v>#REF!</v>
      </c>
      <c r="L249" s="16" t="e">
        <f t="shared" si="29"/>
        <v>#REF!</v>
      </c>
      <c r="M249" s="276" t="e">
        <f t="shared" si="30"/>
        <v>#REF!</v>
      </c>
      <c r="N249" s="16" t="e">
        <f t="shared" si="31"/>
        <v>#REF!</v>
      </c>
      <c r="O249" s="16" t="e">
        <f t="shared" si="32"/>
        <v>#REF!</v>
      </c>
      <c r="P249" s="16" t="e">
        <f>#REF!</f>
        <v>#REF!</v>
      </c>
      <c r="Q249" s="16" t="e">
        <f t="shared" si="33"/>
        <v>#REF!</v>
      </c>
      <c r="R249" s="241" t="e">
        <f>#REF!</f>
        <v>#REF!</v>
      </c>
      <c r="S249" s="241"/>
      <c r="T249" s="242" t="e">
        <f t="shared" si="34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5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7"/>
        <v>#REF!</v>
      </c>
      <c r="K250" s="16" t="e">
        <f t="shared" si="28"/>
        <v>#REF!</v>
      </c>
      <c r="L250" s="16" t="e">
        <f t="shared" si="29"/>
        <v>#REF!</v>
      </c>
      <c r="M250" s="276" t="e">
        <f t="shared" si="30"/>
        <v>#REF!</v>
      </c>
      <c r="N250" s="16" t="e">
        <f t="shared" si="31"/>
        <v>#REF!</v>
      </c>
      <c r="O250" s="16" t="e">
        <f t="shared" si="32"/>
        <v>#REF!</v>
      </c>
      <c r="P250" s="16" t="e">
        <f>#REF!</f>
        <v>#REF!</v>
      </c>
      <c r="Q250" s="16" t="e">
        <f t="shared" si="33"/>
        <v>#REF!</v>
      </c>
      <c r="R250" s="241" t="e">
        <f>#REF!</f>
        <v>#REF!</v>
      </c>
      <c r="S250" s="241"/>
      <c r="T250" s="242" t="e">
        <f t="shared" si="34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5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7"/>
        <v>#REF!</v>
      </c>
      <c r="K251" s="16" t="e">
        <f t="shared" si="28"/>
        <v>#REF!</v>
      </c>
      <c r="L251" s="16" t="e">
        <f t="shared" si="29"/>
        <v>#REF!</v>
      </c>
      <c r="M251" s="276" t="e">
        <f t="shared" si="30"/>
        <v>#REF!</v>
      </c>
      <c r="N251" s="16" t="e">
        <f t="shared" si="31"/>
        <v>#REF!</v>
      </c>
      <c r="O251" s="16" t="e">
        <f t="shared" si="32"/>
        <v>#REF!</v>
      </c>
      <c r="P251" s="16" t="e">
        <f>#REF!</f>
        <v>#REF!</v>
      </c>
      <c r="Q251" s="16" t="e">
        <f t="shared" si="33"/>
        <v>#REF!</v>
      </c>
      <c r="R251" s="241" t="e">
        <f>#REF!</f>
        <v>#REF!</v>
      </c>
      <c r="S251" s="247"/>
      <c r="T251" s="242" t="e">
        <f t="shared" si="34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5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7"/>
        <v>#REF!</v>
      </c>
      <c r="K252" s="16" t="e">
        <f t="shared" si="28"/>
        <v>#REF!</v>
      </c>
      <c r="L252" s="16" t="e">
        <f t="shared" si="29"/>
        <v>#REF!</v>
      </c>
      <c r="M252" s="276" t="e">
        <f t="shared" si="30"/>
        <v>#REF!</v>
      </c>
      <c r="N252" s="16" t="e">
        <f t="shared" si="31"/>
        <v>#REF!</v>
      </c>
      <c r="O252" s="16" t="e">
        <f t="shared" si="32"/>
        <v>#REF!</v>
      </c>
      <c r="P252" s="16" t="e">
        <f>#REF!</f>
        <v>#REF!</v>
      </c>
      <c r="Q252" s="16" t="e">
        <f t="shared" si="33"/>
        <v>#REF!</v>
      </c>
      <c r="R252" s="241" t="e">
        <f>#REF!</f>
        <v>#REF!</v>
      </c>
      <c r="S252" s="247"/>
      <c r="T252" s="242" t="e">
        <f t="shared" si="34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5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7"/>
        <v>#REF!</v>
      </c>
      <c r="K253" s="16" t="e">
        <f t="shared" si="28"/>
        <v>#REF!</v>
      </c>
      <c r="L253" s="16" t="e">
        <f t="shared" si="29"/>
        <v>#REF!</v>
      </c>
      <c r="M253" s="276" t="e">
        <f t="shared" si="30"/>
        <v>#REF!</v>
      </c>
      <c r="N253" s="16" t="e">
        <f t="shared" si="31"/>
        <v>#REF!</v>
      </c>
      <c r="O253" s="16" t="e">
        <f t="shared" si="32"/>
        <v>#REF!</v>
      </c>
      <c r="P253" s="16" t="e">
        <f>#REF!</f>
        <v>#REF!</v>
      </c>
      <c r="Q253" s="16" t="e">
        <f t="shared" si="33"/>
        <v>#REF!</v>
      </c>
      <c r="R253" s="241" t="e">
        <f>#REF!</f>
        <v>#REF!</v>
      </c>
      <c r="S253" s="249"/>
      <c r="T253" s="242" t="e">
        <f t="shared" si="34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5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7"/>
        <v>#REF!</v>
      </c>
      <c r="K254" s="16" t="e">
        <f t="shared" si="28"/>
        <v>#REF!</v>
      </c>
      <c r="L254" s="16" t="e">
        <f t="shared" si="29"/>
        <v>#REF!</v>
      </c>
      <c r="M254" s="276" t="e">
        <f t="shared" si="30"/>
        <v>#REF!</v>
      </c>
      <c r="N254" s="16" t="e">
        <f t="shared" si="31"/>
        <v>#REF!</v>
      </c>
      <c r="O254" s="16" t="e">
        <f t="shared" si="32"/>
        <v>#REF!</v>
      </c>
      <c r="P254" s="16" t="e">
        <f>#REF!</f>
        <v>#REF!</v>
      </c>
      <c r="Q254" s="16" t="e">
        <f t="shared" si="33"/>
        <v>#REF!</v>
      </c>
      <c r="R254" s="241" t="e">
        <f>#REF!</f>
        <v>#REF!</v>
      </c>
      <c r="S254" s="249"/>
      <c r="T254" s="242" t="e">
        <f t="shared" si="34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5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7"/>
        <v>#REF!</v>
      </c>
      <c r="K255" s="16" t="e">
        <f t="shared" si="28"/>
        <v>#REF!</v>
      </c>
      <c r="L255" s="16" t="e">
        <f t="shared" si="29"/>
        <v>#REF!</v>
      </c>
      <c r="M255" s="276" t="e">
        <f t="shared" si="30"/>
        <v>#REF!</v>
      </c>
      <c r="N255" s="16" t="e">
        <f t="shared" si="31"/>
        <v>#REF!</v>
      </c>
      <c r="O255" s="16" t="e">
        <f t="shared" si="32"/>
        <v>#REF!</v>
      </c>
      <c r="P255" s="16" t="e">
        <f>#REF!</f>
        <v>#REF!</v>
      </c>
      <c r="Q255" s="16" t="e">
        <f t="shared" si="33"/>
        <v>#REF!</v>
      </c>
      <c r="R255" s="241" t="e">
        <f>#REF!</f>
        <v>#REF!</v>
      </c>
      <c r="S255" s="5"/>
      <c r="T255" s="242" t="e">
        <f t="shared" si="34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5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7"/>
        <v>#REF!</v>
      </c>
      <c r="K256" s="16" t="e">
        <f t="shared" si="28"/>
        <v>#REF!</v>
      </c>
      <c r="L256" s="16" t="e">
        <f t="shared" si="29"/>
        <v>#REF!</v>
      </c>
      <c r="M256" s="276" t="e">
        <f t="shared" si="30"/>
        <v>#REF!</v>
      </c>
      <c r="N256" s="16" t="e">
        <f t="shared" si="31"/>
        <v>#REF!</v>
      </c>
      <c r="O256" s="16" t="e">
        <f t="shared" si="32"/>
        <v>#REF!</v>
      </c>
      <c r="P256" s="16" t="e">
        <f>#REF!</f>
        <v>#REF!</v>
      </c>
      <c r="Q256" s="16" t="e">
        <f t="shared" si="33"/>
        <v>#REF!</v>
      </c>
      <c r="R256" s="241" t="e">
        <f>#REF!</f>
        <v>#REF!</v>
      </c>
      <c r="S256" s="249"/>
      <c r="T256" s="242" t="e">
        <f t="shared" si="34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5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7"/>
        <v>#REF!</v>
      </c>
      <c r="K257" s="16" t="e">
        <f t="shared" si="28"/>
        <v>#REF!</v>
      </c>
      <c r="L257" s="16" t="e">
        <f t="shared" si="29"/>
        <v>#REF!</v>
      </c>
      <c r="M257" s="276" t="e">
        <f t="shared" si="30"/>
        <v>#REF!</v>
      </c>
      <c r="N257" s="16" t="e">
        <f t="shared" si="31"/>
        <v>#REF!</v>
      </c>
      <c r="O257" s="16" t="e">
        <f t="shared" si="32"/>
        <v>#REF!</v>
      </c>
      <c r="P257" s="16" t="e">
        <f>#REF!</f>
        <v>#REF!</v>
      </c>
      <c r="Q257" s="16" t="e">
        <f t="shared" si="33"/>
        <v>#REF!</v>
      </c>
      <c r="R257" s="241" t="e">
        <f>#REF!</f>
        <v>#REF!</v>
      </c>
      <c r="S257" s="249"/>
      <c r="T257" s="242" t="e">
        <f t="shared" si="34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5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7"/>
        <v>#REF!</v>
      </c>
      <c r="K258" s="16" t="e">
        <f t="shared" si="28"/>
        <v>#REF!</v>
      </c>
      <c r="L258" s="16" t="e">
        <f t="shared" si="29"/>
        <v>#REF!</v>
      </c>
      <c r="M258" s="276" t="e">
        <f t="shared" si="30"/>
        <v>#REF!</v>
      </c>
      <c r="N258" s="16" t="e">
        <f t="shared" si="31"/>
        <v>#REF!</v>
      </c>
      <c r="O258" s="16" t="e">
        <f t="shared" si="32"/>
        <v>#REF!</v>
      </c>
      <c r="P258" s="16" t="e">
        <f>#REF!</f>
        <v>#REF!</v>
      </c>
      <c r="Q258" s="16" t="e">
        <f t="shared" si="33"/>
        <v>#REF!</v>
      </c>
      <c r="R258" s="241" t="e">
        <f>#REF!</f>
        <v>#REF!</v>
      </c>
      <c r="S258" s="5"/>
      <c r="T258" s="242" t="e">
        <f t="shared" si="34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5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7"/>
        <v>#REF!</v>
      </c>
      <c r="K259" s="16" t="e">
        <f t="shared" si="28"/>
        <v>#REF!</v>
      </c>
      <c r="L259" s="16" t="e">
        <f t="shared" si="29"/>
        <v>#REF!</v>
      </c>
      <c r="M259" s="276" t="e">
        <f t="shared" si="30"/>
        <v>#REF!</v>
      </c>
      <c r="N259" s="16" t="e">
        <f t="shared" si="31"/>
        <v>#REF!</v>
      </c>
      <c r="O259" s="16" t="e">
        <f t="shared" si="32"/>
        <v>#REF!</v>
      </c>
      <c r="P259" s="16" t="e">
        <f>#REF!</f>
        <v>#REF!</v>
      </c>
      <c r="Q259" s="16" t="e">
        <f t="shared" si="33"/>
        <v>#REF!</v>
      </c>
      <c r="R259" s="241" t="e">
        <f>#REF!</f>
        <v>#REF!</v>
      </c>
      <c r="S259" s="246"/>
      <c r="T259" s="242" t="e">
        <f t="shared" si="34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5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7"/>
        <v>#REF!</v>
      </c>
      <c r="K260" s="16" t="e">
        <f t="shared" si="28"/>
        <v>#REF!</v>
      </c>
      <c r="L260" s="16" t="e">
        <f t="shared" si="29"/>
        <v>#REF!</v>
      </c>
      <c r="M260" s="276" t="e">
        <f t="shared" si="30"/>
        <v>#REF!</v>
      </c>
      <c r="N260" s="16" t="e">
        <f t="shared" si="31"/>
        <v>#REF!</v>
      </c>
      <c r="O260" s="16" t="e">
        <f t="shared" si="32"/>
        <v>#REF!</v>
      </c>
      <c r="P260" s="16" t="e">
        <f>#REF!</f>
        <v>#REF!</v>
      </c>
      <c r="Q260" s="16" t="e">
        <f t="shared" si="33"/>
        <v>#REF!</v>
      </c>
      <c r="R260" s="241" t="e">
        <f>#REF!</f>
        <v>#REF!</v>
      </c>
      <c r="S260" s="241"/>
      <c r="T260" s="242" t="e">
        <f t="shared" si="34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5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7"/>
        <v>#REF!</v>
      </c>
      <c r="K261" s="16" t="e">
        <f t="shared" si="28"/>
        <v>#REF!</v>
      </c>
      <c r="L261" s="16" t="e">
        <f t="shared" si="29"/>
        <v>#REF!</v>
      </c>
      <c r="M261" s="276" t="e">
        <f t="shared" si="30"/>
        <v>#REF!</v>
      </c>
      <c r="N261" s="16" t="e">
        <f t="shared" si="31"/>
        <v>#REF!</v>
      </c>
      <c r="O261" s="16" t="e">
        <f t="shared" si="32"/>
        <v>#REF!</v>
      </c>
      <c r="P261" s="16" t="e">
        <f>#REF!</f>
        <v>#REF!</v>
      </c>
      <c r="Q261" s="16" t="e">
        <f t="shared" si="33"/>
        <v>#REF!</v>
      </c>
      <c r="R261" s="241" t="e">
        <f>#REF!</f>
        <v>#REF!</v>
      </c>
      <c r="S261" s="241"/>
      <c r="T261" s="242" t="e">
        <f t="shared" si="34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5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6">I262</f>
        <v>#REF!</v>
      </c>
      <c r="K262" s="16" t="e">
        <f t="shared" ref="K262:K325" si="37">HOUR(I262-H262)+MINUTE(I262-H262)/60</f>
        <v>#REF!</v>
      </c>
      <c r="L262" s="16" t="e">
        <f t="shared" ref="L262:L325" si="38">IF(J262&lt;0.9993,"OP","")</f>
        <v>#REF!</v>
      </c>
      <c r="M262" s="276" t="e">
        <f t="shared" ref="M262:M325" si="39">IF(K262&lt;6,"ANT",IF(K262&lt;12,"BLU","CID"))</f>
        <v>#REF!</v>
      </c>
      <c r="N262" s="16" t="e">
        <f t="shared" ref="N262:N325" si="40">VALUE(O262)</f>
        <v>#REF!</v>
      </c>
      <c r="O262" s="16" t="e">
        <f t="shared" ref="O262:O325" si="41">SUBSTITUTE(P262,"MW","")</f>
        <v>#REF!</v>
      </c>
      <c r="P262" s="16" t="e">
        <f>#REF!</f>
        <v>#REF!</v>
      </c>
      <c r="Q262" s="16" t="e">
        <f t="shared" ref="Q262:Q325" si="42">IF(J262&gt;=0.99,"0","1")</f>
        <v>#REF!</v>
      </c>
      <c r="R262" s="241" t="e">
        <f>#REF!</f>
        <v>#REF!</v>
      </c>
      <c r="S262" s="241"/>
      <c r="T262" s="242" t="e">
        <f t="shared" ref="T262:T325" si="43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6"/>
        <v>#REF!</v>
      </c>
      <c r="K263" s="16" t="e">
        <f t="shared" si="37"/>
        <v>#REF!</v>
      </c>
      <c r="L263" s="16" t="e">
        <f t="shared" si="38"/>
        <v>#REF!</v>
      </c>
      <c r="M263" s="276" t="e">
        <f t="shared" si="39"/>
        <v>#REF!</v>
      </c>
      <c r="N263" s="16" t="e">
        <f t="shared" si="40"/>
        <v>#REF!</v>
      </c>
      <c r="O263" s="16" t="e">
        <f t="shared" si="41"/>
        <v>#REF!</v>
      </c>
      <c r="P263" s="16" t="e">
        <f>#REF!</f>
        <v>#REF!</v>
      </c>
      <c r="Q263" s="16" t="e">
        <f t="shared" si="42"/>
        <v>#REF!</v>
      </c>
      <c r="R263" s="241" t="e">
        <f>#REF!</f>
        <v>#REF!</v>
      </c>
      <c r="S263" s="241"/>
      <c r="T263" s="242" t="e">
        <f t="shared" si="43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4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6"/>
        <v>#REF!</v>
      </c>
      <c r="K264" s="16" t="e">
        <f t="shared" si="37"/>
        <v>#REF!</v>
      </c>
      <c r="L264" s="16" t="e">
        <f t="shared" si="38"/>
        <v>#REF!</v>
      </c>
      <c r="M264" s="276" t="e">
        <f t="shared" si="39"/>
        <v>#REF!</v>
      </c>
      <c r="N264" s="16" t="e">
        <f t="shared" si="40"/>
        <v>#REF!</v>
      </c>
      <c r="O264" s="16" t="e">
        <f t="shared" si="41"/>
        <v>#REF!</v>
      </c>
      <c r="P264" s="16" t="e">
        <f>#REF!</f>
        <v>#REF!</v>
      </c>
      <c r="Q264" s="16" t="e">
        <f t="shared" si="42"/>
        <v>#REF!</v>
      </c>
      <c r="R264" s="241" t="e">
        <f>#REF!</f>
        <v>#REF!</v>
      </c>
      <c r="S264" s="241"/>
      <c r="T264" s="242" t="e">
        <f t="shared" si="43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4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6"/>
        <v>#REF!</v>
      </c>
      <c r="K265" s="16" t="e">
        <f t="shared" si="37"/>
        <v>#REF!</v>
      </c>
      <c r="L265" s="16" t="e">
        <f t="shared" si="38"/>
        <v>#REF!</v>
      </c>
      <c r="M265" s="276" t="e">
        <f t="shared" si="39"/>
        <v>#REF!</v>
      </c>
      <c r="N265" s="16" t="e">
        <f t="shared" si="40"/>
        <v>#REF!</v>
      </c>
      <c r="O265" s="16" t="e">
        <f t="shared" si="41"/>
        <v>#REF!</v>
      </c>
      <c r="P265" s="16" t="e">
        <f>#REF!</f>
        <v>#REF!</v>
      </c>
      <c r="Q265" s="16" t="e">
        <f t="shared" si="42"/>
        <v>#REF!</v>
      </c>
      <c r="R265" s="241" t="e">
        <f>#REF!</f>
        <v>#REF!</v>
      </c>
      <c r="S265" s="241"/>
      <c r="T265" s="242" t="e">
        <f t="shared" si="43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4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6"/>
        <v>#REF!</v>
      </c>
      <c r="K266" s="16" t="e">
        <f t="shared" si="37"/>
        <v>#REF!</v>
      </c>
      <c r="L266" s="16" t="e">
        <f t="shared" si="38"/>
        <v>#REF!</v>
      </c>
      <c r="M266" s="276" t="e">
        <f t="shared" si="39"/>
        <v>#REF!</v>
      </c>
      <c r="N266" s="16" t="e">
        <f t="shared" si="40"/>
        <v>#REF!</v>
      </c>
      <c r="O266" s="16" t="e">
        <f t="shared" si="41"/>
        <v>#REF!</v>
      </c>
      <c r="P266" s="16" t="e">
        <f>#REF!</f>
        <v>#REF!</v>
      </c>
      <c r="Q266" s="16" t="e">
        <f t="shared" si="42"/>
        <v>#REF!</v>
      </c>
      <c r="R266" s="241" t="e">
        <f>#REF!</f>
        <v>#REF!</v>
      </c>
      <c r="S266" s="245"/>
      <c r="T266" s="242" t="e">
        <f t="shared" si="43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4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6"/>
        <v>#REF!</v>
      </c>
      <c r="K267" s="16" t="e">
        <f t="shared" si="37"/>
        <v>#REF!</v>
      </c>
      <c r="L267" s="16" t="e">
        <f t="shared" si="38"/>
        <v>#REF!</v>
      </c>
      <c r="M267" s="276" t="e">
        <f t="shared" si="39"/>
        <v>#REF!</v>
      </c>
      <c r="N267" s="16" t="e">
        <f t="shared" si="40"/>
        <v>#REF!</v>
      </c>
      <c r="O267" s="16" t="e">
        <f t="shared" si="41"/>
        <v>#REF!</v>
      </c>
      <c r="P267" s="16" t="e">
        <f>#REF!</f>
        <v>#REF!</v>
      </c>
      <c r="Q267" s="16" t="e">
        <f t="shared" si="42"/>
        <v>#REF!</v>
      </c>
      <c r="R267" s="241" t="e">
        <f>#REF!</f>
        <v>#REF!</v>
      </c>
      <c r="S267" s="245"/>
      <c r="T267" s="242" t="e">
        <f t="shared" si="43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4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6"/>
        <v>#REF!</v>
      </c>
      <c r="K268" s="16" t="e">
        <f t="shared" si="37"/>
        <v>#REF!</v>
      </c>
      <c r="L268" s="16" t="e">
        <f t="shared" si="38"/>
        <v>#REF!</v>
      </c>
      <c r="M268" s="276" t="e">
        <f t="shared" si="39"/>
        <v>#REF!</v>
      </c>
      <c r="N268" s="16" t="e">
        <f t="shared" si="40"/>
        <v>#REF!</v>
      </c>
      <c r="O268" s="16" t="e">
        <f t="shared" si="41"/>
        <v>#REF!</v>
      </c>
      <c r="P268" s="16" t="e">
        <f>#REF!</f>
        <v>#REF!</v>
      </c>
      <c r="Q268" s="16" t="e">
        <f t="shared" si="42"/>
        <v>#REF!</v>
      </c>
      <c r="R268" s="241" t="e">
        <f>#REF!</f>
        <v>#REF!</v>
      </c>
      <c r="S268" s="5"/>
      <c r="T268" s="242" t="e">
        <f t="shared" si="43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4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6"/>
        <v>#REF!</v>
      </c>
      <c r="K269" s="16" t="e">
        <f t="shared" si="37"/>
        <v>#REF!</v>
      </c>
      <c r="L269" s="16" t="e">
        <f t="shared" si="38"/>
        <v>#REF!</v>
      </c>
      <c r="M269" s="276" t="e">
        <f t="shared" si="39"/>
        <v>#REF!</v>
      </c>
      <c r="N269" s="16" t="e">
        <f t="shared" si="40"/>
        <v>#REF!</v>
      </c>
      <c r="O269" s="16" t="e">
        <f t="shared" si="41"/>
        <v>#REF!</v>
      </c>
      <c r="P269" s="16" t="e">
        <f>#REF!</f>
        <v>#REF!</v>
      </c>
      <c r="Q269" s="16" t="e">
        <f t="shared" si="42"/>
        <v>#REF!</v>
      </c>
      <c r="R269" s="241" t="e">
        <f>#REF!</f>
        <v>#REF!</v>
      </c>
      <c r="S269" s="5"/>
      <c r="T269" s="242" t="e">
        <f t="shared" si="43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4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6"/>
        <v>#REF!</v>
      </c>
      <c r="K270" s="16" t="e">
        <f t="shared" si="37"/>
        <v>#REF!</v>
      </c>
      <c r="L270" s="16" t="e">
        <f t="shared" si="38"/>
        <v>#REF!</v>
      </c>
      <c r="M270" s="276" t="e">
        <f t="shared" si="39"/>
        <v>#REF!</v>
      </c>
      <c r="N270" s="16" t="e">
        <f t="shared" si="40"/>
        <v>#REF!</v>
      </c>
      <c r="O270" s="16" t="e">
        <f t="shared" si="41"/>
        <v>#REF!</v>
      </c>
      <c r="P270" s="16" t="e">
        <f>#REF!</f>
        <v>#REF!</v>
      </c>
      <c r="Q270" s="16" t="e">
        <f t="shared" si="42"/>
        <v>#REF!</v>
      </c>
      <c r="R270" s="241" t="e">
        <f>#REF!</f>
        <v>#REF!</v>
      </c>
      <c r="S270" s="5"/>
      <c r="T270" s="242" t="e">
        <f t="shared" si="43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4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6"/>
        <v>#REF!</v>
      </c>
      <c r="K271" s="16" t="e">
        <f t="shared" si="37"/>
        <v>#REF!</v>
      </c>
      <c r="L271" s="16" t="e">
        <f t="shared" si="38"/>
        <v>#REF!</v>
      </c>
      <c r="M271" s="276" t="e">
        <f t="shared" si="39"/>
        <v>#REF!</v>
      </c>
      <c r="N271" s="16" t="e">
        <f t="shared" si="40"/>
        <v>#REF!</v>
      </c>
      <c r="O271" s="16" t="e">
        <f t="shared" si="41"/>
        <v>#REF!</v>
      </c>
      <c r="P271" s="16" t="e">
        <f>#REF!</f>
        <v>#REF!</v>
      </c>
      <c r="Q271" s="16" t="e">
        <f t="shared" si="42"/>
        <v>#REF!</v>
      </c>
      <c r="R271" s="241" t="e">
        <f>#REF!</f>
        <v>#REF!</v>
      </c>
      <c r="S271" s="5"/>
      <c r="T271" s="242" t="e">
        <f t="shared" si="43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4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6"/>
        <v>#REF!</v>
      </c>
      <c r="K272" s="16" t="e">
        <f t="shared" si="37"/>
        <v>#REF!</v>
      </c>
      <c r="L272" s="16" t="e">
        <f t="shared" si="38"/>
        <v>#REF!</v>
      </c>
      <c r="M272" s="276" t="e">
        <f t="shared" si="39"/>
        <v>#REF!</v>
      </c>
      <c r="N272" s="16" t="e">
        <f t="shared" si="40"/>
        <v>#REF!</v>
      </c>
      <c r="O272" s="16" t="e">
        <f t="shared" si="41"/>
        <v>#REF!</v>
      </c>
      <c r="P272" s="16" t="e">
        <f>#REF!</f>
        <v>#REF!</v>
      </c>
      <c r="Q272" s="16" t="e">
        <f t="shared" si="42"/>
        <v>#REF!</v>
      </c>
      <c r="R272" s="241" t="e">
        <f>#REF!</f>
        <v>#REF!</v>
      </c>
      <c r="S272" s="5"/>
      <c r="T272" s="242" t="e">
        <f t="shared" si="43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4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6"/>
        <v>#REF!</v>
      </c>
      <c r="K273" s="16" t="e">
        <f t="shared" si="37"/>
        <v>#REF!</v>
      </c>
      <c r="L273" s="16" t="e">
        <f t="shared" si="38"/>
        <v>#REF!</v>
      </c>
      <c r="M273" s="276" t="e">
        <f t="shared" si="39"/>
        <v>#REF!</v>
      </c>
      <c r="N273" s="16" t="e">
        <f t="shared" si="40"/>
        <v>#REF!</v>
      </c>
      <c r="O273" s="16" t="e">
        <f t="shared" si="41"/>
        <v>#REF!</v>
      </c>
      <c r="P273" s="16" t="e">
        <f>#REF!</f>
        <v>#REF!</v>
      </c>
      <c r="Q273" s="16" t="e">
        <f t="shared" si="42"/>
        <v>#REF!</v>
      </c>
      <c r="R273" s="241" t="e">
        <f>#REF!</f>
        <v>#REF!</v>
      </c>
      <c r="S273" s="5"/>
      <c r="T273" s="242" t="e">
        <f t="shared" si="43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4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6"/>
        <v>#REF!</v>
      </c>
      <c r="K274" s="16" t="e">
        <f t="shared" si="37"/>
        <v>#REF!</v>
      </c>
      <c r="L274" s="16" t="e">
        <f t="shared" si="38"/>
        <v>#REF!</v>
      </c>
      <c r="M274" s="276" t="e">
        <f t="shared" si="39"/>
        <v>#REF!</v>
      </c>
      <c r="N274" s="16" t="e">
        <f t="shared" si="40"/>
        <v>#REF!</v>
      </c>
      <c r="O274" s="16" t="e">
        <f t="shared" si="41"/>
        <v>#REF!</v>
      </c>
      <c r="P274" s="16" t="e">
        <f>#REF!</f>
        <v>#REF!</v>
      </c>
      <c r="Q274" s="16" t="e">
        <f t="shared" si="42"/>
        <v>#REF!</v>
      </c>
      <c r="R274" s="241" t="e">
        <f>#REF!</f>
        <v>#REF!</v>
      </c>
      <c r="S274" s="241"/>
      <c r="T274" s="242" t="e">
        <f t="shared" si="43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4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6"/>
        <v>#REF!</v>
      </c>
      <c r="K275" s="16" t="e">
        <f t="shared" si="37"/>
        <v>#REF!</v>
      </c>
      <c r="L275" s="16" t="e">
        <f t="shared" si="38"/>
        <v>#REF!</v>
      </c>
      <c r="M275" s="276" t="e">
        <f t="shared" si="39"/>
        <v>#REF!</v>
      </c>
      <c r="N275" s="16" t="e">
        <f t="shared" si="40"/>
        <v>#REF!</v>
      </c>
      <c r="O275" s="16" t="e">
        <f t="shared" si="41"/>
        <v>#REF!</v>
      </c>
      <c r="P275" s="16" t="e">
        <f>#REF!</f>
        <v>#REF!</v>
      </c>
      <c r="Q275" s="16" t="e">
        <f t="shared" si="42"/>
        <v>#REF!</v>
      </c>
      <c r="R275" s="241" t="e">
        <f>#REF!</f>
        <v>#REF!</v>
      </c>
      <c r="S275" s="241"/>
      <c r="T275" s="242" t="e">
        <f t="shared" si="43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4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6"/>
        <v>#REF!</v>
      </c>
      <c r="K276" s="16" t="e">
        <f t="shared" si="37"/>
        <v>#REF!</v>
      </c>
      <c r="L276" s="16" t="e">
        <f t="shared" si="38"/>
        <v>#REF!</v>
      </c>
      <c r="M276" s="276" t="e">
        <f t="shared" si="39"/>
        <v>#REF!</v>
      </c>
      <c r="N276" s="16" t="e">
        <f t="shared" si="40"/>
        <v>#REF!</v>
      </c>
      <c r="O276" s="16" t="e">
        <f t="shared" si="41"/>
        <v>#REF!</v>
      </c>
      <c r="P276" s="16" t="e">
        <f>#REF!</f>
        <v>#REF!</v>
      </c>
      <c r="Q276" s="16" t="e">
        <f t="shared" si="42"/>
        <v>#REF!</v>
      </c>
      <c r="R276" s="241" t="e">
        <f>#REF!</f>
        <v>#REF!</v>
      </c>
      <c r="S276" s="241"/>
      <c r="T276" s="242" t="e">
        <f t="shared" si="43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4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6"/>
        <v>#REF!</v>
      </c>
      <c r="K277" s="16" t="e">
        <f t="shared" si="37"/>
        <v>#REF!</v>
      </c>
      <c r="L277" s="16" t="e">
        <f t="shared" si="38"/>
        <v>#REF!</v>
      </c>
      <c r="M277" s="276" t="e">
        <f t="shared" si="39"/>
        <v>#REF!</v>
      </c>
      <c r="N277" s="16" t="e">
        <f t="shared" si="40"/>
        <v>#REF!</v>
      </c>
      <c r="O277" s="16" t="e">
        <f t="shared" si="41"/>
        <v>#REF!</v>
      </c>
      <c r="P277" s="16" t="e">
        <f>#REF!</f>
        <v>#REF!</v>
      </c>
      <c r="Q277" s="16" t="e">
        <f t="shared" si="42"/>
        <v>#REF!</v>
      </c>
      <c r="R277" s="241" t="e">
        <f>#REF!</f>
        <v>#REF!</v>
      </c>
      <c r="S277" s="241"/>
      <c r="T277" s="242" t="e">
        <f t="shared" si="43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4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6"/>
        <v>#REF!</v>
      </c>
      <c r="K278" s="16" t="e">
        <f t="shared" si="37"/>
        <v>#REF!</v>
      </c>
      <c r="L278" s="16" t="e">
        <f t="shared" si="38"/>
        <v>#REF!</v>
      </c>
      <c r="M278" s="276" t="e">
        <f t="shared" si="39"/>
        <v>#REF!</v>
      </c>
      <c r="N278" s="16" t="e">
        <f t="shared" si="40"/>
        <v>#REF!</v>
      </c>
      <c r="O278" s="16" t="e">
        <f t="shared" si="41"/>
        <v>#REF!</v>
      </c>
      <c r="P278" s="16" t="e">
        <f>#REF!</f>
        <v>#REF!</v>
      </c>
      <c r="Q278" s="16" t="e">
        <f t="shared" si="42"/>
        <v>#REF!</v>
      </c>
      <c r="R278" s="241" t="e">
        <f>#REF!</f>
        <v>#REF!</v>
      </c>
      <c r="S278" s="241"/>
      <c r="T278" s="242" t="e">
        <f t="shared" si="43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4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6"/>
        <v>#REF!</v>
      </c>
      <c r="K279" s="16" t="e">
        <f t="shared" si="37"/>
        <v>#REF!</v>
      </c>
      <c r="L279" s="16" t="e">
        <f t="shared" si="38"/>
        <v>#REF!</v>
      </c>
      <c r="M279" s="276" t="e">
        <f t="shared" si="39"/>
        <v>#REF!</v>
      </c>
      <c r="N279" s="16" t="e">
        <f t="shared" si="40"/>
        <v>#REF!</v>
      </c>
      <c r="O279" s="16" t="e">
        <f t="shared" si="41"/>
        <v>#REF!</v>
      </c>
      <c r="P279" s="16" t="e">
        <f>#REF!</f>
        <v>#REF!</v>
      </c>
      <c r="Q279" s="16" t="e">
        <f t="shared" si="42"/>
        <v>#REF!</v>
      </c>
      <c r="R279" s="241" t="e">
        <f>#REF!</f>
        <v>#REF!</v>
      </c>
      <c r="S279" s="241"/>
      <c r="T279" s="242" t="e">
        <f t="shared" si="43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4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6"/>
        <v>#REF!</v>
      </c>
      <c r="K280" s="16" t="e">
        <f t="shared" si="37"/>
        <v>#REF!</v>
      </c>
      <c r="L280" s="16" t="e">
        <f t="shared" si="38"/>
        <v>#REF!</v>
      </c>
      <c r="M280" s="276" t="e">
        <f t="shared" si="39"/>
        <v>#REF!</v>
      </c>
      <c r="N280" s="16" t="e">
        <f t="shared" si="40"/>
        <v>#REF!</v>
      </c>
      <c r="O280" s="16" t="e">
        <f t="shared" si="41"/>
        <v>#REF!</v>
      </c>
      <c r="P280" s="16" t="e">
        <f>#REF!</f>
        <v>#REF!</v>
      </c>
      <c r="Q280" s="16" t="e">
        <f t="shared" si="42"/>
        <v>#REF!</v>
      </c>
      <c r="R280" s="241" t="e">
        <f>#REF!</f>
        <v>#REF!</v>
      </c>
      <c r="S280" s="248"/>
      <c r="T280" s="242" t="e">
        <f t="shared" si="43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4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6"/>
        <v>#REF!</v>
      </c>
      <c r="K281" s="16" t="e">
        <f t="shared" si="37"/>
        <v>#REF!</v>
      </c>
      <c r="L281" s="16" t="e">
        <f t="shared" si="38"/>
        <v>#REF!</v>
      </c>
      <c r="M281" s="276" t="e">
        <f t="shared" si="39"/>
        <v>#REF!</v>
      </c>
      <c r="N281" s="16" t="e">
        <f t="shared" si="40"/>
        <v>#REF!</v>
      </c>
      <c r="O281" s="16" t="e">
        <f t="shared" si="41"/>
        <v>#REF!</v>
      </c>
      <c r="P281" s="16" t="e">
        <f>#REF!</f>
        <v>#REF!</v>
      </c>
      <c r="Q281" s="16" t="e">
        <f t="shared" si="42"/>
        <v>#REF!</v>
      </c>
      <c r="R281" s="241" t="e">
        <f>#REF!</f>
        <v>#REF!</v>
      </c>
      <c r="S281" s="247"/>
      <c r="T281" s="242" t="e">
        <f t="shared" si="43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4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6"/>
        <v>#REF!</v>
      </c>
      <c r="K282" s="16" t="e">
        <f t="shared" si="37"/>
        <v>#REF!</v>
      </c>
      <c r="L282" s="16" t="e">
        <f t="shared" si="38"/>
        <v>#REF!</v>
      </c>
      <c r="M282" s="276" t="e">
        <f t="shared" si="39"/>
        <v>#REF!</v>
      </c>
      <c r="N282" s="16" t="e">
        <f t="shared" si="40"/>
        <v>#REF!</v>
      </c>
      <c r="O282" s="16" t="e">
        <f t="shared" si="41"/>
        <v>#REF!</v>
      </c>
      <c r="P282" s="16" t="e">
        <f>#REF!</f>
        <v>#REF!</v>
      </c>
      <c r="Q282" s="16" t="e">
        <f t="shared" si="42"/>
        <v>#REF!</v>
      </c>
      <c r="R282" s="241" t="e">
        <f>#REF!</f>
        <v>#REF!</v>
      </c>
      <c r="S282" s="247"/>
      <c r="T282" s="242" t="e">
        <f t="shared" si="43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4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6"/>
        <v>#REF!</v>
      </c>
      <c r="K283" s="16" t="e">
        <f t="shared" si="37"/>
        <v>#REF!</v>
      </c>
      <c r="L283" s="16" t="e">
        <f t="shared" si="38"/>
        <v>#REF!</v>
      </c>
      <c r="M283" s="276" t="e">
        <f t="shared" si="39"/>
        <v>#REF!</v>
      </c>
      <c r="N283" s="16" t="e">
        <f t="shared" si="40"/>
        <v>#REF!</v>
      </c>
      <c r="O283" s="16" t="e">
        <f t="shared" si="41"/>
        <v>#REF!</v>
      </c>
      <c r="P283" s="16" t="e">
        <f>#REF!</f>
        <v>#REF!</v>
      </c>
      <c r="Q283" s="16" t="e">
        <f t="shared" si="42"/>
        <v>#REF!</v>
      </c>
      <c r="R283" s="241" t="e">
        <f>#REF!</f>
        <v>#REF!</v>
      </c>
      <c r="S283" s="248"/>
      <c r="T283" s="242" t="e">
        <f t="shared" si="43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4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6"/>
        <v>#REF!</v>
      </c>
      <c r="K284" s="16" t="e">
        <f t="shared" si="37"/>
        <v>#REF!</v>
      </c>
      <c r="L284" s="16" t="e">
        <f t="shared" si="38"/>
        <v>#REF!</v>
      </c>
      <c r="M284" s="276" t="e">
        <f t="shared" si="39"/>
        <v>#REF!</v>
      </c>
      <c r="N284" s="16" t="e">
        <f t="shared" si="40"/>
        <v>#REF!</v>
      </c>
      <c r="O284" s="16" t="e">
        <f t="shared" si="41"/>
        <v>#REF!</v>
      </c>
      <c r="P284" s="16" t="e">
        <f>#REF!</f>
        <v>#REF!</v>
      </c>
      <c r="Q284" s="16" t="e">
        <f t="shared" si="42"/>
        <v>#REF!</v>
      </c>
      <c r="R284" s="241" t="e">
        <f>#REF!</f>
        <v>#REF!</v>
      </c>
      <c r="S284" s="38"/>
      <c r="T284" s="242" t="e">
        <f t="shared" si="43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4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6"/>
        <v>#REF!</v>
      </c>
      <c r="K285" s="16" t="e">
        <f t="shared" si="37"/>
        <v>#REF!</v>
      </c>
      <c r="L285" s="16" t="e">
        <f t="shared" si="38"/>
        <v>#REF!</v>
      </c>
      <c r="M285" s="276" t="e">
        <f t="shared" si="39"/>
        <v>#REF!</v>
      </c>
      <c r="N285" s="16" t="e">
        <f t="shared" si="40"/>
        <v>#REF!</v>
      </c>
      <c r="O285" s="16" t="e">
        <f t="shared" si="41"/>
        <v>#REF!</v>
      </c>
      <c r="P285" s="16" t="e">
        <f>#REF!</f>
        <v>#REF!</v>
      </c>
      <c r="Q285" s="16" t="e">
        <f t="shared" si="42"/>
        <v>#REF!</v>
      </c>
      <c r="R285" s="241" t="e">
        <f>#REF!</f>
        <v>#REF!</v>
      </c>
      <c r="S285" s="38"/>
      <c r="T285" s="242" t="e">
        <f t="shared" si="43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4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6"/>
        <v>#REF!</v>
      </c>
      <c r="K286" s="16" t="e">
        <f t="shared" si="37"/>
        <v>#REF!</v>
      </c>
      <c r="L286" s="16" t="e">
        <f t="shared" si="38"/>
        <v>#REF!</v>
      </c>
      <c r="M286" s="276" t="e">
        <f t="shared" si="39"/>
        <v>#REF!</v>
      </c>
      <c r="N286" s="16" t="e">
        <f t="shared" si="40"/>
        <v>#REF!</v>
      </c>
      <c r="O286" s="16" t="e">
        <f t="shared" si="41"/>
        <v>#REF!</v>
      </c>
      <c r="P286" s="16" t="e">
        <f>#REF!</f>
        <v>#REF!</v>
      </c>
      <c r="Q286" s="16" t="e">
        <f t="shared" si="42"/>
        <v>#REF!</v>
      </c>
      <c r="R286" s="241" t="e">
        <f>#REF!</f>
        <v>#REF!</v>
      </c>
      <c r="S286" s="249"/>
      <c r="T286" s="242" t="e">
        <f t="shared" si="43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4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6"/>
        <v>#REF!</v>
      </c>
      <c r="K287" s="16" t="e">
        <f t="shared" si="37"/>
        <v>#REF!</v>
      </c>
      <c r="L287" s="16" t="e">
        <f t="shared" si="38"/>
        <v>#REF!</v>
      </c>
      <c r="M287" s="276" t="e">
        <f t="shared" si="39"/>
        <v>#REF!</v>
      </c>
      <c r="N287" s="16" t="e">
        <f t="shared" si="40"/>
        <v>#REF!</v>
      </c>
      <c r="O287" s="16" t="e">
        <f t="shared" si="41"/>
        <v>#REF!</v>
      </c>
      <c r="P287" s="16" t="e">
        <f>#REF!</f>
        <v>#REF!</v>
      </c>
      <c r="Q287" s="16" t="e">
        <f t="shared" si="42"/>
        <v>#REF!</v>
      </c>
      <c r="R287" s="241" t="e">
        <f>#REF!</f>
        <v>#REF!</v>
      </c>
      <c r="S287" s="249"/>
      <c r="T287" s="242" t="e">
        <f t="shared" si="43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4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6"/>
        <v>#REF!</v>
      </c>
      <c r="K288" s="16" t="e">
        <f t="shared" si="37"/>
        <v>#REF!</v>
      </c>
      <c r="L288" s="16" t="e">
        <f t="shared" si="38"/>
        <v>#REF!</v>
      </c>
      <c r="M288" s="276" t="e">
        <f t="shared" si="39"/>
        <v>#REF!</v>
      </c>
      <c r="N288" s="16" t="e">
        <f t="shared" si="40"/>
        <v>#REF!</v>
      </c>
      <c r="O288" s="16" t="e">
        <f t="shared" si="41"/>
        <v>#REF!</v>
      </c>
      <c r="P288" s="16" t="e">
        <f>#REF!</f>
        <v>#REF!</v>
      </c>
      <c r="Q288" s="16" t="e">
        <f t="shared" si="42"/>
        <v>#REF!</v>
      </c>
      <c r="R288" s="241" t="e">
        <f>#REF!</f>
        <v>#REF!</v>
      </c>
      <c r="S288" s="249"/>
      <c r="T288" s="242" t="e">
        <f t="shared" si="43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4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6"/>
        <v>#REF!</v>
      </c>
      <c r="K289" s="16" t="e">
        <f t="shared" si="37"/>
        <v>#REF!</v>
      </c>
      <c r="L289" s="16" t="e">
        <f t="shared" si="38"/>
        <v>#REF!</v>
      </c>
      <c r="M289" s="276" t="e">
        <f t="shared" si="39"/>
        <v>#REF!</v>
      </c>
      <c r="N289" s="16" t="e">
        <f t="shared" si="40"/>
        <v>#REF!</v>
      </c>
      <c r="O289" s="16" t="e">
        <f t="shared" si="41"/>
        <v>#REF!</v>
      </c>
      <c r="P289" s="16" t="e">
        <f>#REF!</f>
        <v>#REF!</v>
      </c>
      <c r="Q289" s="16" t="e">
        <f t="shared" si="42"/>
        <v>#REF!</v>
      </c>
      <c r="R289" s="241" t="e">
        <f>#REF!</f>
        <v>#REF!</v>
      </c>
      <c r="S289" s="249"/>
      <c r="T289" s="242" t="e">
        <f t="shared" si="43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4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6"/>
        <v>#REF!</v>
      </c>
      <c r="K290" s="16" t="e">
        <f t="shared" si="37"/>
        <v>#REF!</v>
      </c>
      <c r="L290" s="16" t="e">
        <f t="shared" si="38"/>
        <v>#REF!</v>
      </c>
      <c r="M290" s="276" t="e">
        <f t="shared" si="39"/>
        <v>#REF!</v>
      </c>
      <c r="N290" s="16" t="e">
        <f t="shared" si="40"/>
        <v>#REF!</v>
      </c>
      <c r="O290" s="16" t="e">
        <f t="shared" si="41"/>
        <v>#REF!</v>
      </c>
      <c r="P290" s="16" t="e">
        <f>#REF!</f>
        <v>#REF!</v>
      </c>
      <c r="Q290" s="16" t="e">
        <f t="shared" si="42"/>
        <v>#REF!</v>
      </c>
      <c r="R290" s="241" t="e">
        <f>#REF!</f>
        <v>#REF!</v>
      </c>
      <c r="S290" s="249"/>
      <c r="T290" s="242" t="e">
        <f t="shared" si="43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4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6"/>
        <v>#REF!</v>
      </c>
      <c r="K291" s="16" t="e">
        <f t="shared" si="37"/>
        <v>#REF!</v>
      </c>
      <c r="L291" s="16" t="e">
        <f t="shared" si="38"/>
        <v>#REF!</v>
      </c>
      <c r="M291" s="276" t="e">
        <f t="shared" si="39"/>
        <v>#REF!</v>
      </c>
      <c r="N291" s="16" t="e">
        <f t="shared" si="40"/>
        <v>#REF!</v>
      </c>
      <c r="O291" s="16" t="e">
        <f t="shared" si="41"/>
        <v>#REF!</v>
      </c>
      <c r="P291" s="16" t="e">
        <f>#REF!</f>
        <v>#REF!</v>
      </c>
      <c r="Q291" s="16" t="e">
        <f t="shared" si="42"/>
        <v>#REF!</v>
      </c>
      <c r="R291" s="241" t="e">
        <f>#REF!</f>
        <v>#REF!</v>
      </c>
      <c r="S291" s="249"/>
      <c r="T291" s="242" t="e">
        <f t="shared" si="43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4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6"/>
        <v>#REF!</v>
      </c>
      <c r="K292" s="16" t="e">
        <f t="shared" si="37"/>
        <v>#REF!</v>
      </c>
      <c r="L292" s="16" t="e">
        <f t="shared" si="38"/>
        <v>#REF!</v>
      </c>
      <c r="M292" s="276" t="e">
        <f t="shared" si="39"/>
        <v>#REF!</v>
      </c>
      <c r="N292" s="16" t="e">
        <f t="shared" si="40"/>
        <v>#REF!</v>
      </c>
      <c r="O292" s="16" t="e">
        <f t="shared" si="41"/>
        <v>#REF!</v>
      </c>
      <c r="P292" s="16" t="e">
        <f>#REF!</f>
        <v>#REF!</v>
      </c>
      <c r="Q292" s="16" t="e">
        <f t="shared" si="42"/>
        <v>#REF!</v>
      </c>
      <c r="R292" s="241" t="e">
        <f>#REF!</f>
        <v>#REF!</v>
      </c>
      <c r="S292" s="5"/>
      <c r="T292" s="242" t="e">
        <f t="shared" si="43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4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6"/>
        <v>#REF!</v>
      </c>
      <c r="K293" s="16" t="e">
        <f t="shared" si="37"/>
        <v>#REF!</v>
      </c>
      <c r="L293" s="16" t="e">
        <f t="shared" si="38"/>
        <v>#REF!</v>
      </c>
      <c r="M293" s="276" t="e">
        <f t="shared" si="39"/>
        <v>#REF!</v>
      </c>
      <c r="N293" s="16" t="e">
        <f t="shared" si="40"/>
        <v>#REF!</v>
      </c>
      <c r="O293" s="16" t="e">
        <f t="shared" si="41"/>
        <v>#REF!</v>
      </c>
      <c r="P293" s="16" t="e">
        <f>#REF!</f>
        <v>#REF!</v>
      </c>
      <c r="Q293" s="16" t="e">
        <f t="shared" si="42"/>
        <v>#REF!</v>
      </c>
      <c r="R293" s="241" t="e">
        <f>#REF!</f>
        <v>#REF!</v>
      </c>
      <c r="S293" s="5"/>
      <c r="T293" s="242" t="e">
        <f t="shared" si="43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4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6"/>
        <v>#REF!</v>
      </c>
      <c r="K294" s="16" t="e">
        <f t="shared" si="37"/>
        <v>#REF!</v>
      </c>
      <c r="L294" s="16" t="e">
        <f t="shared" si="38"/>
        <v>#REF!</v>
      </c>
      <c r="M294" s="276" t="e">
        <f t="shared" si="39"/>
        <v>#REF!</v>
      </c>
      <c r="N294" s="16" t="e">
        <f t="shared" si="40"/>
        <v>#REF!</v>
      </c>
      <c r="O294" s="16" t="e">
        <f t="shared" si="41"/>
        <v>#REF!</v>
      </c>
      <c r="P294" s="16" t="e">
        <f>#REF!</f>
        <v>#REF!</v>
      </c>
      <c r="Q294" s="16" t="e">
        <f t="shared" si="42"/>
        <v>#REF!</v>
      </c>
      <c r="R294" s="241" t="e">
        <f>#REF!</f>
        <v>#REF!</v>
      </c>
      <c r="S294" s="268"/>
      <c r="T294" s="242" t="e">
        <f t="shared" si="43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4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6"/>
        <v>#REF!</v>
      </c>
      <c r="K295" s="16" t="e">
        <f t="shared" si="37"/>
        <v>#REF!</v>
      </c>
      <c r="L295" s="16" t="e">
        <f t="shared" si="38"/>
        <v>#REF!</v>
      </c>
      <c r="M295" s="276" t="e">
        <f t="shared" si="39"/>
        <v>#REF!</v>
      </c>
      <c r="N295" s="16" t="e">
        <f t="shared" si="40"/>
        <v>#REF!</v>
      </c>
      <c r="O295" s="16" t="e">
        <f t="shared" si="41"/>
        <v>#REF!</v>
      </c>
      <c r="P295" s="16" t="e">
        <f>#REF!</f>
        <v>#REF!</v>
      </c>
      <c r="Q295" s="16" t="e">
        <f t="shared" si="42"/>
        <v>#REF!</v>
      </c>
      <c r="R295" s="241" t="e">
        <f>#REF!</f>
        <v>#REF!</v>
      </c>
      <c r="S295" s="41"/>
      <c r="T295" s="242" t="e">
        <f t="shared" si="43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4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6"/>
        <v>#REF!</v>
      </c>
      <c r="K296" s="16" t="e">
        <f t="shared" si="37"/>
        <v>#REF!</v>
      </c>
      <c r="L296" s="16" t="e">
        <f t="shared" si="38"/>
        <v>#REF!</v>
      </c>
      <c r="M296" s="276" t="e">
        <f t="shared" si="39"/>
        <v>#REF!</v>
      </c>
      <c r="N296" s="16" t="e">
        <f t="shared" si="40"/>
        <v>#REF!</v>
      </c>
      <c r="O296" s="16" t="e">
        <f t="shared" si="41"/>
        <v>#REF!</v>
      </c>
      <c r="P296" s="16" t="e">
        <f>#REF!</f>
        <v>#REF!</v>
      </c>
      <c r="Q296" s="16" t="e">
        <f t="shared" si="42"/>
        <v>#REF!</v>
      </c>
      <c r="R296" s="241" t="e">
        <f>#REF!</f>
        <v>#REF!</v>
      </c>
      <c r="S296" s="41"/>
      <c r="T296" s="242" t="e">
        <f t="shared" si="43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4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6"/>
        <v>#REF!</v>
      </c>
      <c r="K297" s="16" t="e">
        <f t="shared" si="37"/>
        <v>#REF!</v>
      </c>
      <c r="L297" s="16" t="e">
        <f t="shared" si="38"/>
        <v>#REF!</v>
      </c>
      <c r="M297" s="276" t="e">
        <f t="shared" si="39"/>
        <v>#REF!</v>
      </c>
      <c r="N297" s="16" t="e">
        <f t="shared" si="40"/>
        <v>#REF!</v>
      </c>
      <c r="O297" s="16" t="e">
        <f t="shared" si="41"/>
        <v>#REF!</v>
      </c>
      <c r="P297" s="16" t="e">
        <f>#REF!</f>
        <v>#REF!</v>
      </c>
      <c r="Q297" s="16" t="e">
        <f t="shared" si="42"/>
        <v>#REF!</v>
      </c>
      <c r="R297" s="241" t="e">
        <f>#REF!</f>
        <v>#REF!</v>
      </c>
      <c r="S297" s="41"/>
      <c r="T297" s="242" t="e">
        <f t="shared" si="43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4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6"/>
        <v>#REF!</v>
      </c>
      <c r="K298" s="16" t="e">
        <f t="shared" si="37"/>
        <v>#REF!</v>
      </c>
      <c r="L298" s="16" t="e">
        <f t="shared" si="38"/>
        <v>#REF!</v>
      </c>
      <c r="M298" s="276" t="e">
        <f t="shared" si="39"/>
        <v>#REF!</v>
      </c>
      <c r="N298" s="16" t="e">
        <f t="shared" si="40"/>
        <v>#REF!</v>
      </c>
      <c r="O298" s="16" t="e">
        <f t="shared" si="41"/>
        <v>#REF!</v>
      </c>
      <c r="P298" s="16" t="e">
        <f>#REF!</f>
        <v>#REF!</v>
      </c>
      <c r="Q298" s="16" t="e">
        <f t="shared" si="42"/>
        <v>#REF!</v>
      </c>
      <c r="R298" s="241" t="e">
        <f>#REF!</f>
        <v>#REF!</v>
      </c>
      <c r="S298" s="41"/>
      <c r="T298" s="242" t="e">
        <f t="shared" si="43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4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6"/>
        <v>#REF!</v>
      </c>
      <c r="K299" s="16" t="e">
        <f t="shared" si="37"/>
        <v>#REF!</v>
      </c>
      <c r="L299" s="16" t="e">
        <f t="shared" si="38"/>
        <v>#REF!</v>
      </c>
      <c r="M299" s="276" t="e">
        <f t="shared" si="39"/>
        <v>#REF!</v>
      </c>
      <c r="N299" s="16" t="e">
        <f t="shared" si="40"/>
        <v>#REF!</v>
      </c>
      <c r="O299" s="16" t="e">
        <f t="shared" si="41"/>
        <v>#REF!</v>
      </c>
      <c r="P299" s="16" t="e">
        <f>#REF!</f>
        <v>#REF!</v>
      </c>
      <c r="Q299" s="16" t="e">
        <f t="shared" si="42"/>
        <v>#REF!</v>
      </c>
      <c r="R299" s="241" t="e">
        <f>#REF!</f>
        <v>#REF!</v>
      </c>
      <c r="S299" s="41"/>
      <c r="T299" s="242" t="e">
        <f t="shared" si="43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4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6"/>
        <v>#REF!</v>
      </c>
      <c r="K300" s="16" t="e">
        <f t="shared" si="37"/>
        <v>#REF!</v>
      </c>
      <c r="L300" s="16" t="e">
        <f t="shared" si="38"/>
        <v>#REF!</v>
      </c>
      <c r="M300" s="276" t="e">
        <f t="shared" si="39"/>
        <v>#REF!</v>
      </c>
      <c r="N300" s="16" t="e">
        <f t="shared" si="40"/>
        <v>#REF!</v>
      </c>
      <c r="O300" s="16" t="e">
        <f t="shared" si="41"/>
        <v>#REF!</v>
      </c>
      <c r="P300" s="16" t="e">
        <f>#REF!</f>
        <v>#REF!</v>
      </c>
      <c r="Q300" s="16" t="e">
        <f t="shared" si="42"/>
        <v>#REF!</v>
      </c>
      <c r="R300" s="241" t="e">
        <f>#REF!</f>
        <v>#REF!</v>
      </c>
      <c r="S300" s="41"/>
      <c r="T300" s="242" t="e">
        <f t="shared" si="43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4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6"/>
        <v>#REF!</v>
      </c>
      <c r="K301" s="16" t="e">
        <f t="shared" si="37"/>
        <v>#REF!</v>
      </c>
      <c r="L301" s="16" t="e">
        <f t="shared" si="38"/>
        <v>#REF!</v>
      </c>
      <c r="M301" s="276" t="e">
        <f t="shared" si="39"/>
        <v>#REF!</v>
      </c>
      <c r="N301" s="16" t="e">
        <f t="shared" si="40"/>
        <v>#REF!</v>
      </c>
      <c r="O301" s="16" t="e">
        <f t="shared" si="41"/>
        <v>#REF!</v>
      </c>
      <c r="P301" s="16" t="e">
        <f>#REF!</f>
        <v>#REF!</v>
      </c>
      <c r="Q301" s="16" t="e">
        <f t="shared" si="42"/>
        <v>#REF!</v>
      </c>
      <c r="R301" s="241" t="e">
        <f>#REF!</f>
        <v>#REF!</v>
      </c>
      <c r="S301" s="270"/>
      <c r="T301" s="242" t="e">
        <f t="shared" si="43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4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6"/>
        <v>#REF!</v>
      </c>
      <c r="K302" s="16" t="e">
        <f t="shared" si="37"/>
        <v>#REF!</v>
      </c>
      <c r="L302" s="16" t="e">
        <f t="shared" si="38"/>
        <v>#REF!</v>
      </c>
      <c r="M302" s="276" t="e">
        <f t="shared" si="39"/>
        <v>#REF!</v>
      </c>
      <c r="N302" s="16" t="e">
        <f t="shared" si="40"/>
        <v>#REF!</v>
      </c>
      <c r="O302" s="16" t="e">
        <f t="shared" si="41"/>
        <v>#REF!</v>
      </c>
      <c r="P302" s="16" t="e">
        <f>#REF!</f>
        <v>#REF!</v>
      </c>
      <c r="Q302" s="16" t="e">
        <f t="shared" si="42"/>
        <v>#REF!</v>
      </c>
      <c r="R302" s="241" t="e">
        <f>#REF!</f>
        <v>#REF!</v>
      </c>
      <c r="S302" s="270"/>
      <c r="T302" s="242" t="e">
        <f t="shared" si="43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4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6"/>
        <v>#REF!</v>
      </c>
      <c r="K303" s="16" t="e">
        <f t="shared" si="37"/>
        <v>#REF!</v>
      </c>
      <c r="L303" s="16" t="e">
        <f t="shared" si="38"/>
        <v>#REF!</v>
      </c>
      <c r="M303" s="276" t="e">
        <f t="shared" si="39"/>
        <v>#REF!</v>
      </c>
      <c r="N303" s="16" t="e">
        <f t="shared" si="40"/>
        <v>#REF!</v>
      </c>
      <c r="O303" s="16" t="e">
        <f t="shared" si="41"/>
        <v>#REF!</v>
      </c>
      <c r="P303" s="16" t="e">
        <f>#REF!</f>
        <v>#REF!</v>
      </c>
      <c r="Q303" s="16" t="e">
        <f t="shared" si="42"/>
        <v>#REF!</v>
      </c>
      <c r="R303" s="241" t="e">
        <f>#REF!</f>
        <v>#REF!</v>
      </c>
      <c r="S303" s="270"/>
      <c r="T303" s="242" t="e">
        <f t="shared" si="43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4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6"/>
        <v>#REF!</v>
      </c>
      <c r="K304" s="16" t="e">
        <f t="shared" si="37"/>
        <v>#REF!</v>
      </c>
      <c r="L304" s="16" t="e">
        <f t="shared" si="38"/>
        <v>#REF!</v>
      </c>
      <c r="M304" s="276" t="e">
        <f t="shared" si="39"/>
        <v>#REF!</v>
      </c>
      <c r="N304" s="16" t="e">
        <f t="shared" si="40"/>
        <v>#REF!</v>
      </c>
      <c r="O304" s="16" t="e">
        <f t="shared" si="41"/>
        <v>#REF!</v>
      </c>
      <c r="P304" s="16" t="e">
        <f>#REF!</f>
        <v>#REF!</v>
      </c>
      <c r="Q304" s="16" t="e">
        <f t="shared" si="42"/>
        <v>#REF!</v>
      </c>
      <c r="R304" s="241" t="e">
        <f>#REF!</f>
        <v>#REF!</v>
      </c>
      <c r="S304" s="249"/>
      <c r="T304" s="242" t="e">
        <f t="shared" si="43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4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6"/>
        <v>#REF!</v>
      </c>
      <c r="K305" s="16" t="e">
        <f t="shared" si="37"/>
        <v>#REF!</v>
      </c>
      <c r="L305" s="16" t="e">
        <f t="shared" si="38"/>
        <v>#REF!</v>
      </c>
      <c r="M305" s="276" t="e">
        <f t="shared" si="39"/>
        <v>#REF!</v>
      </c>
      <c r="N305" s="16" t="e">
        <f t="shared" si="40"/>
        <v>#REF!</v>
      </c>
      <c r="O305" s="16" t="e">
        <f t="shared" si="41"/>
        <v>#REF!</v>
      </c>
      <c r="P305" s="16" t="e">
        <f>#REF!</f>
        <v>#REF!</v>
      </c>
      <c r="Q305" s="16" t="e">
        <f t="shared" si="42"/>
        <v>#REF!</v>
      </c>
      <c r="R305" s="241" t="e">
        <f>#REF!</f>
        <v>#REF!</v>
      </c>
      <c r="S305" s="5"/>
      <c r="T305" s="242" t="e">
        <f t="shared" si="43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4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6"/>
        <v>#REF!</v>
      </c>
      <c r="K306" s="16" t="e">
        <f t="shared" si="37"/>
        <v>#REF!</v>
      </c>
      <c r="L306" s="16" t="e">
        <f t="shared" si="38"/>
        <v>#REF!</v>
      </c>
      <c r="M306" s="276" t="e">
        <f t="shared" si="39"/>
        <v>#REF!</v>
      </c>
      <c r="N306" s="16" t="e">
        <f t="shared" si="40"/>
        <v>#REF!</v>
      </c>
      <c r="O306" s="16" t="e">
        <f t="shared" si="41"/>
        <v>#REF!</v>
      </c>
      <c r="P306" s="16" t="e">
        <f>#REF!</f>
        <v>#REF!</v>
      </c>
      <c r="Q306" s="16" t="e">
        <f t="shared" si="42"/>
        <v>#REF!</v>
      </c>
      <c r="R306" s="241" t="e">
        <f>#REF!</f>
        <v>#REF!</v>
      </c>
      <c r="S306" s="249"/>
      <c r="T306" s="242" t="e">
        <f t="shared" si="43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4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6"/>
        <v>#REF!</v>
      </c>
      <c r="K307" s="16" t="e">
        <f t="shared" si="37"/>
        <v>#REF!</v>
      </c>
      <c r="L307" s="16" t="e">
        <f t="shared" si="38"/>
        <v>#REF!</v>
      </c>
      <c r="M307" s="276" t="e">
        <f t="shared" si="39"/>
        <v>#REF!</v>
      </c>
      <c r="N307" s="16" t="e">
        <f t="shared" si="40"/>
        <v>#REF!</v>
      </c>
      <c r="O307" s="16" t="e">
        <f t="shared" si="41"/>
        <v>#REF!</v>
      </c>
      <c r="P307" s="16" t="e">
        <f>#REF!</f>
        <v>#REF!</v>
      </c>
      <c r="Q307" s="16" t="e">
        <f t="shared" si="42"/>
        <v>#REF!</v>
      </c>
      <c r="R307" s="241" t="e">
        <f>#REF!</f>
        <v>#REF!</v>
      </c>
      <c r="S307" s="249"/>
      <c r="T307" s="242" t="e">
        <f t="shared" si="43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4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6"/>
        <v>#REF!</v>
      </c>
      <c r="K308" s="16" t="e">
        <f t="shared" si="37"/>
        <v>#REF!</v>
      </c>
      <c r="L308" s="16" t="e">
        <f t="shared" si="38"/>
        <v>#REF!</v>
      </c>
      <c r="M308" s="276" t="e">
        <f t="shared" si="39"/>
        <v>#REF!</v>
      </c>
      <c r="N308" s="16" t="e">
        <f t="shared" si="40"/>
        <v>#REF!</v>
      </c>
      <c r="O308" s="16" t="e">
        <f t="shared" si="41"/>
        <v>#REF!</v>
      </c>
      <c r="P308" s="16" t="e">
        <f>#REF!</f>
        <v>#REF!</v>
      </c>
      <c r="Q308" s="16" t="e">
        <f t="shared" si="42"/>
        <v>#REF!</v>
      </c>
      <c r="R308" s="241" t="e">
        <f>#REF!</f>
        <v>#REF!</v>
      </c>
      <c r="S308" s="249"/>
      <c r="T308" s="242" t="e">
        <f t="shared" si="43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4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6"/>
        <v>#REF!</v>
      </c>
      <c r="K309" s="16" t="e">
        <f t="shared" si="37"/>
        <v>#REF!</v>
      </c>
      <c r="L309" s="16" t="e">
        <f t="shared" si="38"/>
        <v>#REF!</v>
      </c>
      <c r="M309" s="276" t="e">
        <f t="shared" si="39"/>
        <v>#REF!</v>
      </c>
      <c r="N309" s="16" t="e">
        <f t="shared" si="40"/>
        <v>#REF!</v>
      </c>
      <c r="O309" s="16" t="e">
        <f t="shared" si="41"/>
        <v>#REF!</v>
      </c>
      <c r="P309" s="16" t="e">
        <f>#REF!</f>
        <v>#REF!</v>
      </c>
      <c r="Q309" s="16" t="e">
        <f t="shared" si="42"/>
        <v>#REF!</v>
      </c>
      <c r="R309" s="241" t="e">
        <f>#REF!</f>
        <v>#REF!</v>
      </c>
      <c r="S309" s="5"/>
      <c r="T309" s="242" t="e">
        <f t="shared" si="43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4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6"/>
        <v>#REF!</v>
      </c>
      <c r="K310" s="16" t="e">
        <f t="shared" si="37"/>
        <v>#REF!</v>
      </c>
      <c r="L310" s="16" t="e">
        <f t="shared" si="38"/>
        <v>#REF!</v>
      </c>
      <c r="M310" s="276" t="e">
        <f t="shared" si="39"/>
        <v>#REF!</v>
      </c>
      <c r="N310" s="16" t="e">
        <f t="shared" si="40"/>
        <v>#REF!</v>
      </c>
      <c r="O310" s="16" t="e">
        <f t="shared" si="41"/>
        <v>#REF!</v>
      </c>
      <c r="P310" s="16" t="e">
        <f>#REF!</f>
        <v>#REF!</v>
      </c>
      <c r="Q310" s="16" t="e">
        <f t="shared" si="42"/>
        <v>#REF!</v>
      </c>
      <c r="R310" s="241" t="e">
        <f>#REF!</f>
        <v>#REF!</v>
      </c>
      <c r="S310" s="246"/>
      <c r="T310" s="242" t="e">
        <f t="shared" si="43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4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6"/>
        <v>#REF!</v>
      </c>
      <c r="K311" s="16" t="e">
        <f t="shared" si="37"/>
        <v>#REF!</v>
      </c>
      <c r="L311" s="16" t="e">
        <f t="shared" si="38"/>
        <v>#REF!</v>
      </c>
      <c r="M311" s="276" t="e">
        <f t="shared" si="39"/>
        <v>#REF!</v>
      </c>
      <c r="N311" s="16" t="e">
        <f t="shared" si="40"/>
        <v>#REF!</v>
      </c>
      <c r="O311" s="16" t="e">
        <f t="shared" si="41"/>
        <v>#REF!</v>
      </c>
      <c r="P311" s="16" t="e">
        <f>#REF!</f>
        <v>#REF!</v>
      </c>
      <c r="Q311" s="16" t="e">
        <f t="shared" si="42"/>
        <v>#REF!</v>
      </c>
      <c r="R311" s="241" t="e">
        <f>#REF!</f>
        <v>#REF!</v>
      </c>
      <c r="S311" s="241"/>
      <c r="T311" s="242" t="e">
        <f t="shared" si="43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4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6"/>
        <v>#REF!</v>
      </c>
      <c r="K312" s="16" t="e">
        <f t="shared" si="37"/>
        <v>#REF!</v>
      </c>
      <c r="L312" s="16" t="e">
        <f t="shared" si="38"/>
        <v>#REF!</v>
      </c>
      <c r="M312" s="276" t="e">
        <f t="shared" si="39"/>
        <v>#REF!</v>
      </c>
      <c r="N312" s="16" t="e">
        <f t="shared" si="40"/>
        <v>#REF!</v>
      </c>
      <c r="O312" s="16" t="e">
        <f t="shared" si="41"/>
        <v>#REF!</v>
      </c>
      <c r="P312" s="16" t="e">
        <f>#REF!</f>
        <v>#REF!</v>
      </c>
      <c r="Q312" s="16" t="e">
        <f t="shared" si="42"/>
        <v>#REF!</v>
      </c>
      <c r="R312" s="241" t="e">
        <f>#REF!</f>
        <v>#REF!</v>
      </c>
      <c r="S312" s="241"/>
      <c r="T312" s="242" t="e">
        <f t="shared" si="43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4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6"/>
        <v>#REF!</v>
      </c>
      <c r="K313" s="16" t="e">
        <f t="shared" si="37"/>
        <v>#REF!</v>
      </c>
      <c r="L313" s="16" t="e">
        <f t="shared" si="38"/>
        <v>#REF!</v>
      </c>
      <c r="M313" s="276" t="e">
        <f t="shared" si="39"/>
        <v>#REF!</v>
      </c>
      <c r="N313" s="16" t="e">
        <f t="shared" si="40"/>
        <v>#REF!</v>
      </c>
      <c r="O313" s="16" t="e">
        <f t="shared" si="41"/>
        <v>#REF!</v>
      </c>
      <c r="P313" s="16" t="e">
        <f>#REF!</f>
        <v>#REF!</v>
      </c>
      <c r="Q313" s="16" t="e">
        <f t="shared" si="42"/>
        <v>#REF!</v>
      </c>
      <c r="R313" s="241" t="e">
        <f>#REF!</f>
        <v>#REF!</v>
      </c>
      <c r="S313" s="248"/>
      <c r="T313" s="242" t="e">
        <f t="shared" si="43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4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6"/>
        <v>#REF!</v>
      </c>
      <c r="K314" s="16" t="e">
        <f t="shared" si="37"/>
        <v>#REF!</v>
      </c>
      <c r="L314" s="16" t="e">
        <f t="shared" si="38"/>
        <v>#REF!</v>
      </c>
      <c r="M314" s="276" t="e">
        <f t="shared" si="39"/>
        <v>#REF!</v>
      </c>
      <c r="N314" s="16" t="e">
        <f t="shared" si="40"/>
        <v>#REF!</v>
      </c>
      <c r="O314" s="16" t="e">
        <f t="shared" si="41"/>
        <v>#REF!</v>
      </c>
      <c r="P314" s="16" t="e">
        <f>#REF!</f>
        <v>#REF!</v>
      </c>
      <c r="Q314" s="16" t="e">
        <f t="shared" si="42"/>
        <v>#REF!</v>
      </c>
      <c r="R314" s="241" t="e">
        <f>#REF!</f>
        <v>#REF!</v>
      </c>
      <c r="S314" s="248"/>
      <c r="T314" s="242" t="e">
        <f t="shared" si="43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4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6"/>
        <v>#REF!</v>
      </c>
      <c r="K315" s="16" t="e">
        <f t="shared" si="37"/>
        <v>#REF!</v>
      </c>
      <c r="L315" s="16" t="e">
        <f t="shared" si="38"/>
        <v>#REF!</v>
      </c>
      <c r="M315" s="276" t="e">
        <f t="shared" si="39"/>
        <v>#REF!</v>
      </c>
      <c r="N315" s="16" t="e">
        <f t="shared" si="40"/>
        <v>#REF!</v>
      </c>
      <c r="O315" s="16" t="e">
        <f t="shared" si="41"/>
        <v>#REF!</v>
      </c>
      <c r="P315" s="16" t="e">
        <f>#REF!</f>
        <v>#REF!</v>
      </c>
      <c r="Q315" s="16" t="e">
        <f t="shared" si="42"/>
        <v>#REF!</v>
      </c>
      <c r="R315" s="241" t="e">
        <f>#REF!</f>
        <v>#REF!</v>
      </c>
      <c r="S315" s="248"/>
      <c r="T315" s="242" t="e">
        <f t="shared" si="43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4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6"/>
        <v>#REF!</v>
      </c>
      <c r="K316" s="16" t="e">
        <f t="shared" si="37"/>
        <v>#REF!</v>
      </c>
      <c r="L316" s="16" t="e">
        <f t="shared" si="38"/>
        <v>#REF!</v>
      </c>
      <c r="M316" s="276" t="e">
        <f t="shared" si="39"/>
        <v>#REF!</v>
      </c>
      <c r="N316" s="16" t="e">
        <f t="shared" si="40"/>
        <v>#REF!</v>
      </c>
      <c r="O316" s="16" t="e">
        <f t="shared" si="41"/>
        <v>#REF!</v>
      </c>
      <c r="P316" s="16" t="e">
        <f>#REF!</f>
        <v>#REF!</v>
      </c>
      <c r="Q316" s="16" t="e">
        <f t="shared" si="42"/>
        <v>#REF!</v>
      </c>
      <c r="R316" s="241" t="e">
        <f>#REF!</f>
        <v>#REF!</v>
      </c>
      <c r="S316" s="248"/>
      <c r="T316" s="242" t="e">
        <f t="shared" si="43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4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6"/>
        <v>#REF!</v>
      </c>
      <c r="K317" s="16" t="e">
        <f t="shared" si="37"/>
        <v>#REF!</v>
      </c>
      <c r="L317" s="16" t="e">
        <f t="shared" si="38"/>
        <v>#REF!</v>
      </c>
      <c r="M317" s="276" t="e">
        <f t="shared" si="39"/>
        <v>#REF!</v>
      </c>
      <c r="N317" s="16" t="e">
        <f t="shared" si="40"/>
        <v>#REF!</v>
      </c>
      <c r="O317" s="16" t="e">
        <f t="shared" si="41"/>
        <v>#REF!</v>
      </c>
      <c r="P317" s="16" t="e">
        <f>#REF!</f>
        <v>#REF!</v>
      </c>
      <c r="Q317" s="16" t="e">
        <f t="shared" si="42"/>
        <v>#REF!</v>
      </c>
      <c r="R317" s="241" t="e">
        <f>#REF!</f>
        <v>#REF!</v>
      </c>
      <c r="S317" s="247"/>
      <c r="T317" s="242" t="e">
        <f t="shared" si="43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4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6"/>
        <v>#REF!</v>
      </c>
      <c r="K318" s="16" t="e">
        <f t="shared" si="37"/>
        <v>#REF!</v>
      </c>
      <c r="L318" s="16" t="e">
        <f t="shared" si="38"/>
        <v>#REF!</v>
      </c>
      <c r="M318" s="276" t="e">
        <f t="shared" si="39"/>
        <v>#REF!</v>
      </c>
      <c r="N318" s="16" t="e">
        <f t="shared" si="40"/>
        <v>#REF!</v>
      </c>
      <c r="O318" s="16" t="e">
        <f t="shared" si="41"/>
        <v>#REF!</v>
      </c>
      <c r="P318" s="16" t="e">
        <f>#REF!</f>
        <v>#REF!</v>
      </c>
      <c r="Q318" s="16" t="e">
        <f t="shared" si="42"/>
        <v>#REF!</v>
      </c>
      <c r="R318" s="241" t="e">
        <f>#REF!</f>
        <v>#REF!</v>
      </c>
      <c r="S318" s="247"/>
      <c r="T318" s="242" t="e">
        <f t="shared" si="43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4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6"/>
        <v>#REF!</v>
      </c>
      <c r="K319" s="16" t="e">
        <f t="shared" si="37"/>
        <v>#REF!</v>
      </c>
      <c r="L319" s="16" t="e">
        <f t="shared" si="38"/>
        <v>#REF!</v>
      </c>
      <c r="M319" s="276" t="e">
        <f t="shared" si="39"/>
        <v>#REF!</v>
      </c>
      <c r="N319" s="16" t="e">
        <f t="shared" si="40"/>
        <v>#REF!</v>
      </c>
      <c r="O319" s="16" t="e">
        <f t="shared" si="41"/>
        <v>#REF!</v>
      </c>
      <c r="P319" s="16" t="e">
        <f>#REF!</f>
        <v>#REF!</v>
      </c>
      <c r="Q319" s="16" t="e">
        <f t="shared" si="42"/>
        <v>#REF!</v>
      </c>
      <c r="R319" s="241" t="e">
        <f>#REF!</f>
        <v>#REF!</v>
      </c>
      <c r="S319" s="249"/>
      <c r="T319" s="242" t="e">
        <f t="shared" si="43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4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6"/>
        <v>#REF!</v>
      </c>
      <c r="K320" s="16" t="e">
        <f t="shared" si="37"/>
        <v>#REF!</v>
      </c>
      <c r="L320" s="16" t="e">
        <f t="shared" si="38"/>
        <v>#REF!</v>
      </c>
      <c r="M320" s="276" t="e">
        <f t="shared" si="39"/>
        <v>#REF!</v>
      </c>
      <c r="N320" s="16" t="e">
        <f t="shared" si="40"/>
        <v>#REF!</v>
      </c>
      <c r="O320" s="16" t="e">
        <f t="shared" si="41"/>
        <v>#REF!</v>
      </c>
      <c r="P320" s="16" t="e">
        <f>#REF!</f>
        <v>#REF!</v>
      </c>
      <c r="Q320" s="16" t="e">
        <f t="shared" si="42"/>
        <v>#REF!</v>
      </c>
      <c r="R320" s="241" t="e">
        <f>#REF!</f>
        <v>#REF!</v>
      </c>
      <c r="S320" s="249"/>
      <c r="T320" s="242" t="e">
        <f t="shared" si="43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4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6"/>
        <v>#REF!</v>
      </c>
      <c r="K321" s="16" t="e">
        <f t="shared" si="37"/>
        <v>#REF!</v>
      </c>
      <c r="L321" s="16" t="e">
        <f t="shared" si="38"/>
        <v>#REF!</v>
      </c>
      <c r="M321" s="276" t="e">
        <f t="shared" si="39"/>
        <v>#REF!</v>
      </c>
      <c r="N321" s="16" t="e">
        <f t="shared" si="40"/>
        <v>#REF!</v>
      </c>
      <c r="O321" s="16" t="e">
        <f t="shared" si="41"/>
        <v>#REF!</v>
      </c>
      <c r="P321" s="16" t="e">
        <f>#REF!</f>
        <v>#REF!</v>
      </c>
      <c r="Q321" s="16" t="e">
        <f t="shared" si="42"/>
        <v>#REF!</v>
      </c>
      <c r="R321" s="241" t="e">
        <f>#REF!</f>
        <v>#REF!</v>
      </c>
      <c r="S321" s="249"/>
      <c r="T321" s="242" t="e">
        <f t="shared" si="43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4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6"/>
        <v>#REF!</v>
      </c>
      <c r="K322" s="16" t="e">
        <f t="shared" si="37"/>
        <v>#REF!</v>
      </c>
      <c r="L322" s="16" t="e">
        <f t="shared" si="38"/>
        <v>#REF!</v>
      </c>
      <c r="M322" s="276" t="e">
        <f t="shared" si="39"/>
        <v>#REF!</v>
      </c>
      <c r="N322" s="16" t="e">
        <f t="shared" si="40"/>
        <v>#REF!</v>
      </c>
      <c r="O322" s="16" t="e">
        <f t="shared" si="41"/>
        <v>#REF!</v>
      </c>
      <c r="P322" s="16" t="e">
        <f>#REF!</f>
        <v>#REF!</v>
      </c>
      <c r="Q322" s="16" t="e">
        <f t="shared" si="42"/>
        <v>#REF!</v>
      </c>
      <c r="R322" s="241" t="e">
        <f>#REF!</f>
        <v>#REF!</v>
      </c>
      <c r="S322" s="249"/>
      <c r="T322" s="242" t="e">
        <f t="shared" si="43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4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6"/>
        <v>#REF!</v>
      </c>
      <c r="K323" s="16" t="e">
        <f t="shared" si="37"/>
        <v>#REF!</v>
      </c>
      <c r="L323" s="16" t="e">
        <f t="shared" si="38"/>
        <v>#REF!</v>
      </c>
      <c r="M323" s="276" t="e">
        <f t="shared" si="39"/>
        <v>#REF!</v>
      </c>
      <c r="N323" s="16" t="e">
        <f t="shared" si="40"/>
        <v>#REF!</v>
      </c>
      <c r="O323" s="16" t="e">
        <f t="shared" si="41"/>
        <v>#REF!</v>
      </c>
      <c r="P323" s="16" t="e">
        <f>#REF!</f>
        <v>#REF!</v>
      </c>
      <c r="Q323" s="16" t="e">
        <f t="shared" si="42"/>
        <v>#REF!</v>
      </c>
      <c r="R323" s="241" t="e">
        <f>#REF!</f>
        <v>#REF!</v>
      </c>
      <c r="S323" s="249"/>
      <c r="T323" s="242" t="e">
        <f t="shared" si="43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4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6"/>
        <v>#REF!</v>
      </c>
      <c r="K324" s="16" t="e">
        <f t="shared" si="37"/>
        <v>#REF!</v>
      </c>
      <c r="L324" s="16" t="e">
        <f t="shared" si="38"/>
        <v>#REF!</v>
      </c>
      <c r="M324" s="276" t="e">
        <f t="shared" si="39"/>
        <v>#REF!</v>
      </c>
      <c r="N324" s="16" t="e">
        <f t="shared" si="40"/>
        <v>#REF!</v>
      </c>
      <c r="O324" s="16" t="e">
        <f t="shared" si="41"/>
        <v>#REF!</v>
      </c>
      <c r="P324" s="16" t="e">
        <f>#REF!</f>
        <v>#REF!</v>
      </c>
      <c r="Q324" s="16" t="e">
        <f t="shared" si="42"/>
        <v>#REF!</v>
      </c>
      <c r="R324" s="241" t="e">
        <f>#REF!</f>
        <v>#REF!</v>
      </c>
      <c r="S324" s="249"/>
      <c r="T324" s="242" t="e">
        <f t="shared" si="43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4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6"/>
        <v>#REF!</v>
      </c>
      <c r="K325" s="16" t="e">
        <f t="shared" si="37"/>
        <v>#REF!</v>
      </c>
      <c r="L325" s="16" t="e">
        <f t="shared" si="38"/>
        <v>#REF!</v>
      </c>
      <c r="M325" s="276" t="e">
        <f t="shared" si="39"/>
        <v>#REF!</v>
      </c>
      <c r="N325" s="16" t="e">
        <f t="shared" si="40"/>
        <v>#REF!</v>
      </c>
      <c r="O325" s="16" t="e">
        <f t="shared" si="41"/>
        <v>#REF!</v>
      </c>
      <c r="P325" s="16" t="e">
        <f>#REF!</f>
        <v>#REF!</v>
      </c>
      <c r="Q325" s="16" t="e">
        <f t="shared" si="42"/>
        <v>#REF!</v>
      </c>
      <c r="R325" s="241" t="e">
        <f>#REF!</f>
        <v>#REF!</v>
      </c>
      <c r="S325" s="5"/>
      <c r="T325" s="242" t="e">
        <f t="shared" si="43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4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5">I326</f>
        <v>#REF!</v>
      </c>
      <c r="K326" s="16" t="e">
        <f t="shared" ref="K326:K389" si="46">HOUR(I326-H326)+MINUTE(I326-H326)/60</f>
        <v>#REF!</v>
      </c>
      <c r="L326" s="16" t="e">
        <f t="shared" ref="L326:L389" si="47">IF(J326&lt;0.9993,"OP","")</f>
        <v>#REF!</v>
      </c>
      <c r="M326" s="276" t="e">
        <f t="shared" ref="M326:M389" si="48">IF(K326&lt;6,"ANT",IF(K326&lt;12,"BLU","CID"))</f>
        <v>#REF!</v>
      </c>
      <c r="N326" s="16" t="e">
        <f t="shared" ref="N326:N389" si="49">VALUE(O326)</f>
        <v>#REF!</v>
      </c>
      <c r="O326" s="16" t="e">
        <f t="shared" ref="O326:O389" si="50">SUBSTITUTE(P326,"MW","")</f>
        <v>#REF!</v>
      </c>
      <c r="P326" s="16" t="e">
        <f>#REF!</f>
        <v>#REF!</v>
      </c>
      <c r="Q326" s="16" t="e">
        <f t="shared" ref="Q326:Q389" si="51">IF(J326&gt;=0.99,"0","1")</f>
        <v>#REF!</v>
      </c>
      <c r="R326" s="241" t="e">
        <f>#REF!</f>
        <v>#REF!</v>
      </c>
      <c r="S326" s="5"/>
      <c r="T326" s="242" t="e">
        <f t="shared" ref="T326:T389" si="52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5"/>
        <v>#REF!</v>
      </c>
      <c r="K327" s="16" t="e">
        <f t="shared" si="46"/>
        <v>#REF!</v>
      </c>
      <c r="L327" s="16" t="e">
        <f t="shared" si="47"/>
        <v>#REF!</v>
      </c>
      <c r="M327" s="276" t="e">
        <f t="shared" si="48"/>
        <v>#REF!</v>
      </c>
      <c r="N327" s="16" t="e">
        <f t="shared" si="49"/>
        <v>#REF!</v>
      </c>
      <c r="O327" s="16" t="e">
        <f t="shared" si="50"/>
        <v>#REF!</v>
      </c>
      <c r="P327" s="16" t="e">
        <f>#REF!</f>
        <v>#REF!</v>
      </c>
      <c r="Q327" s="16" t="e">
        <f t="shared" si="51"/>
        <v>#REF!</v>
      </c>
      <c r="R327" s="241" t="e">
        <f>#REF!</f>
        <v>#REF!</v>
      </c>
      <c r="S327" s="5"/>
      <c r="T327" s="242" t="e">
        <f t="shared" si="52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3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5"/>
        <v>#REF!</v>
      </c>
      <c r="K328" s="16" t="e">
        <f t="shared" si="46"/>
        <v>#REF!</v>
      </c>
      <c r="L328" s="16" t="e">
        <f t="shared" si="47"/>
        <v>#REF!</v>
      </c>
      <c r="M328" s="276" t="e">
        <f t="shared" si="48"/>
        <v>#REF!</v>
      </c>
      <c r="N328" s="16" t="e">
        <f t="shared" si="49"/>
        <v>#REF!</v>
      </c>
      <c r="O328" s="16" t="e">
        <f t="shared" si="50"/>
        <v>#REF!</v>
      </c>
      <c r="P328" s="16" t="e">
        <f>#REF!</f>
        <v>#REF!</v>
      </c>
      <c r="Q328" s="16" t="e">
        <f t="shared" si="51"/>
        <v>#REF!</v>
      </c>
      <c r="R328" s="241" t="e">
        <f>#REF!</f>
        <v>#REF!</v>
      </c>
      <c r="S328" s="5"/>
      <c r="T328" s="242" t="e">
        <f t="shared" si="52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3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5"/>
        <v>#REF!</v>
      </c>
      <c r="K329" s="16" t="e">
        <f t="shared" si="46"/>
        <v>#REF!</v>
      </c>
      <c r="L329" s="16" t="e">
        <f t="shared" si="47"/>
        <v>#REF!</v>
      </c>
      <c r="M329" s="276" t="e">
        <f t="shared" si="48"/>
        <v>#REF!</v>
      </c>
      <c r="N329" s="16" t="e">
        <f t="shared" si="49"/>
        <v>#REF!</v>
      </c>
      <c r="O329" s="16" t="e">
        <f t="shared" si="50"/>
        <v>#REF!</v>
      </c>
      <c r="P329" s="16" t="e">
        <f>#REF!</f>
        <v>#REF!</v>
      </c>
      <c r="Q329" s="16" t="e">
        <f t="shared" si="51"/>
        <v>#REF!</v>
      </c>
      <c r="R329" s="241" t="e">
        <f>#REF!</f>
        <v>#REF!</v>
      </c>
      <c r="S329" s="241"/>
      <c r="T329" s="242" t="e">
        <f t="shared" si="52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3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5"/>
        <v>#REF!</v>
      </c>
      <c r="K330" s="16" t="e">
        <f t="shared" si="46"/>
        <v>#REF!</v>
      </c>
      <c r="L330" s="16" t="e">
        <f t="shared" si="47"/>
        <v>#REF!</v>
      </c>
      <c r="M330" s="276" t="e">
        <f t="shared" si="48"/>
        <v>#REF!</v>
      </c>
      <c r="N330" s="16" t="e">
        <f t="shared" si="49"/>
        <v>#REF!</v>
      </c>
      <c r="O330" s="16" t="e">
        <f t="shared" si="50"/>
        <v>#REF!</v>
      </c>
      <c r="P330" s="16" t="e">
        <f>#REF!</f>
        <v>#REF!</v>
      </c>
      <c r="Q330" s="16" t="e">
        <f t="shared" si="51"/>
        <v>#REF!</v>
      </c>
      <c r="R330" s="241" t="e">
        <f>#REF!</f>
        <v>#REF!</v>
      </c>
      <c r="S330" s="241"/>
      <c r="T330" s="242" t="e">
        <f t="shared" si="52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3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5"/>
        <v>#REF!</v>
      </c>
      <c r="K331" s="16" t="e">
        <f t="shared" si="46"/>
        <v>#REF!</v>
      </c>
      <c r="L331" s="16" t="e">
        <f t="shared" si="47"/>
        <v>#REF!</v>
      </c>
      <c r="M331" s="276" t="e">
        <f t="shared" si="48"/>
        <v>#REF!</v>
      </c>
      <c r="N331" s="16" t="e">
        <f t="shared" si="49"/>
        <v>#REF!</v>
      </c>
      <c r="O331" s="16" t="e">
        <f t="shared" si="50"/>
        <v>#REF!</v>
      </c>
      <c r="P331" s="16" t="e">
        <f>#REF!</f>
        <v>#REF!</v>
      </c>
      <c r="Q331" s="16" t="e">
        <f t="shared" si="51"/>
        <v>#REF!</v>
      </c>
      <c r="R331" s="241" t="e">
        <f>#REF!</f>
        <v>#REF!</v>
      </c>
      <c r="S331" s="241"/>
      <c r="T331" s="242" t="e">
        <f t="shared" si="52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3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5"/>
        <v>#REF!</v>
      </c>
      <c r="K332" s="16" t="e">
        <f t="shared" si="46"/>
        <v>#REF!</v>
      </c>
      <c r="L332" s="16" t="e">
        <f t="shared" si="47"/>
        <v>#REF!</v>
      </c>
      <c r="M332" s="276" t="e">
        <f t="shared" si="48"/>
        <v>#REF!</v>
      </c>
      <c r="N332" s="16" t="e">
        <f t="shared" si="49"/>
        <v>#REF!</v>
      </c>
      <c r="O332" s="16" t="e">
        <f t="shared" si="50"/>
        <v>#REF!</v>
      </c>
      <c r="P332" s="16" t="e">
        <f>#REF!</f>
        <v>#REF!</v>
      </c>
      <c r="Q332" s="16" t="e">
        <f t="shared" si="51"/>
        <v>#REF!</v>
      </c>
      <c r="R332" s="241" t="e">
        <f>#REF!</f>
        <v>#REF!</v>
      </c>
      <c r="S332" s="247"/>
      <c r="T332" s="242" t="e">
        <f t="shared" si="52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3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5"/>
        <v>#REF!</v>
      </c>
      <c r="K333" s="16" t="e">
        <f t="shared" si="46"/>
        <v>#REF!</v>
      </c>
      <c r="L333" s="16" t="e">
        <f t="shared" si="47"/>
        <v>#REF!</v>
      </c>
      <c r="M333" s="276" t="e">
        <f t="shared" si="48"/>
        <v>#REF!</v>
      </c>
      <c r="N333" s="16" t="e">
        <f t="shared" si="49"/>
        <v>#REF!</v>
      </c>
      <c r="O333" s="16" t="e">
        <f t="shared" si="50"/>
        <v>#REF!</v>
      </c>
      <c r="P333" s="16" t="e">
        <f>#REF!</f>
        <v>#REF!</v>
      </c>
      <c r="Q333" s="16" t="e">
        <f t="shared" si="51"/>
        <v>#REF!</v>
      </c>
      <c r="R333" s="241" t="e">
        <f>#REF!</f>
        <v>#REF!</v>
      </c>
      <c r="S333" s="247"/>
      <c r="T333" s="242" t="e">
        <f t="shared" si="52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3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5"/>
        <v>#REF!</v>
      </c>
      <c r="K334" s="16" t="e">
        <f t="shared" si="46"/>
        <v>#REF!</v>
      </c>
      <c r="L334" s="16" t="e">
        <f t="shared" si="47"/>
        <v>#REF!</v>
      </c>
      <c r="M334" s="276" t="e">
        <f t="shared" si="48"/>
        <v>#REF!</v>
      </c>
      <c r="N334" s="16" t="e">
        <f t="shared" si="49"/>
        <v>#REF!</v>
      </c>
      <c r="O334" s="16" t="e">
        <f t="shared" si="50"/>
        <v>#REF!</v>
      </c>
      <c r="P334" s="16" t="e">
        <f>#REF!</f>
        <v>#REF!</v>
      </c>
      <c r="Q334" s="16" t="e">
        <f t="shared" si="51"/>
        <v>#REF!</v>
      </c>
      <c r="R334" s="241" t="e">
        <f>#REF!</f>
        <v>#REF!</v>
      </c>
      <c r="S334" s="248"/>
      <c r="T334" s="242" t="e">
        <f t="shared" si="52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3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5"/>
        <v>#REF!</v>
      </c>
      <c r="K335" s="16" t="e">
        <f t="shared" si="46"/>
        <v>#REF!</v>
      </c>
      <c r="L335" s="16" t="e">
        <f t="shared" si="47"/>
        <v>#REF!</v>
      </c>
      <c r="M335" s="276" t="e">
        <f t="shared" si="48"/>
        <v>#REF!</v>
      </c>
      <c r="N335" s="16" t="e">
        <f t="shared" si="49"/>
        <v>#REF!</v>
      </c>
      <c r="O335" s="16" t="e">
        <f t="shared" si="50"/>
        <v>#REF!</v>
      </c>
      <c r="P335" s="16" t="e">
        <f>#REF!</f>
        <v>#REF!</v>
      </c>
      <c r="Q335" s="16" t="e">
        <f t="shared" si="51"/>
        <v>#REF!</v>
      </c>
      <c r="R335" s="241" t="e">
        <f>#REF!</f>
        <v>#REF!</v>
      </c>
      <c r="S335" s="248"/>
      <c r="T335" s="242" t="e">
        <f t="shared" si="52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3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5"/>
        <v>#REF!</v>
      </c>
      <c r="K336" s="16" t="e">
        <f t="shared" si="46"/>
        <v>#REF!</v>
      </c>
      <c r="L336" s="16" t="e">
        <f t="shared" si="47"/>
        <v>#REF!</v>
      </c>
      <c r="M336" s="276" t="e">
        <f t="shared" si="48"/>
        <v>#REF!</v>
      </c>
      <c r="N336" s="16" t="e">
        <f t="shared" si="49"/>
        <v>#REF!</v>
      </c>
      <c r="O336" s="16" t="e">
        <f t="shared" si="50"/>
        <v>#REF!</v>
      </c>
      <c r="P336" s="16" t="e">
        <f>#REF!</f>
        <v>#REF!</v>
      </c>
      <c r="Q336" s="16" t="e">
        <f t="shared" si="51"/>
        <v>#REF!</v>
      </c>
      <c r="R336" s="241" t="e">
        <f>#REF!</f>
        <v>#REF!</v>
      </c>
      <c r="S336" s="260"/>
      <c r="T336" s="242" t="e">
        <f t="shared" si="52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3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5"/>
        <v>#REF!</v>
      </c>
      <c r="K337" s="16" t="e">
        <f t="shared" si="46"/>
        <v>#REF!</v>
      </c>
      <c r="L337" s="16" t="e">
        <f t="shared" si="47"/>
        <v>#REF!</v>
      </c>
      <c r="M337" s="276" t="e">
        <f t="shared" si="48"/>
        <v>#REF!</v>
      </c>
      <c r="N337" s="16" t="e">
        <f t="shared" si="49"/>
        <v>#REF!</v>
      </c>
      <c r="O337" s="16" t="e">
        <f t="shared" si="50"/>
        <v>#REF!</v>
      </c>
      <c r="P337" s="16" t="e">
        <f>#REF!</f>
        <v>#REF!</v>
      </c>
      <c r="Q337" s="16" t="e">
        <f t="shared" si="51"/>
        <v>#REF!</v>
      </c>
      <c r="R337" s="241" t="e">
        <f>#REF!</f>
        <v>#REF!</v>
      </c>
      <c r="S337" s="261"/>
      <c r="T337" s="242" t="e">
        <f t="shared" si="52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3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5"/>
        <v>#REF!</v>
      </c>
      <c r="K338" s="16" t="e">
        <f t="shared" si="46"/>
        <v>#REF!</v>
      </c>
      <c r="L338" s="16" t="e">
        <f t="shared" si="47"/>
        <v>#REF!</v>
      </c>
      <c r="M338" s="276" t="e">
        <f t="shared" si="48"/>
        <v>#REF!</v>
      </c>
      <c r="N338" s="16" t="e">
        <f t="shared" si="49"/>
        <v>#REF!</v>
      </c>
      <c r="O338" s="16" t="e">
        <f t="shared" si="50"/>
        <v>#REF!</v>
      </c>
      <c r="P338" s="16" t="e">
        <f>#REF!</f>
        <v>#REF!</v>
      </c>
      <c r="Q338" s="16" t="e">
        <f t="shared" si="51"/>
        <v>#REF!</v>
      </c>
      <c r="R338" s="241" t="e">
        <f>#REF!</f>
        <v>#REF!</v>
      </c>
      <c r="S338" s="271"/>
      <c r="T338" s="242" t="e">
        <f t="shared" si="52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3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5"/>
        <v>#REF!</v>
      </c>
      <c r="K339" s="16" t="e">
        <f t="shared" si="46"/>
        <v>#REF!</v>
      </c>
      <c r="L339" s="16" t="e">
        <f t="shared" si="47"/>
        <v>#REF!</v>
      </c>
      <c r="M339" s="276" t="e">
        <f t="shared" si="48"/>
        <v>#REF!</v>
      </c>
      <c r="N339" s="16" t="e">
        <f t="shared" si="49"/>
        <v>#REF!</v>
      </c>
      <c r="O339" s="16" t="e">
        <f t="shared" si="50"/>
        <v>#REF!</v>
      </c>
      <c r="P339" s="16" t="e">
        <f>#REF!</f>
        <v>#REF!</v>
      </c>
      <c r="Q339" s="16" t="e">
        <f t="shared" si="51"/>
        <v>#REF!</v>
      </c>
      <c r="R339" s="241" t="e">
        <f>#REF!</f>
        <v>#REF!</v>
      </c>
      <c r="S339" s="271"/>
      <c r="T339" s="242" t="e">
        <f t="shared" si="52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3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5"/>
        <v>#REF!</v>
      </c>
      <c r="K340" s="16" t="e">
        <f t="shared" si="46"/>
        <v>#REF!</v>
      </c>
      <c r="L340" s="16" t="e">
        <f t="shared" si="47"/>
        <v>#REF!</v>
      </c>
      <c r="M340" s="276" t="e">
        <f t="shared" si="48"/>
        <v>#REF!</v>
      </c>
      <c r="N340" s="16" t="e">
        <f t="shared" si="49"/>
        <v>#REF!</v>
      </c>
      <c r="O340" s="16" t="e">
        <f t="shared" si="50"/>
        <v>#REF!</v>
      </c>
      <c r="P340" s="16" t="e">
        <f>#REF!</f>
        <v>#REF!</v>
      </c>
      <c r="Q340" s="16" t="e">
        <f t="shared" si="51"/>
        <v>#REF!</v>
      </c>
      <c r="R340" s="241" t="e">
        <f>#REF!</f>
        <v>#REF!</v>
      </c>
      <c r="S340" s="261"/>
      <c r="T340" s="242" t="e">
        <f t="shared" si="52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3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5"/>
        <v>#REF!</v>
      </c>
      <c r="K341" s="16" t="e">
        <f t="shared" si="46"/>
        <v>#REF!</v>
      </c>
      <c r="L341" s="16" t="e">
        <f t="shared" si="47"/>
        <v>#REF!</v>
      </c>
      <c r="M341" s="276" t="e">
        <f t="shared" si="48"/>
        <v>#REF!</v>
      </c>
      <c r="N341" s="16" t="e">
        <f t="shared" si="49"/>
        <v>#REF!</v>
      </c>
      <c r="O341" s="16" t="e">
        <f t="shared" si="50"/>
        <v>#REF!</v>
      </c>
      <c r="P341" s="16" t="e">
        <f>#REF!</f>
        <v>#REF!</v>
      </c>
      <c r="Q341" s="16" t="e">
        <f t="shared" si="51"/>
        <v>#REF!</v>
      </c>
      <c r="R341" s="241" t="e">
        <f>#REF!</f>
        <v>#REF!</v>
      </c>
      <c r="S341" s="249"/>
      <c r="T341" s="242" t="e">
        <f t="shared" si="52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3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5"/>
        <v>#REF!</v>
      </c>
      <c r="K342" s="16" t="e">
        <f t="shared" si="46"/>
        <v>#REF!</v>
      </c>
      <c r="L342" s="16" t="e">
        <f t="shared" si="47"/>
        <v>#REF!</v>
      </c>
      <c r="M342" s="276" t="e">
        <f t="shared" si="48"/>
        <v>#REF!</v>
      </c>
      <c r="N342" s="16" t="e">
        <f t="shared" si="49"/>
        <v>#REF!</v>
      </c>
      <c r="O342" s="16" t="e">
        <f t="shared" si="50"/>
        <v>#REF!</v>
      </c>
      <c r="P342" s="16" t="e">
        <f>#REF!</f>
        <v>#REF!</v>
      </c>
      <c r="Q342" s="16" t="e">
        <f t="shared" si="51"/>
        <v>#REF!</v>
      </c>
      <c r="R342" s="241" t="e">
        <f>#REF!</f>
        <v>#REF!</v>
      </c>
      <c r="S342" s="249"/>
      <c r="T342" s="242" t="e">
        <f t="shared" si="52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3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5"/>
        <v>#REF!</v>
      </c>
      <c r="K343" s="16" t="e">
        <f t="shared" si="46"/>
        <v>#REF!</v>
      </c>
      <c r="L343" s="16" t="e">
        <f t="shared" si="47"/>
        <v>#REF!</v>
      </c>
      <c r="M343" s="276" t="e">
        <f t="shared" si="48"/>
        <v>#REF!</v>
      </c>
      <c r="N343" s="16" t="e">
        <f t="shared" si="49"/>
        <v>#REF!</v>
      </c>
      <c r="O343" s="16" t="e">
        <f t="shared" si="50"/>
        <v>#REF!</v>
      </c>
      <c r="P343" s="16" t="e">
        <f>#REF!</f>
        <v>#REF!</v>
      </c>
      <c r="Q343" s="16" t="e">
        <f t="shared" si="51"/>
        <v>#REF!</v>
      </c>
      <c r="R343" s="241" t="e">
        <f>#REF!</f>
        <v>#REF!</v>
      </c>
      <c r="S343" s="249"/>
      <c r="T343" s="242" t="e">
        <f t="shared" si="52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3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5"/>
        <v>#REF!</v>
      </c>
      <c r="K344" s="16" t="e">
        <f t="shared" si="46"/>
        <v>#REF!</v>
      </c>
      <c r="L344" s="16" t="e">
        <f t="shared" si="47"/>
        <v>#REF!</v>
      </c>
      <c r="M344" s="276" t="e">
        <f t="shared" si="48"/>
        <v>#REF!</v>
      </c>
      <c r="N344" s="16" t="e">
        <f t="shared" si="49"/>
        <v>#REF!</v>
      </c>
      <c r="O344" s="16" t="e">
        <f t="shared" si="50"/>
        <v>#REF!</v>
      </c>
      <c r="P344" s="16" t="e">
        <f>#REF!</f>
        <v>#REF!</v>
      </c>
      <c r="Q344" s="16" t="e">
        <f t="shared" si="51"/>
        <v>#REF!</v>
      </c>
      <c r="R344" s="241" t="e">
        <f>#REF!</f>
        <v>#REF!</v>
      </c>
      <c r="S344" s="5"/>
      <c r="T344" s="242" t="e">
        <f t="shared" si="52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3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5"/>
        <v>#REF!</v>
      </c>
      <c r="K345" s="16" t="e">
        <f t="shared" si="46"/>
        <v>#REF!</v>
      </c>
      <c r="L345" s="16" t="e">
        <f t="shared" si="47"/>
        <v>#REF!</v>
      </c>
      <c r="M345" s="276" t="e">
        <f t="shared" si="48"/>
        <v>#REF!</v>
      </c>
      <c r="N345" s="16" t="e">
        <f t="shared" si="49"/>
        <v>#REF!</v>
      </c>
      <c r="O345" s="16" t="e">
        <f t="shared" si="50"/>
        <v>#REF!</v>
      </c>
      <c r="P345" s="16" t="e">
        <f>#REF!</f>
        <v>#REF!</v>
      </c>
      <c r="Q345" s="16" t="e">
        <f t="shared" si="51"/>
        <v>#REF!</v>
      </c>
      <c r="R345" s="241" t="e">
        <f>#REF!</f>
        <v>#REF!</v>
      </c>
      <c r="S345" s="249"/>
      <c r="T345" s="242" t="e">
        <f t="shared" si="52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3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5"/>
        <v>#REF!</v>
      </c>
      <c r="K346" s="16" t="e">
        <f t="shared" si="46"/>
        <v>#REF!</v>
      </c>
      <c r="L346" s="16" t="e">
        <f t="shared" si="47"/>
        <v>#REF!</v>
      </c>
      <c r="M346" s="276" t="e">
        <f t="shared" si="48"/>
        <v>#REF!</v>
      </c>
      <c r="N346" s="16" t="e">
        <f t="shared" si="49"/>
        <v>#REF!</v>
      </c>
      <c r="O346" s="16" t="e">
        <f t="shared" si="50"/>
        <v>#REF!</v>
      </c>
      <c r="P346" s="16" t="e">
        <f>#REF!</f>
        <v>#REF!</v>
      </c>
      <c r="Q346" s="16" t="e">
        <f t="shared" si="51"/>
        <v>#REF!</v>
      </c>
      <c r="R346" s="241" t="e">
        <f>#REF!</f>
        <v>#REF!</v>
      </c>
      <c r="S346" s="5"/>
      <c r="T346" s="242" t="e">
        <f t="shared" si="52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3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5"/>
        <v>#REF!</v>
      </c>
      <c r="K347" s="16" t="e">
        <f t="shared" si="46"/>
        <v>#REF!</v>
      </c>
      <c r="L347" s="16" t="e">
        <f t="shared" si="47"/>
        <v>#REF!</v>
      </c>
      <c r="M347" s="276" t="e">
        <f t="shared" si="48"/>
        <v>#REF!</v>
      </c>
      <c r="N347" s="16" t="e">
        <f t="shared" si="49"/>
        <v>#REF!</v>
      </c>
      <c r="O347" s="16" t="e">
        <f t="shared" si="50"/>
        <v>#REF!</v>
      </c>
      <c r="P347" s="16" t="e">
        <f>#REF!</f>
        <v>#REF!</v>
      </c>
      <c r="Q347" s="16" t="e">
        <f t="shared" si="51"/>
        <v>#REF!</v>
      </c>
      <c r="R347" s="241" t="e">
        <f>#REF!</f>
        <v>#REF!</v>
      </c>
      <c r="S347" s="246"/>
      <c r="T347" s="242" t="e">
        <f t="shared" si="52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3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5"/>
        <v>#REF!</v>
      </c>
      <c r="K348" s="16" t="e">
        <f t="shared" si="46"/>
        <v>#REF!</v>
      </c>
      <c r="L348" s="16" t="e">
        <f t="shared" si="47"/>
        <v>#REF!</v>
      </c>
      <c r="M348" s="276" t="e">
        <f t="shared" si="48"/>
        <v>#REF!</v>
      </c>
      <c r="N348" s="16" t="e">
        <f t="shared" si="49"/>
        <v>#REF!</v>
      </c>
      <c r="O348" s="16" t="e">
        <f t="shared" si="50"/>
        <v>#REF!</v>
      </c>
      <c r="P348" s="16" t="e">
        <f>#REF!</f>
        <v>#REF!</v>
      </c>
      <c r="Q348" s="16" t="e">
        <f t="shared" si="51"/>
        <v>#REF!</v>
      </c>
      <c r="R348" s="241" t="e">
        <f>#REF!</f>
        <v>#REF!</v>
      </c>
      <c r="S348" s="241"/>
      <c r="T348" s="242" t="e">
        <f t="shared" si="52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3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5"/>
        <v>#REF!</v>
      </c>
      <c r="K349" s="16" t="e">
        <f t="shared" si="46"/>
        <v>#REF!</v>
      </c>
      <c r="L349" s="16" t="e">
        <f t="shared" si="47"/>
        <v>#REF!</v>
      </c>
      <c r="M349" s="276" t="e">
        <f t="shared" si="48"/>
        <v>#REF!</v>
      </c>
      <c r="N349" s="16" t="e">
        <f t="shared" si="49"/>
        <v>#REF!</v>
      </c>
      <c r="O349" s="16" t="e">
        <f t="shared" si="50"/>
        <v>#REF!</v>
      </c>
      <c r="P349" s="16" t="e">
        <f>#REF!</f>
        <v>#REF!</v>
      </c>
      <c r="Q349" s="16" t="e">
        <f t="shared" si="51"/>
        <v>#REF!</v>
      </c>
      <c r="R349" s="241" t="e">
        <f>#REF!</f>
        <v>#REF!</v>
      </c>
      <c r="S349" s="241"/>
      <c r="T349" s="242" t="e">
        <f t="shared" si="52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3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5"/>
        <v>#REF!</v>
      </c>
      <c r="K350" s="16" t="e">
        <f t="shared" si="46"/>
        <v>#REF!</v>
      </c>
      <c r="L350" s="16" t="e">
        <f t="shared" si="47"/>
        <v>#REF!</v>
      </c>
      <c r="M350" s="276" t="e">
        <f t="shared" si="48"/>
        <v>#REF!</v>
      </c>
      <c r="N350" s="16" t="e">
        <f t="shared" si="49"/>
        <v>#REF!</v>
      </c>
      <c r="O350" s="16" t="e">
        <f t="shared" si="50"/>
        <v>#REF!</v>
      </c>
      <c r="P350" s="16" t="e">
        <f>#REF!</f>
        <v>#REF!</v>
      </c>
      <c r="Q350" s="16" t="e">
        <f t="shared" si="51"/>
        <v>#REF!</v>
      </c>
      <c r="R350" s="241" t="e">
        <f>#REF!</f>
        <v>#REF!</v>
      </c>
      <c r="S350" s="241"/>
      <c r="T350" s="242" t="e">
        <f t="shared" si="52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3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5"/>
        <v>#REF!</v>
      </c>
      <c r="K351" s="16" t="e">
        <f t="shared" si="46"/>
        <v>#REF!</v>
      </c>
      <c r="L351" s="16" t="e">
        <f t="shared" si="47"/>
        <v>#REF!</v>
      </c>
      <c r="M351" s="276" t="e">
        <f t="shared" si="48"/>
        <v>#REF!</v>
      </c>
      <c r="N351" s="16" t="e">
        <f t="shared" si="49"/>
        <v>#REF!</v>
      </c>
      <c r="O351" s="16" t="e">
        <f t="shared" si="50"/>
        <v>#REF!</v>
      </c>
      <c r="P351" s="16" t="e">
        <f>#REF!</f>
        <v>#REF!</v>
      </c>
      <c r="Q351" s="16" t="e">
        <f t="shared" si="51"/>
        <v>#REF!</v>
      </c>
      <c r="R351" s="241" t="e">
        <f>#REF!</f>
        <v>#REF!</v>
      </c>
      <c r="S351" s="241"/>
      <c r="T351" s="242" t="e">
        <f t="shared" si="52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3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5"/>
        <v>#REF!</v>
      </c>
      <c r="K352" s="16" t="e">
        <f t="shared" si="46"/>
        <v>#REF!</v>
      </c>
      <c r="L352" s="16" t="e">
        <f t="shared" si="47"/>
        <v>#REF!</v>
      </c>
      <c r="M352" s="276" t="e">
        <f t="shared" si="48"/>
        <v>#REF!</v>
      </c>
      <c r="N352" s="16" t="e">
        <f t="shared" si="49"/>
        <v>#REF!</v>
      </c>
      <c r="O352" s="16" t="e">
        <f t="shared" si="50"/>
        <v>#REF!</v>
      </c>
      <c r="P352" s="16" t="e">
        <f>#REF!</f>
        <v>#REF!</v>
      </c>
      <c r="Q352" s="16" t="e">
        <f t="shared" si="51"/>
        <v>#REF!</v>
      </c>
      <c r="R352" s="241" t="e">
        <f>#REF!</f>
        <v>#REF!</v>
      </c>
      <c r="S352" s="241"/>
      <c r="T352" s="242" t="e">
        <f t="shared" si="52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3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5"/>
        <v>#REF!</v>
      </c>
      <c r="K353" s="16" t="e">
        <f t="shared" si="46"/>
        <v>#REF!</v>
      </c>
      <c r="L353" s="16" t="e">
        <f t="shared" si="47"/>
        <v>#REF!</v>
      </c>
      <c r="M353" s="276" t="e">
        <f t="shared" si="48"/>
        <v>#REF!</v>
      </c>
      <c r="N353" s="16" t="e">
        <f t="shared" si="49"/>
        <v>#REF!</v>
      </c>
      <c r="O353" s="16" t="e">
        <f t="shared" si="50"/>
        <v>#REF!</v>
      </c>
      <c r="P353" s="16" t="e">
        <f>#REF!</f>
        <v>#REF!</v>
      </c>
      <c r="Q353" s="16" t="e">
        <f t="shared" si="51"/>
        <v>#REF!</v>
      </c>
      <c r="R353" s="241" t="e">
        <f>#REF!</f>
        <v>#REF!</v>
      </c>
      <c r="S353" s="244"/>
      <c r="T353" s="242" t="e">
        <f t="shared" si="52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3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5"/>
        <v>#REF!</v>
      </c>
      <c r="K354" s="16" t="e">
        <f t="shared" si="46"/>
        <v>#REF!</v>
      </c>
      <c r="L354" s="16" t="e">
        <f t="shared" si="47"/>
        <v>#REF!</v>
      </c>
      <c r="M354" s="276" t="e">
        <f t="shared" si="48"/>
        <v>#REF!</v>
      </c>
      <c r="N354" s="16" t="e">
        <f t="shared" si="49"/>
        <v>#REF!</v>
      </c>
      <c r="O354" s="16" t="e">
        <f t="shared" si="50"/>
        <v>#REF!</v>
      </c>
      <c r="P354" s="16" t="e">
        <f>#REF!</f>
        <v>#REF!</v>
      </c>
      <c r="Q354" s="16" t="e">
        <f t="shared" si="51"/>
        <v>#REF!</v>
      </c>
      <c r="R354" s="241" t="e">
        <f>#REF!</f>
        <v>#REF!</v>
      </c>
      <c r="S354" s="258"/>
      <c r="T354" s="242" t="e">
        <f t="shared" si="52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3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5"/>
        <v>#REF!</v>
      </c>
      <c r="K355" s="16" t="e">
        <f t="shared" si="46"/>
        <v>#REF!</v>
      </c>
      <c r="L355" s="16" t="e">
        <f t="shared" si="47"/>
        <v>#REF!</v>
      </c>
      <c r="M355" s="276" t="e">
        <f t="shared" si="48"/>
        <v>#REF!</v>
      </c>
      <c r="N355" s="16" t="e">
        <f t="shared" si="49"/>
        <v>#REF!</v>
      </c>
      <c r="O355" s="16" t="e">
        <f t="shared" si="50"/>
        <v>#REF!</v>
      </c>
      <c r="P355" s="16" t="e">
        <f>#REF!</f>
        <v>#REF!</v>
      </c>
      <c r="Q355" s="16" t="e">
        <f t="shared" si="51"/>
        <v>#REF!</v>
      </c>
      <c r="R355" s="241" t="e">
        <f>#REF!</f>
        <v>#REF!</v>
      </c>
      <c r="S355" s="258"/>
      <c r="T355" s="242" t="e">
        <f t="shared" si="52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3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5"/>
        <v>#REF!</v>
      </c>
      <c r="K356" s="16" t="e">
        <f t="shared" si="46"/>
        <v>#REF!</v>
      </c>
      <c r="L356" s="16" t="e">
        <f t="shared" si="47"/>
        <v>#REF!</v>
      </c>
      <c r="M356" s="276" t="e">
        <f t="shared" si="48"/>
        <v>#REF!</v>
      </c>
      <c r="N356" s="16" t="e">
        <f t="shared" si="49"/>
        <v>#REF!</v>
      </c>
      <c r="O356" s="16" t="e">
        <f t="shared" si="50"/>
        <v>#REF!</v>
      </c>
      <c r="P356" s="16" t="e">
        <f>#REF!</f>
        <v>#REF!</v>
      </c>
      <c r="Q356" s="16" t="e">
        <f t="shared" si="51"/>
        <v>#REF!</v>
      </c>
      <c r="R356" s="241" t="e">
        <f>#REF!</f>
        <v>#REF!</v>
      </c>
      <c r="S356" s="244"/>
      <c r="T356" s="242" t="e">
        <f t="shared" si="52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3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5"/>
        <v>#REF!</v>
      </c>
      <c r="K357" s="16" t="e">
        <f t="shared" si="46"/>
        <v>#REF!</v>
      </c>
      <c r="L357" s="16" t="e">
        <f t="shared" si="47"/>
        <v>#REF!</v>
      </c>
      <c r="M357" s="276" t="e">
        <f t="shared" si="48"/>
        <v>#REF!</v>
      </c>
      <c r="N357" s="16" t="e">
        <f t="shared" si="49"/>
        <v>#REF!</v>
      </c>
      <c r="O357" s="16" t="e">
        <f t="shared" si="50"/>
        <v>#REF!</v>
      </c>
      <c r="P357" s="16" t="e">
        <f>#REF!</f>
        <v>#REF!</v>
      </c>
      <c r="Q357" s="16" t="e">
        <f t="shared" si="51"/>
        <v>#REF!</v>
      </c>
      <c r="R357" s="241" t="e">
        <f>#REF!</f>
        <v>#REF!</v>
      </c>
      <c r="S357" s="244"/>
      <c r="T357" s="242" t="e">
        <f t="shared" si="52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3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5"/>
        <v>#REF!</v>
      </c>
      <c r="K358" s="16" t="e">
        <f t="shared" si="46"/>
        <v>#REF!</v>
      </c>
      <c r="L358" s="16" t="e">
        <f t="shared" si="47"/>
        <v>#REF!</v>
      </c>
      <c r="M358" s="276" t="e">
        <f t="shared" si="48"/>
        <v>#REF!</v>
      </c>
      <c r="N358" s="16" t="e">
        <f t="shared" si="49"/>
        <v>#REF!</v>
      </c>
      <c r="O358" s="16" t="e">
        <f t="shared" si="50"/>
        <v>#REF!</v>
      </c>
      <c r="P358" s="16" t="e">
        <f>#REF!</f>
        <v>#REF!</v>
      </c>
      <c r="Q358" s="16" t="e">
        <f t="shared" si="51"/>
        <v>#REF!</v>
      </c>
      <c r="R358" s="241" t="e">
        <f>#REF!</f>
        <v>#REF!</v>
      </c>
      <c r="S358" s="244"/>
      <c r="T358" s="242" t="e">
        <f t="shared" si="52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3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5"/>
        <v>#REF!</v>
      </c>
      <c r="K359" s="16" t="e">
        <f t="shared" si="46"/>
        <v>#REF!</v>
      </c>
      <c r="L359" s="16" t="e">
        <f t="shared" si="47"/>
        <v>#REF!</v>
      </c>
      <c r="M359" s="276" t="e">
        <f t="shared" si="48"/>
        <v>#REF!</v>
      </c>
      <c r="N359" s="16" t="e">
        <f t="shared" si="49"/>
        <v>#REF!</v>
      </c>
      <c r="O359" s="16" t="e">
        <f t="shared" si="50"/>
        <v>#REF!</v>
      </c>
      <c r="P359" s="16" t="e">
        <f>#REF!</f>
        <v>#REF!</v>
      </c>
      <c r="Q359" s="16" t="e">
        <f t="shared" si="51"/>
        <v>#REF!</v>
      </c>
      <c r="R359" s="241" t="e">
        <f>#REF!</f>
        <v>#REF!</v>
      </c>
      <c r="S359" s="248"/>
      <c r="T359" s="242" t="e">
        <f t="shared" si="52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3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5"/>
        <v>#REF!</v>
      </c>
      <c r="K360" s="16" t="e">
        <f t="shared" si="46"/>
        <v>#REF!</v>
      </c>
      <c r="L360" s="16" t="e">
        <f t="shared" si="47"/>
        <v>#REF!</v>
      </c>
      <c r="M360" s="276" t="e">
        <f t="shared" si="48"/>
        <v>#REF!</v>
      </c>
      <c r="N360" s="16" t="e">
        <f t="shared" si="49"/>
        <v>#REF!</v>
      </c>
      <c r="O360" s="16" t="e">
        <f t="shared" si="50"/>
        <v>#REF!</v>
      </c>
      <c r="P360" s="16" t="e">
        <f>#REF!</f>
        <v>#REF!</v>
      </c>
      <c r="Q360" s="16" t="e">
        <f t="shared" si="51"/>
        <v>#REF!</v>
      </c>
      <c r="R360" s="241" t="e">
        <f>#REF!</f>
        <v>#REF!</v>
      </c>
      <c r="S360" s="247"/>
      <c r="T360" s="242" t="e">
        <f t="shared" si="52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3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5"/>
        <v>#REF!</v>
      </c>
      <c r="K361" s="16" t="e">
        <f t="shared" si="46"/>
        <v>#REF!</v>
      </c>
      <c r="L361" s="16" t="e">
        <f t="shared" si="47"/>
        <v>#REF!</v>
      </c>
      <c r="M361" s="276" t="e">
        <f t="shared" si="48"/>
        <v>#REF!</v>
      </c>
      <c r="N361" s="16" t="e">
        <f t="shared" si="49"/>
        <v>#REF!</v>
      </c>
      <c r="O361" s="16" t="e">
        <f t="shared" si="50"/>
        <v>#REF!</v>
      </c>
      <c r="P361" s="16" t="e">
        <f>#REF!</f>
        <v>#REF!</v>
      </c>
      <c r="Q361" s="16" t="e">
        <f t="shared" si="51"/>
        <v>#REF!</v>
      </c>
      <c r="R361" s="241" t="e">
        <f>#REF!</f>
        <v>#REF!</v>
      </c>
      <c r="S361" s="247"/>
      <c r="T361" s="242" t="e">
        <f t="shared" si="52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3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5"/>
        <v>#REF!</v>
      </c>
      <c r="K362" s="16" t="e">
        <f t="shared" si="46"/>
        <v>#REF!</v>
      </c>
      <c r="L362" s="16" t="e">
        <f t="shared" si="47"/>
        <v>#REF!</v>
      </c>
      <c r="M362" s="276" t="e">
        <f t="shared" si="48"/>
        <v>#REF!</v>
      </c>
      <c r="N362" s="16" t="e">
        <f t="shared" si="49"/>
        <v>#REF!</v>
      </c>
      <c r="O362" s="16" t="e">
        <f t="shared" si="50"/>
        <v>#REF!</v>
      </c>
      <c r="P362" s="16" t="e">
        <f>#REF!</f>
        <v>#REF!</v>
      </c>
      <c r="Q362" s="16" t="e">
        <f t="shared" si="51"/>
        <v>#REF!</v>
      </c>
      <c r="R362" s="241" t="e">
        <f>#REF!</f>
        <v>#REF!</v>
      </c>
      <c r="S362" s="247"/>
      <c r="T362" s="242" t="e">
        <f t="shared" si="52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3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5"/>
        <v>#REF!</v>
      </c>
      <c r="K363" s="16" t="e">
        <f t="shared" si="46"/>
        <v>#REF!</v>
      </c>
      <c r="L363" s="16" t="e">
        <f t="shared" si="47"/>
        <v>#REF!</v>
      </c>
      <c r="M363" s="276" t="e">
        <f t="shared" si="48"/>
        <v>#REF!</v>
      </c>
      <c r="N363" s="16" t="e">
        <f t="shared" si="49"/>
        <v>#REF!</v>
      </c>
      <c r="O363" s="16" t="e">
        <f t="shared" si="50"/>
        <v>#REF!</v>
      </c>
      <c r="P363" s="16" t="e">
        <f>#REF!</f>
        <v>#REF!</v>
      </c>
      <c r="Q363" s="16" t="e">
        <f t="shared" si="51"/>
        <v>#REF!</v>
      </c>
      <c r="R363" s="241" t="e">
        <f>#REF!</f>
        <v>#REF!</v>
      </c>
      <c r="S363" s="247"/>
      <c r="T363" s="242" t="e">
        <f t="shared" si="52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3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5"/>
        <v>#REF!</v>
      </c>
      <c r="K364" s="16" t="e">
        <f t="shared" si="46"/>
        <v>#REF!</v>
      </c>
      <c r="L364" s="16" t="e">
        <f t="shared" si="47"/>
        <v>#REF!</v>
      </c>
      <c r="M364" s="276" t="e">
        <f t="shared" si="48"/>
        <v>#REF!</v>
      </c>
      <c r="N364" s="16" t="e">
        <f t="shared" si="49"/>
        <v>#REF!</v>
      </c>
      <c r="O364" s="16" t="e">
        <f t="shared" si="50"/>
        <v>#REF!</v>
      </c>
      <c r="P364" s="16" t="e">
        <f>#REF!</f>
        <v>#REF!</v>
      </c>
      <c r="Q364" s="16" t="e">
        <f t="shared" si="51"/>
        <v>#REF!</v>
      </c>
      <c r="R364" s="241" t="e">
        <f>#REF!</f>
        <v>#REF!</v>
      </c>
      <c r="S364" s="247"/>
      <c r="T364" s="242" t="e">
        <f t="shared" si="52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3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5"/>
        <v>#REF!</v>
      </c>
      <c r="K365" s="16" t="e">
        <f t="shared" si="46"/>
        <v>#REF!</v>
      </c>
      <c r="L365" s="16" t="e">
        <f t="shared" si="47"/>
        <v>#REF!</v>
      </c>
      <c r="M365" s="276" t="e">
        <f t="shared" si="48"/>
        <v>#REF!</v>
      </c>
      <c r="N365" s="16" t="e">
        <f t="shared" si="49"/>
        <v>#REF!</v>
      </c>
      <c r="O365" s="16" t="e">
        <f t="shared" si="50"/>
        <v>#REF!</v>
      </c>
      <c r="P365" s="16" t="e">
        <f>#REF!</f>
        <v>#REF!</v>
      </c>
      <c r="Q365" s="16" t="e">
        <f t="shared" si="51"/>
        <v>#REF!</v>
      </c>
      <c r="R365" s="241" t="e">
        <f>#REF!</f>
        <v>#REF!</v>
      </c>
      <c r="S365" s="248"/>
      <c r="T365" s="242" t="e">
        <f t="shared" si="52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3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5"/>
        <v>#REF!</v>
      </c>
      <c r="K366" s="16" t="e">
        <f t="shared" si="46"/>
        <v>#REF!</v>
      </c>
      <c r="L366" s="16" t="e">
        <f t="shared" si="47"/>
        <v>#REF!</v>
      </c>
      <c r="M366" s="276" t="e">
        <f t="shared" si="48"/>
        <v>#REF!</v>
      </c>
      <c r="N366" s="16" t="e">
        <f t="shared" si="49"/>
        <v>#REF!</v>
      </c>
      <c r="O366" s="16" t="e">
        <f t="shared" si="50"/>
        <v>#REF!</v>
      </c>
      <c r="P366" s="16" t="e">
        <f>#REF!</f>
        <v>#REF!</v>
      </c>
      <c r="Q366" s="16" t="e">
        <f t="shared" si="51"/>
        <v>#REF!</v>
      </c>
      <c r="R366" s="241" t="e">
        <f>#REF!</f>
        <v>#REF!</v>
      </c>
      <c r="S366" s="272"/>
      <c r="T366" s="242" t="e">
        <f t="shared" si="52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3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5"/>
        <v>#REF!</v>
      </c>
      <c r="K367" s="16" t="e">
        <f t="shared" si="46"/>
        <v>#REF!</v>
      </c>
      <c r="L367" s="16" t="e">
        <f t="shared" si="47"/>
        <v>#REF!</v>
      </c>
      <c r="M367" s="276" t="e">
        <f t="shared" si="48"/>
        <v>#REF!</v>
      </c>
      <c r="N367" s="16" t="e">
        <f t="shared" si="49"/>
        <v>#REF!</v>
      </c>
      <c r="O367" s="16" t="e">
        <f t="shared" si="50"/>
        <v>#REF!</v>
      </c>
      <c r="P367" s="16" t="e">
        <f>#REF!</f>
        <v>#REF!</v>
      </c>
      <c r="Q367" s="16" t="e">
        <f t="shared" si="51"/>
        <v>#REF!</v>
      </c>
      <c r="R367" s="241" t="e">
        <f>#REF!</f>
        <v>#REF!</v>
      </c>
      <c r="S367" s="248"/>
      <c r="T367" s="242" t="e">
        <f t="shared" si="52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3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5"/>
        <v>#REF!</v>
      </c>
      <c r="K368" s="16" t="e">
        <f t="shared" si="46"/>
        <v>#REF!</v>
      </c>
      <c r="L368" s="16" t="e">
        <f t="shared" si="47"/>
        <v>#REF!</v>
      </c>
      <c r="M368" s="276" t="e">
        <f t="shared" si="48"/>
        <v>#REF!</v>
      </c>
      <c r="N368" s="16" t="e">
        <f t="shared" si="49"/>
        <v>#REF!</v>
      </c>
      <c r="O368" s="16" t="e">
        <f t="shared" si="50"/>
        <v>#REF!</v>
      </c>
      <c r="P368" s="16" t="e">
        <f>#REF!</f>
        <v>#REF!</v>
      </c>
      <c r="Q368" s="16" t="e">
        <f t="shared" si="51"/>
        <v>#REF!</v>
      </c>
      <c r="R368" s="241" t="e">
        <f>#REF!</f>
        <v>#REF!</v>
      </c>
      <c r="S368" s="241"/>
      <c r="T368" s="242" t="e">
        <f t="shared" si="52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3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5"/>
        <v>#REF!</v>
      </c>
      <c r="K369" s="16" t="e">
        <f t="shared" si="46"/>
        <v>#REF!</v>
      </c>
      <c r="L369" s="16" t="e">
        <f t="shared" si="47"/>
        <v>#REF!</v>
      </c>
      <c r="M369" s="276" t="e">
        <f t="shared" si="48"/>
        <v>#REF!</v>
      </c>
      <c r="N369" s="16" t="e">
        <f t="shared" si="49"/>
        <v>#REF!</v>
      </c>
      <c r="O369" s="16" t="e">
        <f t="shared" si="50"/>
        <v>#REF!</v>
      </c>
      <c r="P369" s="16" t="e">
        <f>#REF!</f>
        <v>#REF!</v>
      </c>
      <c r="Q369" s="16" t="e">
        <f t="shared" si="51"/>
        <v>#REF!</v>
      </c>
      <c r="R369" s="241" t="e">
        <f>#REF!</f>
        <v>#REF!</v>
      </c>
      <c r="S369" s="241"/>
      <c r="T369" s="242" t="e">
        <f t="shared" si="52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3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5"/>
        <v>#REF!</v>
      </c>
      <c r="K370" s="16" t="e">
        <f t="shared" si="46"/>
        <v>#REF!</v>
      </c>
      <c r="L370" s="16" t="e">
        <f t="shared" si="47"/>
        <v>#REF!</v>
      </c>
      <c r="M370" s="276" t="e">
        <f t="shared" si="48"/>
        <v>#REF!</v>
      </c>
      <c r="N370" s="16" t="e">
        <f t="shared" si="49"/>
        <v>#REF!</v>
      </c>
      <c r="O370" s="16" t="e">
        <f t="shared" si="50"/>
        <v>#REF!</v>
      </c>
      <c r="P370" s="16" t="e">
        <f>#REF!</f>
        <v>#REF!</v>
      </c>
      <c r="Q370" s="16" t="e">
        <f t="shared" si="51"/>
        <v>#REF!</v>
      </c>
      <c r="R370" s="241" t="e">
        <f>#REF!</f>
        <v>#REF!</v>
      </c>
      <c r="S370" s="241"/>
      <c r="T370" s="242" t="e">
        <f t="shared" si="52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3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5"/>
        <v>#REF!</v>
      </c>
      <c r="K371" s="16" t="e">
        <f t="shared" si="46"/>
        <v>#REF!</v>
      </c>
      <c r="L371" s="16" t="e">
        <f t="shared" si="47"/>
        <v>#REF!</v>
      </c>
      <c r="M371" s="276" t="e">
        <f t="shared" si="48"/>
        <v>#REF!</v>
      </c>
      <c r="N371" s="16" t="e">
        <f t="shared" si="49"/>
        <v>#REF!</v>
      </c>
      <c r="O371" s="16" t="e">
        <f t="shared" si="50"/>
        <v>#REF!</v>
      </c>
      <c r="P371" s="16" t="e">
        <f>#REF!</f>
        <v>#REF!</v>
      </c>
      <c r="Q371" s="16" t="e">
        <f t="shared" si="51"/>
        <v>#REF!</v>
      </c>
      <c r="R371" s="241" t="e">
        <f>#REF!</f>
        <v>#REF!</v>
      </c>
      <c r="S371" s="241"/>
      <c r="T371" s="242" t="e">
        <f t="shared" si="52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3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5"/>
        <v>#REF!</v>
      </c>
      <c r="K372" s="16" t="e">
        <f t="shared" si="46"/>
        <v>#REF!</v>
      </c>
      <c r="L372" s="16" t="e">
        <f t="shared" si="47"/>
        <v>#REF!</v>
      </c>
      <c r="M372" s="276" t="e">
        <f t="shared" si="48"/>
        <v>#REF!</v>
      </c>
      <c r="N372" s="16" t="e">
        <f t="shared" si="49"/>
        <v>#REF!</v>
      </c>
      <c r="O372" s="16" t="e">
        <f t="shared" si="50"/>
        <v>#REF!</v>
      </c>
      <c r="P372" s="16" t="e">
        <f>#REF!</f>
        <v>#REF!</v>
      </c>
      <c r="Q372" s="16" t="e">
        <f t="shared" si="51"/>
        <v>#REF!</v>
      </c>
      <c r="R372" s="241" t="e">
        <f>#REF!</f>
        <v>#REF!</v>
      </c>
      <c r="S372" s="241"/>
      <c r="T372" s="242" t="e">
        <f t="shared" si="52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3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5"/>
        <v>#REF!</v>
      </c>
      <c r="K373" s="16" t="e">
        <f t="shared" si="46"/>
        <v>#REF!</v>
      </c>
      <c r="L373" s="16" t="e">
        <f t="shared" si="47"/>
        <v>#REF!</v>
      </c>
      <c r="M373" s="276" t="e">
        <f t="shared" si="48"/>
        <v>#REF!</v>
      </c>
      <c r="N373" s="16" t="e">
        <f t="shared" si="49"/>
        <v>#REF!</v>
      </c>
      <c r="O373" s="16" t="e">
        <f t="shared" si="50"/>
        <v>#REF!</v>
      </c>
      <c r="P373" s="16" t="e">
        <f>#REF!</f>
        <v>#REF!</v>
      </c>
      <c r="Q373" s="16" t="e">
        <f t="shared" si="51"/>
        <v>#REF!</v>
      </c>
      <c r="R373" s="241" t="e">
        <f>#REF!</f>
        <v>#REF!</v>
      </c>
      <c r="S373" s="247"/>
      <c r="T373" s="242" t="e">
        <f t="shared" si="52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3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5"/>
        <v>#REF!</v>
      </c>
      <c r="K374" s="16" t="e">
        <f t="shared" si="46"/>
        <v>#REF!</v>
      </c>
      <c r="L374" s="16" t="e">
        <f t="shared" si="47"/>
        <v>#REF!</v>
      </c>
      <c r="M374" s="276" t="e">
        <f t="shared" si="48"/>
        <v>#REF!</v>
      </c>
      <c r="N374" s="16" t="e">
        <f t="shared" si="49"/>
        <v>#REF!</v>
      </c>
      <c r="O374" s="16" t="e">
        <f t="shared" si="50"/>
        <v>#REF!</v>
      </c>
      <c r="P374" s="16" t="e">
        <f>#REF!</f>
        <v>#REF!</v>
      </c>
      <c r="Q374" s="16" t="e">
        <f t="shared" si="51"/>
        <v>#REF!</v>
      </c>
      <c r="R374" s="241" t="e">
        <f>#REF!</f>
        <v>#REF!</v>
      </c>
      <c r="S374" s="249"/>
      <c r="T374" s="242" t="e">
        <f t="shared" si="52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3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5"/>
        <v>#REF!</v>
      </c>
      <c r="K375" s="16" t="e">
        <f t="shared" si="46"/>
        <v>#REF!</v>
      </c>
      <c r="L375" s="16" t="e">
        <f t="shared" si="47"/>
        <v>#REF!</v>
      </c>
      <c r="M375" s="276" t="e">
        <f t="shared" si="48"/>
        <v>#REF!</v>
      </c>
      <c r="N375" s="16" t="e">
        <f t="shared" si="49"/>
        <v>#REF!</v>
      </c>
      <c r="O375" s="16" t="e">
        <f t="shared" si="50"/>
        <v>#REF!</v>
      </c>
      <c r="P375" s="16" t="e">
        <f>#REF!</f>
        <v>#REF!</v>
      </c>
      <c r="Q375" s="16" t="e">
        <f t="shared" si="51"/>
        <v>#REF!</v>
      </c>
      <c r="R375" s="241" t="e">
        <f>#REF!</f>
        <v>#REF!</v>
      </c>
      <c r="S375" s="249"/>
      <c r="T375" s="242" t="e">
        <f t="shared" si="52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3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5"/>
        <v>#REF!</v>
      </c>
      <c r="K376" s="16" t="e">
        <f t="shared" si="46"/>
        <v>#REF!</v>
      </c>
      <c r="L376" s="16" t="e">
        <f t="shared" si="47"/>
        <v>#REF!</v>
      </c>
      <c r="M376" s="276" t="e">
        <f t="shared" si="48"/>
        <v>#REF!</v>
      </c>
      <c r="N376" s="16" t="e">
        <f t="shared" si="49"/>
        <v>#REF!</v>
      </c>
      <c r="O376" s="16" t="e">
        <f t="shared" si="50"/>
        <v>#REF!</v>
      </c>
      <c r="P376" s="16" t="e">
        <f>#REF!</f>
        <v>#REF!</v>
      </c>
      <c r="Q376" s="16" t="e">
        <f t="shared" si="51"/>
        <v>#REF!</v>
      </c>
      <c r="R376" s="241" t="e">
        <f>#REF!</f>
        <v>#REF!</v>
      </c>
      <c r="S376" s="249"/>
      <c r="T376" s="242" t="e">
        <f t="shared" si="52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3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5"/>
        <v>#REF!</v>
      </c>
      <c r="K377" s="16" t="e">
        <f t="shared" si="46"/>
        <v>#REF!</v>
      </c>
      <c r="L377" s="16" t="e">
        <f t="shared" si="47"/>
        <v>#REF!</v>
      </c>
      <c r="M377" s="276" t="e">
        <f t="shared" si="48"/>
        <v>#REF!</v>
      </c>
      <c r="N377" s="16" t="e">
        <f t="shared" si="49"/>
        <v>#REF!</v>
      </c>
      <c r="O377" s="16" t="e">
        <f t="shared" si="50"/>
        <v>#REF!</v>
      </c>
      <c r="P377" s="16" t="e">
        <f>#REF!</f>
        <v>#REF!</v>
      </c>
      <c r="Q377" s="16" t="e">
        <f t="shared" si="51"/>
        <v>#REF!</v>
      </c>
      <c r="R377" s="241" t="e">
        <f>#REF!</f>
        <v>#REF!</v>
      </c>
      <c r="S377" s="249"/>
      <c r="T377" s="242" t="e">
        <f t="shared" si="52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3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5"/>
        <v>#REF!</v>
      </c>
      <c r="K378" s="16" t="e">
        <f t="shared" si="46"/>
        <v>#REF!</v>
      </c>
      <c r="L378" s="16" t="e">
        <f t="shared" si="47"/>
        <v>#REF!</v>
      </c>
      <c r="M378" s="276" t="e">
        <f t="shared" si="48"/>
        <v>#REF!</v>
      </c>
      <c r="N378" s="16" t="e">
        <f t="shared" si="49"/>
        <v>#REF!</v>
      </c>
      <c r="O378" s="16" t="e">
        <f t="shared" si="50"/>
        <v>#REF!</v>
      </c>
      <c r="P378" s="16" t="e">
        <f>#REF!</f>
        <v>#REF!</v>
      </c>
      <c r="Q378" s="16" t="e">
        <f t="shared" si="51"/>
        <v>#REF!</v>
      </c>
      <c r="R378" s="241" t="e">
        <f>#REF!</f>
        <v>#REF!</v>
      </c>
      <c r="S378" s="5"/>
      <c r="T378" s="242" t="e">
        <f t="shared" si="52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3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5"/>
        <v>#REF!</v>
      </c>
      <c r="K379" s="16" t="e">
        <f t="shared" si="46"/>
        <v>#REF!</v>
      </c>
      <c r="L379" s="16" t="e">
        <f t="shared" si="47"/>
        <v>#REF!</v>
      </c>
      <c r="M379" s="276" t="e">
        <f t="shared" si="48"/>
        <v>#REF!</v>
      </c>
      <c r="N379" s="16" t="e">
        <f t="shared" si="49"/>
        <v>#REF!</v>
      </c>
      <c r="O379" s="16" t="e">
        <f t="shared" si="50"/>
        <v>#REF!</v>
      </c>
      <c r="P379" s="16" t="e">
        <f>#REF!</f>
        <v>#REF!</v>
      </c>
      <c r="Q379" s="16" t="e">
        <f t="shared" si="51"/>
        <v>#REF!</v>
      </c>
      <c r="R379" s="241" t="e">
        <f>#REF!</f>
        <v>#REF!</v>
      </c>
      <c r="S379" s="249"/>
      <c r="T379" s="242" t="e">
        <f t="shared" si="52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3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5"/>
        <v>#REF!</v>
      </c>
      <c r="K380" s="16" t="e">
        <f t="shared" si="46"/>
        <v>#REF!</v>
      </c>
      <c r="L380" s="16" t="e">
        <f t="shared" si="47"/>
        <v>#REF!</v>
      </c>
      <c r="M380" s="276" t="e">
        <f t="shared" si="48"/>
        <v>#REF!</v>
      </c>
      <c r="N380" s="16" t="e">
        <f t="shared" si="49"/>
        <v>#REF!</v>
      </c>
      <c r="O380" s="16" t="e">
        <f t="shared" si="50"/>
        <v>#REF!</v>
      </c>
      <c r="P380" s="16" t="e">
        <f>#REF!</f>
        <v>#REF!</v>
      </c>
      <c r="Q380" s="16" t="e">
        <f t="shared" si="51"/>
        <v>#REF!</v>
      </c>
      <c r="R380" s="241" t="e">
        <f>#REF!</f>
        <v>#REF!</v>
      </c>
      <c r="S380" s="249"/>
      <c r="T380" s="242" t="e">
        <f t="shared" si="52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3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5"/>
        <v>#REF!</v>
      </c>
      <c r="K381" s="16" t="e">
        <f t="shared" si="46"/>
        <v>#REF!</v>
      </c>
      <c r="L381" s="16" t="e">
        <f t="shared" si="47"/>
        <v>#REF!</v>
      </c>
      <c r="M381" s="276" t="e">
        <f t="shared" si="48"/>
        <v>#REF!</v>
      </c>
      <c r="N381" s="16" t="e">
        <f t="shared" si="49"/>
        <v>#REF!</v>
      </c>
      <c r="O381" s="16" t="e">
        <f t="shared" si="50"/>
        <v>#REF!</v>
      </c>
      <c r="P381" s="16" t="e">
        <f>#REF!</f>
        <v>#REF!</v>
      </c>
      <c r="Q381" s="16" t="e">
        <f t="shared" si="51"/>
        <v>#REF!</v>
      </c>
      <c r="R381" s="241" t="e">
        <f>#REF!</f>
        <v>#REF!</v>
      </c>
      <c r="S381" s="249"/>
      <c r="T381" s="242" t="e">
        <f t="shared" si="52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3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5"/>
        <v>#REF!</v>
      </c>
      <c r="K382" s="16" t="e">
        <f t="shared" si="46"/>
        <v>#REF!</v>
      </c>
      <c r="L382" s="16" t="e">
        <f t="shared" si="47"/>
        <v>#REF!</v>
      </c>
      <c r="M382" s="276" t="e">
        <f t="shared" si="48"/>
        <v>#REF!</v>
      </c>
      <c r="N382" s="16" t="e">
        <f t="shared" si="49"/>
        <v>#REF!</v>
      </c>
      <c r="O382" s="16" t="e">
        <f t="shared" si="50"/>
        <v>#REF!</v>
      </c>
      <c r="P382" s="16" t="e">
        <f>#REF!</f>
        <v>#REF!</v>
      </c>
      <c r="Q382" s="16" t="e">
        <f t="shared" si="51"/>
        <v>#REF!</v>
      </c>
      <c r="R382" s="241" t="e">
        <f>#REF!</f>
        <v>#REF!</v>
      </c>
      <c r="S382" s="249"/>
      <c r="T382" s="242" t="e">
        <f t="shared" si="52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3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5"/>
        <v>#REF!</v>
      </c>
      <c r="K383" s="16" t="e">
        <f t="shared" si="46"/>
        <v>#REF!</v>
      </c>
      <c r="L383" s="16" t="e">
        <f t="shared" si="47"/>
        <v>#REF!</v>
      </c>
      <c r="M383" s="276" t="e">
        <f t="shared" si="48"/>
        <v>#REF!</v>
      </c>
      <c r="N383" s="16" t="e">
        <f t="shared" si="49"/>
        <v>#REF!</v>
      </c>
      <c r="O383" s="16" t="e">
        <f t="shared" si="50"/>
        <v>#REF!</v>
      </c>
      <c r="P383" s="16" t="e">
        <f>#REF!</f>
        <v>#REF!</v>
      </c>
      <c r="Q383" s="16" t="e">
        <f t="shared" si="51"/>
        <v>#REF!</v>
      </c>
      <c r="R383" s="241" t="e">
        <f>#REF!</f>
        <v>#REF!</v>
      </c>
      <c r="S383" s="249"/>
      <c r="T383" s="242" t="e">
        <f t="shared" si="52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3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5"/>
        <v>#REF!</v>
      </c>
      <c r="K384" s="16" t="e">
        <f t="shared" si="46"/>
        <v>#REF!</v>
      </c>
      <c r="L384" s="16" t="e">
        <f t="shared" si="47"/>
        <v>#REF!</v>
      </c>
      <c r="M384" s="276" t="e">
        <f t="shared" si="48"/>
        <v>#REF!</v>
      </c>
      <c r="N384" s="16" t="e">
        <f t="shared" si="49"/>
        <v>#REF!</v>
      </c>
      <c r="O384" s="16" t="e">
        <f t="shared" si="50"/>
        <v>#REF!</v>
      </c>
      <c r="P384" s="16" t="e">
        <f>#REF!</f>
        <v>#REF!</v>
      </c>
      <c r="Q384" s="16" t="e">
        <f t="shared" si="51"/>
        <v>#REF!</v>
      </c>
      <c r="R384" s="241" t="e">
        <f>#REF!</f>
        <v>#REF!</v>
      </c>
      <c r="S384" s="5"/>
      <c r="T384" s="242" t="e">
        <f t="shared" si="52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3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5"/>
        <v>#REF!</v>
      </c>
      <c r="K385" s="16" t="e">
        <f t="shared" si="46"/>
        <v>#REF!</v>
      </c>
      <c r="L385" s="16" t="e">
        <f t="shared" si="47"/>
        <v>#REF!</v>
      </c>
      <c r="M385" s="276" t="e">
        <f t="shared" si="48"/>
        <v>#REF!</v>
      </c>
      <c r="N385" s="16" t="e">
        <f t="shared" si="49"/>
        <v>#REF!</v>
      </c>
      <c r="O385" s="16" t="e">
        <f t="shared" si="50"/>
        <v>#REF!</v>
      </c>
      <c r="P385" s="16" t="e">
        <f>#REF!</f>
        <v>#REF!</v>
      </c>
      <c r="Q385" s="16" t="e">
        <f t="shared" si="51"/>
        <v>#REF!</v>
      </c>
      <c r="R385" s="241" t="e">
        <f>#REF!</f>
        <v>#REF!</v>
      </c>
      <c r="S385" s="246"/>
      <c r="T385" s="242" t="e">
        <f t="shared" si="52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3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5"/>
        <v>#REF!</v>
      </c>
      <c r="K386" s="16" t="e">
        <f t="shared" si="46"/>
        <v>#REF!</v>
      </c>
      <c r="L386" s="16" t="e">
        <f t="shared" si="47"/>
        <v>#REF!</v>
      </c>
      <c r="M386" s="276" t="e">
        <f t="shared" si="48"/>
        <v>#REF!</v>
      </c>
      <c r="N386" s="16" t="e">
        <f t="shared" si="49"/>
        <v>#REF!</v>
      </c>
      <c r="O386" s="16" t="e">
        <f t="shared" si="50"/>
        <v>#REF!</v>
      </c>
      <c r="P386" s="16" t="e">
        <f>#REF!</f>
        <v>#REF!</v>
      </c>
      <c r="Q386" s="16" t="e">
        <f t="shared" si="51"/>
        <v>#REF!</v>
      </c>
      <c r="R386" s="241" t="e">
        <f>#REF!</f>
        <v>#REF!</v>
      </c>
      <c r="S386" s="241"/>
      <c r="T386" s="242" t="e">
        <f t="shared" si="52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3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5"/>
        <v>#REF!</v>
      </c>
      <c r="K387" s="16" t="e">
        <f t="shared" si="46"/>
        <v>#REF!</v>
      </c>
      <c r="L387" s="16" t="e">
        <f t="shared" si="47"/>
        <v>#REF!</v>
      </c>
      <c r="M387" s="276" t="e">
        <f t="shared" si="48"/>
        <v>#REF!</v>
      </c>
      <c r="N387" s="16" t="e">
        <f t="shared" si="49"/>
        <v>#REF!</v>
      </c>
      <c r="O387" s="16" t="e">
        <f t="shared" si="50"/>
        <v>#REF!</v>
      </c>
      <c r="P387" s="16" t="e">
        <f>#REF!</f>
        <v>#REF!</v>
      </c>
      <c r="Q387" s="16" t="e">
        <f t="shared" si="51"/>
        <v>#REF!</v>
      </c>
      <c r="R387" s="241" t="e">
        <f>#REF!</f>
        <v>#REF!</v>
      </c>
      <c r="S387" s="241"/>
      <c r="T387" s="242" t="e">
        <f t="shared" si="52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3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5"/>
        <v>#REF!</v>
      </c>
      <c r="K388" s="16" t="e">
        <f t="shared" si="46"/>
        <v>#REF!</v>
      </c>
      <c r="L388" s="16" t="e">
        <f t="shared" si="47"/>
        <v>#REF!</v>
      </c>
      <c r="M388" s="276" t="e">
        <f t="shared" si="48"/>
        <v>#REF!</v>
      </c>
      <c r="N388" s="16" t="e">
        <f t="shared" si="49"/>
        <v>#REF!</v>
      </c>
      <c r="O388" s="16" t="e">
        <f t="shared" si="50"/>
        <v>#REF!</v>
      </c>
      <c r="P388" s="16" t="e">
        <f>#REF!</f>
        <v>#REF!</v>
      </c>
      <c r="Q388" s="16" t="e">
        <f t="shared" si="51"/>
        <v>#REF!</v>
      </c>
      <c r="R388" s="241" t="e">
        <f>#REF!</f>
        <v>#REF!</v>
      </c>
      <c r="S388" s="241"/>
      <c r="T388" s="242" t="e">
        <f t="shared" si="52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3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5"/>
        <v>#REF!</v>
      </c>
      <c r="K389" s="16" t="e">
        <f t="shared" si="46"/>
        <v>#REF!</v>
      </c>
      <c r="L389" s="16" t="e">
        <f t="shared" si="47"/>
        <v>#REF!</v>
      </c>
      <c r="M389" s="276" t="e">
        <f t="shared" si="48"/>
        <v>#REF!</v>
      </c>
      <c r="N389" s="16" t="e">
        <f t="shared" si="49"/>
        <v>#REF!</v>
      </c>
      <c r="O389" s="16" t="e">
        <f t="shared" si="50"/>
        <v>#REF!</v>
      </c>
      <c r="P389" s="16" t="e">
        <f>#REF!</f>
        <v>#REF!</v>
      </c>
      <c r="Q389" s="16" t="e">
        <f t="shared" si="51"/>
        <v>#REF!</v>
      </c>
      <c r="R389" s="241" t="e">
        <f>#REF!</f>
        <v>#REF!</v>
      </c>
      <c r="S389" s="241"/>
      <c r="T389" s="242" t="e">
        <f t="shared" si="52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3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4">I390</f>
        <v>#REF!</v>
      </c>
      <c r="K390" s="16" t="e">
        <f t="shared" ref="K390:K453" si="55">HOUR(I390-H390)+MINUTE(I390-H390)/60</f>
        <v>#REF!</v>
      </c>
      <c r="L390" s="16" t="e">
        <f t="shared" ref="L390:L453" si="56">IF(J390&lt;0.9993,"OP","")</f>
        <v>#REF!</v>
      </c>
      <c r="M390" s="276" t="e">
        <f t="shared" ref="M390:M453" si="57">IF(K390&lt;6,"ANT",IF(K390&lt;12,"BLU","CID"))</f>
        <v>#REF!</v>
      </c>
      <c r="N390" s="16" t="e">
        <f t="shared" ref="N390:N453" si="58">VALUE(O390)</f>
        <v>#REF!</v>
      </c>
      <c r="O390" s="16" t="e">
        <f t="shared" ref="O390:O453" si="59">SUBSTITUTE(P390,"MW","")</f>
        <v>#REF!</v>
      </c>
      <c r="P390" s="16" t="e">
        <f>#REF!</f>
        <v>#REF!</v>
      </c>
      <c r="Q390" s="16" t="e">
        <f t="shared" ref="Q390:Q453" si="60">IF(J390&gt;=0.99,"0","1")</f>
        <v>#REF!</v>
      </c>
      <c r="R390" s="241" t="e">
        <f>#REF!</f>
        <v>#REF!</v>
      </c>
      <c r="S390" s="241"/>
      <c r="T390" s="242" t="e">
        <f t="shared" ref="T390:T453" si="61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4"/>
        <v>#REF!</v>
      </c>
      <c r="K391" s="16" t="e">
        <f t="shared" si="55"/>
        <v>#REF!</v>
      </c>
      <c r="L391" s="16" t="e">
        <f t="shared" si="56"/>
        <v>#REF!</v>
      </c>
      <c r="M391" s="276" t="e">
        <f t="shared" si="57"/>
        <v>#REF!</v>
      </c>
      <c r="N391" s="16" t="e">
        <f t="shared" si="58"/>
        <v>#REF!</v>
      </c>
      <c r="O391" s="16" t="e">
        <f t="shared" si="59"/>
        <v>#REF!</v>
      </c>
      <c r="P391" s="16" t="e">
        <f>#REF!</f>
        <v>#REF!</v>
      </c>
      <c r="Q391" s="16" t="e">
        <f t="shared" si="60"/>
        <v>#REF!</v>
      </c>
      <c r="R391" s="241" t="e">
        <f>#REF!</f>
        <v>#REF!</v>
      </c>
      <c r="S391" s="241"/>
      <c r="T391" s="242" t="e">
        <f t="shared" si="61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2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4"/>
        <v>#REF!</v>
      </c>
      <c r="K392" s="16" t="e">
        <f t="shared" si="55"/>
        <v>#REF!</v>
      </c>
      <c r="L392" s="16" t="e">
        <f t="shared" si="56"/>
        <v>#REF!</v>
      </c>
      <c r="M392" s="276" t="e">
        <f t="shared" si="57"/>
        <v>#REF!</v>
      </c>
      <c r="N392" s="16" t="e">
        <f t="shared" si="58"/>
        <v>#REF!</v>
      </c>
      <c r="O392" s="16" t="e">
        <f t="shared" si="59"/>
        <v>#REF!</v>
      </c>
      <c r="P392" s="16" t="e">
        <f>#REF!</f>
        <v>#REF!</v>
      </c>
      <c r="Q392" s="16" t="e">
        <f t="shared" si="60"/>
        <v>#REF!</v>
      </c>
      <c r="R392" s="241" t="e">
        <f>#REF!</f>
        <v>#REF!</v>
      </c>
      <c r="S392" s="122"/>
      <c r="T392" s="242" t="e">
        <f t="shared" si="61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2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4"/>
        <v>#REF!</v>
      </c>
      <c r="K393" s="16" t="e">
        <f t="shared" si="55"/>
        <v>#REF!</v>
      </c>
      <c r="L393" s="16" t="e">
        <f t="shared" si="56"/>
        <v>#REF!</v>
      </c>
      <c r="M393" s="276" t="e">
        <f t="shared" si="57"/>
        <v>#REF!</v>
      </c>
      <c r="N393" s="16" t="e">
        <f t="shared" si="58"/>
        <v>#REF!</v>
      </c>
      <c r="O393" s="16" t="e">
        <f t="shared" si="59"/>
        <v>#REF!</v>
      </c>
      <c r="P393" s="16" t="e">
        <f>#REF!</f>
        <v>#REF!</v>
      </c>
      <c r="Q393" s="16" t="e">
        <f t="shared" si="60"/>
        <v>#REF!</v>
      </c>
      <c r="R393" s="241" t="e">
        <f>#REF!</f>
        <v>#REF!</v>
      </c>
      <c r="S393" s="247"/>
      <c r="T393" s="242" t="e">
        <f t="shared" si="61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2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4"/>
        <v>#REF!</v>
      </c>
      <c r="K394" s="16" t="e">
        <f t="shared" si="55"/>
        <v>#REF!</v>
      </c>
      <c r="L394" s="16" t="e">
        <f t="shared" si="56"/>
        <v>#REF!</v>
      </c>
      <c r="M394" s="276" t="e">
        <f t="shared" si="57"/>
        <v>#REF!</v>
      </c>
      <c r="N394" s="16" t="e">
        <f t="shared" si="58"/>
        <v>#REF!</v>
      </c>
      <c r="O394" s="16" t="e">
        <f t="shared" si="59"/>
        <v>#REF!</v>
      </c>
      <c r="P394" s="16" t="e">
        <f>#REF!</f>
        <v>#REF!</v>
      </c>
      <c r="Q394" s="16" t="e">
        <f t="shared" si="60"/>
        <v>#REF!</v>
      </c>
      <c r="R394" s="241" t="e">
        <f>#REF!</f>
        <v>#REF!</v>
      </c>
      <c r="S394" s="248"/>
      <c r="T394" s="242" t="e">
        <f t="shared" si="61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2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4"/>
        <v>#REF!</v>
      </c>
      <c r="K395" s="16" t="e">
        <f t="shared" si="55"/>
        <v>#REF!</v>
      </c>
      <c r="L395" s="16" t="e">
        <f t="shared" si="56"/>
        <v>#REF!</v>
      </c>
      <c r="M395" s="276" t="e">
        <f t="shared" si="57"/>
        <v>#REF!</v>
      </c>
      <c r="N395" s="16" t="e">
        <f t="shared" si="58"/>
        <v>#REF!</v>
      </c>
      <c r="O395" s="16" t="e">
        <f t="shared" si="59"/>
        <v>#REF!</v>
      </c>
      <c r="P395" s="16" t="e">
        <f>#REF!</f>
        <v>#REF!</v>
      </c>
      <c r="Q395" s="16" t="e">
        <f t="shared" si="60"/>
        <v>#REF!</v>
      </c>
      <c r="R395" s="241" t="e">
        <f>#REF!</f>
        <v>#REF!</v>
      </c>
      <c r="S395" s="248"/>
      <c r="T395" s="242" t="e">
        <f t="shared" si="61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2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4"/>
        <v>#REF!</v>
      </c>
      <c r="K396" s="16" t="e">
        <f t="shared" si="55"/>
        <v>#REF!</v>
      </c>
      <c r="L396" s="16" t="e">
        <f t="shared" si="56"/>
        <v>#REF!</v>
      </c>
      <c r="M396" s="276" t="e">
        <f t="shared" si="57"/>
        <v>#REF!</v>
      </c>
      <c r="N396" s="16" t="e">
        <f t="shared" si="58"/>
        <v>#REF!</v>
      </c>
      <c r="O396" s="16" t="e">
        <f t="shared" si="59"/>
        <v>#REF!</v>
      </c>
      <c r="P396" s="16" t="e">
        <f>#REF!</f>
        <v>#REF!</v>
      </c>
      <c r="Q396" s="16" t="e">
        <f t="shared" si="60"/>
        <v>#REF!</v>
      </c>
      <c r="R396" s="241" t="e">
        <f>#REF!</f>
        <v>#REF!</v>
      </c>
      <c r="S396" s="248"/>
      <c r="T396" s="242" t="e">
        <f t="shared" si="61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2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4"/>
        <v>#REF!</v>
      </c>
      <c r="K397" s="16" t="e">
        <f t="shared" si="55"/>
        <v>#REF!</v>
      </c>
      <c r="L397" s="16" t="e">
        <f t="shared" si="56"/>
        <v>#REF!</v>
      </c>
      <c r="M397" s="276" t="e">
        <f t="shared" si="57"/>
        <v>#REF!</v>
      </c>
      <c r="N397" s="16" t="e">
        <f t="shared" si="58"/>
        <v>#REF!</v>
      </c>
      <c r="O397" s="16" t="e">
        <f t="shared" si="59"/>
        <v>#REF!</v>
      </c>
      <c r="P397" s="16" t="e">
        <f>#REF!</f>
        <v>#REF!</v>
      </c>
      <c r="Q397" s="16" t="e">
        <f t="shared" si="60"/>
        <v>#REF!</v>
      </c>
      <c r="R397" s="241" t="e">
        <f>#REF!</f>
        <v>#REF!</v>
      </c>
      <c r="S397" s="248"/>
      <c r="T397" s="242" t="e">
        <f t="shared" si="61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2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4"/>
        <v>#REF!</v>
      </c>
      <c r="K398" s="16" t="e">
        <f t="shared" si="55"/>
        <v>#REF!</v>
      </c>
      <c r="L398" s="16" t="e">
        <f t="shared" si="56"/>
        <v>#REF!</v>
      </c>
      <c r="M398" s="276" t="e">
        <f t="shared" si="57"/>
        <v>#REF!</v>
      </c>
      <c r="N398" s="16" t="e">
        <f t="shared" si="58"/>
        <v>#REF!</v>
      </c>
      <c r="O398" s="16" t="e">
        <f t="shared" si="59"/>
        <v>#REF!</v>
      </c>
      <c r="P398" s="16" t="e">
        <f>#REF!</f>
        <v>#REF!</v>
      </c>
      <c r="Q398" s="16" t="e">
        <f t="shared" si="60"/>
        <v>#REF!</v>
      </c>
      <c r="R398" s="241" t="e">
        <f>#REF!</f>
        <v>#REF!</v>
      </c>
      <c r="S398" s="247"/>
      <c r="T398" s="242" t="e">
        <f t="shared" si="61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2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4"/>
        <v>#REF!</v>
      </c>
      <c r="K399" s="16" t="e">
        <f t="shared" si="55"/>
        <v>#REF!</v>
      </c>
      <c r="L399" s="16" t="e">
        <f t="shared" si="56"/>
        <v>#REF!</v>
      </c>
      <c r="M399" s="276" t="e">
        <f t="shared" si="57"/>
        <v>#REF!</v>
      </c>
      <c r="N399" s="16" t="e">
        <f t="shared" si="58"/>
        <v>#REF!</v>
      </c>
      <c r="O399" s="16" t="e">
        <f t="shared" si="59"/>
        <v>#REF!</v>
      </c>
      <c r="P399" s="16" t="e">
        <f>#REF!</f>
        <v>#REF!</v>
      </c>
      <c r="Q399" s="16" t="e">
        <f t="shared" si="60"/>
        <v>#REF!</v>
      </c>
      <c r="R399" s="241" t="e">
        <f>#REF!</f>
        <v>#REF!</v>
      </c>
      <c r="S399" s="247"/>
      <c r="T399" s="242" t="e">
        <f t="shared" si="61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2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4"/>
        <v>#REF!</v>
      </c>
      <c r="K400" s="16" t="e">
        <f t="shared" si="55"/>
        <v>#REF!</v>
      </c>
      <c r="L400" s="16" t="e">
        <f t="shared" si="56"/>
        <v>#REF!</v>
      </c>
      <c r="M400" s="276" t="e">
        <f t="shared" si="57"/>
        <v>#REF!</v>
      </c>
      <c r="N400" s="16" t="e">
        <f t="shared" si="58"/>
        <v>#REF!</v>
      </c>
      <c r="O400" s="16" t="e">
        <f t="shared" si="59"/>
        <v>#REF!</v>
      </c>
      <c r="P400" s="16" t="e">
        <f>#REF!</f>
        <v>#REF!</v>
      </c>
      <c r="Q400" s="16" t="e">
        <f t="shared" si="60"/>
        <v>#REF!</v>
      </c>
      <c r="R400" s="241" t="e">
        <f>#REF!</f>
        <v>#REF!</v>
      </c>
      <c r="S400" s="248"/>
      <c r="T400" s="242" t="e">
        <f t="shared" si="61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2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4"/>
        <v>#REF!</v>
      </c>
      <c r="K401" s="16" t="e">
        <f t="shared" si="55"/>
        <v>#REF!</v>
      </c>
      <c r="L401" s="16" t="e">
        <f t="shared" si="56"/>
        <v>#REF!</v>
      </c>
      <c r="M401" s="276" t="e">
        <f t="shared" si="57"/>
        <v>#REF!</v>
      </c>
      <c r="N401" s="16" t="e">
        <f t="shared" si="58"/>
        <v>#REF!</v>
      </c>
      <c r="O401" s="16" t="e">
        <f t="shared" si="59"/>
        <v>#REF!</v>
      </c>
      <c r="P401" s="16" t="e">
        <f>#REF!</f>
        <v>#REF!</v>
      </c>
      <c r="Q401" s="16" t="e">
        <f t="shared" si="60"/>
        <v>#REF!</v>
      </c>
      <c r="R401" s="241" t="e">
        <f>#REF!</f>
        <v>#REF!</v>
      </c>
      <c r="S401" s="248"/>
      <c r="T401" s="242" t="e">
        <f t="shared" si="61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2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4"/>
        <v>#REF!</v>
      </c>
      <c r="K402" s="16" t="e">
        <f t="shared" si="55"/>
        <v>#REF!</v>
      </c>
      <c r="L402" s="16" t="e">
        <f t="shared" si="56"/>
        <v>#REF!</v>
      </c>
      <c r="M402" s="276" t="e">
        <f t="shared" si="57"/>
        <v>#REF!</v>
      </c>
      <c r="N402" s="16" t="e">
        <f t="shared" si="58"/>
        <v>#REF!</v>
      </c>
      <c r="O402" s="16" t="e">
        <f t="shared" si="59"/>
        <v>#REF!</v>
      </c>
      <c r="P402" s="16" t="e">
        <f>#REF!</f>
        <v>#REF!</v>
      </c>
      <c r="Q402" s="16" t="e">
        <f t="shared" si="60"/>
        <v>#REF!</v>
      </c>
      <c r="R402" s="241" t="e">
        <f>#REF!</f>
        <v>#REF!</v>
      </c>
      <c r="S402" s="249"/>
      <c r="T402" s="242" t="e">
        <f t="shared" si="61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2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4"/>
        <v>#REF!</v>
      </c>
      <c r="K403" s="16" t="e">
        <f t="shared" si="55"/>
        <v>#REF!</v>
      </c>
      <c r="L403" s="16" t="e">
        <f t="shared" si="56"/>
        <v>#REF!</v>
      </c>
      <c r="M403" s="276" t="e">
        <f t="shared" si="57"/>
        <v>#REF!</v>
      </c>
      <c r="N403" s="16" t="e">
        <f t="shared" si="58"/>
        <v>#REF!</v>
      </c>
      <c r="O403" s="16" t="e">
        <f t="shared" si="59"/>
        <v>#REF!</v>
      </c>
      <c r="P403" s="16" t="e">
        <f>#REF!</f>
        <v>#REF!</v>
      </c>
      <c r="Q403" s="16" t="e">
        <f t="shared" si="60"/>
        <v>#REF!</v>
      </c>
      <c r="R403" s="241" t="e">
        <f>#REF!</f>
        <v>#REF!</v>
      </c>
      <c r="S403" s="249"/>
      <c r="T403" s="242" t="e">
        <f t="shared" si="61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2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4"/>
        <v>#REF!</v>
      </c>
      <c r="K404" s="16" t="e">
        <f t="shared" si="55"/>
        <v>#REF!</v>
      </c>
      <c r="L404" s="16" t="e">
        <f t="shared" si="56"/>
        <v>#REF!</v>
      </c>
      <c r="M404" s="276" t="e">
        <f t="shared" si="57"/>
        <v>#REF!</v>
      </c>
      <c r="N404" s="16" t="e">
        <f t="shared" si="58"/>
        <v>#REF!</v>
      </c>
      <c r="O404" s="16" t="e">
        <f t="shared" si="59"/>
        <v>#REF!</v>
      </c>
      <c r="P404" s="16" t="e">
        <f>#REF!</f>
        <v>#REF!</v>
      </c>
      <c r="Q404" s="16" t="e">
        <f t="shared" si="60"/>
        <v>#REF!</v>
      </c>
      <c r="R404" s="241" t="e">
        <f>#REF!</f>
        <v>#REF!</v>
      </c>
      <c r="S404" s="249"/>
      <c r="T404" s="242" t="e">
        <f t="shared" si="61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2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4"/>
        <v>#REF!</v>
      </c>
      <c r="K405" s="16" t="e">
        <f t="shared" si="55"/>
        <v>#REF!</v>
      </c>
      <c r="L405" s="16" t="e">
        <f t="shared" si="56"/>
        <v>#REF!</v>
      </c>
      <c r="M405" s="276" t="e">
        <f t="shared" si="57"/>
        <v>#REF!</v>
      </c>
      <c r="N405" s="16" t="e">
        <f t="shared" si="58"/>
        <v>#REF!</v>
      </c>
      <c r="O405" s="16" t="e">
        <f t="shared" si="59"/>
        <v>#REF!</v>
      </c>
      <c r="P405" s="16" t="e">
        <f>#REF!</f>
        <v>#REF!</v>
      </c>
      <c r="Q405" s="16" t="e">
        <f t="shared" si="60"/>
        <v>#REF!</v>
      </c>
      <c r="R405" s="241" t="e">
        <f>#REF!</f>
        <v>#REF!</v>
      </c>
      <c r="S405" s="249"/>
      <c r="T405" s="242" t="e">
        <f t="shared" si="61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2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4"/>
        <v>#REF!</v>
      </c>
      <c r="K406" s="16" t="e">
        <f t="shared" si="55"/>
        <v>#REF!</v>
      </c>
      <c r="L406" s="16" t="e">
        <f t="shared" si="56"/>
        <v>#REF!</v>
      </c>
      <c r="M406" s="276" t="e">
        <f t="shared" si="57"/>
        <v>#REF!</v>
      </c>
      <c r="N406" s="16" t="e">
        <f t="shared" si="58"/>
        <v>#REF!</v>
      </c>
      <c r="O406" s="16" t="e">
        <f t="shared" si="59"/>
        <v>#REF!</v>
      </c>
      <c r="P406" s="16" t="e">
        <f>#REF!</f>
        <v>#REF!</v>
      </c>
      <c r="Q406" s="16" t="e">
        <f t="shared" si="60"/>
        <v>#REF!</v>
      </c>
      <c r="R406" s="241" t="e">
        <f>#REF!</f>
        <v>#REF!</v>
      </c>
      <c r="S406" s="249"/>
      <c r="T406" s="242" t="e">
        <f t="shared" si="61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2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4"/>
        <v>#REF!</v>
      </c>
      <c r="K407" s="16" t="e">
        <f t="shared" si="55"/>
        <v>#REF!</v>
      </c>
      <c r="L407" s="16" t="e">
        <f t="shared" si="56"/>
        <v>#REF!</v>
      </c>
      <c r="M407" s="276" t="e">
        <f t="shared" si="57"/>
        <v>#REF!</v>
      </c>
      <c r="N407" s="16" t="e">
        <f t="shared" si="58"/>
        <v>#REF!</v>
      </c>
      <c r="O407" s="16" t="e">
        <f t="shared" si="59"/>
        <v>#REF!</v>
      </c>
      <c r="P407" s="16" t="e">
        <f>#REF!</f>
        <v>#REF!</v>
      </c>
      <c r="Q407" s="16" t="e">
        <f t="shared" si="60"/>
        <v>#REF!</v>
      </c>
      <c r="R407" s="241" t="e">
        <f>#REF!</f>
        <v>#REF!</v>
      </c>
      <c r="S407" s="249"/>
      <c r="T407" s="242" t="e">
        <f t="shared" si="61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2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4"/>
        <v>#REF!</v>
      </c>
      <c r="K408" s="16" t="e">
        <f t="shared" si="55"/>
        <v>#REF!</v>
      </c>
      <c r="L408" s="16" t="e">
        <f t="shared" si="56"/>
        <v>#REF!</v>
      </c>
      <c r="M408" s="276" t="e">
        <f t="shared" si="57"/>
        <v>#REF!</v>
      </c>
      <c r="N408" s="16" t="e">
        <f t="shared" si="58"/>
        <v>#REF!</v>
      </c>
      <c r="O408" s="16" t="e">
        <f t="shared" si="59"/>
        <v>#REF!</v>
      </c>
      <c r="P408" s="16" t="e">
        <f>#REF!</f>
        <v>#REF!</v>
      </c>
      <c r="Q408" s="16" t="e">
        <f t="shared" si="60"/>
        <v>#REF!</v>
      </c>
      <c r="R408" s="241" t="e">
        <f>#REF!</f>
        <v>#REF!</v>
      </c>
      <c r="S408" s="249"/>
      <c r="T408" s="242" t="e">
        <f t="shared" si="61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2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4"/>
        <v>#REF!</v>
      </c>
      <c r="K409" s="16" t="e">
        <f t="shared" si="55"/>
        <v>#REF!</v>
      </c>
      <c r="L409" s="16" t="e">
        <f t="shared" si="56"/>
        <v>#REF!</v>
      </c>
      <c r="M409" s="276" t="e">
        <f t="shared" si="57"/>
        <v>#REF!</v>
      </c>
      <c r="N409" s="16" t="e">
        <f t="shared" si="58"/>
        <v>#REF!</v>
      </c>
      <c r="O409" s="16" t="e">
        <f t="shared" si="59"/>
        <v>#REF!</v>
      </c>
      <c r="P409" s="16" t="e">
        <f>#REF!</f>
        <v>#REF!</v>
      </c>
      <c r="Q409" s="16" t="e">
        <f t="shared" si="60"/>
        <v>#REF!</v>
      </c>
      <c r="R409" s="241" t="e">
        <f>#REF!</f>
        <v>#REF!</v>
      </c>
      <c r="S409" s="241"/>
      <c r="T409" s="242" t="e">
        <f t="shared" si="61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2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4"/>
        <v>#REF!</v>
      </c>
      <c r="K410" s="16" t="e">
        <f t="shared" si="55"/>
        <v>#REF!</v>
      </c>
      <c r="L410" s="16" t="e">
        <f t="shared" si="56"/>
        <v>#REF!</v>
      </c>
      <c r="M410" s="276" t="e">
        <f t="shared" si="57"/>
        <v>#REF!</v>
      </c>
      <c r="N410" s="16" t="e">
        <f t="shared" si="58"/>
        <v>#REF!</v>
      </c>
      <c r="O410" s="16" t="e">
        <f t="shared" si="59"/>
        <v>#REF!</v>
      </c>
      <c r="P410" s="16" t="e">
        <f>#REF!</f>
        <v>#REF!</v>
      </c>
      <c r="Q410" s="16" t="e">
        <f t="shared" si="60"/>
        <v>#REF!</v>
      </c>
      <c r="R410" s="241" t="e">
        <f>#REF!</f>
        <v>#REF!</v>
      </c>
      <c r="S410" s="241"/>
      <c r="T410" s="242" t="e">
        <f t="shared" si="61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2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4"/>
        <v>#REF!</v>
      </c>
      <c r="K411" s="16" t="e">
        <f t="shared" si="55"/>
        <v>#REF!</v>
      </c>
      <c r="L411" s="16" t="e">
        <f t="shared" si="56"/>
        <v>#REF!</v>
      </c>
      <c r="M411" s="276" t="e">
        <f t="shared" si="57"/>
        <v>#REF!</v>
      </c>
      <c r="N411" s="16" t="e">
        <f t="shared" si="58"/>
        <v>#REF!</v>
      </c>
      <c r="O411" s="16" t="e">
        <f t="shared" si="59"/>
        <v>#REF!</v>
      </c>
      <c r="P411" s="16" t="e">
        <f>#REF!</f>
        <v>#REF!</v>
      </c>
      <c r="Q411" s="16" t="e">
        <f t="shared" si="60"/>
        <v>#REF!</v>
      </c>
      <c r="R411" s="241" t="e">
        <f>#REF!</f>
        <v>#REF!</v>
      </c>
      <c r="S411" s="241"/>
      <c r="T411" s="242" t="e">
        <f t="shared" si="61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2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4"/>
        <v>#REF!</v>
      </c>
      <c r="K412" s="16" t="e">
        <f t="shared" si="55"/>
        <v>#REF!</v>
      </c>
      <c r="L412" s="16" t="e">
        <f t="shared" si="56"/>
        <v>#REF!</v>
      </c>
      <c r="M412" s="276" t="e">
        <f t="shared" si="57"/>
        <v>#REF!</v>
      </c>
      <c r="N412" s="16" t="e">
        <f t="shared" si="58"/>
        <v>#REF!</v>
      </c>
      <c r="O412" s="16" t="e">
        <f t="shared" si="59"/>
        <v>#REF!</v>
      </c>
      <c r="P412" s="16" t="e">
        <f>#REF!</f>
        <v>#REF!</v>
      </c>
      <c r="Q412" s="16" t="e">
        <f t="shared" si="60"/>
        <v>#REF!</v>
      </c>
      <c r="R412" s="241" t="e">
        <f>#REF!</f>
        <v>#REF!</v>
      </c>
      <c r="S412" s="241"/>
      <c r="T412" s="242" t="e">
        <f t="shared" si="61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2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4"/>
        <v>#REF!</v>
      </c>
      <c r="K413" s="16" t="e">
        <f t="shared" si="55"/>
        <v>#REF!</v>
      </c>
      <c r="L413" s="16" t="e">
        <f t="shared" si="56"/>
        <v>#REF!</v>
      </c>
      <c r="M413" s="276" t="e">
        <f t="shared" si="57"/>
        <v>#REF!</v>
      </c>
      <c r="N413" s="16" t="e">
        <f t="shared" si="58"/>
        <v>#REF!</v>
      </c>
      <c r="O413" s="16" t="e">
        <f t="shared" si="59"/>
        <v>#REF!</v>
      </c>
      <c r="P413" s="16" t="e">
        <f>#REF!</f>
        <v>#REF!</v>
      </c>
      <c r="Q413" s="16" t="e">
        <f t="shared" si="60"/>
        <v>#REF!</v>
      </c>
      <c r="R413" s="241" t="e">
        <f>#REF!</f>
        <v>#REF!</v>
      </c>
      <c r="S413" s="241"/>
      <c r="T413" s="242" t="e">
        <f t="shared" si="61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2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4"/>
        <v>#REF!</v>
      </c>
      <c r="K414" s="16" t="e">
        <f t="shared" si="55"/>
        <v>#REF!</v>
      </c>
      <c r="L414" s="16" t="e">
        <f t="shared" si="56"/>
        <v>#REF!</v>
      </c>
      <c r="M414" s="276" t="e">
        <f t="shared" si="57"/>
        <v>#REF!</v>
      </c>
      <c r="N414" s="16" t="e">
        <f t="shared" si="58"/>
        <v>#REF!</v>
      </c>
      <c r="O414" s="16" t="e">
        <f t="shared" si="59"/>
        <v>#REF!</v>
      </c>
      <c r="P414" s="16" t="e">
        <f>#REF!</f>
        <v>#REF!</v>
      </c>
      <c r="Q414" s="16" t="e">
        <f t="shared" si="60"/>
        <v>#REF!</v>
      </c>
      <c r="R414" s="241" t="e">
        <f>#REF!</f>
        <v>#REF!</v>
      </c>
      <c r="S414" s="248"/>
      <c r="T414" s="242" t="e">
        <f t="shared" si="61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2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4"/>
        <v>#REF!</v>
      </c>
      <c r="K415" s="16" t="e">
        <f t="shared" si="55"/>
        <v>#REF!</v>
      </c>
      <c r="L415" s="16" t="e">
        <f t="shared" si="56"/>
        <v>#REF!</v>
      </c>
      <c r="M415" s="276" t="e">
        <f t="shared" si="57"/>
        <v>#REF!</v>
      </c>
      <c r="N415" s="16" t="e">
        <f t="shared" si="58"/>
        <v>#REF!</v>
      </c>
      <c r="O415" s="16" t="e">
        <f t="shared" si="59"/>
        <v>#REF!</v>
      </c>
      <c r="P415" s="16" t="e">
        <f>#REF!</f>
        <v>#REF!</v>
      </c>
      <c r="Q415" s="16" t="e">
        <f t="shared" si="60"/>
        <v>#REF!</v>
      </c>
      <c r="R415" s="241" t="e">
        <f>#REF!</f>
        <v>#REF!</v>
      </c>
      <c r="S415" s="247"/>
      <c r="T415" s="242" t="e">
        <f t="shared" si="61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2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4"/>
        <v>#REF!</v>
      </c>
      <c r="K416" s="16" t="e">
        <f t="shared" si="55"/>
        <v>#REF!</v>
      </c>
      <c r="L416" s="16" t="e">
        <f t="shared" si="56"/>
        <v>#REF!</v>
      </c>
      <c r="M416" s="276" t="e">
        <f t="shared" si="57"/>
        <v>#REF!</v>
      </c>
      <c r="N416" s="16" t="e">
        <f t="shared" si="58"/>
        <v>#REF!</v>
      </c>
      <c r="O416" s="16" t="e">
        <f t="shared" si="59"/>
        <v>#REF!</v>
      </c>
      <c r="P416" s="16" t="e">
        <f>#REF!</f>
        <v>#REF!</v>
      </c>
      <c r="Q416" s="16" t="e">
        <f t="shared" si="60"/>
        <v>#REF!</v>
      </c>
      <c r="R416" s="241" t="e">
        <f>#REF!</f>
        <v>#REF!</v>
      </c>
      <c r="S416" s="122"/>
      <c r="T416" s="242" t="e">
        <f t="shared" si="61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2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4"/>
        <v>#REF!</v>
      </c>
      <c r="K417" s="16" t="e">
        <f t="shared" si="55"/>
        <v>#REF!</v>
      </c>
      <c r="L417" s="16" t="e">
        <f t="shared" si="56"/>
        <v>#REF!</v>
      </c>
      <c r="M417" s="276" t="e">
        <f t="shared" si="57"/>
        <v>#REF!</v>
      </c>
      <c r="N417" s="16" t="e">
        <f t="shared" si="58"/>
        <v>#REF!</v>
      </c>
      <c r="O417" s="16" t="e">
        <f t="shared" si="59"/>
        <v>#REF!</v>
      </c>
      <c r="P417" s="16" t="e">
        <f>#REF!</f>
        <v>#REF!</v>
      </c>
      <c r="Q417" s="16" t="e">
        <f t="shared" si="60"/>
        <v>#REF!</v>
      </c>
      <c r="R417" s="241" t="e">
        <f>#REF!</f>
        <v>#REF!</v>
      </c>
      <c r="S417" s="248"/>
      <c r="T417" s="242" t="e">
        <f t="shared" si="61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2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4"/>
        <v>#REF!</v>
      </c>
      <c r="K418" s="16" t="e">
        <f t="shared" si="55"/>
        <v>#REF!</v>
      </c>
      <c r="L418" s="16" t="e">
        <f t="shared" si="56"/>
        <v>#REF!</v>
      </c>
      <c r="M418" s="276" t="e">
        <f t="shared" si="57"/>
        <v>#REF!</v>
      </c>
      <c r="N418" s="16" t="e">
        <f t="shared" si="58"/>
        <v>#REF!</v>
      </c>
      <c r="O418" s="16" t="e">
        <f t="shared" si="59"/>
        <v>#REF!</v>
      </c>
      <c r="P418" s="16" t="e">
        <f>#REF!</f>
        <v>#REF!</v>
      </c>
      <c r="Q418" s="16" t="e">
        <f t="shared" si="60"/>
        <v>#REF!</v>
      </c>
      <c r="R418" s="241" t="e">
        <f>#REF!</f>
        <v>#REF!</v>
      </c>
      <c r="S418" s="248"/>
      <c r="T418" s="242" t="e">
        <f t="shared" si="61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2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4"/>
        <v>#REF!</v>
      </c>
      <c r="K419" s="16" t="e">
        <f t="shared" si="55"/>
        <v>#REF!</v>
      </c>
      <c r="L419" s="16" t="e">
        <f t="shared" si="56"/>
        <v>#REF!</v>
      </c>
      <c r="M419" s="276" t="e">
        <f t="shared" si="57"/>
        <v>#REF!</v>
      </c>
      <c r="N419" s="16" t="e">
        <f t="shared" si="58"/>
        <v>#REF!</v>
      </c>
      <c r="O419" s="16" t="e">
        <f t="shared" si="59"/>
        <v>#REF!</v>
      </c>
      <c r="P419" s="16" t="e">
        <f>#REF!</f>
        <v>#REF!</v>
      </c>
      <c r="Q419" s="16" t="e">
        <f t="shared" si="60"/>
        <v>#REF!</v>
      </c>
      <c r="R419" s="241" t="e">
        <f>#REF!</f>
        <v>#REF!</v>
      </c>
      <c r="S419" s="248"/>
      <c r="T419" s="242" t="e">
        <f t="shared" si="61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2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4"/>
        <v>#REF!</v>
      </c>
      <c r="K420" s="16" t="e">
        <f t="shared" si="55"/>
        <v>#REF!</v>
      </c>
      <c r="L420" s="16" t="e">
        <f t="shared" si="56"/>
        <v>#REF!</v>
      </c>
      <c r="M420" s="276" t="e">
        <f t="shared" si="57"/>
        <v>#REF!</v>
      </c>
      <c r="N420" s="16" t="e">
        <f t="shared" si="58"/>
        <v>#REF!</v>
      </c>
      <c r="O420" s="16" t="e">
        <f t="shared" si="59"/>
        <v>#REF!</v>
      </c>
      <c r="P420" s="16" t="e">
        <f>#REF!</f>
        <v>#REF!</v>
      </c>
      <c r="Q420" s="16" t="e">
        <f t="shared" si="60"/>
        <v>#REF!</v>
      </c>
      <c r="R420" s="241" t="e">
        <f>#REF!</f>
        <v>#REF!</v>
      </c>
      <c r="S420" s="248"/>
      <c r="T420" s="242" t="e">
        <f t="shared" si="61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2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4"/>
        <v>#REF!</v>
      </c>
      <c r="K421" s="16" t="e">
        <f t="shared" si="55"/>
        <v>#REF!</v>
      </c>
      <c r="L421" s="16" t="e">
        <f t="shared" si="56"/>
        <v>#REF!</v>
      </c>
      <c r="M421" s="276" t="e">
        <f t="shared" si="57"/>
        <v>#REF!</v>
      </c>
      <c r="N421" s="16" t="e">
        <f t="shared" si="58"/>
        <v>#REF!</v>
      </c>
      <c r="O421" s="16" t="e">
        <f t="shared" si="59"/>
        <v>#REF!</v>
      </c>
      <c r="P421" s="16" t="e">
        <f>#REF!</f>
        <v>#REF!</v>
      </c>
      <c r="Q421" s="16" t="e">
        <f t="shared" si="60"/>
        <v>#REF!</v>
      </c>
      <c r="R421" s="241" t="e">
        <f>#REF!</f>
        <v>#REF!</v>
      </c>
      <c r="S421" s="247"/>
      <c r="T421" s="242" t="e">
        <f t="shared" si="61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2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4"/>
        <v>#REF!</v>
      </c>
      <c r="K422" s="16" t="e">
        <f t="shared" si="55"/>
        <v>#REF!</v>
      </c>
      <c r="L422" s="16" t="e">
        <f t="shared" si="56"/>
        <v>#REF!</v>
      </c>
      <c r="M422" s="276" t="e">
        <f t="shared" si="57"/>
        <v>#REF!</v>
      </c>
      <c r="N422" s="16" t="e">
        <f t="shared" si="58"/>
        <v>#REF!</v>
      </c>
      <c r="O422" s="16" t="e">
        <f t="shared" si="59"/>
        <v>#REF!</v>
      </c>
      <c r="P422" s="16" t="e">
        <f>#REF!</f>
        <v>#REF!</v>
      </c>
      <c r="Q422" s="16" t="e">
        <f t="shared" si="60"/>
        <v>#REF!</v>
      </c>
      <c r="R422" s="241" t="e">
        <f>#REF!</f>
        <v>#REF!</v>
      </c>
      <c r="S422" s="247"/>
      <c r="T422" s="242" t="e">
        <f t="shared" si="61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2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4"/>
        <v>#REF!</v>
      </c>
      <c r="K423" s="16" t="e">
        <f t="shared" si="55"/>
        <v>#REF!</v>
      </c>
      <c r="L423" s="16" t="e">
        <f t="shared" si="56"/>
        <v>#REF!</v>
      </c>
      <c r="M423" s="276" t="e">
        <f t="shared" si="57"/>
        <v>#REF!</v>
      </c>
      <c r="N423" s="16" t="e">
        <f t="shared" si="58"/>
        <v>#REF!</v>
      </c>
      <c r="O423" s="16" t="e">
        <f t="shared" si="59"/>
        <v>#REF!</v>
      </c>
      <c r="P423" s="16" t="e">
        <f>#REF!</f>
        <v>#REF!</v>
      </c>
      <c r="Q423" s="16" t="e">
        <f t="shared" si="60"/>
        <v>#REF!</v>
      </c>
      <c r="R423" s="241" t="e">
        <f>#REF!</f>
        <v>#REF!</v>
      </c>
      <c r="S423" s="249"/>
      <c r="T423" s="242" t="e">
        <f t="shared" si="61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2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4"/>
        <v>#REF!</v>
      </c>
      <c r="K424" s="16" t="e">
        <f t="shared" si="55"/>
        <v>#REF!</v>
      </c>
      <c r="L424" s="16" t="e">
        <f t="shared" si="56"/>
        <v>#REF!</v>
      </c>
      <c r="M424" s="276" t="e">
        <f t="shared" si="57"/>
        <v>#REF!</v>
      </c>
      <c r="N424" s="16" t="e">
        <f t="shared" si="58"/>
        <v>#REF!</v>
      </c>
      <c r="O424" s="16" t="e">
        <f t="shared" si="59"/>
        <v>#REF!</v>
      </c>
      <c r="P424" s="16" t="e">
        <f>#REF!</f>
        <v>#REF!</v>
      </c>
      <c r="Q424" s="16" t="e">
        <f t="shared" si="60"/>
        <v>#REF!</v>
      </c>
      <c r="R424" s="241" t="e">
        <f>#REF!</f>
        <v>#REF!</v>
      </c>
      <c r="S424" s="249"/>
      <c r="T424" s="242" t="e">
        <f t="shared" si="61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2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4"/>
        <v>#REF!</v>
      </c>
      <c r="K425" s="16" t="e">
        <f t="shared" si="55"/>
        <v>#REF!</v>
      </c>
      <c r="L425" s="16" t="e">
        <f t="shared" si="56"/>
        <v>#REF!</v>
      </c>
      <c r="M425" s="276" t="e">
        <f t="shared" si="57"/>
        <v>#REF!</v>
      </c>
      <c r="N425" s="16" t="e">
        <f t="shared" si="58"/>
        <v>#REF!</v>
      </c>
      <c r="O425" s="16" t="e">
        <f t="shared" si="59"/>
        <v>#REF!</v>
      </c>
      <c r="P425" s="16" t="e">
        <f>#REF!</f>
        <v>#REF!</v>
      </c>
      <c r="Q425" s="16" t="e">
        <f t="shared" si="60"/>
        <v>#REF!</v>
      </c>
      <c r="R425" s="241" t="e">
        <f>#REF!</f>
        <v>#REF!</v>
      </c>
      <c r="S425" s="249"/>
      <c r="T425" s="242" t="e">
        <f t="shared" si="61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2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4"/>
        <v>#REF!</v>
      </c>
      <c r="K426" s="16" t="e">
        <f t="shared" si="55"/>
        <v>#REF!</v>
      </c>
      <c r="L426" s="16" t="e">
        <f t="shared" si="56"/>
        <v>#REF!</v>
      </c>
      <c r="M426" s="276" t="e">
        <f t="shared" si="57"/>
        <v>#REF!</v>
      </c>
      <c r="N426" s="16" t="e">
        <f t="shared" si="58"/>
        <v>#REF!</v>
      </c>
      <c r="O426" s="16" t="e">
        <f t="shared" si="59"/>
        <v>#REF!</v>
      </c>
      <c r="P426" s="16" t="e">
        <f>#REF!</f>
        <v>#REF!</v>
      </c>
      <c r="Q426" s="16" t="e">
        <f t="shared" si="60"/>
        <v>#REF!</v>
      </c>
      <c r="R426" s="241" t="e">
        <f>#REF!</f>
        <v>#REF!</v>
      </c>
      <c r="S426" s="249"/>
      <c r="T426" s="242" t="e">
        <f t="shared" si="61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2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4"/>
        <v>#REF!</v>
      </c>
      <c r="K427" s="16" t="e">
        <f t="shared" si="55"/>
        <v>#REF!</v>
      </c>
      <c r="L427" s="16" t="e">
        <f t="shared" si="56"/>
        <v>#REF!</v>
      </c>
      <c r="M427" s="276" t="e">
        <f t="shared" si="57"/>
        <v>#REF!</v>
      </c>
      <c r="N427" s="16" t="e">
        <f t="shared" si="58"/>
        <v>#REF!</v>
      </c>
      <c r="O427" s="16" t="e">
        <f t="shared" si="59"/>
        <v>#REF!</v>
      </c>
      <c r="P427" s="16" t="e">
        <f>#REF!</f>
        <v>#REF!</v>
      </c>
      <c r="Q427" s="16" t="e">
        <f t="shared" si="60"/>
        <v>#REF!</v>
      </c>
      <c r="R427" s="241" t="e">
        <f>#REF!</f>
        <v>#REF!</v>
      </c>
      <c r="S427" s="249"/>
      <c r="T427" s="242" t="e">
        <f t="shared" si="61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2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4"/>
        <v>#REF!</v>
      </c>
      <c r="K428" s="16" t="e">
        <f t="shared" si="55"/>
        <v>#REF!</v>
      </c>
      <c r="L428" s="16" t="e">
        <f t="shared" si="56"/>
        <v>#REF!</v>
      </c>
      <c r="M428" s="276" t="e">
        <f t="shared" si="57"/>
        <v>#REF!</v>
      </c>
      <c r="N428" s="16" t="e">
        <f t="shared" si="58"/>
        <v>#REF!</v>
      </c>
      <c r="O428" s="16" t="e">
        <f t="shared" si="59"/>
        <v>#REF!</v>
      </c>
      <c r="P428" s="16" t="e">
        <f>#REF!</f>
        <v>#REF!</v>
      </c>
      <c r="Q428" s="16" t="e">
        <f t="shared" si="60"/>
        <v>#REF!</v>
      </c>
      <c r="R428" s="241" t="e">
        <f>#REF!</f>
        <v>#REF!</v>
      </c>
      <c r="S428" s="249"/>
      <c r="T428" s="242" t="e">
        <f t="shared" si="61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2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4"/>
        <v>#REF!</v>
      </c>
      <c r="K429" s="16" t="e">
        <f t="shared" si="55"/>
        <v>#REF!</v>
      </c>
      <c r="L429" s="16" t="e">
        <f t="shared" si="56"/>
        <v>#REF!</v>
      </c>
      <c r="M429" s="276" t="e">
        <f t="shared" si="57"/>
        <v>#REF!</v>
      </c>
      <c r="N429" s="16" t="e">
        <f t="shared" si="58"/>
        <v>#REF!</v>
      </c>
      <c r="O429" s="16" t="e">
        <f t="shared" si="59"/>
        <v>#REF!</v>
      </c>
      <c r="P429" s="16" t="e">
        <f>#REF!</f>
        <v>#REF!</v>
      </c>
      <c r="Q429" s="16" t="e">
        <f t="shared" si="60"/>
        <v>#REF!</v>
      </c>
      <c r="R429" s="241" t="e">
        <f>#REF!</f>
        <v>#REF!</v>
      </c>
      <c r="S429" s="249"/>
      <c r="T429" s="242" t="e">
        <f t="shared" si="61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2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4"/>
        <v>#REF!</v>
      </c>
      <c r="K430" s="16" t="e">
        <f t="shared" si="55"/>
        <v>#REF!</v>
      </c>
      <c r="L430" s="16" t="e">
        <f t="shared" si="56"/>
        <v>#REF!</v>
      </c>
      <c r="M430" s="276" t="e">
        <f t="shared" si="57"/>
        <v>#REF!</v>
      </c>
      <c r="N430" s="16" t="e">
        <f t="shared" si="58"/>
        <v>#REF!</v>
      </c>
      <c r="O430" s="16" t="e">
        <f t="shared" si="59"/>
        <v>#REF!</v>
      </c>
      <c r="P430" s="16" t="e">
        <f>#REF!</f>
        <v>#REF!</v>
      </c>
      <c r="Q430" s="16" t="e">
        <f t="shared" si="60"/>
        <v>#REF!</v>
      </c>
      <c r="R430" s="241" t="e">
        <f>#REF!</f>
        <v>#REF!</v>
      </c>
      <c r="S430" s="249"/>
      <c r="T430" s="242" t="e">
        <f t="shared" si="61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2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4"/>
        <v>#REF!</v>
      </c>
      <c r="K431" s="16" t="e">
        <f t="shared" si="55"/>
        <v>#REF!</v>
      </c>
      <c r="L431" s="16" t="e">
        <f t="shared" si="56"/>
        <v>#REF!</v>
      </c>
      <c r="M431" s="276" t="e">
        <f t="shared" si="57"/>
        <v>#REF!</v>
      </c>
      <c r="N431" s="16" t="e">
        <f t="shared" si="58"/>
        <v>#REF!</v>
      </c>
      <c r="O431" s="16" t="e">
        <f t="shared" si="59"/>
        <v>#REF!</v>
      </c>
      <c r="P431" s="16" t="e">
        <f>#REF!</f>
        <v>#REF!</v>
      </c>
      <c r="Q431" s="16" t="e">
        <f t="shared" si="60"/>
        <v>#REF!</v>
      </c>
      <c r="R431" s="241" t="e">
        <f>#REF!</f>
        <v>#REF!</v>
      </c>
      <c r="S431" s="249"/>
      <c r="T431" s="242" t="e">
        <f t="shared" si="61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2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4"/>
        <v>#REF!</v>
      </c>
      <c r="K432" s="16" t="e">
        <f t="shared" si="55"/>
        <v>#REF!</v>
      </c>
      <c r="L432" s="16" t="e">
        <f t="shared" si="56"/>
        <v>#REF!</v>
      </c>
      <c r="M432" s="276" t="e">
        <f t="shared" si="57"/>
        <v>#REF!</v>
      </c>
      <c r="N432" s="16" t="e">
        <f t="shared" si="58"/>
        <v>#REF!</v>
      </c>
      <c r="O432" s="16" t="e">
        <f t="shared" si="59"/>
        <v>#REF!</v>
      </c>
      <c r="P432" s="16" t="e">
        <f>#REF!</f>
        <v>#REF!</v>
      </c>
      <c r="Q432" s="16" t="e">
        <f t="shared" si="60"/>
        <v>#REF!</v>
      </c>
      <c r="R432" s="241" t="e">
        <f>#REF!</f>
        <v>#REF!</v>
      </c>
      <c r="S432" s="249"/>
      <c r="T432" s="242" t="e">
        <f t="shared" si="61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2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4"/>
        <v>#REF!</v>
      </c>
      <c r="K433" s="16" t="e">
        <f t="shared" si="55"/>
        <v>#REF!</v>
      </c>
      <c r="L433" s="16" t="e">
        <f t="shared" si="56"/>
        <v>#REF!</v>
      </c>
      <c r="M433" s="276" t="e">
        <f t="shared" si="57"/>
        <v>#REF!</v>
      </c>
      <c r="N433" s="16" t="e">
        <f t="shared" si="58"/>
        <v>#REF!</v>
      </c>
      <c r="O433" s="16" t="e">
        <f t="shared" si="59"/>
        <v>#REF!</v>
      </c>
      <c r="P433" s="16" t="e">
        <f>#REF!</f>
        <v>#REF!</v>
      </c>
      <c r="Q433" s="16" t="e">
        <f t="shared" si="60"/>
        <v>#REF!</v>
      </c>
      <c r="R433" s="241" t="e">
        <f>#REF!</f>
        <v>#REF!</v>
      </c>
      <c r="S433" s="249"/>
      <c r="T433" s="242" t="e">
        <f t="shared" si="61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2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4"/>
        <v>#REF!</v>
      </c>
      <c r="K434" s="16" t="e">
        <f t="shared" si="55"/>
        <v>#REF!</v>
      </c>
      <c r="L434" s="16" t="e">
        <f t="shared" si="56"/>
        <v>#REF!</v>
      </c>
      <c r="M434" s="276" t="e">
        <f t="shared" si="57"/>
        <v>#REF!</v>
      </c>
      <c r="N434" s="16" t="e">
        <f t="shared" si="58"/>
        <v>#REF!</v>
      </c>
      <c r="O434" s="16" t="e">
        <f t="shared" si="59"/>
        <v>#REF!</v>
      </c>
      <c r="P434" s="16" t="e">
        <f>#REF!</f>
        <v>#REF!</v>
      </c>
      <c r="Q434" s="16" t="e">
        <f t="shared" si="60"/>
        <v>#REF!</v>
      </c>
      <c r="R434" s="241" t="e">
        <f>#REF!</f>
        <v>#REF!</v>
      </c>
      <c r="S434" s="5"/>
      <c r="T434" s="242" t="e">
        <f t="shared" si="61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2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4"/>
        <v>#REF!</v>
      </c>
      <c r="K435" s="16" t="e">
        <f t="shared" si="55"/>
        <v>#REF!</v>
      </c>
      <c r="L435" s="16" t="e">
        <f t="shared" si="56"/>
        <v>#REF!</v>
      </c>
      <c r="M435" s="276" t="e">
        <f t="shared" si="57"/>
        <v>#REF!</v>
      </c>
      <c r="N435" s="16" t="e">
        <f t="shared" si="58"/>
        <v>#REF!</v>
      </c>
      <c r="O435" s="16" t="e">
        <f t="shared" si="59"/>
        <v>#REF!</v>
      </c>
      <c r="P435" s="16" t="e">
        <f>#REF!</f>
        <v>#REF!</v>
      </c>
      <c r="Q435" s="16" t="e">
        <f t="shared" si="60"/>
        <v>#REF!</v>
      </c>
      <c r="R435" s="241" t="e">
        <f>#REF!</f>
        <v>#REF!</v>
      </c>
      <c r="S435" s="5"/>
      <c r="T435" s="242" t="e">
        <f t="shared" si="61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2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4"/>
        <v>#REF!</v>
      </c>
      <c r="K436" s="16" t="e">
        <f t="shared" si="55"/>
        <v>#REF!</v>
      </c>
      <c r="L436" s="16" t="e">
        <f t="shared" si="56"/>
        <v>#REF!</v>
      </c>
      <c r="M436" s="276" t="e">
        <f t="shared" si="57"/>
        <v>#REF!</v>
      </c>
      <c r="N436" s="16" t="e">
        <f t="shared" si="58"/>
        <v>#REF!</v>
      </c>
      <c r="O436" s="16" t="e">
        <f t="shared" si="59"/>
        <v>#REF!</v>
      </c>
      <c r="P436" s="16" t="e">
        <f>#REF!</f>
        <v>#REF!</v>
      </c>
      <c r="Q436" s="16" t="e">
        <f t="shared" si="60"/>
        <v>#REF!</v>
      </c>
      <c r="R436" s="241" t="e">
        <f>#REF!</f>
        <v>#REF!</v>
      </c>
      <c r="S436" s="247"/>
      <c r="T436" s="242" t="e">
        <f t="shared" si="61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2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4"/>
        <v>#REF!</v>
      </c>
      <c r="K437" s="16" t="e">
        <f t="shared" si="55"/>
        <v>#REF!</v>
      </c>
      <c r="L437" s="16" t="e">
        <f t="shared" si="56"/>
        <v>#REF!</v>
      </c>
      <c r="M437" s="276" t="e">
        <f t="shared" si="57"/>
        <v>#REF!</v>
      </c>
      <c r="N437" s="16" t="e">
        <f t="shared" si="58"/>
        <v>#REF!</v>
      </c>
      <c r="O437" s="16" t="e">
        <f t="shared" si="59"/>
        <v>#REF!</v>
      </c>
      <c r="P437" s="16" t="e">
        <f>#REF!</f>
        <v>#REF!</v>
      </c>
      <c r="Q437" s="16" t="e">
        <f t="shared" si="60"/>
        <v>#REF!</v>
      </c>
      <c r="R437" s="241" t="e">
        <f>#REF!</f>
        <v>#REF!</v>
      </c>
      <c r="S437" s="247"/>
      <c r="T437" s="242" t="e">
        <f t="shared" si="61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2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4"/>
        <v>#REF!</v>
      </c>
      <c r="K438" s="16" t="e">
        <f t="shared" si="55"/>
        <v>#REF!</v>
      </c>
      <c r="L438" s="16" t="e">
        <f t="shared" si="56"/>
        <v>#REF!</v>
      </c>
      <c r="M438" s="276" t="e">
        <f t="shared" si="57"/>
        <v>#REF!</v>
      </c>
      <c r="N438" s="16" t="e">
        <f t="shared" si="58"/>
        <v>#REF!</v>
      </c>
      <c r="O438" s="16" t="e">
        <f t="shared" si="59"/>
        <v>#REF!</v>
      </c>
      <c r="P438" s="16" t="e">
        <f>#REF!</f>
        <v>#REF!</v>
      </c>
      <c r="Q438" s="16" t="e">
        <f t="shared" si="60"/>
        <v>#REF!</v>
      </c>
      <c r="R438" s="241" t="e">
        <f>#REF!</f>
        <v>#REF!</v>
      </c>
      <c r="S438" s="248"/>
      <c r="T438" s="242" t="e">
        <f t="shared" si="61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2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4"/>
        <v>#REF!</v>
      </c>
      <c r="K439" s="16" t="e">
        <f t="shared" si="55"/>
        <v>#REF!</v>
      </c>
      <c r="L439" s="16" t="e">
        <f t="shared" si="56"/>
        <v>#REF!</v>
      </c>
      <c r="M439" s="276" t="e">
        <f t="shared" si="57"/>
        <v>#REF!</v>
      </c>
      <c r="N439" s="16" t="e">
        <f t="shared" si="58"/>
        <v>#REF!</v>
      </c>
      <c r="O439" s="16" t="e">
        <f t="shared" si="59"/>
        <v>#REF!</v>
      </c>
      <c r="P439" s="16" t="e">
        <f>#REF!</f>
        <v>#REF!</v>
      </c>
      <c r="Q439" s="16" t="e">
        <f t="shared" si="60"/>
        <v>#REF!</v>
      </c>
      <c r="R439" s="241" t="e">
        <f>#REF!</f>
        <v>#REF!</v>
      </c>
      <c r="S439" s="248"/>
      <c r="T439" s="242" t="e">
        <f t="shared" si="61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2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4"/>
        <v>#REF!</v>
      </c>
      <c r="K440" s="16" t="e">
        <f t="shared" si="55"/>
        <v>#REF!</v>
      </c>
      <c r="L440" s="16" t="e">
        <f t="shared" si="56"/>
        <v>#REF!</v>
      </c>
      <c r="M440" s="276" t="e">
        <f t="shared" si="57"/>
        <v>#REF!</v>
      </c>
      <c r="N440" s="16" t="e">
        <f t="shared" si="58"/>
        <v>#REF!</v>
      </c>
      <c r="O440" s="16" t="e">
        <f t="shared" si="59"/>
        <v>#REF!</v>
      </c>
      <c r="P440" s="16" t="e">
        <f>#REF!</f>
        <v>#REF!</v>
      </c>
      <c r="Q440" s="16" t="e">
        <f t="shared" si="60"/>
        <v>#REF!</v>
      </c>
      <c r="R440" s="241" t="e">
        <f>#REF!</f>
        <v>#REF!</v>
      </c>
      <c r="S440" s="248"/>
      <c r="T440" s="242" t="e">
        <f t="shared" si="61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2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4"/>
        <v>#REF!</v>
      </c>
      <c r="K441" s="16" t="e">
        <f t="shared" si="55"/>
        <v>#REF!</v>
      </c>
      <c r="L441" s="16" t="e">
        <f t="shared" si="56"/>
        <v>#REF!</v>
      </c>
      <c r="M441" s="276" t="e">
        <f t="shared" si="57"/>
        <v>#REF!</v>
      </c>
      <c r="N441" s="16" t="e">
        <f t="shared" si="58"/>
        <v>#REF!</v>
      </c>
      <c r="O441" s="16" t="e">
        <f t="shared" si="59"/>
        <v>#REF!</v>
      </c>
      <c r="P441" s="16" t="e">
        <f>#REF!</f>
        <v>#REF!</v>
      </c>
      <c r="Q441" s="16" t="e">
        <f t="shared" si="60"/>
        <v>#REF!</v>
      </c>
      <c r="R441" s="241" t="e">
        <f>#REF!</f>
        <v>#REF!</v>
      </c>
      <c r="S441" s="249"/>
      <c r="T441" s="242" t="e">
        <f t="shared" si="61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2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4"/>
        <v>#REF!</v>
      </c>
      <c r="K442" s="16" t="e">
        <f t="shared" si="55"/>
        <v>#REF!</v>
      </c>
      <c r="L442" s="16" t="e">
        <f t="shared" si="56"/>
        <v>#REF!</v>
      </c>
      <c r="M442" s="276" t="e">
        <f t="shared" si="57"/>
        <v>#REF!</v>
      </c>
      <c r="N442" s="16" t="e">
        <f t="shared" si="58"/>
        <v>#REF!</v>
      </c>
      <c r="O442" s="16" t="e">
        <f t="shared" si="59"/>
        <v>#REF!</v>
      </c>
      <c r="P442" s="16" t="e">
        <f>#REF!</f>
        <v>#REF!</v>
      </c>
      <c r="Q442" s="16" t="e">
        <f t="shared" si="60"/>
        <v>#REF!</v>
      </c>
      <c r="R442" s="241" t="e">
        <f>#REF!</f>
        <v>#REF!</v>
      </c>
      <c r="S442" s="249"/>
      <c r="T442" s="242" t="e">
        <f t="shared" si="61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2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4"/>
        <v>#REF!</v>
      </c>
      <c r="K443" s="16" t="e">
        <f t="shared" si="55"/>
        <v>#REF!</v>
      </c>
      <c r="L443" s="16" t="e">
        <f t="shared" si="56"/>
        <v>#REF!</v>
      </c>
      <c r="M443" s="276" t="e">
        <f t="shared" si="57"/>
        <v>#REF!</v>
      </c>
      <c r="N443" s="16" t="e">
        <f t="shared" si="58"/>
        <v>#REF!</v>
      </c>
      <c r="O443" s="16" t="e">
        <f t="shared" si="59"/>
        <v>#REF!</v>
      </c>
      <c r="P443" s="16" t="e">
        <f>#REF!</f>
        <v>#REF!</v>
      </c>
      <c r="Q443" s="16" t="e">
        <f t="shared" si="60"/>
        <v>#REF!</v>
      </c>
      <c r="R443" s="241" t="e">
        <f>#REF!</f>
        <v>#REF!</v>
      </c>
      <c r="S443" s="249"/>
      <c r="T443" s="242" t="e">
        <f t="shared" si="61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2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4"/>
        <v>#REF!</v>
      </c>
      <c r="K444" s="16" t="e">
        <f t="shared" si="55"/>
        <v>#REF!</v>
      </c>
      <c r="L444" s="16" t="e">
        <f t="shared" si="56"/>
        <v>#REF!</v>
      </c>
      <c r="M444" s="276" t="e">
        <f t="shared" si="57"/>
        <v>#REF!</v>
      </c>
      <c r="N444" s="16" t="e">
        <f t="shared" si="58"/>
        <v>#REF!</v>
      </c>
      <c r="O444" s="16" t="e">
        <f t="shared" si="59"/>
        <v>#REF!</v>
      </c>
      <c r="P444" s="16" t="e">
        <f>#REF!</f>
        <v>#REF!</v>
      </c>
      <c r="Q444" s="16" t="e">
        <f t="shared" si="60"/>
        <v>#REF!</v>
      </c>
      <c r="R444" s="241" t="e">
        <f>#REF!</f>
        <v>#REF!</v>
      </c>
      <c r="S444" s="249"/>
      <c r="T444" s="242" t="e">
        <f t="shared" si="61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2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4"/>
        <v>#REF!</v>
      </c>
      <c r="K445" s="16" t="e">
        <f t="shared" si="55"/>
        <v>#REF!</v>
      </c>
      <c r="L445" s="16" t="e">
        <f t="shared" si="56"/>
        <v>#REF!</v>
      </c>
      <c r="M445" s="276" t="e">
        <f t="shared" si="57"/>
        <v>#REF!</v>
      </c>
      <c r="N445" s="16" t="e">
        <f t="shared" si="58"/>
        <v>#REF!</v>
      </c>
      <c r="O445" s="16" t="e">
        <f t="shared" si="59"/>
        <v>#REF!</v>
      </c>
      <c r="P445" s="16" t="e">
        <f>#REF!</f>
        <v>#REF!</v>
      </c>
      <c r="Q445" s="16" t="e">
        <f t="shared" si="60"/>
        <v>#REF!</v>
      </c>
      <c r="R445" s="241" t="e">
        <f>#REF!</f>
        <v>#REF!</v>
      </c>
      <c r="S445" s="249"/>
      <c r="T445" s="242" t="e">
        <f t="shared" si="61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2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4"/>
        <v>#REF!</v>
      </c>
      <c r="K446" s="16" t="e">
        <f t="shared" si="55"/>
        <v>#REF!</v>
      </c>
      <c r="L446" s="16" t="e">
        <f t="shared" si="56"/>
        <v>#REF!</v>
      </c>
      <c r="M446" s="276" t="e">
        <f t="shared" si="57"/>
        <v>#REF!</v>
      </c>
      <c r="N446" s="16" t="e">
        <f t="shared" si="58"/>
        <v>#REF!</v>
      </c>
      <c r="O446" s="16" t="e">
        <f t="shared" si="59"/>
        <v>#REF!</v>
      </c>
      <c r="P446" s="16" t="e">
        <f>#REF!</f>
        <v>#REF!</v>
      </c>
      <c r="Q446" s="16" t="e">
        <f t="shared" si="60"/>
        <v>#REF!</v>
      </c>
      <c r="R446" s="241" t="e">
        <f>#REF!</f>
        <v>#REF!</v>
      </c>
      <c r="S446" s="5"/>
      <c r="T446" s="242" t="e">
        <f t="shared" si="61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2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4"/>
        <v>#REF!</v>
      </c>
      <c r="K447" s="16" t="e">
        <f t="shared" si="55"/>
        <v>#REF!</v>
      </c>
      <c r="L447" s="16" t="e">
        <f t="shared" si="56"/>
        <v>#REF!</v>
      </c>
      <c r="M447" s="276" t="e">
        <f t="shared" si="57"/>
        <v>#REF!</v>
      </c>
      <c r="N447" s="16" t="e">
        <f t="shared" si="58"/>
        <v>#REF!</v>
      </c>
      <c r="O447" s="16" t="e">
        <f t="shared" si="59"/>
        <v>#REF!</v>
      </c>
      <c r="P447" s="16" t="e">
        <f>#REF!</f>
        <v>#REF!</v>
      </c>
      <c r="Q447" s="16" t="e">
        <f t="shared" si="60"/>
        <v>#REF!</v>
      </c>
      <c r="R447" s="241" t="e">
        <f>#REF!</f>
        <v>#REF!</v>
      </c>
      <c r="S447" s="246"/>
      <c r="T447" s="242" t="e">
        <f t="shared" si="61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2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4"/>
        <v>#REF!</v>
      </c>
      <c r="K448" s="16" t="e">
        <f t="shared" si="55"/>
        <v>#REF!</v>
      </c>
      <c r="L448" s="16" t="e">
        <f t="shared" si="56"/>
        <v>#REF!</v>
      </c>
      <c r="M448" s="276" t="e">
        <f t="shared" si="57"/>
        <v>#REF!</v>
      </c>
      <c r="N448" s="16" t="e">
        <f t="shared" si="58"/>
        <v>#REF!</v>
      </c>
      <c r="O448" s="16" t="e">
        <f t="shared" si="59"/>
        <v>#REF!</v>
      </c>
      <c r="P448" s="16" t="e">
        <f>#REF!</f>
        <v>#REF!</v>
      </c>
      <c r="Q448" s="16" t="e">
        <f t="shared" si="60"/>
        <v>#REF!</v>
      </c>
      <c r="R448" s="241" t="e">
        <f>#REF!</f>
        <v>#REF!</v>
      </c>
      <c r="S448" s="241"/>
      <c r="T448" s="242" t="e">
        <f t="shared" si="61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2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4"/>
        <v>#REF!</v>
      </c>
      <c r="K449" s="16" t="e">
        <f t="shared" si="55"/>
        <v>#REF!</v>
      </c>
      <c r="L449" s="16" t="e">
        <f t="shared" si="56"/>
        <v>#REF!</v>
      </c>
      <c r="M449" s="276" t="e">
        <f t="shared" si="57"/>
        <v>#REF!</v>
      </c>
      <c r="N449" s="16" t="e">
        <f t="shared" si="58"/>
        <v>#REF!</v>
      </c>
      <c r="O449" s="16" t="e">
        <f t="shared" si="59"/>
        <v>#REF!</v>
      </c>
      <c r="P449" s="16" t="e">
        <f>#REF!</f>
        <v>#REF!</v>
      </c>
      <c r="Q449" s="16" t="e">
        <f t="shared" si="60"/>
        <v>#REF!</v>
      </c>
      <c r="R449" s="241" t="e">
        <f>#REF!</f>
        <v>#REF!</v>
      </c>
      <c r="S449" s="241"/>
      <c r="T449" s="242" t="e">
        <f t="shared" si="61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2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4"/>
        <v>#REF!</v>
      </c>
      <c r="K450" s="16" t="e">
        <f t="shared" si="55"/>
        <v>#REF!</v>
      </c>
      <c r="L450" s="16" t="e">
        <f t="shared" si="56"/>
        <v>#REF!</v>
      </c>
      <c r="M450" s="276" t="e">
        <f t="shared" si="57"/>
        <v>#REF!</v>
      </c>
      <c r="N450" s="16" t="e">
        <f t="shared" si="58"/>
        <v>#REF!</v>
      </c>
      <c r="O450" s="16" t="e">
        <f t="shared" si="59"/>
        <v>#REF!</v>
      </c>
      <c r="P450" s="16" t="e">
        <f>#REF!</f>
        <v>#REF!</v>
      </c>
      <c r="Q450" s="16" t="e">
        <f t="shared" si="60"/>
        <v>#REF!</v>
      </c>
      <c r="R450" s="241" t="e">
        <f>#REF!</f>
        <v>#REF!</v>
      </c>
      <c r="S450" s="241"/>
      <c r="T450" s="242" t="e">
        <f t="shared" si="61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2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4"/>
        <v>#REF!</v>
      </c>
      <c r="K451" s="16" t="e">
        <f t="shared" si="55"/>
        <v>#REF!</v>
      </c>
      <c r="L451" s="16" t="e">
        <f t="shared" si="56"/>
        <v>#REF!</v>
      </c>
      <c r="M451" s="276" t="e">
        <f t="shared" si="57"/>
        <v>#REF!</v>
      </c>
      <c r="N451" s="16" t="e">
        <f t="shared" si="58"/>
        <v>#REF!</v>
      </c>
      <c r="O451" s="16" t="e">
        <f t="shared" si="59"/>
        <v>#REF!</v>
      </c>
      <c r="P451" s="16" t="e">
        <f>#REF!</f>
        <v>#REF!</v>
      </c>
      <c r="Q451" s="16" t="e">
        <f t="shared" si="60"/>
        <v>#REF!</v>
      </c>
      <c r="R451" s="241" t="e">
        <f>#REF!</f>
        <v>#REF!</v>
      </c>
      <c r="S451" s="241"/>
      <c r="T451" s="242" t="e">
        <f t="shared" si="61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2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4"/>
        <v>#REF!</v>
      </c>
      <c r="K452" s="16" t="e">
        <f t="shared" si="55"/>
        <v>#REF!</v>
      </c>
      <c r="L452" s="16" t="e">
        <f t="shared" si="56"/>
        <v>#REF!</v>
      </c>
      <c r="M452" s="276" t="e">
        <f t="shared" si="57"/>
        <v>#REF!</v>
      </c>
      <c r="N452" s="16" t="e">
        <f t="shared" si="58"/>
        <v>#REF!</v>
      </c>
      <c r="O452" s="16" t="e">
        <f t="shared" si="59"/>
        <v>#REF!</v>
      </c>
      <c r="P452" s="16" t="e">
        <f>#REF!</f>
        <v>#REF!</v>
      </c>
      <c r="Q452" s="16" t="e">
        <f t="shared" si="60"/>
        <v>#REF!</v>
      </c>
      <c r="R452" s="241" t="e">
        <f>#REF!</f>
        <v>#REF!</v>
      </c>
      <c r="S452" s="241"/>
      <c r="T452" s="242" t="e">
        <f t="shared" si="61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2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4"/>
        <v>#REF!</v>
      </c>
      <c r="K453" s="16" t="e">
        <f t="shared" si="55"/>
        <v>#REF!</v>
      </c>
      <c r="L453" s="16" t="e">
        <f t="shared" si="56"/>
        <v>#REF!</v>
      </c>
      <c r="M453" s="276" t="e">
        <f t="shared" si="57"/>
        <v>#REF!</v>
      </c>
      <c r="N453" s="16" t="e">
        <f t="shared" si="58"/>
        <v>#REF!</v>
      </c>
      <c r="O453" s="16" t="e">
        <f t="shared" si="59"/>
        <v>#REF!</v>
      </c>
      <c r="P453" s="16" t="e">
        <f>#REF!</f>
        <v>#REF!</v>
      </c>
      <c r="Q453" s="16" t="e">
        <f t="shared" si="60"/>
        <v>#REF!</v>
      </c>
      <c r="R453" s="241" t="e">
        <f>#REF!</f>
        <v>#REF!</v>
      </c>
      <c r="S453" s="241"/>
      <c r="T453" s="242" t="e">
        <f t="shared" si="61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2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3">I454</f>
        <v>#REF!</v>
      </c>
      <c r="K454" s="16" t="e">
        <f t="shared" ref="K454:K517" si="64">HOUR(I454-H454)+MINUTE(I454-H454)/60</f>
        <v>#REF!</v>
      </c>
      <c r="L454" s="16" t="e">
        <f t="shared" ref="L454:L517" si="65">IF(J454&lt;0.9993,"OP","")</f>
        <v>#REF!</v>
      </c>
      <c r="M454" s="276" t="e">
        <f t="shared" ref="M454:M517" si="66">IF(K454&lt;6,"ANT",IF(K454&lt;12,"BLU","CID"))</f>
        <v>#REF!</v>
      </c>
      <c r="N454" s="16" t="e">
        <f t="shared" ref="N454:N517" si="67">VALUE(O454)</f>
        <v>#REF!</v>
      </c>
      <c r="O454" s="16" t="e">
        <f t="shared" ref="O454:O517" si="68">SUBSTITUTE(P454,"MW","")</f>
        <v>#REF!</v>
      </c>
      <c r="P454" s="16" t="e">
        <f>#REF!</f>
        <v>#REF!</v>
      </c>
      <c r="Q454" s="16" t="e">
        <f t="shared" ref="Q454:Q517" si="69">IF(J454&gt;=0.99,"0","1")</f>
        <v>#REF!</v>
      </c>
      <c r="R454" s="241" t="e">
        <f>#REF!</f>
        <v>#REF!</v>
      </c>
      <c r="S454" s="247"/>
      <c r="T454" s="242" t="e">
        <f t="shared" ref="T454:T517" si="70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3"/>
        <v>#REF!</v>
      </c>
      <c r="K455" s="16" t="e">
        <f t="shared" si="64"/>
        <v>#REF!</v>
      </c>
      <c r="L455" s="16" t="e">
        <f t="shared" si="65"/>
        <v>#REF!</v>
      </c>
      <c r="M455" s="276" t="e">
        <f t="shared" si="66"/>
        <v>#REF!</v>
      </c>
      <c r="N455" s="16" t="e">
        <f t="shared" si="67"/>
        <v>#REF!</v>
      </c>
      <c r="O455" s="16" t="e">
        <f t="shared" si="68"/>
        <v>#REF!</v>
      </c>
      <c r="P455" s="16" t="e">
        <f>#REF!</f>
        <v>#REF!</v>
      </c>
      <c r="Q455" s="16" t="e">
        <f t="shared" si="69"/>
        <v>#REF!</v>
      </c>
      <c r="R455" s="241" t="e">
        <f>#REF!</f>
        <v>#REF!</v>
      </c>
      <c r="S455" s="258"/>
      <c r="T455" s="242" t="e">
        <f t="shared" si="70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1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3"/>
        <v>#REF!</v>
      </c>
      <c r="K456" s="16" t="e">
        <f t="shared" si="64"/>
        <v>#REF!</v>
      </c>
      <c r="L456" s="16" t="e">
        <f t="shared" si="65"/>
        <v>#REF!</v>
      </c>
      <c r="M456" s="276" t="e">
        <f t="shared" si="66"/>
        <v>#REF!</v>
      </c>
      <c r="N456" s="16" t="e">
        <f t="shared" si="67"/>
        <v>#REF!</v>
      </c>
      <c r="O456" s="16" t="e">
        <f t="shared" si="68"/>
        <v>#REF!</v>
      </c>
      <c r="P456" s="16" t="e">
        <f>#REF!</f>
        <v>#REF!</v>
      </c>
      <c r="Q456" s="16" t="e">
        <f t="shared" si="69"/>
        <v>#REF!</v>
      </c>
      <c r="R456" s="241" t="e">
        <f>#REF!</f>
        <v>#REF!</v>
      </c>
      <c r="S456" s="248"/>
      <c r="T456" s="242" t="e">
        <f t="shared" si="70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1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3"/>
        <v>#REF!</v>
      </c>
      <c r="K457" s="16" t="e">
        <f t="shared" si="64"/>
        <v>#REF!</v>
      </c>
      <c r="L457" s="16" t="e">
        <f t="shared" si="65"/>
        <v>#REF!</v>
      </c>
      <c r="M457" s="276" t="e">
        <f t="shared" si="66"/>
        <v>#REF!</v>
      </c>
      <c r="N457" s="16" t="e">
        <f t="shared" si="67"/>
        <v>#REF!</v>
      </c>
      <c r="O457" s="16" t="e">
        <f t="shared" si="68"/>
        <v>#REF!</v>
      </c>
      <c r="P457" s="16" t="e">
        <f>#REF!</f>
        <v>#REF!</v>
      </c>
      <c r="Q457" s="16" t="e">
        <f t="shared" si="69"/>
        <v>#REF!</v>
      </c>
      <c r="R457" s="241" t="e">
        <f>#REF!</f>
        <v>#REF!</v>
      </c>
      <c r="S457" s="248"/>
      <c r="T457" s="242" t="e">
        <f t="shared" si="70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1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3"/>
        <v>#REF!</v>
      </c>
      <c r="K458" s="16" t="e">
        <f t="shared" si="64"/>
        <v>#REF!</v>
      </c>
      <c r="L458" s="16" t="e">
        <f t="shared" si="65"/>
        <v>#REF!</v>
      </c>
      <c r="M458" s="276" t="e">
        <f t="shared" si="66"/>
        <v>#REF!</v>
      </c>
      <c r="N458" s="16" t="e">
        <f t="shared" si="67"/>
        <v>#REF!</v>
      </c>
      <c r="O458" s="16" t="e">
        <f t="shared" si="68"/>
        <v>#REF!</v>
      </c>
      <c r="P458" s="16" t="e">
        <f>#REF!</f>
        <v>#REF!</v>
      </c>
      <c r="Q458" s="16" t="e">
        <f t="shared" si="69"/>
        <v>#REF!</v>
      </c>
      <c r="R458" s="241" t="e">
        <f>#REF!</f>
        <v>#REF!</v>
      </c>
      <c r="S458" s="248"/>
      <c r="T458" s="242" t="e">
        <f t="shared" si="70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1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3"/>
        <v>#REF!</v>
      </c>
      <c r="K459" s="16" t="e">
        <f t="shared" si="64"/>
        <v>#REF!</v>
      </c>
      <c r="L459" s="16" t="e">
        <f t="shared" si="65"/>
        <v>#REF!</v>
      </c>
      <c r="M459" s="276" t="e">
        <f t="shared" si="66"/>
        <v>#REF!</v>
      </c>
      <c r="N459" s="16" t="e">
        <f t="shared" si="67"/>
        <v>#REF!</v>
      </c>
      <c r="O459" s="16" t="e">
        <f t="shared" si="68"/>
        <v>#REF!</v>
      </c>
      <c r="P459" s="16" t="e">
        <f>#REF!</f>
        <v>#REF!</v>
      </c>
      <c r="Q459" s="16" t="e">
        <f t="shared" si="69"/>
        <v>#REF!</v>
      </c>
      <c r="R459" s="241" t="e">
        <f>#REF!</f>
        <v>#REF!</v>
      </c>
      <c r="S459" s="248"/>
      <c r="T459" s="242" t="e">
        <f t="shared" si="70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1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3"/>
        <v>#REF!</v>
      </c>
      <c r="K460" s="16" t="e">
        <f t="shared" si="64"/>
        <v>#REF!</v>
      </c>
      <c r="L460" s="16" t="e">
        <f t="shared" si="65"/>
        <v>#REF!</v>
      </c>
      <c r="M460" s="276" t="e">
        <f t="shared" si="66"/>
        <v>#REF!</v>
      </c>
      <c r="N460" s="16" t="e">
        <f t="shared" si="67"/>
        <v>#REF!</v>
      </c>
      <c r="O460" s="16" t="e">
        <f t="shared" si="68"/>
        <v>#REF!</v>
      </c>
      <c r="P460" s="16" t="e">
        <f>#REF!</f>
        <v>#REF!</v>
      </c>
      <c r="Q460" s="16" t="e">
        <f t="shared" si="69"/>
        <v>#REF!</v>
      </c>
      <c r="R460" s="241" t="e">
        <f>#REF!</f>
        <v>#REF!</v>
      </c>
      <c r="S460" s="247"/>
      <c r="T460" s="242" t="e">
        <f t="shared" si="70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1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3"/>
        <v>#REF!</v>
      </c>
      <c r="K461" s="16" t="e">
        <f t="shared" si="64"/>
        <v>#REF!</v>
      </c>
      <c r="L461" s="16" t="e">
        <f t="shared" si="65"/>
        <v>#REF!</v>
      </c>
      <c r="M461" s="276" t="e">
        <f t="shared" si="66"/>
        <v>#REF!</v>
      </c>
      <c r="N461" s="16" t="e">
        <f t="shared" si="67"/>
        <v>#REF!</v>
      </c>
      <c r="O461" s="16" t="e">
        <f t="shared" si="68"/>
        <v>#REF!</v>
      </c>
      <c r="P461" s="16" t="e">
        <f>#REF!</f>
        <v>#REF!</v>
      </c>
      <c r="Q461" s="16" t="e">
        <f t="shared" si="69"/>
        <v>#REF!</v>
      </c>
      <c r="R461" s="241" t="e">
        <f>#REF!</f>
        <v>#REF!</v>
      </c>
      <c r="S461" s="249"/>
      <c r="T461" s="242" t="e">
        <f t="shared" si="70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1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3"/>
        <v>#REF!</v>
      </c>
      <c r="K462" s="16" t="e">
        <f t="shared" si="64"/>
        <v>#REF!</v>
      </c>
      <c r="L462" s="16" t="e">
        <f t="shared" si="65"/>
        <v>#REF!</v>
      </c>
      <c r="M462" s="276" t="e">
        <f t="shared" si="66"/>
        <v>#REF!</v>
      </c>
      <c r="N462" s="16" t="e">
        <f t="shared" si="67"/>
        <v>#REF!</v>
      </c>
      <c r="O462" s="16" t="e">
        <f t="shared" si="68"/>
        <v>#REF!</v>
      </c>
      <c r="P462" s="16" t="e">
        <f>#REF!</f>
        <v>#REF!</v>
      </c>
      <c r="Q462" s="16" t="e">
        <f t="shared" si="69"/>
        <v>#REF!</v>
      </c>
      <c r="R462" s="241" t="e">
        <f>#REF!</f>
        <v>#REF!</v>
      </c>
      <c r="S462" s="249"/>
      <c r="T462" s="242" t="e">
        <f t="shared" si="70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1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3"/>
        <v>#REF!</v>
      </c>
      <c r="K463" s="16" t="e">
        <f t="shared" si="64"/>
        <v>#REF!</v>
      </c>
      <c r="L463" s="16" t="e">
        <f t="shared" si="65"/>
        <v>#REF!</v>
      </c>
      <c r="M463" s="276" t="e">
        <f t="shared" si="66"/>
        <v>#REF!</v>
      </c>
      <c r="N463" s="16" t="e">
        <f t="shared" si="67"/>
        <v>#REF!</v>
      </c>
      <c r="O463" s="16" t="e">
        <f t="shared" si="68"/>
        <v>#REF!</v>
      </c>
      <c r="P463" s="16" t="e">
        <f>#REF!</f>
        <v>#REF!</v>
      </c>
      <c r="Q463" s="16" t="e">
        <f t="shared" si="69"/>
        <v>#REF!</v>
      </c>
      <c r="R463" s="241" t="e">
        <f>#REF!</f>
        <v>#REF!</v>
      </c>
      <c r="S463" s="249"/>
      <c r="T463" s="242" t="e">
        <f t="shared" si="70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1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3"/>
        <v>#REF!</v>
      </c>
      <c r="K464" s="16" t="e">
        <f t="shared" si="64"/>
        <v>#REF!</v>
      </c>
      <c r="L464" s="16" t="e">
        <f t="shared" si="65"/>
        <v>#REF!</v>
      </c>
      <c r="M464" s="276" t="e">
        <f t="shared" si="66"/>
        <v>#REF!</v>
      </c>
      <c r="N464" s="16" t="e">
        <f t="shared" si="67"/>
        <v>#REF!</v>
      </c>
      <c r="O464" s="16" t="e">
        <f t="shared" si="68"/>
        <v>#REF!</v>
      </c>
      <c r="P464" s="16" t="e">
        <f>#REF!</f>
        <v>#REF!</v>
      </c>
      <c r="Q464" s="16" t="e">
        <f t="shared" si="69"/>
        <v>#REF!</v>
      </c>
      <c r="R464" s="241" t="e">
        <f>#REF!</f>
        <v>#REF!</v>
      </c>
      <c r="S464" s="249"/>
      <c r="T464" s="242" t="e">
        <f t="shared" si="70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1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3"/>
        <v>#REF!</v>
      </c>
      <c r="K465" s="16" t="e">
        <f t="shared" si="64"/>
        <v>#REF!</v>
      </c>
      <c r="L465" s="16" t="e">
        <f t="shared" si="65"/>
        <v>#REF!</v>
      </c>
      <c r="M465" s="276" t="e">
        <f t="shared" si="66"/>
        <v>#REF!</v>
      </c>
      <c r="N465" s="16" t="e">
        <f t="shared" si="67"/>
        <v>#REF!</v>
      </c>
      <c r="O465" s="16" t="e">
        <f t="shared" si="68"/>
        <v>#REF!</v>
      </c>
      <c r="P465" s="16" t="e">
        <f>#REF!</f>
        <v>#REF!</v>
      </c>
      <c r="Q465" s="16" t="e">
        <f t="shared" si="69"/>
        <v>#REF!</v>
      </c>
      <c r="R465" s="241" t="e">
        <f>#REF!</f>
        <v>#REF!</v>
      </c>
      <c r="S465" s="249"/>
      <c r="T465" s="242" t="e">
        <f t="shared" si="70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1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3"/>
        <v>#REF!</v>
      </c>
      <c r="K466" s="16" t="e">
        <f t="shared" si="64"/>
        <v>#REF!</v>
      </c>
      <c r="L466" s="16" t="e">
        <f t="shared" si="65"/>
        <v>#REF!</v>
      </c>
      <c r="M466" s="276" t="e">
        <f t="shared" si="66"/>
        <v>#REF!</v>
      </c>
      <c r="N466" s="16" t="e">
        <f t="shared" si="67"/>
        <v>#REF!</v>
      </c>
      <c r="O466" s="16" t="e">
        <f t="shared" si="68"/>
        <v>#REF!</v>
      </c>
      <c r="P466" s="16" t="e">
        <f>#REF!</f>
        <v>#REF!</v>
      </c>
      <c r="Q466" s="16" t="e">
        <f t="shared" si="69"/>
        <v>#REF!</v>
      </c>
      <c r="R466" s="241" t="e">
        <f>#REF!</f>
        <v>#REF!</v>
      </c>
      <c r="S466" s="5"/>
      <c r="T466" s="242" t="e">
        <f t="shared" si="70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1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3"/>
        <v>#REF!</v>
      </c>
      <c r="K467" s="16" t="e">
        <f t="shared" si="64"/>
        <v>#REF!</v>
      </c>
      <c r="L467" s="16" t="e">
        <f t="shared" si="65"/>
        <v>#REF!</v>
      </c>
      <c r="M467" s="276" t="e">
        <f t="shared" si="66"/>
        <v>#REF!</v>
      </c>
      <c r="N467" s="16" t="e">
        <f t="shared" si="67"/>
        <v>#REF!</v>
      </c>
      <c r="O467" s="16" t="e">
        <f t="shared" si="68"/>
        <v>#REF!</v>
      </c>
      <c r="P467" s="16" t="e">
        <f>#REF!</f>
        <v>#REF!</v>
      </c>
      <c r="Q467" s="16" t="e">
        <f t="shared" si="69"/>
        <v>#REF!</v>
      </c>
      <c r="R467" s="241" t="e">
        <f>#REF!</f>
        <v>#REF!</v>
      </c>
      <c r="S467" s="246"/>
      <c r="T467" s="242" t="e">
        <f t="shared" si="70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1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3"/>
        <v>#REF!</v>
      </c>
      <c r="K468" s="16" t="e">
        <f t="shared" si="64"/>
        <v>#REF!</v>
      </c>
      <c r="L468" s="16" t="e">
        <f t="shared" si="65"/>
        <v>#REF!</v>
      </c>
      <c r="M468" s="276" t="e">
        <f t="shared" si="66"/>
        <v>#REF!</v>
      </c>
      <c r="N468" s="16" t="e">
        <f t="shared" si="67"/>
        <v>#REF!</v>
      </c>
      <c r="O468" s="16" t="e">
        <f t="shared" si="68"/>
        <v>#REF!</v>
      </c>
      <c r="P468" s="16" t="e">
        <f>#REF!</f>
        <v>#REF!</v>
      </c>
      <c r="Q468" s="16" t="e">
        <f t="shared" si="69"/>
        <v>#REF!</v>
      </c>
      <c r="R468" s="241" t="e">
        <f>#REF!</f>
        <v>#REF!</v>
      </c>
      <c r="S468" s="241"/>
      <c r="T468" s="242" t="e">
        <f t="shared" si="70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1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3"/>
        <v>#REF!</v>
      </c>
      <c r="K469" s="16" t="e">
        <f t="shared" si="64"/>
        <v>#REF!</v>
      </c>
      <c r="L469" s="16" t="e">
        <f t="shared" si="65"/>
        <v>#REF!</v>
      </c>
      <c r="M469" s="276" t="e">
        <f t="shared" si="66"/>
        <v>#REF!</v>
      </c>
      <c r="N469" s="16" t="e">
        <f t="shared" si="67"/>
        <v>#REF!</v>
      </c>
      <c r="O469" s="16" t="e">
        <f t="shared" si="68"/>
        <v>#REF!</v>
      </c>
      <c r="P469" s="16" t="e">
        <f>#REF!</f>
        <v>#REF!</v>
      </c>
      <c r="Q469" s="16" t="e">
        <f t="shared" si="69"/>
        <v>#REF!</v>
      </c>
      <c r="R469" s="241" t="e">
        <f>#REF!</f>
        <v>#REF!</v>
      </c>
      <c r="S469" s="248"/>
      <c r="T469" s="242" t="e">
        <f t="shared" si="70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1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3"/>
        <v>#REF!</v>
      </c>
      <c r="K470" s="16" t="e">
        <f t="shared" si="64"/>
        <v>#REF!</v>
      </c>
      <c r="L470" s="16" t="e">
        <f t="shared" si="65"/>
        <v>#REF!</v>
      </c>
      <c r="M470" s="276" t="e">
        <f t="shared" si="66"/>
        <v>#REF!</v>
      </c>
      <c r="N470" s="16" t="e">
        <f t="shared" si="67"/>
        <v>#REF!</v>
      </c>
      <c r="O470" s="16" t="e">
        <f t="shared" si="68"/>
        <v>#REF!</v>
      </c>
      <c r="P470" s="16" t="e">
        <f>#REF!</f>
        <v>#REF!</v>
      </c>
      <c r="Q470" s="16" t="e">
        <f t="shared" si="69"/>
        <v>#REF!</v>
      </c>
      <c r="R470" s="241" t="e">
        <f>#REF!</f>
        <v>#REF!</v>
      </c>
      <c r="S470" s="248"/>
      <c r="T470" s="242" t="e">
        <f t="shared" si="70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1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3"/>
        <v>#REF!</v>
      </c>
      <c r="K471" s="16" t="e">
        <f t="shared" si="64"/>
        <v>#REF!</v>
      </c>
      <c r="L471" s="16" t="e">
        <f t="shared" si="65"/>
        <v>#REF!</v>
      </c>
      <c r="M471" s="276" t="e">
        <f t="shared" si="66"/>
        <v>#REF!</v>
      </c>
      <c r="N471" s="16" t="e">
        <f t="shared" si="67"/>
        <v>#REF!</v>
      </c>
      <c r="O471" s="16" t="e">
        <f t="shared" si="68"/>
        <v>#REF!</v>
      </c>
      <c r="P471" s="16" t="e">
        <f>#REF!</f>
        <v>#REF!</v>
      </c>
      <c r="Q471" s="16" t="e">
        <f t="shared" si="69"/>
        <v>#REF!</v>
      </c>
      <c r="R471" s="241" t="e">
        <f>#REF!</f>
        <v>#REF!</v>
      </c>
      <c r="S471" s="248"/>
      <c r="T471" s="242" t="e">
        <f t="shared" si="70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1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3"/>
        <v>#REF!</v>
      </c>
      <c r="K472" s="16" t="e">
        <f t="shared" si="64"/>
        <v>#REF!</v>
      </c>
      <c r="L472" s="16" t="e">
        <f t="shared" si="65"/>
        <v>#REF!</v>
      </c>
      <c r="M472" s="276" t="e">
        <f t="shared" si="66"/>
        <v>#REF!</v>
      </c>
      <c r="N472" s="16" t="e">
        <f t="shared" si="67"/>
        <v>#REF!</v>
      </c>
      <c r="O472" s="16" t="e">
        <f t="shared" si="68"/>
        <v>#REF!</v>
      </c>
      <c r="P472" s="16" t="e">
        <f>#REF!</f>
        <v>#REF!</v>
      </c>
      <c r="Q472" s="16" t="e">
        <f t="shared" si="69"/>
        <v>#REF!</v>
      </c>
      <c r="R472" s="241" t="e">
        <f>#REF!</f>
        <v>#REF!</v>
      </c>
      <c r="S472" s="248"/>
      <c r="T472" s="242" t="e">
        <f t="shared" si="70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1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3"/>
        <v>#REF!</v>
      </c>
      <c r="K473" s="16" t="e">
        <f t="shared" si="64"/>
        <v>#REF!</v>
      </c>
      <c r="L473" s="16" t="e">
        <f t="shared" si="65"/>
        <v>#REF!</v>
      </c>
      <c r="M473" s="276" t="e">
        <f t="shared" si="66"/>
        <v>#REF!</v>
      </c>
      <c r="N473" s="16" t="e">
        <f t="shared" si="67"/>
        <v>#REF!</v>
      </c>
      <c r="O473" s="16" t="e">
        <f t="shared" si="68"/>
        <v>#REF!</v>
      </c>
      <c r="P473" s="16" t="e">
        <f>#REF!</f>
        <v>#REF!</v>
      </c>
      <c r="Q473" s="16" t="e">
        <f t="shared" si="69"/>
        <v>#REF!</v>
      </c>
      <c r="R473" s="241" t="e">
        <f>#REF!</f>
        <v>#REF!</v>
      </c>
      <c r="S473" s="248"/>
      <c r="T473" s="242" t="e">
        <f t="shared" si="70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1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3"/>
        <v>#REF!</v>
      </c>
      <c r="K474" s="16" t="e">
        <f t="shared" si="64"/>
        <v>#REF!</v>
      </c>
      <c r="L474" s="16" t="e">
        <f t="shared" si="65"/>
        <v>#REF!</v>
      </c>
      <c r="M474" s="276" t="e">
        <f t="shared" si="66"/>
        <v>#REF!</v>
      </c>
      <c r="N474" s="16" t="e">
        <f t="shared" si="67"/>
        <v>#REF!</v>
      </c>
      <c r="O474" s="16" t="e">
        <f t="shared" si="68"/>
        <v>#REF!</v>
      </c>
      <c r="P474" s="16" t="e">
        <f>#REF!</f>
        <v>#REF!</v>
      </c>
      <c r="Q474" s="16" t="e">
        <f t="shared" si="69"/>
        <v>#REF!</v>
      </c>
      <c r="R474" s="241" t="e">
        <f>#REF!</f>
        <v>#REF!</v>
      </c>
      <c r="S474" s="247"/>
      <c r="T474" s="242" t="e">
        <f t="shared" si="70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1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3"/>
        <v>#REF!</v>
      </c>
      <c r="K475" s="16" t="e">
        <f t="shared" si="64"/>
        <v>#REF!</v>
      </c>
      <c r="L475" s="16" t="e">
        <f t="shared" si="65"/>
        <v>#REF!</v>
      </c>
      <c r="M475" s="276" t="e">
        <f t="shared" si="66"/>
        <v>#REF!</v>
      </c>
      <c r="N475" s="16" t="e">
        <f t="shared" si="67"/>
        <v>#REF!</v>
      </c>
      <c r="O475" s="16" t="e">
        <f t="shared" si="68"/>
        <v>#REF!</v>
      </c>
      <c r="P475" s="16" t="e">
        <f>#REF!</f>
        <v>#REF!</v>
      </c>
      <c r="Q475" s="16" t="e">
        <f t="shared" si="69"/>
        <v>#REF!</v>
      </c>
      <c r="R475" s="241" t="e">
        <f>#REF!</f>
        <v>#REF!</v>
      </c>
      <c r="S475" s="247"/>
      <c r="T475" s="242" t="e">
        <f t="shared" si="70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1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3"/>
        <v>#REF!</v>
      </c>
      <c r="K476" s="16" t="e">
        <f t="shared" si="64"/>
        <v>#REF!</v>
      </c>
      <c r="L476" s="16" t="e">
        <f t="shared" si="65"/>
        <v>#REF!</v>
      </c>
      <c r="M476" s="276" t="e">
        <f t="shared" si="66"/>
        <v>#REF!</v>
      </c>
      <c r="N476" s="16" t="e">
        <f t="shared" si="67"/>
        <v>#REF!</v>
      </c>
      <c r="O476" s="16" t="e">
        <f t="shared" si="68"/>
        <v>#REF!</v>
      </c>
      <c r="P476" s="16" t="e">
        <f>#REF!</f>
        <v>#REF!</v>
      </c>
      <c r="Q476" s="16" t="e">
        <f t="shared" si="69"/>
        <v>#REF!</v>
      </c>
      <c r="R476" s="241" t="e">
        <f>#REF!</f>
        <v>#REF!</v>
      </c>
      <c r="S476" s="248"/>
      <c r="T476" s="242" t="e">
        <f t="shared" si="70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1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3"/>
        <v>#REF!</v>
      </c>
      <c r="K477" s="16" t="e">
        <f t="shared" si="64"/>
        <v>#REF!</v>
      </c>
      <c r="L477" s="16" t="e">
        <f t="shared" si="65"/>
        <v>#REF!</v>
      </c>
      <c r="M477" s="276" t="e">
        <f t="shared" si="66"/>
        <v>#REF!</v>
      </c>
      <c r="N477" s="16" t="e">
        <f t="shared" si="67"/>
        <v>#REF!</v>
      </c>
      <c r="O477" s="16" t="e">
        <f t="shared" si="68"/>
        <v>#REF!</v>
      </c>
      <c r="P477" s="16" t="e">
        <f>#REF!</f>
        <v>#REF!</v>
      </c>
      <c r="Q477" s="16" t="e">
        <f t="shared" si="69"/>
        <v>#REF!</v>
      </c>
      <c r="R477" s="241" t="e">
        <f>#REF!</f>
        <v>#REF!</v>
      </c>
      <c r="S477" s="249"/>
      <c r="T477" s="242" t="e">
        <f t="shared" si="70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1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3"/>
        <v>#REF!</v>
      </c>
      <c r="K478" s="16" t="e">
        <f t="shared" si="64"/>
        <v>#REF!</v>
      </c>
      <c r="L478" s="16" t="e">
        <f t="shared" si="65"/>
        <v>#REF!</v>
      </c>
      <c r="M478" s="276" t="e">
        <f t="shared" si="66"/>
        <v>#REF!</v>
      </c>
      <c r="N478" s="16" t="e">
        <f t="shared" si="67"/>
        <v>#REF!</v>
      </c>
      <c r="O478" s="16" t="e">
        <f t="shared" si="68"/>
        <v>#REF!</v>
      </c>
      <c r="P478" s="16" t="e">
        <f>#REF!</f>
        <v>#REF!</v>
      </c>
      <c r="Q478" s="16" t="e">
        <f t="shared" si="69"/>
        <v>#REF!</v>
      </c>
      <c r="R478" s="241" t="e">
        <f>#REF!</f>
        <v>#REF!</v>
      </c>
      <c r="S478" s="249"/>
      <c r="T478" s="242" t="e">
        <f t="shared" si="70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1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3"/>
        <v>#REF!</v>
      </c>
      <c r="K479" s="16" t="e">
        <f t="shared" si="64"/>
        <v>#REF!</v>
      </c>
      <c r="L479" s="16" t="e">
        <f t="shared" si="65"/>
        <v>#REF!</v>
      </c>
      <c r="M479" s="276" t="e">
        <f t="shared" si="66"/>
        <v>#REF!</v>
      </c>
      <c r="N479" s="16" t="e">
        <f t="shared" si="67"/>
        <v>#REF!</v>
      </c>
      <c r="O479" s="16" t="e">
        <f t="shared" si="68"/>
        <v>#REF!</v>
      </c>
      <c r="P479" s="16" t="e">
        <f>#REF!</f>
        <v>#REF!</v>
      </c>
      <c r="Q479" s="16" t="e">
        <f t="shared" si="69"/>
        <v>#REF!</v>
      </c>
      <c r="R479" s="241" t="e">
        <f>#REF!</f>
        <v>#REF!</v>
      </c>
      <c r="S479" s="249"/>
      <c r="T479" s="242" t="e">
        <f t="shared" si="70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1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3"/>
        <v>#REF!</v>
      </c>
      <c r="K480" s="16" t="e">
        <f t="shared" si="64"/>
        <v>#REF!</v>
      </c>
      <c r="L480" s="16" t="e">
        <f t="shared" si="65"/>
        <v>#REF!</v>
      </c>
      <c r="M480" s="276" t="e">
        <f t="shared" si="66"/>
        <v>#REF!</v>
      </c>
      <c r="N480" s="16" t="e">
        <f t="shared" si="67"/>
        <v>#REF!</v>
      </c>
      <c r="O480" s="16" t="e">
        <f t="shared" si="68"/>
        <v>#REF!</v>
      </c>
      <c r="P480" s="16" t="e">
        <f>#REF!</f>
        <v>#REF!</v>
      </c>
      <c r="Q480" s="16" t="e">
        <f t="shared" si="69"/>
        <v>#REF!</v>
      </c>
      <c r="R480" s="241" t="e">
        <f>#REF!</f>
        <v>#REF!</v>
      </c>
      <c r="S480" s="5"/>
      <c r="T480" s="242" t="e">
        <f t="shared" si="70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1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3"/>
        <v>#REF!</v>
      </c>
      <c r="K481" s="16" t="e">
        <f t="shared" si="64"/>
        <v>#REF!</v>
      </c>
      <c r="L481" s="16" t="e">
        <f t="shared" si="65"/>
        <v>#REF!</v>
      </c>
      <c r="M481" s="276" t="e">
        <f t="shared" si="66"/>
        <v>#REF!</v>
      </c>
      <c r="N481" s="16" t="e">
        <f t="shared" si="67"/>
        <v>#REF!</v>
      </c>
      <c r="O481" s="16" t="e">
        <f t="shared" si="68"/>
        <v>#REF!</v>
      </c>
      <c r="P481" s="16" t="e">
        <f>#REF!</f>
        <v>#REF!</v>
      </c>
      <c r="Q481" s="16" t="e">
        <f t="shared" si="69"/>
        <v>#REF!</v>
      </c>
      <c r="R481" s="241" t="e">
        <f>#REF!</f>
        <v>#REF!</v>
      </c>
      <c r="S481" s="249"/>
      <c r="T481" s="242" t="e">
        <f t="shared" si="70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1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3"/>
        <v>#REF!</v>
      </c>
      <c r="K482" s="16" t="e">
        <f t="shared" si="64"/>
        <v>#REF!</v>
      </c>
      <c r="L482" s="16" t="e">
        <f t="shared" si="65"/>
        <v>#REF!</v>
      </c>
      <c r="M482" s="276" t="e">
        <f t="shared" si="66"/>
        <v>#REF!</v>
      </c>
      <c r="N482" s="16" t="e">
        <f t="shared" si="67"/>
        <v>#REF!</v>
      </c>
      <c r="O482" s="16" t="e">
        <f t="shared" si="68"/>
        <v>#REF!</v>
      </c>
      <c r="P482" s="16" t="e">
        <f>#REF!</f>
        <v>#REF!</v>
      </c>
      <c r="Q482" s="16" t="e">
        <f t="shared" si="69"/>
        <v>#REF!</v>
      </c>
      <c r="R482" s="241" t="e">
        <f>#REF!</f>
        <v>#REF!</v>
      </c>
      <c r="S482" s="5"/>
      <c r="T482" s="242" t="e">
        <f t="shared" si="70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1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3"/>
        <v>#REF!</v>
      </c>
      <c r="K483" s="16" t="e">
        <f t="shared" si="64"/>
        <v>#REF!</v>
      </c>
      <c r="L483" s="16" t="e">
        <f t="shared" si="65"/>
        <v>#REF!</v>
      </c>
      <c r="M483" s="276" t="e">
        <f t="shared" si="66"/>
        <v>#REF!</v>
      </c>
      <c r="N483" s="16" t="e">
        <f t="shared" si="67"/>
        <v>#REF!</v>
      </c>
      <c r="O483" s="16" t="e">
        <f t="shared" si="68"/>
        <v>#REF!</v>
      </c>
      <c r="P483" s="16" t="e">
        <f>#REF!</f>
        <v>#REF!</v>
      </c>
      <c r="Q483" s="16" t="e">
        <f t="shared" si="69"/>
        <v>#REF!</v>
      </c>
      <c r="R483" s="241" t="e">
        <f>#REF!</f>
        <v>#REF!</v>
      </c>
      <c r="S483" s="5"/>
      <c r="T483" s="242" t="e">
        <f t="shared" si="70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1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3"/>
        <v>#REF!</v>
      </c>
      <c r="K484" s="16" t="e">
        <f t="shared" si="64"/>
        <v>#REF!</v>
      </c>
      <c r="L484" s="16" t="e">
        <f t="shared" si="65"/>
        <v>#REF!</v>
      </c>
      <c r="M484" s="276" t="e">
        <f t="shared" si="66"/>
        <v>#REF!</v>
      </c>
      <c r="N484" s="16" t="e">
        <f t="shared" si="67"/>
        <v>#REF!</v>
      </c>
      <c r="O484" s="16" t="e">
        <f t="shared" si="68"/>
        <v>#REF!</v>
      </c>
      <c r="P484" s="16" t="e">
        <f>#REF!</f>
        <v>#REF!</v>
      </c>
      <c r="Q484" s="16" t="e">
        <f t="shared" si="69"/>
        <v>#REF!</v>
      </c>
      <c r="R484" s="241" t="e">
        <f>#REF!</f>
        <v>#REF!</v>
      </c>
      <c r="S484" s="249"/>
      <c r="T484" s="242" t="e">
        <f t="shared" si="70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1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3"/>
        <v>#REF!</v>
      </c>
      <c r="K485" s="16" t="e">
        <f t="shared" si="64"/>
        <v>#REF!</v>
      </c>
      <c r="L485" s="16" t="e">
        <f t="shared" si="65"/>
        <v>#REF!</v>
      </c>
      <c r="M485" s="276" t="e">
        <f t="shared" si="66"/>
        <v>#REF!</v>
      </c>
      <c r="N485" s="16" t="e">
        <f t="shared" si="67"/>
        <v>#REF!</v>
      </c>
      <c r="O485" s="16" t="e">
        <f t="shared" si="68"/>
        <v>#REF!</v>
      </c>
      <c r="P485" s="16" t="e">
        <f>#REF!</f>
        <v>#REF!</v>
      </c>
      <c r="Q485" s="16" t="e">
        <f t="shared" si="69"/>
        <v>#REF!</v>
      </c>
      <c r="R485" s="241" t="e">
        <f>#REF!</f>
        <v>#REF!</v>
      </c>
      <c r="S485" s="249"/>
      <c r="T485" s="242" t="e">
        <f t="shared" si="70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1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3"/>
        <v>#REF!</v>
      </c>
      <c r="K486" s="16" t="e">
        <f t="shared" si="64"/>
        <v>#REF!</v>
      </c>
      <c r="L486" s="16" t="e">
        <f t="shared" si="65"/>
        <v>#REF!</v>
      </c>
      <c r="M486" s="276" t="e">
        <f t="shared" si="66"/>
        <v>#REF!</v>
      </c>
      <c r="N486" s="16" t="e">
        <f t="shared" si="67"/>
        <v>#REF!</v>
      </c>
      <c r="O486" s="16" t="e">
        <f t="shared" si="68"/>
        <v>#REF!</v>
      </c>
      <c r="P486" s="16" t="e">
        <f>#REF!</f>
        <v>#REF!</v>
      </c>
      <c r="Q486" s="16" t="e">
        <f t="shared" si="69"/>
        <v>#REF!</v>
      </c>
      <c r="R486" s="241" t="e">
        <f>#REF!</f>
        <v>#REF!</v>
      </c>
      <c r="S486" s="5"/>
      <c r="T486" s="242" t="e">
        <f t="shared" si="70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1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3"/>
        <v>#REF!</v>
      </c>
      <c r="K487" s="16" t="e">
        <f t="shared" si="64"/>
        <v>#REF!</v>
      </c>
      <c r="L487" s="16" t="e">
        <f t="shared" si="65"/>
        <v>#REF!</v>
      </c>
      <c r="M487" s="276" t="e">
        <f t="shared" si="66"/>
        <v>#REF!</v>
      </c>
      <c r="N487" s="16" t="e">
        <f t="shared" si="67"/>
        <v>#REF!</v>
      </c>
      <c r="O487" s="16" t="e">
        <f t="shared" si="68"/>
        <v>#REF!</v>
      </c>
      <c r="P487" s="16" t="e">
        <f>#REF!</f>
        <v>#REF!</v>
      </c>
      <c r="Q487" s="16" t="e">
        <f t="shared" si="69"/>
        <v>#REF!</v>
      </c>
      <c r="R487" s="241" t="e">
        <f>#REF!</f>
        <v>#REF!</v>
      </c>
      <c r="S487" s="246"/>
      <c r="T487" s="242" t="e">
        <f t="shared" si="70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1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3"/>
        <v>#REF!</v>
      </c>
      <c r="K488" s="16" t="e">
        <f t="shared" si="64"/>
        <v>#REF!</v>
      </c>
      <c r="L488" s="16" t="e">
        <f t="shared" si="65"/>
        <v>#REF!</v>
      </c>
      <c r="M488" s="276" t="e">
        <f t="shared" si="66"/>
        <v>#REF!</v>
      </c>
      <c r="N488" s="16" t="e">
        <f t="shared" si="67"/>
        <v>#REF!</v>
      </c>
      <c r="O488" s="16" t="e">
        <f t="shared" si="68"/>
        <v>#REF!</v>
      </c>
      <c r="P488" s="16" t="e">
        <f>#REF!</f>
        <v>#REF!</v>
      </c>
      <c r="Q488" s="16" t="e">
        <f t="shared" si="69"/>
        <v>#REF!</v>
      </c>
      <c r="R488" s="241" t="e">
        <f>#REF!</f>
        <v>#REF!</v>
      </c>
      <c r="S488" s="241"/>
      <c r="T488" s="242" t="e">
        <f t="shared" si="70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1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3"/>
        <v>#REF!</v>
      </c>
      <c r="K489" s="16" t="e">
        <f t="shared" si="64"/>
        <v>#REF!</v>
      </c>
      <c r="L489" s="16" t="e">
        <f t="shared" si="65"/>
        <v>#REF!</v>
      </c>
      <c r="M489" s="276" t="e">
        <f t="shared" si="66"/>
        <v>#REF!</v>
      </c>
      <c r="N489" s="16" t="e">
        <f t="shared" si="67"/>
        <v>#REF!</v>
      </c>
      <c r="O489" s="16" t="e">
        <f t="shared" si="68"/>
        <v>#REF!</v>
      </c>
      <c r="P489" s="16" t="e">
        <f>#REF!</f>
        <v>#REF!</v>
      </c>
      <c r="Q489" s="16" t="e">
        <f t="shared" si="69"/>
        <v>#REF!</v>
      </c>
      <c r="R489" s="241" t="e">
        <f>#REF!</f>
        <v>#REF!</v>
      </c>
      <c r="S489" s="241"/>
      <c r="T489" s="242" t="e">
        <f t="shared" si="70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1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3"/>
        <v>#REF!</v>
      </c>
      <c r="K490" s="16" t="e">
        <f t="shared" si="64"/>
        <v>#REF!</v>
      </c>
      <c r="L490" s="16" t="e">
        <f t="shared" si="65"/>
        <v>#REF!</v>
      </c>
      <c r="M490" s="276" t="e">
        <f t="shared" si="66"/>
        <v>#REF!</v>
      </c>
      <c r="N490" s="16" t="e">
        <f t="shared" si="67"/>
        <v>#REF!</v>
      </c>
      <c r="O490" s="16" t="e">
        <f t="shared" si="68"/>
        <v>#REF!</v>
      </c>
      <c r="P490" s="16" t="e">
        <f>#REF!</f>
        <v>#REF!</v>
      </c>
      <c r="Q490" s="16" t="e">
        <f t="shared" si="69"/>
        <v>#REF!</v>
      </c>
      <c r="R490" s="241" t="e">
        <f>#REF!</f>
        <v>#REF!</v>
      </c>
      <c r="S490" s="241"/>
      <c r="T490" s="242" t="e">
        <f t="shared" si="70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1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3"/>
        <v>#REF!</v>
      </c>
      <c r="K491" s="16" t="e">
        <f t="shared" si="64"/>
        <v>#REF!</v>
      </c>
      <c r="L491" s="16" t="e">
        <f t="shared" si="65"/>
        <v>#REF!</v>
      </c>
      <c r="M491" s="276" t="e">
        <f t="shared" si="66"/>
        <v>#REF!</v>
      </c>
      <c r="N491" s="16" t="e">
        <f t="shared" si="67"/>
        <v>#REF!</v>
      </c>
      <c r="O491" s="16" t="e">
        <f t="shared" si="68"/>
        <v>#REF!</v>
      </c>
      <c r="P491" s="16" t="e">
        <f>#REF!</f>
        <v>#REF!</v>
      </c>
      <c r="Q491" s="16" t="e">
        <f t="shared" si="69"/>
        <v>#REF!</v>
      </c>
      <c r="R491" s="241" t="e">
        <f>#REF!</f>
        <v>#REF!</v>
      </c>
      <c r="S491" s="248"/>
      <c r="T491" s="242" t="e">
        <f t="shared" si="70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1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3"/>
        <v>#REF!</v>
      </c>
      <c r="K492" s="16" t="e">
        <f t="shared" si="64"/>
        <v>#REF!</v>
      </c>
      <c r="L492" s="16" t="e">
        <f t="shared" si="65"/>
        <v>#REF!</v>
      </c>
      <c r="M492" s="276" t="e">
        <f t="shared" si="66"/>
        <v>#REF!</v>
      </c>
      <c r="N492" s="16" t="e">
        <f t="shared" si="67"/>
        <v>#REF!</v>
      </c>
      <c r="O492" s="16" t="e">
        <f t="shared" si="68"/>
        <v>#REF!</v>
      </c>
      <c r="P492" s="16" t="e">
        <f>#REF!</f>
        <v>#REF!</v>
      </c>
      <c r="Q492" s="16" t="e">
        <f t="shared" si="69"/>
        <v>#REF!</v>
      </c>
      <c r="R492" s="241" t="e">
        <f>#REF!</f>
        <v>#REF!</v>
      </c>
      <c r="S492" s="248"/>
      <c r="T492" s="242" t="e">
        <f t="shared" si="70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1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3"/>
        <v>#REF!</v>
      </c>
      <c r="K493" s="16" t="e">
        <f t="shared" si="64"/>
        <v>#REF!</v>
      </c>
      <c r="L493" s="16" t="e">
        <f t="shared" si="65"/>
        <v>#REF!</v>
      </c>
      <c r="M493" s="276" t="e">
        <f t="shared" si="66"/>
        <v>#REF!</v>
      </c>
      <c r="N493" s="16" t="e">
        <f t="shared" si="67"/>
        <v>#REF!</v>
      </c>
      <c r="O493" s="16" t="e">
        <f t="shared" si="68"/>
        <v>#REF!</v>
      </c>
      <c r="P493" s="16" t="e">
        <f>#REF!</f>
        <v>#REF!</v>
      </c>
      <c r="Q493" s="16" t="e">
        <f t="shared" si="69"/>
        <v>#REF!</v>
      </c>
      <c r="R493" s="241" t="e">
        <f>#REF!</f>
        <v>#REF!</v>
      </c>
      <c r="S493" s="248"/>
      <c r="T493" s="242" t="e">
        <f t="shared" si="70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1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3"/>
        <v>#REF!</v>
      </c>
      <c r="K494" s="16" t="e">
        <f t="shared" si="64"/>
        <v>#REF!</v>
      </c>
      <c r="L494" s="16" t="e">
        <f t="shared" si="65"/>
        <v>#REF!</v>
      </c>
      <c r="M494" s="276" t="e">
        <f t="shared" si="66"/>
        <v>#REF!</v>
      </c>
      <c r="N494" s="16" t="e">
        <f t="shared" si="67"/>
        <v>#REF!</v>
      </c>
      <c r="O494" s="16" t="e">
        <f t="shared" si="68"/>
        <v>#REF!</v>
      </c>
      <c r="P494" s="16" t="e">
        <f>#REF!</f>
        <v>#REF!</v>
      </c>
      <c r="Q494" s="16" t="e">
        <f t="shared" si="69"/>
        <v>#REF!</v>
      </c>
      <c r="R494" s="241" t="e">
        <f>#REF!</f>
        <v>#REF!</v>
      </c>
      <c r="S494" s="247"/>
      <c r="T494" s="242" t="e">
        <f t="shared" si="70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1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3"/>
        <v>#REF!</v>
      </c>
      <c r="K495" s="16" t="e">
        <f t="shared" si="64"/>
        <v>#REF!</v>
      </c>
      <c r="L495" s="16" t="e">
        <f t="shared" si="65"/>
        <v>#REF!</v>
      </c>
      <c r="M495" s="276" t="e">
        <f t="shared" si="66"/>
        <v>#REF!</v>
      </c>
      <c r="N495" s="16" t="e">
        <f t="shared" si="67"/>
        <v>#REF!</v>
      </c>
      <c r="O495" s="16" t="e">
        <f t="shared" si="68"/>
        <v>#REF!</v>
      </c>
      <c r="P495" s="16" t="e">
        <f>#REF!</f>
        <v>#REF!</v>
      </c>
      <c r="Q495" s="16" t="e">
        <f t="shared" si="69"/>
        <v>#REF!</v>
      </c>
      <c r="R495" s="241" t="e">
        <f>#REF!</f>
        <v>#REF!</v>
      </c>
      <c r="S495" s="247"/>
      <c r="T495" s="242" t="e">
        <f t="shared" si="70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1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3"/>
        <v>#REF!</v>
      </c>
      <c r="K496" s="16" t="e">
        <f t="shared" si="64"/>
        <v>#REF!</v>
      </c>
      <c r="L496" s="16" t="e">
        <f t="shared" si="65"/>
        <v>#REF!</v>
      </c>
      <c r="M496" s="276" t="e">
        <f t="shared" si="66"/>
        <v>#REF!</v>
      </c>
      <c r="N496" s="16" t="e">
        <f t="shared" si="67"/>
        <v>#REF!</v>
      </c>
      <c r="O496" s="16" t="e">
        <f t="shared" si="68"/>
        <v>#REF!</v>
      </c>
      <c r="P496" s="16" t="e">
        <f>#REF!</f>
        <v>#REF!</v>
      </c>
      <c r="Q496" s="16" t="e">
        <f t="shared" si="69"/>
        <v>#REF!</v>
      </c>
      <c r="R496" s="241" t="e">
        <f>#REF!</f>
        <v>#REF!</v>
      </c>
      <c r="S496" s="248"/>
      <c r="T496" s="242" t="e">
        <f t="shared" si="70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1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3"/>
        <v>#REF!</v>
      </c>
      <c r="K497" s="16" t="e">
        <f t="shared" si="64"/>
        <v>#REF!</v>
      </c>
      <c r="L497" s="16" t="e">
        <f t="shared" si="65"/>
        <v>#REF!</v>
      </c>
      <c r="M497" s="276" t="e">
        <f t="shared" si="66"/>
        <v>#REF!</v>
      </c>
      <c r="N497" s="16" t="e">
        <f t="shared" si="67"/>
        <v>#REF!</v>
      </c>
      <c r="O497" s="16" t="e">
        <f t="shared" si="68"/>
        <v>#REF!</v>
      </c>
      <c r="P497" s="16" t="e">
        <f>#REF!</f>
        <v>#REF!</v>
      </c>
      <c r="Q497" s="16" t="e">
        <f t="shared" si="69"/>
        <v>#REF!</v>
      </c>
      <c r="R497" s="241" t="e">
        <f>#REF!</f>
        <v>#REF!</v>
      </c>
      <c r="S497" s="248"/>
      <c r="T497" s="242" t="e">
        <f t="shared" si="70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1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3"/>
        <v>#REF!</v>
      </c>
      <c r="K498" s="16" t="e">
        <f t="shared" si="64"/>
        <v>#REF!</v>
      </c>
      <c r="L498" s="16" t="e">
        <f t="shared" si="65"/>
        <v>#REF!</v>
      </c>
      <c r="M498" s="276" t="e">
        <f t="shared" si="66"/>
        <v>#REF!</v>
      </c>
      <c r="N498" s="16" t="e">
        <f t="shared" si="67"/>
        <v>#REF!</v>
      </c>
      <c r="O498" s="16" t="e">
        <f t="shared" si="68"/>
        <v>#REF!</v>
      </c>
      <c r="P498" s="16" t="e">
        <f>#REF!</f>
        <v>#REF!</v>
      </c>
      <c r="Q498" s="16" t="e">
        <f t="shared" si="69"/>
        <v>#REF!</v>
      </c>
      <c r="R498" s="241" t="e">
        <f>#REF!</f>
        <v>#REF!</v>
      </c>
      <c r="S498" s="249"/>
      <c r="T498" s="242" t="e">
        <f t="shared" si="70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1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3"/>
        <v>#REF!</v>
      </c>
      <c r="K499" s="16" t="e">
        <f t="shared" si="64"/>
        <v>#REF!</v>
      </c>
      <c r="L499" s="16" t="e">
        <f t="shared" si="65"/>
        <v>#REF!</v>
      </c>
      <c r="M499" s="276" t="e">
        <f t="shared" si="66"/>
        <v>#REF!</v>
      </c>
      <c r="N499" s="16" t="e">
        <f t="shared" si="67"/>
        <v>#REF!</v>
      </c>
      <c r="O499" s="16" t="e">
        <f t="shared" si="68"/>
        <v>#REF!</v>
      </c>
      <c r="P499" s="16" t="e">
        <f>#REF!</f>
        <v>#REF!</v>
      </c>
      <c r="Q499" s="16" t="e">
        <f t="shared" si="69"/>
        <v>#REF!</v>
      </c>
      <c r="R499" s="241" t="e">
        <f>#REF!</f>
        <v>#REF!</v>
      </c>
      <c r="S499" s="249"/>
      <c r="T499" s="242" t="e">
        <f t="shared" si="70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1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3"/>
        <v>#REF!</v>
      </c>
      <c r="K500" s="16" t="e">
        <f t="shared" si="64"/>
        <v>#REF!</v>
      </c>
      <c r="L500" s="16" t="e">
        <f t="shared" si="65"/>
        <v>#REF!</v>
      </c>
      <c r="M500" s="276" t="e">
        <f t="shared" si="66"/>
        <v>#REF!</v>
      </c>
      <c r="N500" s="16" t="e">
        <f t="shared" si="67"/>
        <v>#REF!</v>
      </c>
      <c r="O500" s="16" t="e">
        <f t="shared" si="68"/>
        <v>#REF!</v>
      </c>
      <c r="P500" s="16" t="e">
        <f>#REF!</f>
        <v>#REF!</v>
      </c>
      <c r="Q500" s="16" t="e">
        <f t="shared" si="69"/>
        <v>#REF!</v>
      </c>
      <c r="R500" s="241" t="e">
        <f>#REF!</f>
        <v>#REF!</v>
      </c>
      <c r="S500" s="249"/>
      <c r="T500" s="242" t="e">
        <f t="shared" si="70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1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3"/>
        <v>#REF!</v>
      </c>
      <c r="K501" s="16" t="e">
        <f t="shared" si="64"/>
        <v>#REF!</v>
      </c>
      <c r="L501" s="16" t="e">
        <f t="shared" si="65"/>
        <v>#REF!</v>
      </c>
      <c r="M501" s="276" t="e">
        <f t="shared" si="66"/>
        <v>#REF!</v>
      </c>
      <c r="N501" s="16" t="e">
        <f t="shared" si="67"/>
        <v>#REF!</v>
      </c>
      <c r="O501" s="16" t="e">
        <f t="shared" si="68"/>
        <v>#REF!</v>
      </c>
      <c r="P501" s="16" t="e">
        <f>#REF!</f>
        <v>#REF!</v>
      </c>
      <c r="Q501" s="16" t="e">
        <f t="shared" si="69"/>
        <v>#REF!</v>
      </c>
      <c r="R501" s="241" t="e">
        <f>#REF!</f>
        <v>#REF!</v>
      </c>
      <c r="S501" s="5"/>
      <c r="T501" s="242" t="e">
        <f t="shared" si="70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1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3"/>
        <v>#REF!</v>
      </c>
      <c r="K502" s="16" t="e">
        <f t="shared" si="64"/>
        <v>#REF!</v>
      </c>
      <c r="L502" s="16" t="e">
        <f t="shared" si="65"/>
        <v>#REF!</v>
      </c>
      <c r="M502" s="276" t="e">
        <f t="shared" si="66"/>
        <v>#REF!</v>
      </c>
      <c r="N502" s="16" t="e">
        <f t="shared" si="67"/>
        <v>#REF!</v>
      </c>
      <c r="O502" s="16" t="e">
        <f t="shared" si="68"/>
        <v>#REF!</v>
      </c>
      <c r="P502" s="16" t="e">
        <f>#REF!</f>
        <v>#REF!</v>
      </c>
      <c r="Q502" s="16" t="e">
        <f t="shared" si="69"/>
        <v>#REF!</v>
      </c>
      <c r="R502" s="241" t="e">
        <f>#REF!</f>
        <v>#REF!</v>
      </c>
      <c r="S502" s="249"/>
      <c r="T502" s="242" t="e">
        <f t="shared" si="70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1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3"/>
        <v>#REF!</v>
      </c>
      <c r="K503" s="16" t="e">
        <f t="shared" si="64"/>
        <v>#REF!</v>
      </c>
      <c r="L503" s="16" t="e">
        <f t="shared" si="65"/>
        <v>#REF!</v>
      </c>
      <c r="M503" s="276" t="e">
        <f t="shared" si="66"/>
        <v>#REF!</v>
      </c>
      <c r="N503" s="16" t="e">
        <f t="shared" si="67"/>
        <v>#REF!</v>
      </c>
      <c r="O503" s="16" t="e">
        <f t="shared" si="68"/>
        <v>#REF!</v>
      </c>
      <c r="P503" s="16" t="e">
        <f>#REF!</f>
        <v>#REF!</v>
      </c>
      <c r="Q503" s="16" t="e">
        <f t="shared" si="69"/>
        <v>#REF!</v>
      </c>
      <c r="R503" s="241" t="e">
        <f>#REF!</f>
        <v>#REF!</v>
      </c>
      <c r="S503" s="5"/>
      <c r="T503" s="242" t="e">
        <f t="shared" si="70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1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3"/>
        <v>#REF!</v>
      </c>
      <c r="K504" s="16" t="e">
        <f t="shared" si="64"/>
        <v>#REF!</v>
      </c>
      <c r="L504" s="16" t="e">
        <f t="shared" si="65"/>
        <v>#REF!</v>
      </c>
      <c r="M504" s="276" t="e">
        <f t="shared" si="66"/>
        <v>#REF!</v>
      </c>
      <c r="N504" s="16" t="e">
        <f t="shared" si="67"/>
        <v>#REF!</v>
      </c>
      <c r="O504" s="16" t="e">
        <f t="shared" si="68"/>
        <v>#REF!</v>
      </c>
      <c r="P504" s="16" t="e">
        <f>#REF!</f>
        <v>#REF!</v>
      </c>
      <c r="Q504" s="16" t="e">
        <f t="shared" si="69"/>
        <v>#REF!</v>
      </c>
      <c r="R504" s="241" t="e">
        <f>#REF!</f>
        <v>#REF!</v>
      </c>
      <c r="S504" s="246"/>
      <c r="T504" s="242" t="e">
        <f t="shared" si="70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1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3"/>
        <v>#REF!</v>
      </c>
      <c r="K505" s="16" t="e">
        <f t="shared" si="64"/>
        <v>#REF!</v>
      </c>
      <c r="L505" s="16" t="e">
        <f t="shared" si="65"/>
        <v>#REF!</v>
      </c>
      <c r="M505" s="276" t="e">
        <f t="shared" si="66"/>
        <v>#REF!</v>
      </c>
      <c r="N505" s="16" t="e">
        <f t="shared" si="67"/>
        <v>#REF!</v>
      </c>
      <c r="O505" s="16" t="e">
        <f t="shared" si="68"/>
        <v>#REF!</v>
      </c>
      <c r="P505" s="16" t="e">
        <f>#REF!</f>
        <v>#REF!</v>
      </c>
      <c r="Q505" s="16" t="e">
        <f t="shared" si="69"/>
        <v>#REF!</v>
      </c>
      <c r="R505" s="241" t="e">
        <f>#REF!</f>
        <v>#REF!</v>
      </c>
      <c r="S505" s="241"/>
      <c r="T505" s="242" t="e">
        <f t="shared" si="70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1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3"/>
        <v>#REF!</v>
      </c>
      <c r="K506" s="16" t="e">
        <f t="shared" si="64"/>
        <v>#REF!</v>
      </c>
      <c r="L506" s="16" t="e">
        <f t="shared" si="65"/>
        <v>#REF!</v>
      </c>
      <c r="M506" s="276" t="e">
        <f t="shared" si="66"/>
        <v>#REF!</v>
      </c>
      <c r="N506" s="16" t="e">
        <f t="shared" si="67"/>
        <v>#REF!</v>
      </c>
      <c r="O506" s="16" t="e">
        <f t="shared" si="68"/>
        <v>#REF!</v>
      </c>
      <c r="P506" s="16" t="e">
        <f>#REF!</f>
        <v>#REF!</v>
      </c>
      <c r="Q506" s="16" t="e">
        <f t="shared" si="69"/>
        <v>#REF!</v>
      </c>
      <c r="R506" s="241" t="e">
        <f>#REF!</f>
        <v>#REF!</v>
      </c>
      <c r="S506" s="248"/>
      <c r="T506" s="242" t="e">
        <f t="shared" si="70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1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3"/>
        <v>#REF!</v>
      </c>
      <c r="K507" s="16" t="e">
        <f t="shared" si="64"/>
        <v>#REF!</v>
      </c>
      <c r="L507" s="16" t="e">
        <f t="shared" si="65"/>
        <v>#REF!</v>
      </c>
      <c r="M507" s="276" t="e">
        <f t="shared" si="66"/>
        <v>#REF!</v>
      </c>
      <c r="N507" s="16" t="e">
        <f t="shared" si="67"/>
        <v>#REF!</v>
      </c>
      <c r="O507" s="16" t="e">
        <f t="shared" si="68"/>
        <v>#REF!</v>
      </c>
      <c r="P507" s="16" t="e">
        <f>#REF!</f>
        <v>#REF!</v>
      </c>
      <c r="Q507" s="16" t="e">
        <f t="shared" si="69"/>
        <v>#REF!</v>
      </c>
      <c r="R507" s="241" t="e">
        <f>#REF!</f>
        <v>#REF!</v>
      </c>
      <c r="S507" s="248"/>
      <c r="T507" s="242" t="e">
        <f t="shared" si="70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1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3"/>
        <v>#REF!</v>
      </c>
      <c r="K508" s="16" t="e">
        <f t="shared" si="64"/>
        <v>#REF!</v>
      </c>
      <c r="L508" s="16" t="e">
        <f t="shared" si="65"/>
        <v>#REF!</v>
      </c>
      <c r="M508" s="276" t="e">
        <f t="shared" si="66"/>
        <v>#REF!</v>
      </c>
      <c r="N508" s="16" t="e">
        <f t="shared" si="67"/>
        <v>#REF!</v>
      </c>
      <c r="O508" s="16" t="e">
        <f t="shared" si="68"/>
        <v>#REF!</v>
      </c>
      <c r="P508" s="16" t="e">
        <f>#REF!</f>
        <v>#REF!</v>
      </c>
      <c r="Q508" s="16" t="e">
        <f t="shared" si="69"/>
        <v>#REF!</v>
      </c>
      <c r="R508" s="241" t="e">
        <f>#REF!</f>
        <v>#REF!</v>
      </c>
      <c r="S508" s="248"/>
      <c r="T508" s="242" t="e">
        <f t="shared" si="70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1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3"/>
        <v>#REF!</v>
      </c>
      <c r="K509" s="16" t="e">
        <f t="shared" si="64"/>
        <v>#REF!</v>
      </c>
      <c r="L509" s="16" t="e">
        <f t="shared" si="65"/>
        <v>#REF!</v>
      </c>
      <c r="M509" s="276" t="e">
        <f t="shared" si="66"/>
        <v>#REF!</v>
      </c>
      <c r="N509" s="16" t="e">
        <f t="shared" si="67"/>
        <v>#REF!</v>
      </c>
      <c r="O509" s="16" t="e">
        <f t="shared" si="68"/>
        <v>#REF!</v>
      </c>
      <c r="P509" s="16" t="e">
        <f>#REF!</f>
        <v>#REF!</v>
      </c>
      <c r="Q509" s="16" t="e">
        <f t="shared" si="69"/>
        <v>#REF!</v>
      </c>
      <c r="R509" s="241" t="e">
        <f>#REF!</f>
        <v>#REF!</v>
      </c>
      <c r="S509" s="248"/>
      <c r="T509" s="242" t="e">
        <f t="shared" si="70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1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3"/>
        <v>#REF!</v>
      </c>
      <c r="K510" s="16" t="e">
        <f t="shared" si="64"/>
        <v>#REF!</v>
      </c>
      <c r="L510" s="16" t="e">
        <f t="shared" si="65"/>
        <v>#REF!</v>
      </c>
      <c r="M510" s="276" t="e">
        <f t="shared" si="66"/>
        <v>#REF!</v>
      </c>
      <c r="N510" s="16" t="e">
        <f t="shared" si="67"/>
        <v>#REF!</v>
      </c>
      <c r="O510" s="16" t="e">
        <f t="shared" si="68"/>
        <v>#REF!</v>
      </c>
      <c r="P510" s="16" t="e">
        <f>#REF!</f>
        <v>#REF!</v>
      </c>
      <c r="Q510" s="16" t="e">
        <f t="shared" si="69"/>
        <v>#REF!</v>
      </c>
      <c r="R510" s="241" t="e">
        <f>#REF!</f>
        <v>#REF!</v>
      </c>
      <c r="S510" s="248"/>
      <c r="T510" s="242" t="e">
        <f t="shared" si="70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1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3"/>
        <v>#REF!</v>
      </c>
      <c r="K511" s="16" t="e">
        <f t="shared" si="64"/>
        <v>#REF!</v>
      </c>
      <c r="L511" s="16" t="e">
        <f t="shared" si="65"/>
        <v>#REF!</v>
      </c>
      <c r="M511" s="276" t="e">
        <f t="shared" si="66"/>
        <v>#REF!</v>
      </c>
      <c r="N511" s="16" t="e">
        <f t="shared" si="67"/>
        <v>#REF!</v>
      </c>
      <c r="O511" s="16" t="e">
        <f t="shared" si="68"/>
        <v>#REF!</v>
      </c>
      <c r="P511" s="16" t="e">
        <f>#REF!</f>
        <v>#REF!</v>
      </c>
      <c r="Q511" s="16" t="e">
        <f t="shared" si="69"/>
        <v>#REF!</v>
      </c>
      <c r="R511" s="241" t="e">
        <f>#REF!</f>
        <v>#REF!</v>
      </c>
      <c r="S511" s="247"/>
      <c r="T511" s="242" t="e">
        <f t="shared" si="70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1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3"/>
        <v>#REF!</v>
      </c>
      <c r="K512" s="16" t="e">
        <f t="shared" si="64"/>
        <v>#REF!</v>
      </c>
      <c r="L512" s="16" t="e">
        <f t="shared" si="65"/>
        <v>#REF!</v>
      </c>
      <c r="M512" s="276" t="e">
        <f t="shared" si="66"/>
        <v>#REF!</v>
      </c>
      <c r="N512" s="16" t="e">
        <f t="shared" si="67"/>
        <v>#REF!</v>
      </c>
      <c r="O512" s="16" t="e">
        <f t="shared" si="68"/>
        <v>#REF!</v>
      </c>
      <c r="P512" s="16" t="e">
        <f>#REF!</f>
        <v>#REF!</v>
      </c>
      <c r="Q512" s="16" t="e">
        <f t="shared" si="69"/>
        <v>#REF!</v>
      </c>
      <c r="R512" s="241" t="e">
        <f>#REF!</f>
        <v>#REF!</v>
      </c>
      <c r="S512" s="247"/>
      <c r="T512" s="242" t="e">
        <f t="shared" si="70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1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3"/>
        <v>#REF!</v>
      </c>
      <c r="K513" s="16" t="e">
        <f t="shared" si="64"/>
        <v>#REF!</v>
      </c>
      <c r="L513" s="16" t="e">
        <f t="shared" si="65"/>
        <v>#REF!</v>
      </c>
      <c r="M513" s="276" t="e">
        <f t="shared" si="66"/>
        <v>#REF!</v>
      </c>
      <c r="N513" s="16" t="e">
        <f t="shared" si="67"/>
        <v>#REF!</v>
      </c>
      <c r="O513" s="16" t="e">
        <f t="shared" si="68"/>
        <v>#REF!</v>
      </c>
      <c r="P513" s="16" t="e">
        <f>#REF!</f>
        <v>#REF!</v>
      </c>
      <c r="Q513" s="16" t="e">
        <f t="shared" si="69"/>
        <v>#REF!</v>
      </c>
      <c r="R513" s="241" t="e">
        <f>#REF!</f>
        <v>#REF!</v>
      </c>
      <c r="S513" s="248"/>
      <c r="T513" s="242" t="e">
        <f t="shared" si="70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1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3"/>
        <v>#REF!</v>
      </c>
      <c r="K514" s="16" t="e">
        <f t="shared" si="64"/>
        <v>#REF!</v>
      </c>
      <c r="L514" s="16" t="e">
        <f t="shared" si="65"/>
        <v>#REF!</v>
      </c>
      <c r="M514" s="276" t="e">
        <f t="shared" si="66"/>
        <v>#REF!</v>
      </c>
      <c r="N514" s="16" t="e">
        <f t="shared" si="67"/>
        <v>#REF!</v>
      </c>
      <c r="O514" s="16" t="e">
        <f t="shared" si="68"/>
        <v>#REF!</v>
      </c>
      <c r="P514" s="16" t="e">
        <f>#REF!</f>
        <v>#REF!</v>
      </c>
      <c r="Q514" s="16" t="e">
        <f t="shared" si="69"/>
        <v>#REF!</v>
      </c>
      <c r="R514" s="241" t="e">
        <f>#REF!</f>
        <v>#REF!</v>
      </c>
      <c r="S514" s="249"/>
      <c r="T514" s="242" t="e">
        <f t="shared" si="70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1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3"/>
        <v>#REF!</v>
      </c>
      <c r="K515" s="16" t="e">
        <f t="shared" si="64"/>
        <v>#REF!</v>
      </c>
      <c r="L515" s="16" t="e">
        <f t="shared" si="65"/>
        <v>#REF!</v>
      </c>
      <c r="M515" s="276" t="e">
        <f t="shared" si="66"/>
        <v>#REF!</v>
      </c>
      <c r="N515" s="16" t="e">
        <f t="shared" si="67"/>
        <v>#REF!</v>
      </c>
      <c r="O515" s="16" t="e">
        <f t="shared" si="68"/>
        <v>#REF!</v>
      </c>
      <c r="P515" s="16" t="e">
        <f>#REF!</f>
        <v>#REF!</v>
      </c>
      <c r="Q515" s="16" t="e">
        <f t="shared" si="69"/>
        <v>#REF!</v>
      </c>
      <c r="R515" s="241" t="e">
        <f>#REF!</f>
        <v>#REF!</v>
      </c>
      <c r="S515" s="249"/>
      <c r="T515" s="242" t="e">
        <f t="shared" si="70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1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3"/>
        <v>#REF!</v>
      </c>
      <c r="K516" s="16" t="e">
        <f t="shared" si="64"/>
        <v>#REF!</v>
      </c>
      <c r="L516" s="16" t="e">
        <f t="shared" si="65"/>
        <v>#REF!</v>
      </c>
      <c r="M516" s="276" t="e">
        <f t="shared" si="66"/>
        <v>#REF!</v>
      </c>
      <c r="N516" s="16" t="e">
        <f t="shared" si="67"/>
        <v>#REF!</v>
      </c>
      <c r="O516" s="16" t="e">
        <f t="shared" si="68"/>
        <v>#REF!</v>
      </c>
      <c r="P516" s="16" t="e">
        <f>#REF!</f>
        <v>#REF!</v>
      </c>
      <c r="Q516" s="16" t="e">
        <f t="shared" si="69"/>
        <v>#REF!</v>
      </c>
      <c r="R516" s="241" t="e">
        <f>#REF!</f>
        <v>#REF!</v>
      </c>
      <c r="S516" s="249"/>
      <c r="T516" s="242" t="e">
        <f t="shared" si="70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1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3"/>
        <v>#REF!</v>
      </c>
      <c r="K517" s="16" t="e">
        <f t="shared" si="64"/>
        <v>#REF!</v>
      </c>
      <c r="L517" s="16" t="e">
        <f t="shared" si="65"/>
        <v>#REF!</v>
      </c>
      <c r="M517" s="276" t="e">
        <f t="shared" si="66"/>
        <v>#REF!</v>
      </c>
      <c r="N517" s="16" t="e">
        <f t="shared" si="67"/>
        <v>#REF!</v>
      </c>
      <c r="O517" s="16" t="e">
        <f t="shared" si="68"/>
        <v>#REF!</v>
      </c>
      <c r="P517" s="16" t="e">
        <f>#REF!</f>
        <v>#REF!</v>
      </c>
      <c r="Q517" s="16" t="e">
        <f t="shared" si="69"/>
        <v>#REF!</v>
      </c>
      <c r="R517" s="241" t="e">
        <f>#REF!</f>
        <v>#REF!</v>
      </c>
      <c r="S517" s="249"/>
      <c r="T517" s="242" t="e">
        <f t="shared" si="70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1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2">I518</f>
        <v>#REF!</v>
      </c>
      <c r="K518" s="16" t="e">
        <f t="shared" ref="K518:K581" si="73">HOUR(I518-H518)+MINUTE(I518-H518)/60</f>
        <v>#REF!</v>
      </c>
      <c r="L518" s="16" t="e">
        <f t="shared" ref="L518:L581" si="74">IF(J518&lt;0.9993,"OP","")</f>
        <v>#REF!</v>
      </c>
      <c r="M518" s="276" t="e">
        <f t="shared" ref="M518:M581" si="75">IF(K518&lt;6,"ANT",IF(K518&lt;12,"BLU","CID"))</f>
        <v>#REF!</v>
      </c>
      <c r="N518" s="16" t="e">
        <f t="shared" ref="N518:N581" si="76">VALUE(O518)</f>
        <v>#REF!</v>
      </c>
      <c r="O518" s="16" t="e">
        <f t="shared" ref="O518:O581" si="77">SUBSTITUTE(P518,"MW","")</f>
        <v>#REF!</v>
      </c>
      <c r="P518" s="16" t="e">
        <f>#REF!</f>
        <v>#REF!</v>
      </c>
      <c r="Q518" s="16" t="e">
        <f t="shared" ref="Q518:Q581" si="78">IF(J518&gt;=0.99,"0","1")</f>
        <v>#REF!</v>
      </c>
      <c r="R518" s="241" t="e">
        <f>#REF!</f>
        <v>#REF!</v>
      </c>
      <c r="S518" s="249"/>
      <c r="T518" s="242" t="e">
        <f t="shared" ref="T518:T581" si="79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2"/>
        <v>#REF!</v>
      </c>
      <c r="K519" s="16" t="e">
        <f t="shared" si="73"/>
        <v>#REF!</v>
      </c>
      <c r="L519" s="16" t="e">
        <f t="shared" si="74"/>
        <v>#REF!</v>
      </c>
      <c r="M519" s="276" t="e">
        <f t="shared" si="75"/>
        <v>#REF!</v>
      </c>
      <c r="N519" s="16" t="e">
        <f t="shared" si="76"/>
        <v>#REF!</v>
      </c>
      <c r="O519" s="16" t="e">
        <f t="shared" si="77"/>
        <v>#REF!</v>
      </c>
      <c r="P519" s="16" t="e">
        <f>#REF!</f>
        <v>#REF!</v>
      </c>
      <c r="Q519" s="16" t="e">
        <f t="shared" si="78"/>
        <v>#REF!</v>
      </c>
      <c r="R519" s="241" t="e">
        <f>#REF!</f>
        <v>#REF!</v>
      </c>
      <c r="S519" s="5"/>
      <c r="T519" s="242" t="e">
        <f t="shared" si="79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0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2"/>
        <v>#REF!</v>
      </c>
      <c r="K520" s="16" t="e">
        <f t="shared" si="73"/>
        <v>#REF!</v>
      </c>
      <c r="L520" s="16" t="e">
        <f t="shared" si="74"/>
        <v>#REF!</v>
      </c>
      <c r="M520" s="276" t="e">
        <f t="shared" si="75"/>
        <v>#REF!</v>
      </c>
      <c r="N520" s="16" t="e">
        <f t="shared" si="76"/>
        <v>#REF!</v>
      </c>
      <c r="O520" s="16" t="e">
        <f t="shared" si="77"/>
        <v>#REF!</v>
      </c>
      <c r="P520" s="16" t="e">
        <f>#REF!</f>
        <v>#REF!</v>
      </c>
      <c r="Q520" s="16" t="e">
        <f t="shared" si="78"/>
        <v>#REF!</v>
      </c>
      <c r="R520" s="241" t="e">
        <f>#REF!</f>
        <v>#REF!</v>
      </c>
      <c r="S520" s="246"/>
      <c r="T520" s="242" t="e">
        <f t="shared" si="79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0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2"/>
        <v>#REF!</v>
      </c>
      <c r="K521" s="16" t="e">
        <f t="shared" si="73"/>
        <v>#REF!</v>
      </c>
      <c r="L521" s="16" t="e">
        <f t="shared" si="74"/>
        <v>#REF!</v>
      </c>
      <c r="M521" s="276" t="e">
        <f t="shared" si="75"/>
        <v>#REF!</v>
      </c>
      <c r="N521" s="16" t="e">
        <f t="shared" si="76"/>
        <v>#REF!</v>
      </c>
      <c r="O521" s="16" t="e">
        <f t="shared" si="77"/>
        <v>#REF!</v>
      </c>
      <c r="P521" s="16" t="e">
        <f>#REF!</f>
        <v>#REF!</v>
      </c>
      <c r="Q521" s="16" t="e">
        <f t="shared" si="78"/>
        <v>#REF!</v>
      </c>
      <c r="R521" s="241" t="e">
        <f>#REF!</f>
        <v>#REF!</v>
      </c>
      <c r="S521" s="248"/>
      <c r="T521" s="242" t="e">
        <f t="shared" si="79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0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2"/>
        <v>#REF!</v>
      </c>
      <c r="K522" s="16" t="e">
        <f t="shared" si="73"/>
        <v>#REF!</v>
      </c>
      <c r="L522" s="16" t="e">
        <f t="shared" si="74"/>
        <v>#REF!</v>
      </c>
      <c r="M522" s="276" t="e">
        <f t="shared" si="75"/>
        <v>#REF!</v>
      </c>
      <c r="N522" s="16" t="e">
        <f t="shared" si="76"/>
        <v>#REF!</v>
      </c>
      <c r="O522" s="16" t="e">
        <f t="shared" si="77"/>
        <v>#REF!</v>
      </c>
      <c r="P522" s="16" t="e">
        <f>#REF!</f>
        <v>#REF!</v>
      </c>
      <c r="Q522" s="16" t="e">
        <f t="shared" si="78"/>
        <v>#REF!</v>
      </c>
      <c r="R522" s="241" t="e">
        <f>#REF!</f>
        <v>#REF!</v>
      </c>
      <c r="S522" s="248"/>
      <c r="T522" s="242" t="e">
        <f t="shared" si="79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0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2"/>
        <v>#REF!</v>
      </c>
      <c r="K523" s="16" t="e">
        <f t="shared" si="73"/>
        <v>#REF!</v>
      </c>
      <c r="L523" s="16" t="e">
        <f t="shared" si="74"/>
        <v>#REF!</v>
      </c>
      <c r="M523" s="276" t="e">
        <f t="shared" si="75"/>
        <v>#REF!</v>
      </c>
      <c r="N523" s="16" t="e">
        <f t="shared" si="76"/>
        <v>#REF!</v>
      </c>
      <c r="O523" s="16" t="e">
        <f t="shared" si="77"/>
        <v>#REF!</v>
      </c>
      <c r="P523" s="16" t="e">
        <f>#REF!</f>
        <v>#REF!</v>
      </c>
      <c r="Q523" s="16" t="e">
        <f t="shared" si="78"/>
        <v>#REF!</v>
      </c>
      <c r="R523" s="241" t="e">
        <f>#REF!</f>
        <v>#REF!</v>
      </c>
      <c r="S523" s="249"/>
      <c r="T523" s="242" t="e">
        <f t="shared" si="79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0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2"/>
        <v>#REF!</v>
      </c>
      <c r="K524" s="16" t="e">
        <f t="shared" si="73"/>
        <v>#REF!</v>
      </c>
      <c r="L524" s="16" t="e">
        <f t="shared" si="74"/>
        <v>#REF!</v>
      </c>
      <c r="M524" s="276" t="e">
        <f t="shared" si="75"/>
        <v>#REF!</v>
      </c>
      <c r="N524" s="16" t="e">
        <f t="shared" si="76"/>
        <v>#REF!</v>
      </c>
      <c r="O524" s="16" t="e">
        <f t="shared" si="77"/>
        <v>#REF!</v>
      </c>
      <c r="P524" s="16" t="e">
        <f>#REF!</f>
        <v>#REF!</v>
      </c>
      <c r="Q524" s="16" t="e">
        <f t="shared" si="78"/>
        <v>#REF!</v>
      </c>
      <c r="R524" s="241" t="e">
        <f>#REF!</f>
        <v>#REF!</v>
      </c>
      <c r="S524" s="5"/>
      <c r="T524" s="242" t="e">
        <f t="shared" si="79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0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2"/>
        <v>#REF!</v>
      </c>
      <c r="K525" s="16" t="e">
        <f t="shared" si="73"/>
        <v>#REF!</v>
      </c>
      <c r="L525" s="16" t="e">
        <f t="shared" si="74"/>
        <v>#REF!</v>
      </c>
      <c r="M525" s="276" t="e">
        <f t="shared" si="75"/>
        <v>#REF!</v>
      </c>
      <c r="N525" s="16" t="e">
        <f t="shared" si="76"/>
        <v>#REF!</v>
      </c>
      <c r="O525" s="16" t="e">
        <f t="shared" si="77"/>
        <v>#REF!</v>
      </c>
      <c r="P525" s="16" t="e">
        <f>#REF!</f>
        <v>#REF!</v>
      </c>
      <c r="Q525" s="16" t="e">
        <f t="shared" si="78"/>
        <v>#REF!</v>
      </c>
      <c r="R525" s="241" t="e">
        <f>#REF!</f>
        <v>#REF!</v>
      </c>
      <c r="S525" s="249"/>
      <c r="T525" s="242" t="e">
        <f t="shared" si="79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0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2"/>
        <v>#REF!</v>
      </c>
      <c r="K526" s="16" t="e">
        <f t="shared" si="73"/>
        <v>#REF!</v>
      </c>
      <c r="L526" s="16" t="e">
        <f t="shared" si="74"/>
        <v>#REF!</v>
      </c>
      <c r="M526" s="276" t="e">
        <f t="shared" si="75"/>
        <v>#REF!</v>
      </c>
      <c r="N526" s="16" t="e">
        <f t="shared" si="76"/>
        <v>#REF!</v>
      </c>
      <c r="O526" s="16" t="e">
        <f t="shared" si="77"/>
        <v>#REF!</v>
      </c>
      <c r="P526" s="16" t="e">
        <f>#REF!</f>
        <v>#REF!</v>
      </c>
      <c r="Q526" s="16" t="e">
        <f t="shared" si="78"/>
        <v>#REF!</v>
      </c>
      <c r="R526" s="241" t="e">
        <f>#REF!</f>
        <v>#REF!</v>
      </c>
      <c r="S526" s="249"/>
      <c r="T526" s="242" t="e">
        <f t="shared" si="79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0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2"/>
        <v>#REF!</v>
      </c>
      <c r="K527" s="16" t="e">
        <f t="shared" si="73"/>
        <v>#REF!</v>
      </c>
      <c r="L527" s="16" t="e">
        <f t="shared" si="74"/>
        <v>#REF!</v>
      </c>
      <c r="M527" s="276" t="e">
        <f t="shared" si="75"/>
        <v>#REF!</v>
      </c>
      <c r="N527" s="16" t="e">
        <f t="shared" si="76"/>
        <v>#REF!</v>
      </c>
      <c r="O527" s="16" t="e">
        <f t="shared" si="77"/>
        <v>#REF!</v>
      </c>
      <c r="P527" s="16" t="e">
        <f>#REF!</f>
        <v>#REF!</v>
      </c>
      <c r="Q527" s="16" t="e">
        <f t="shared" si="78"/>
        <v>#REF!</v>
      </c>
      <c r="R527" s="241" t="e">
        <f>#REF!</f>
        <v>#REF!</v>
      </c>
      <c r="S527" s="249"/>
      <c r="T527" s="242" t="e">
        <f t="shared" si="79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0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2"/>
        <v>#REF!</v>
      </c>
      <c r="K528" s="16" t="e">
        <f t="shared" si="73"/>
        <v>#REF!</v>
      </c>
      <c r="L528" s="16" t="e">
        <f t="shared" si="74"/>
        <v>#REF!</v>
      </c>
      <c r="M528" s="276" t="e">
        <f t="shared" si="75"/>
        <v>#REF!</v>
      </c>
      <c r="N528" s="16" t="e">
        <f t="shared" si="76"/>
        <v>#REF!</v>
      </c>
      <c r="O528" s="16" t="e">
        <f t="shared" si="77"/>
        <v>#REF!</v>
      </c>
      <c r="P528" s="16" t="e">
        <f>#REF!</f>
        <v>#REF!</v>
      </c>
      <c r="Q528" s="16" t="e">
        <f t="shared" si="78"/>
        <v>#REF!</v>
      </c>
      <c r="R528" s="241" t="e">
        <f>#REF!</f>
        <v>#REF!</v>
      </c>
      <c r="S528" s="5"/>
      <c r="T528" s="242" t="e">
        <f t="shared" si="79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0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2"/>
        <v>#REF!</v>
      </c>
      <c r="K529" s="16" t="e">
        <f t="shared" si="73"/>
        <v>#REF!</v>
      </c>
      <c r="L529" s="16" t="e">
        <f t="shared" si="74"/>
        <v>#REF!</v>
      </c>
      <c r="M529" s="276" t="e">
        <f t="shared" si="75"/>
        <v>#REF!</v>
      </c>
      <c r="N529" s="16" t="e">
        <f t="shared" si="76"/>
        <v>#REF!</v>
      </c>
      <c r="O529" s="16" t="e">
        <f t="shared" si="77"/>
        <v>#REF!</v>
      </c>
      <c r="P529" s="16" t="e">
        <f>#REF!</f>
        <v>#REF!</v>
      </c>
      <c r="Q529" s="16" t="e">
        <f t="shared" si="78"/>
        <v>#REF!</v>
      </c>
      <c r="R529" s="241" t="e">
        <f>#REF!</f>
        <v>#REF!</v>
      </c>
      <c r="S529" s="246"/>
      <c r="T529" s="242" t="e">
        <f t="shared" si="79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0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2"/>
        <v>#REF!</v>
      </c>
      <c r="K530" s="16" t="e">
        <f t="shared" si="73"/>
        <v>#REF!</v>
      </c>
      <c r="L530" s="16" t="e">
        <f t="shared" si="74"/>
        <v>#REF!</v>
      </c>
      <c r="M530" s="276" t="e">
        <f t="shared" si="75"/>
        <v>#REF!</v>
      </c>
      <c r="N530" s="16" t="e">
        <f t="shared" si="76"/>
        <v>#REF!</v>
      </c>
      <c r="O530" s="16" t="e">
        <f t="shared" si="77"/>
        <v>#REF!</v>
      </c>
      <c r="P530" s="16" t="e">
        <f>#REF!</f>
        <v>#REF!</v>
      </c>
      <c r="Q530" s="16" t="e">
        <f t="shared" si="78"/>
        <v>#REF!</v>
      </c>
      <c r="R530" s="241" t="e">
        <f>#REF!</f>
        <v>#REF!</v>
      </c>
      <c r="S530" s="241"/>
      <c r="T530" s="242" t="e">
        <f t="shared" si="79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0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2"/>
        <v>#REF!</v>
      </c>
      <c r="K531" s="16" t="e">
        <f t="shared" si="73"/>
        <v>#REF!</v>
      </c>
      <c r="L531" s="16" t="e">
        <f t="shared" si="74"/>
        <v>#REF!</v>
      </c>
      <c r="M531" s="276" t="e">
        <f t="shared" si="75"/>
        <v>#REF!</v>
      </c>
      <c r="N531" s="16" t="e">
        <f t="shared" si="76"/>
        <v>#REF!</v>
      </c>
      <c r="O531" s="16" t="e">
        <f t="shared" si="77"/>
        <v>#REF!</v>
      </c>
      <c r="P531" s="16" t="e">
        <f>#REF!</f>
        <v>#REF!</v>
      </c>
      <c r="Q531" s="16" t="e">
        <f t="shared" si="78"/>
        <v>#REF!</v>
      </c>
      <c r="R531" s="241" t="e">
        <f>#REF!</f>
        <v>#REF!</v>
      </c>
      <c r="S531" s="241"/>
      <c r="T531" s="242" t="e">
        <f t="shared" si="79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0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2"/>
        <v>#REF!</v>
      </c>
      <c r="K532" s="16" t="e">
        <f t="shared" si="73"/>
        <v>#REF!</v>
      </c>
      <c r="L532" s="16" t="e">
        <f t="shared" si="74"/>
        <v>#REF!</v>
      </c>
      <c r="M532" s="276" t="e">
        <f t="shared" si="75"/>
        <v>#REF!</v>
      </c>
      <c r="N532" s="16" t="e">
        <f t="shared" si="76"/>
        <v>#REF!</v>
      </c>
      <c r="O532" s="16" t="e">
        <f t="shared" si="77"/>
        <v>#REF!</v>
      </c>
      <c r="P532" s="16" t="e">
        <f>#REF!</f>
        <v>#REF!</v>
      </c>
      <c r="Q532" s="16" t="e">
        <f t="shared" si="78"/>
        <v>#REF!</v>
      </c>
      <c r="R532" s="241" t="e">
        <f>#REF!</f>
        <v>#REF!</v>
      </c>
      <c r="S532" s="241"/>
      <c r="T532" s="242" t="e">
        <f t="shared" si="79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0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2"/>
        <v>#REF!</v>
      </c>
      <c r="K533" s="16" t="e">
        <f t="shared" si="73"/>
        <v>#REF!</v>
      </c>
      <c r="L533" s="16" t="e">
        <f t="shared" si="74"/>
        <v>#REF!</v>
      </c>
      <c r="M533" s="276" t="e">
        <f t="shared" si="75"/>
        <v>#REF!</v>
      </c>
      <c r="N533" s="16" t="e">
        <f t="shared" si="76"/>
        <v>#REF!</v>
      </c>
      <c r="O533" s="16" t="e">
        <f t="shared" si="77"/>
        <v>#REF!</v>
      </c>
      <c r="P533" s="16" t="e">
        <f>#REF!</f>
        <v>#REF!</v>
      </c>
      <c r="Q533" s="16" t="e">
        <f t="shared" si="78"/>
        <v>#REF!</v>
      </c>
      <c r="R533" s="241" t="e">
        <f>#REF!</f>
        <v>#REF!</v>
      </c>
      <c r="S533" s="241"/>
      <c r="T533" s="242" t="e">
        <f t="shared" si="79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0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2"/>
        <v>#REF!</v>
      </c>
      <c r="K534" s="16" t="e">
        <f t="shared" si="73"/>
        <v>#REF!</v>
      </c>
      <c r="L534" s="16" t="e">
        <f t="shared" si="74"/>
        <v>#REF!</v>
      </c>
      <c r="M534" s="276" t="e">
        <f t="shared" si="75"/>
        <v>#REF!</v>
      </c>
      <c r="N534" s="16" t="e">
        <f t="shared" si="76"/>
        <v>#REF!</v>
      </c>
      <c r="O534" s="16" t="e">
        <f t="shared" si="77"/>
        <v>#REF!</v>
      </c>
      <c r="P534" s="16" t="e">
        <f>#REF!</f>
        <v>#REF!</v>
      </c>
      <c r="Q534" s="16" t="e">
        <f t="shared" si="78"/>
        <v>#REF!</v>
      </c>
      <c r="R534" s="241" t="e">
        <f>#REF!</f>
        <v>#REF!</v>
      </c>
      <c r="S534" s="241"/>
      <c r="T534" s="242" t="e">
        <f t="shared" si="79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0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2"/>
        <v>#REF!</v>
      </c>
      <c r="K535" s="16" t="e">
        <f t="shared" si="73"/>
        <v>#REF!</v>
      </c>
      <c r="L535" s="16" t="e">
        <f t="shared" si="74"/>
        <v>#REF!</v>
      </c>
      <c r="M535" s="276" t="e">
        <f t="shared" si="75"/>
        <v>#REF!</v>
      </c>
      <c r="N535" s="16" t="e">
        <f t="shared" si="76"/>
        <v>#REF!</v>
      </c>
      <c r="O535" s="16" t="e">
        <f t="shared" si="77"/>
        <v>#REF!</v>
      </c>
      <c r="P535" s="16" t="e">
        <f>#REF!</f>
        <v>#REF!</v>
      </c>
      <c r="Q535" s="16" t="e">
        <f t="shared" si="78"/>
        <v>#REF!</v>
      </c>
      <c r="R535" s="241" t="e">
        <f>#REF!</f>
        <v>#REF!</v>
      </c>
      <c r="S535" s="241"/>
      <c r="T535" s="242" t="e">
        <f t="shared" si="79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0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2"/>
        <v>#REF!</v>
      </c>
      <c r="K536" s="16" t="e">
        <f t="shared" si="73"/>
        <v>#REF!</v>
      </c>
      <c r="L536" s="16" t="e">
        <f t="shared" si="74"/>
        <v>#REF!</v>
      </c>
      <c r="M536" s="276" t="e">
        <f t="shared" si="75"/>
        <v>#REF!</v>
      </c>
      <c r="N536" s="16" t="e">
        <f t="shared" si="76"/>
        <v>#REF!</v>
      </c>
      <c r="O536" s="16" t="e">
        <f t="shared" si="77"/>
        <v>#REF!</v>
      </c>
      <c r="P536" s="16" t="e">
        <f>#REF!</f>
        <v>#REF!</v>
      </c>
      <c r="Q536" s="16" t="e">
        <f t="shared" si="78"/>
        <v>#REF!</v>
      </c>
      <c r="R536" s="241" t="e">
        <f>#REF!</f>
        <v>#REF!</v>
      </c>
      <c r="S536" s="247"/>
      <c r="T536" s="242" t="e">
        <f t="shared" si="79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0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2"/>
        <v>#REF!</v>
      </c>
      <c r="K537" s="16" t="e">
        <f t="shared" si="73"/>
        <v>#REF!</v>
      </c>
      <c r="L537" s="16" t="e">
        <f t="shared" si="74"/>
        <v>#REF!</v>
      </c>
      <c r="M537" s="276" t="e">
        <f t="shared" si="75"/>
        <v>#REF!</v>
      </c>
      <c r="N537" s="16" t="e">
        <f t="shared" si="76"/>
        <v>#REF!</v>
      </c>
      <c r="O537" s="16" t="e">
        <f t="shared" si="77"/>
        <v>#REF!</v>
      </c>
      <c r="P537" s="16" t="e">
        <f>#REF!</f>
        <v>#REF!</v>
      </c>
      <c r="Q537" s="16" t="e">
        <f t="shared" si="78"/>
        <v>#REF!</v>
      </c>
      <c r="R537" s="241" t="e">
        <f>#REF!</f>
        <v>#REF!</v>
      </c>
      <c r="S537" s="247"/>
      <c r="T537" s="242" t="e">
        <f t="shared" si="79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0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2"/>
        <v>#REF!</v>
      </c>
      <c r="K538" s="16" t="e">
        <f t="shared" si="73"/>
        <v>#REF!</v>
      </c>
      <c r="L538" s="16" t="e">
        <f t="shared" si="74"/>
        <v>#REF!</v>
      </c>
      <c r="M538" s="276" t="e">
        <f t="shared" si="75"/>
        <v>#REF!</v>
      </c>
      <c r="N538" s="16" t="e">
        <f t="shared" si="76"/>
        <v>#REF!</v>
      </c>
      <c r="O538" s="16" t="e">
        <f t="shared" si="77"/>
        <v>#REF!</v>
      </c>
      <c r="P538" s="16" t="e">
        <f>#REF!</f>
        <v>#REF!</v>
      </c>
      <c r="Q538" s="16" t="e">
        <f t="shared" si="78"/>
        <v>#REF!</v>
      </c>
      <c r="R538" s="241" t="e">
        <f>#REF!</f>
        <v>#REF!</v>
      </c>
      <c r="S538" s="248"/>
      <c r="T538" s="242" t="e">
        <f t="shared" si="79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0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2"/>
        <v>#REF!</v>
      </c>
      <c r="K539" s="16" t="e">
        <f t="shared" si="73"/>
        <v>#REF!</v>
      </c>
      <c r="L539" s="16" t="e">
        <f t="shared" si="74"/>
        <v>#REF!</v>
      </c>
      <c r="M539" s="276" t="e">
        <f t="shared" si="75"/>
        <v>#REF!</v>
      </c>
      <c r="N539" s="16" t="e">
        <f t="shared" si="76"/>
        <v>#REF!</v>
      </c>
      <c r="O539" s="16" t="e">
        <f t="shared" si="77"/>
        <v>#REF!</v>
      </c>
      <c r="P539" s="16" t="e">
        <f>#REF!</f>
        <v>#REF!</v>
      </c>
      <c r="Q539" s="16" t="e">
        <f t="shared" si="78"/>
        <v>#REF!</v>
      </c>
      <c r="R539" s="241" t="e">
        <f>#REF!</f>
        <v>#REF!</v>
      </c>
      <c r="S539" s="248"/>
      <c r="T539" s="242" t="e">
        <f t="shared" si="79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0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2"/>
        <v>#REF!</v>
      </c>
      <c r="K540" s="16" t="e">
        <f t="shared" si="73"/>
        <v>#REF!</v>
      </c>
      <c r="L540" s="16" t="e">
        <f t="shared" si="74"/>
        <v>#REF!</v>
      </c>
      <c r="M540" s="276" t="e">
        <f t="shared" si="75"/>
        <v>#REF!</v>
      </c>
      <c r="N540" s="16" t="e">
        <f t="shared" si="76"/>
        <v>#REF!</v>
      </c>
      <c r="O540" s="16" t="e">
        <f t="shared" si="77"/>
        <v>#REF!</v>
      </c>
      <c r="P540" s="16" t="e">
        <f>#REF!</f>
        <v>#REF!</v>
      </c>
      <c r="Q540" s="16" t="e">
        <f t="shared" si="78"/>
        <v>#REF!</v>
      </c>
      <c r="R540" s="241" t="e">
        <f>#REF!</f>
        <v>#REF!</v>
      </c>
      <c r="S540" s="248"/>
      <c r="T540" s="242" t="e">
        <f t="shared" si="79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0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2"/>
        <v>#REF!</v>
      </c>
      <c r="K541" s="16" t="e">
        <f t="shared" si="73"/>
        <v>#REF!</v>
      </c>
      <c r="L541" s="16" t="e">
        <f t="shared" si="74"/>
        <v>#REF!</v>
      </c>
      <c r="M541" s="276" t="e">
        <f t="shared" si="75"/>
        <v>#REF!</v>
      </c>
      <c r="N541" s="16" t="e">
        <f t="shared" si="76"/>
        <v>#REF!</v>
      </c>
      <c r="O541" s="16" t="e">
        <f t="shared" si="77"/>
        <v>#REF!</v>
      </c>
      <c r="P541" s="16" t="e">
        <f>#REF!</f>
        <v>#REF!</v>
      </c>
      <c r="Q541" s="16" t="e">
        <f t="shared" si="78"/>
        <v>#REF!</v>
      </c>
      <c r="R541" s="241" t="e">
        <f>#REF!</f>
        <v>#REF!</v>
      </c>
      <c r="S541" s="248"/>
      <c r="T541" s="242" t="e">
        <f t="shared" si="79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0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2"/>
        <v>#REF!</v>
      </c>
      <c r="K542" s="16" t="e">
        <f t="shared" si="73"/>
        <v>#REF!</v>
      </c>
      <c r="L542" s="16" t="e">
        <f t="shared" si="74"/>
        <v>#REF!</v>
      </c>
      <c r="M542" s="276" t="e">
        <f t="shared" si="75"/>
        <v>#REF!</v>
      </c>
      <c r="N542" s="16" t="e">
        <f t="shared" si="76"/>
        <v>#REF!</v>
      </c>
      <c r="O542" s="16" t="e">
        <f t="shared" si="77"/>
        <v>#REF!</v>
      </c>
      <c r="P542" s="16" t="e">
        <f>#REF!</f>
        <v>#REF!</v>
      </c>
      <c r="Q542" s="16" t="e">
        <f t="shared" si="78"/>
        <v>#REF!</v>
      </c>
      <c r="R542" s="241" t="e">
        <f>#REF!</f>
        <v>#REF!</v>
      </c>
      <c r="S542" s="249"/>
      <c r="T542" s="242" t="e">
        <f t="shared" si="79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0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2"/>
        <v>#REF!</v>
      </c>
      <c r="K543" s="16" t="e">
        <f t="shared" si="73"/>
        <v>#REF!</v>
      </c>
      <c r="L543" s="16" t="e">
        <f t="shared" si="74"/>
        <v>#REF!</v>
      </c>
      <c r="M543" s="276" t="e">
        <f t="shared" si="75"/>
        <v>#REF!</v>
      </c>
      <c r="N543" s="16" t="e">
        <f t="shared" si="76"/>
        <v>#REF!</v>
      </c>
      <c r="O543" s="16" t="e">
        <f t="shared" si="77"/>
        <v>#REF!</v>
      </c>
      <c r="P543" s="16" t="e">
        <f>#REF!</f>
        <v>#REF!</v>
      </c>
      <c r="Q543" s="16" t="e">
        <f t="shared" si="78"/>
        <v>#REF!</v>
      </c>
      <c r="R543" s="241" t="e">
        <f>#REF!</f>
        <v>#REF!</v>
      </c>
      <c r="S543" s="249"/>
      <c r="T543" s="242" t="e">
        <f t="shared" si="79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0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2"/>
        <v>#REF!</v>
      </c>
      <c r="K544" s="16" t="e">
        <f t="shared" si="73"/>
        <v>#REF!</v>
      </c>
      <c r="L544" s="16" t="e">
        <f t="shared" si="74"/>
        <v>#REF!</v>
      </c>
      <c r="M544" s="276" t="e">
        <f t="shared" si="75"/>
        <v>#REF!</v>
      </c>
      <c r="N544" s="16" t="e">
        <f t="shared" si="76"/>
        <v>#REF!</v>
      </c>
      <c r="O544" s="16" t="e">
        <f t="shared" si="77"/>
        <v>#REF!</v>
      </c>
      <c r="P544" s="16" t="e">
        <f>#REF!</f>
        <v>#REF!</v>
      </c>
      <c r="Q544" s="16" t="e">
        <f t="shared" si="78"/>
        <v>#REF!</v>
      </c>
      <c r="R544" s="241" t="e">
        <f>#REF!</f>
        <v>#REF!</v>
      </c>
      <c r="S544" s="249"/>
      <c r="T544" s="242" t="e">
        <f t="shared" si="79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0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2"/>
        <v>#REF!</v>
      </c>
      <c r="K545" s="16" t="e">
        <f t="shared" si="73"/>
        <v>#REF!</v>
      </c>
      <c r="L545" s="16" t="e">
        <f t="shared" si="74"/>
        <v>#REF!</v>
      </c>
      <c r="M545" s="276" t="e">
        <f t="shared" si="75"/>
        <v>#REF!</v>
      </c>
      <c r="N545" s="16" t="e">
        <f t="shared" si="76"/>
        <v>#REF!</v>
      </c>
      <c r="O545" s="16" t="e">
        <f t="shared" si="77"/>
        <v>#REF!</v>
      </c>
      <c r="P545" s="16" t="e">
        <f>#REF!</f>
        <v>#REF!</v>
      </c>
      <c r="Q545" s="16" t="e">
        <f t="shared" si="78"/>
        <v>#REF!</v>
      </c>
      <c r="R545" s="241" t="e">
        <f>#REF!</f>
        <v>#REF!</v>
      </c>
      <c r="S545" s="249"/>
      <c r="T545" s="242" t="e">
        <f t="shared" si="79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0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2"/>
        <v>#REF!</v>
      </c>
      <c r="K546" s="16" t="e">
        <f t="shared" si="73"/>
        <v>#REF!</v>
      </c>
      <c r="L546" s="16" t="e">
        <f t="shared" si="74"/>
        <v>#REF!</v>
      </c>
      <c r="M546" s="276" t="e">
        <f t="shared" si="75"/>
        <v>#REF!</v>
      </c>
      <c r="N546" s="16" t="e">
        <f t="shared" si="76"/>
        <v>#REF!</v>
      </c>
      <c r="O546" s="16" t="e">
        <f t="shared" si="77"/>
        <v>#REF!</v>
      </c>
      <c r="P546" s="16" t="e">
        <f>#REF!</f>
        <v>#REF!</v>
      </c>
      <c r="Q546" s="16" t="e">
        <f t="shared" si="78"/>
        <v>#REF!</v>
      </c>
      <c r="R546" s="241" t="e">
        <f>#REF!</f>
        <v>#REF!</v>
      </c>
      <c r="S546" s="5"/>
      <c r="T546" s="242" t="e">
        <f t="shared" si="79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0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2"/>
        <v>#REF!</v>
      </c>
      <c r="K547" s="16" t="e">
        <f t="shared" si="73"/>
        <v>#REF!</v>
      </c>
      <c r="L547" s="16" t="e">
        <f t="shared" si="74"/>
        <v>#REF!</v>
      </c>
      <c r="M547" s="276" t="e">
        <f t="shared" si="75"/>
        <v>#REF!</v>
      </c>
      <c r="N547" s="16" t="e">
        <f t="shared" si="76"/>
        <v>#REF!</v>
      </c>
      <c r="O547" s="16" t="e">
        <f t="shared" si="77"/>
        <v>#REF!</v>
      </c>
      <c r="P547" s="16" t="e">
        <f>#REF!</f>
        <v>#REF!</v>
      </c>
      <c r="Q547" s="16" t="e">
        <f t="shared" si="78"/>
        <v>#REF!</v>
      </c>
      <c r="R547" s="241" t="e">
        <f>#REF!</f>
        <v>#REF!</v>
      </c>
      <c r="S547" s="5"/>
      <c r="T547" s="242" t="e">
        <f t="shared" si="79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0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2"/>
        <v>#REF!</v>
      </c>
      <c r="K548" s="16" t="e">
        <f t="shared" si="73"/>
        <v>#REF!</v>
      </c>
      <c r="L548" s="16" t="e">
        <f t="shared" si="74"/>
        <v>#REF!</v>
      </c>
      <c r="M548" s="276" t="e">
        <f t="shared" si="75"/>
        <v>#REF!</v>
      </c>
      <c r="N548" s="16" t="e">
        <f t="shared" si="76"/>
        <v>#REF!</v>
      </c>
      <c r="O548" s="16" t="e">
        <f t="shared" si="77"/>
        <v>#REF!</v>
      </c>
      <c r="P548" s="16" t="e">
        <f>#REF!</f>
        <v>#REF!</v>
      </c>
      <c r="Q548" s="16" t="e">
        <f t="shared" si="78"/>
        <v>#REF!</v>
      </c>
      <c r="R548" s="241" t="e">
        <f>#REF!</f>
        <v>#REF!</v>
      </c>
      <c r="S548" s="246"/>
      <c r="T548" s="242" t="e">
        <f t="shared" si="79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0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2"/>
        <v>#REF!</v>
      </c>
      <c r="K549" s="16" t="e">
        <f t="shared" si="73"/>
        <v>#REF!</v>
      </c>
      <c r="L549" s="16" t="e">
        <f t="shared" si="74"/>
        <v>#REF!</v>
      </c>
      <c r="M549" s="276" t="e">
        <f t="shared" si="75"/>
        <v>#REF!</v>
      </c>
      <c r="N549" s="16" t="e">
        <f t="shared" si="76"/>
        <v>#REF!</v>
      </c>
      <c r="O549" s="16" t="e">
        <f t="shared" si="77"/>
        <v>#REF!</v>
      </c>
      <c r="P549" s="16" t="e">
        <f>#REF!</f>
        <v>#REF!</v>
      </c>
      <c r="Q549" s="16" t="e">
        <f t="shared" si="78"/>
        <v>#REF!</v>
      </c>
      <c r="R549" s="241" t="e">
        <f>#REF!</f>
        <v>#REF!</v>
      </c>
      <c r="S549" s="241"/>
      <c r="T549" s="242" t="e">
        <f t="shared" si="79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0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2"/>
        <v>#REF!</v>
      </c>
      <c r="K550" s="16" t="e">
        <f t="shared" si="73"/>
        <v>#REF!</v>
      </c>
      <c r="L550" s="16" t="e">
        <f t="shared" si="74"/>
        <v>#REF!</v>
      </c>
      <c r="M550" s="276" t="e">
        <f t="shared" si="75"/>
        <v>#REF!</v>
      </c>
      <c r="N550" s="16" t="e">
        <f t="shared" si="76"/>
        <v>#REF!</v>
      </c>
      <c r="O550" s="16" t="e">
        <f t="shared" si="77"/>
        <v>#REF!</v>
      </c>
      <c r="P550" s="16" t="e">
        <f>#REF!</f>
        <v>#REF!</v>
      </c>
      <c r="Q550" s="16" t="e">
        <f t="shared" si="78"/>
        <v>#REF!</v>
      </c>
      <c r="R550" s="241" t="e">
        <f>#REF!</f>
        <v>#REF!</v>
      </c>
      <c r="S550" s="241"/>
      <c r="T550" s="242" t="e">
        <f t="shared" si="79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0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2"/>
        <v>#REF!</v>
      </c>
      <c r="K551" s="16" t="e">
        <f t="shared" si="73"/>
        <v>#REF!</v>
      </c>
      <c r="L551" s="16" t="e">
        <f t="shared" si="74"/>
        <v>#REF!</v>
      </c>
      <c r="M551" s="276" t="e">
        <f t="shared" si="75"/>
        <v>#REF!</v>
      </c>
      <c r="N551" s="16" t="e">
        <f t="shared" si="76"/>
        <v>#REF!</v>
      </c>
      <c r="O551" s="16" t="e">
        <f t="shared" si="77"/>
        <v>#REF!</v>
      </c>
      <c r="P551" s="16" t="e">
        <f>#REF!</f>
        <v>#REF!</v>
      </c>
      <c r="Q551" s="16" t="e">
        <f t="shared" si="78"/>
        <v>#REF!</v>
      </c>
      <c r="R551" s="241" t="e">
        <f>#REF!</f>
        <v>#REF!</v>
      </c>
      <c r="S551" s="241"/>
      <c r="T551" s="242" t="e">
        <f t="shared" si="79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0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2"/>
        <v>#REF!</v>
      </c>
      <c r="K552" s="16" t="e">
        <f t="shared" si="73"/>
        <v>#REF!</v>
      </c>
      <c r="L552" s="16" t="e">
        <f t="shared" si="74"/>
        <v>#REF!</v>
      </c>
      <c r="M552" s="276" t="e">
        <f t="shared" si="75"/>
        <v>#REF!</v>
      </c>
      <c r="N552" s="16" t="e">
        <f t="shared" si="76"/>
        <v>#REF!</v>
      </c>
      <c r="O552" s="16" t="e">
        <f t="shared" si="77"/>
        <v>#REF!</v>
      </c>
      <c r="P552" s="16" t="e">
        <f>#REF!</f>
        <v>#REF!</v>
      </c>
      <c r="Q552" s="16" t="e">
        <f t="shared" si="78"/>
        <v>#REF!</v>
      </c>
      <c r="R552" s="241" t="e">
        <f>#REF!</f>
        <v>#REF!</v>
      </c>
      <c r="S552" s="241"/>
      <c r="T552" s="242" t="e">
        <f t="shared" si="79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0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2"/>
        <v>#REF!</v>
      </c>
      <c r="K553" s="16" t="e">
        <f t="shared" si="73"/>
        <v>#REF!</v>
      </c>
      <c r="L553" s="16" t="e">
        <f t="shared" si="74"/>
        <v>#REF!</v>
      </c>
      <c r="M553" s="276" t="e">
        <f t="shared" si="75"/>
        <v>#REF!</v>
      </c>
      <c r="N553" s="16" t="e">
        <f t="shared" si="76"/>
        <v>#REF!</v>
      </c>
      <c r="O553" s="16" t="e">
        <f t="shared" si="77"/>
        <v>#REF!</v>
      </c>
      <c r="P553" s="16" t="e">
        <f>#REF!</f>
        <v>#REF!</v>
      </c>
      <c r="Q553" s="16" t="e">
        <f t="shared" si="78"/>
        <v>#REF!</v>
      </c>
      <c r="R553" s="241" t="e">
        <f>#REF!</f>
        <v>#REF!</v>
      </c>
      <c r="S553" s="241"/>
      <c r="T553" s="242" t="e">
        <f t="shared" si="79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0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2"/>
        <v>#REF!</v>
      </c>
      <c r="K554" s="16" t="e">
        <f t="shared" si="73"/>
        <v>#REF!</v>
      </c>
      <c r="L554" s="16" t="e">
        <f t="shared" si="74"/>
        <v>#REF!</v>
      </c>
      <c r="M554" s="276" t="e">
        <f t="shared" si="75"/>
        <v>#REF!</v>
      </c>
      <c r="N554" s="16" t="e">
        <f t="shared" si="76"/>
        <v>#REF!</v>
      </c>
      <c r="O554" s="16" t="e">
        <f t="shared" si="77"/>
        <v>#REF!</v>
      </c>
      <c r="P554" s="16" t="e">
        <f>#REF!</f>
        <v>#REF!</v>
      </c>
      <c r="Q554" s="16" t="e">
        <f t="shared" si="78"/>
        <v>#REF!</v>
      </c>
      <c r="R554" s="241" t="e">
        <f>#REF!</f>
        <v>#REF!</v>
      </c>
      <c r="S554" s="241"/>
      <c r="T554" s="242" t="e">
        <f t="shared" si="79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0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2"/>
        <v>#REF!</v>
      </c>
      <c r="K555" s="16" t="e">
        <f t="shared" si="73"/>
        <v>#REF!</v>
      </c>
      <c r="L555" s="16" t="e">
        <f t="shared" si="74"/>
        <v>#REF!</v>
      </c>
      <c r="M555" s="276" t="e">
        <f t="shared" si="75"/>
        <v>#REF!</v>
      </c>
      <c r="N555" s="16" t="e">
        <f t="shared" si="76"/>
        <v>#REF!</v>
      </c>
      <c r="O555" s="16" t="e">
        <f t="shared" si="77"/>
        <v>#REF!</v>
      </c>
      <c r="P555" s="16" t="e">
        <f>#REF!</f>
        <v>#REF!</v>
      </c>
      <c r="Q555" s="16" t="e">
        <f t="shared" si="78"/>
        <v>#REF!</v>
      </c>
      <c r="R555" s="241" t="e">
        <f>#REF!</f>
        <v>#REF!</v>
      </c>
      <c r="S555" s="247"/>
      <c r="T555" s="242" t="e">
        <f t="shared" si="79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0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2"/>
        <v>#REF!</v>
      </c>
      <c r="K556" s="16" t="e">
        <f t="shared" si="73"/>
        <v>#REF!</v>
      </c>
      <c r="L556" s="16" t="e">
        <f t="shared" si="74"/>
        <v>#REF!</v>
      </c>
      <c r="M556" s="276" t="e">
        <f t="shared" si="75"/>
        <v>#REF!</v>
      </c>
      <c r="N556" s="16" t="e">
        <f t="shared" si="76"/>
        <v>#REF!</v>
      </c>
      <c r="O556" s="16" t="e">
        <f t="shared" si="77"/>
        <v>#REF!</v>
      </c>
      <c r="P556" s="16" t="e">
        <f>#REF!</f>
        <v>#REF!</v>
      </c>
      <c r="Q556" s="16" t="e">
        <f t="shared" si="78"/>
        <v>#REF!</v>
      </c>
      <c r="R556" s="241" t="e">
        <f>#REF!</f>
        <v>#REF!</v>
      </c>
      <c r="S556" s="247"/>
      <c r="T556" s="242" t="e">
        <f t="shared" si="79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0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2"/>
        <v>#REF!</v>
      </c>
      <c r="K557" s="16" t="e">
        <f t="shared" si="73"/>
        <v>#REF!</v>
      </c>
      <c r="L557" s="16" t="e">
        <f t="shared" si="74"/>
        <v>#REF!</v>
      </c>
      <c r="M557" s="276" t="e">
        <f t="shared" si="75"/>
        <v>#REF!</v>
      </c>
      <c r="N557" s="16" t="e">
        <f t="shared" si="76"/>
        <v>#REF!</v>
      </c>
      <c r="O557" s="16" t="e">
        <f t="shared" si="77"/>
        <v>#REF!</v>
      </c>
      <c r="P557" s="16" t="e">
        <f>#REF!</f>
        <v>#REF!</v>
      </c>
      <c r="Q557" s="16" t="e">
        <f t="shared" si="78"/>
        <v>#REF!</v>
      </c>
      <c r="R557" s="241" t="e">
        <f>#REF!</f>
        <v>#REF!</v>
      </c>
      <c r="S557" s="248"/>
      <c r="T557" s="242" t="e">
        <f t="shared" si="79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0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2"/>
        <v>#REF!</v>
      </c>
      <c r="K558" s="16" t="e">
        <f t="shared" si="73"/>
        <v>#REF!</v>
      </c>
      <c r="L558" s="16" t="e">
        <f t="shared" si="74"/>
        <v>#REF!</v>
      </c>
      <c r="M558" s="276" t="e">
        <f t="shared" si="75"/>
        <v>#REF!</v>
      </c>
      <c r="N558" s="16" t="e">
        <f t="shared" si="76"/>
        <v>#REF!</v>
      </c>
      <c r="O558" s="16" t="e">
        <f t="shared" si="77"/>
        <v>#REF!</v>
      </c>
      <c r="P558" s="16" t="e">
        <f>#REF!</f>
        <v>#REF!</v>
      </c>
      <c r="Q558" s="16" t="e">
        <f t="shared" si="78"/>
        <v>#REF!</v>
      </c>
      <c r="R558" s="241" t="e">
        <f>#REF!</f>
        <v>#REF!</v>
      </c>
      <c r="S558" s="248"/>
      <c r="T558" s="242" t="e">
        <f t="shared" si="79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0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2"/>
        <v>#REF!</v>
      </c>
      <c r="K559" s="16" t="e">
        <f t="shared" si="73"/>
        <v>#REF!</v>
      </c>
      <c r="L559" s="16" t="e">
        <f t="shared" si="74"/>
        <v>#REF!</v>
      </c>
      <c r="M559" s="276" t="e">
        <f t="shared" si="75"/>
        <v>#REF!</v>
      </c>
      <c r="N559" s="16" t="e">
        <f t="shared" si="76"/>
        <v>#REF!</v>
      </c>
      <c r="O559" s="16" t="e">
        <f t="shared" si="77"/>
        <v>#REF!</v>
      </c>
      <c r="P559" s="16" t="e">
        <f>#REF!</f>
        <v>#REF!</v>
      </c>
      <c r="Q559" s="16" t="e">
        <f t="shared" si="78"/>
        <v>#REF!</v>
      </c>
      <c r="R559" s="241" t="e">
        <f>#REF!</f>
        <v>#REF!</v>
      </c>
      <c r="S559" s="249"/>
      <c r="T559" s="242" t="e">
        <f t="shared" si="79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0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2"/>
        <v>#REF!</v>
      </c>
      <c r="K560" s="16" t="e">
        <f t="shared" si="73"/>
        <v>#REF!</v>
      </c>
      <c r="L560" s="16" t="e">
        <f t="shared" si="74"/>
        <v>#REF!</v>
      </c>
      <c r="M560" s="276" t="e">
        <f t="shared" si="75"/>
        <v>#REF!</v>
      </c>
      <c r="N560" s="16" t="e">
        <f t="shared" si="76"/>
        <v>#REF!</v>
      </c>
      <c r="O560" s="16" t="e">
        <f t="shared" si="77"/>
        <v>#REF!</v>
      </c>
      <c r="P560" s="16" t="e">
        <f>#REF!</f>
        <v>#REF!</v>
      </c>
      <c r="Q560" s="16" t="e">
        <f t="shared" si="78"/>
        <v>#REF!</v>
      </c>
      <c r="R560" s="241" t="e">
        <f>#REF!</f>
        <v>#REF!</v>
      </c>
      <c r="S560" s="249"/>
      <c r="T560" s="242" t="e">
        <f t="shared" si="79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0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2"/>
        <v>#REF!</v>
      </c>
      <c r="K561" s="16" t="e">
        <f t="shared" si="73"/>
        <v>#REF!</v>
      </c>
      <c r="L561" s="16" t="e">
        <f t="shared" si="74"/>
        <v>#REF!</v>
      </c>
      <c r="M561" s="276" t="e">
        <f t="shared" si="75"/>
        <v>#REF!</v>
      </c>
      <c r="N561" s="16" t="e">
        <f t="shared" si="76"/>
        <v>#REF!</v>
      </c>
      <c r="O561" s="16" t="e">
        <f t="shared" si="77"/>
        <v>#REF!</v>
      </c>
      <c r="P561" s="16" t="e">
        <f>#REF!</f>
        <v>#REF!</v>
      </c>
      <c r="Q561" s="16" t="e">
        <f t="shared" si="78"/>
        <v>#REF!</v>
      </c>
      <c r="R561" s="241" t="e">
        <f>#REF!</f>
        <v>#REF!</v>
      </c>
      <c r="S561" s="249"/>
      <c r="T561" s="242" t="e">
        <f t="shared" si="79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0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2"/>
        <v>#REF!</v>
      </c>
      <c r="K562" s="16" t="e">
        <f t="shared" si="73"/>
        <v>#REF!</v>
      </c>
      <c r="L562" s="16" t="e">
        <f t="shared" si="74"/>
        <v>#REF!</v>
      </c>
      <c r="M562" s="276" t="e">
        <f t="shared" si="75"/>
        <v>#REF!</v>
      </c>
      <c r="N562" s="16" t="e">
        <f t="shared" si="76"/>
        <v>#REF!</v>
      </c>
      <c r="O562" s="16" t="e">
        <f t="shared" si="77"/>
        <v>#REF!</v>
      </c>
      <c r="P562" s="16" t="e">
        <f>#REF!</f>
        <v>#REF!</v>
      </c>
      <c r="Q562" s="16" t="e">
        <f t="shared" si="78"/>
        <v>#REF!</v>
      </c>
      <c r="R562" s="241" t="e">
        <f>#REF!</f>
        <v>#REF!</v>
      </c>
      <c r="S562" s="249"/>
      <c r="T562" s="242" t="e">
        <f t="shared" si="79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0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2"/>
        <v>#REF!</v>
      </c>
      <c r="K563" s="16" t="e">
        <f t="shared" si="73"/>
        <v>#REF!</v>
      </c>
      <c r="L563" s="16" t="e">
        <f t="shared" si="74"/>
        <v>#REF!</v>
      </c>
      <c r="M563" s="276" t="e">
        <f t="shared" si="75"/>
        <v>#REF!</v>
      </c>
      <c r="N563" s="16" t="e">
        <f t="shared" si="76"/>
        <v>#REF!</v>
      </c>
      <c r="O563" s="16" t="e">
        <f t="shared" si="77"/>
        <v>#REF!</v>
      </c>
      <c r="P563" s="16" t="e">
        <f>#REF!</f>
        <v>#REF!</v>
      </c>
      <c r="Q563" s="16" t="e">
        <f t="shared" si="78"/>
        <v>#REF!</v>
      </c>
      <c r="R563" s="241" t="e">
        <f>#REF!</f>
        <v>#REF!</v>
      </c>
      <c r="S563" s="249"/>
      <c r="T563" s="242" t="e">
        <f t="shared" si="79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0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2"/>
        <v>#REF!</v>
      </c>
      <c r="K564" s="16" t="e">
        <f t="shared" si="73"/>
        <v>#REF!</v>
      </c>
      <c r="L564" s="16" t="e">
        <f t="shared" si="74"/>
        <v>#REF!</v>
      </c>
      <c r="M564" s="276" t="e">
        <f t="shared" si="75"/>
        <v>#REF!</v>
      </c>
      <c r="N564" s="16" t="e">
        <f t="shared" si="76"/>
        <v>#REF!</v>
      </c>
      <c r="O564" s="16" t="e">
        <f t="shared" si="77"/>
        <v>#REF!</v>
      </c>
      <c r="P564" s="16" t="e">
        <f>#REF!</f>
        <v>#REF!</v>
      </c>
      <c r="Q564" s="16" t="e">
        <f t="shared" si="78"/>
        <v>#REF!</v>
      </c>
      <c r="R564" s="241" t="e">
        <f>#REF!</f>
        <v>#REF!</v>
      </c>
      <c r="S564" s="249"/>
      <c r="T564" s="242" t="e">
        <f t="shared" si="79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0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2"/>
        <v>#REF!</v>
      </c>
      <c r="K565" s="16" t="e">
        <f t="shared" si="73"/>
        <v>#REF!</v>
      </c>
      <c r="L565" s="16" t="e">
        <f t="shared" si="74"/>
        <v>#REF!</v>
      </c>
      <c r="M565" s="276" t="e">
        <f t="shared" si="75"/>
        <v>#REF!</v>
      </c>
      <c r="N565" s="16" t="e">
        <f t="shared" si="76"/>
        <v>#REF!</v>
      </c>
      <c r="O565" s="16" t="e">
        <f t="shared" si="77"/>
        <v>#REF!</v>
      </c>
      <c r="P565" s="16" t="e">
        <f>#REF!</f>
        <v>#REF!</v>
      </c>
      <c r="Q565" s="16" t="e">
        <f t="shared" si="78"/>
        <v>#REF!</v>
      </c>
      <c r="R565" s="241" t="e">
        <f>#REF!</f>
        <v>#REF!</v>
      </c>
      <c r="S565" s="249"/>
      <c r="T565" s="242" t="e">
        <f t="shared" si="79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0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2"/>
        <v>#REF!</v>
      </c>
      <c r="K566" s="16" t="e">
        <f t="shared" si="73"/>
        <v>#REF!</v>
      </c>
      <c r="L566" s="16" t="e">
        <f t="shared" si="74"/>
        <v>#REF!</v>
      </c>
      <c r="M566" s="276" t="e">
        <f t="shared" si="75"/>
        <v>#REF!</v>
      </c>
      <c r="N566" s="16" t="e">
        <f t="shared" si="76"/>
        <v>#REF!</v>
      </c>
      <c r="O566" s="16" t="e">
        <f t="shared" si="77"/>
        <v>#REF!</v>
      </c>
      <c r="P566" s="16" t="e">
        <f>#REF!</f>
        <v>#REF!</v>
      </c>
      <c r="Q566" s="16" t="e">
        <f t="shared" si="78"/>
        <v>#REF!</v>
      </c>
      <c r="R566" s="241" t="e">
        <f>#REF!</f>
        <v>#REF!</v>
      </c>
      <c r="S566" s="5"/>
      <c r="T566" s="242" t="e">
        <f t="shared" si="79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0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2"/>
        <v>#REF!</v>
      </c>
      <c r="K567" s="16" t="e">
        <f t="shared" si="73"/>
        <v>#REF!</v>
      </c>
      <c r="L567" s="16" t="e">
        <f t="shared" si="74"/>
        <v>#REF!</v>
      </c>
      <c r="M567" s="276" t="e">
        <f t="shared" si="75"/>
        <v>#REF!</v>
      </c>
      <c r="N567" s="16" t="e">
        <f t="shared" si="76"/>
        <v>#REF!</v>
      </c>
      <c r="O567" s="16" t="e">
        <f t="shared" si="77"/>
        <v>#REF!</v>
      </c>
      <c r="P567" s="16" t="e">
        <f>#REF!</f>
        <v>#REF!</v>
      </c>
      <c r="Q567" s="16" t="e">
        <f t="shared" si="78"/>
        <v>#REF!</v>
      </c>
      <c r="R567" s="241" t="e">
        <f>#REF!</f>
        <v>#REF!</v>
      </c>
      <c r="S567" s="5"/>
      <c r="T567" s="242" t="e">
        <f t="shared" si="79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0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2"/>
        <v>#REF!</v>
      </c>
      <c r="K568" s="16" t="e">
        <f t="shared" si="73"/>
        <v>#REF!</v>
      </c>
      <c r="L568" s="16" t="e">
        <f t="shared" si="74"/>
        <v>#REF!</v>
      </c>
      <c r="M568" s="276" t="e">
        <f t="shared" si="75"/>
        <v>#REF!</v>
      </c>
      <c r="N568" s="16" t="e">
        <f t="shared" si="76"/>
        <v>#REF!</v>
      </c>
      <c r="O568" s="16" t="e">
        <f t="shared" si="77"/>
        <v>#REF!</v>
      </c>
      <c r="P568" s="16" t="e">
        <f>#REF!</f>
        <v>#REF!</v>
      </c>
      <c r="Q568" s="16" t="e">
        <f t="shared" si="78"/>
        <v>#REF!</v>
      </c>
      <c r="R568" s="241" t="e">
        <f>#REF!</f>
        <v>#REF!</v>
      </c>
      <c r="S568" s="241"/>
      <c r="T568" s="242" t="e">
        <f t="shared" si="79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0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2"/>
        <v>#REF!</v>
      </c>
      <c r="K569" s="16" t="e">
        <f t="shared" si="73"/>
        <v>#REF!</v>
      </c>
      <c r="L569" s="16" t="e">
        <f t="shared" si="74"/>
        <v>#REF!</v>
      </c>
      <c r="M569" s="276" t="e">
        <f t="shared" si="75"/>
        <v>#REF!</v>
      </c>
      <c r="N569" s="16" t="e">
        <f t="shared" si="76"/>
        <v>#REF!</v>
      </c>
      <c r="O569" s="16" t="e">
        <f t="shared" si="77"/>
        <v>#REF!</v>
      </c>
      <c r="P569" s="16" t="e">
        <f>#REF!</f>
        <v>#REF!</v>
      </c>
      <c r="Q569" s="16" t="e">
        <f t="shared" si="78"/>
        <v>#REF!</v>
      </c>
      <c r="R569" s="241" t="e">
        <f>#REF!</f>
        <v>#REF!</v>
      </c>
      <c r="S569" s="241"/>
      <c r="T569" s="242" t="e">
        <f t="shared" si="79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0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2"/>
        <v>#REF!</v>
      </c>
      <c r="K570" s="16" t="e">
        <f t="shared" si="73"/>
        <v>#REF!</v>
      </c>
      <c r="L570" s="16" t="e">
        <f t="shared" si="74"/>
        <v>#REF!</v>
      </c>
      <c r="M570" s="276" t="e">
        <f t="shared" si="75"/>
        <v>#REF!</v>
      </c>
      <c r="N570" s="16" t="e">
        <f t="shared" si="76"/>
        <v>#REF!</v>
      </c>
      <c r="O570" s="16" t="e">
        <f t="shared" si="77"/>
        <v>#REF!</v>
      </c>
      <c r="P570" s="16" t="e">
        <f>#REF!</f>
        <v>#REF!</v>
      </c>
      <c r="Q570" s="16" t="e">
        <f t="shared" si="78"/>
        <v>#REF!</v>
      </c>
      <c r="R570" s="241" t="e">
        <f>#REF!</f>
        <v>#REF!</v>
      </c>
      <c r="S570" s="241"/>
      <c r="T570" s="242" t="e">
        <f t="shared" si="79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0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2"/>
        <v>#REF!</v>
      </c>
      <c r="K571" s="16" t="e">
        <f t="shared" si="73"/>
        <v>#REF!</v>
      </c>
      <c r="L571" s="16" t="e">
        <f t="shared" si="74"/>
        <v>#REF!</v>
      </c>
      <c r="M571" s="276" t="e">
        <f t="shared" si="75"/>
        <v>#REF!</v>
      </c>
      <c r="N571" s="16" t="e">
        <f t="shared" si="76"/>
        <v>#REF!</v>
      </c>
      <c r="O571" s="16" t="e">
        <f t="shared" si="77"/>
        <v>#REF!</v>
      </c>
      <c r="P571" s="16" t="e">
        <f>#REF!</f>
        <v>#REF!</v>
      </c>
      <c r="Q571" s="16" t="e">
        <f t="shared" si="78"/>
        <v>#REF!</v>
      </c>
      <c r="R571" s="241" t="e">
        <f>#REF!</f>
        <v>#REF!</v>
      </c>
      <c r="S571" s="241"/>
      <c r="T571" s="242" t="e">
        <f t="shared" si="79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0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2"/>
        <v>#REF!</v>
      </c>
      <c r="K572" s="16" t="e">
        <f t="shared" si="73"/>
        <v>#REF!</v>
      </c>
      <c r="L572" s="16" t="e">
        <f t="shared" si="74"/>
        <v>#REF!</v>
      </c>
      <c r="M572" s="276" t="e">
        <f t="shared" si="75"/>
        <v>#REF!</v>
      </c>
      <c r="N572" s="16" t="e">
        <f t="shared" si="76"/>
        <v>#REF!</v>
      </c>
      <c r="O572" s="16" t="e">
        <f t="shared" si="77"/>
        <v>#REF!</v>
      </c>
      <c r="P572" s="16" t="e">
        <f>#REF!</f>
        <v>#REF!</v>
      </c>
      <c r="Q572" s="16" t="e">
        <f t="shared" si="78"/>
        <v>#REF!</v>
      </c>
      <c r="R572" s="241" t="e">
        <f>#REF!</f>
        <v>#REF!</v>
      </c>
      <c r="S572" s="247"/>
      <c r="T572" s="242" t="e">
        <f t="shared" si="79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0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2"/>
        <v>#REF!</v>
      </c>
      <c r="K573" s="16" t="e">
        <f t="shared" si="73"/>
        <v>#REF!</v>
      </c>
      <c r="L573" s="16" t="e">
        <f t="shared" si="74"/>
        <v>#REF!</v>
      </c>
      <c r="M573" s="276" t="e">
        <f t="shared" si="75"/>
        <v>#REF!</v>
      </c>
      <c r="N573" s="16" t="e">
        <f t="shared" si="76"/>
        <v>#REF!</v>
      </c>
      <c r="O573" s="16" t="e">
        <f t="shared" si="77"/>
        <v>#REF!</v>
      </c>
      <c r="P573" s="16" t="e">
        <f>#REF!</f>
        <v>#REF!</v>
      </c>
      <c r="Q573" s="16" t="e">
        <f t="shared" si="78"/>
        <v>#REF!</v>
      </c>
      <c r="R573" s="241" t="e">
        <f>#REF!</f>
        <v>#REF!</v>
      </c>
      <c r="S573" s="247"/>
      <c r="T573" s="242" t="e">
        <f t="shared" si="79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0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2"/>
        <v>#REF!</v>
      </c>
      <c r="K574" s="16" t="e">
        <f t="shared" si="73"/>
        <v>#REF!</v>
      </c>
      <c r="L574" s="16" t="e">
        <f t="shared" si="74"/>
        <v>#REF!</v>
      </c>
      <c r="M574" s="276" t="e">
        <f t="shared" si="75"/>
        <v>#REF!</v>
      </c>
      <c r="N574" s="16" t="e">
        <f t="shared" si="76"/>
        <v>#REF!</v>
      </c>
      <c r="O574" s="16" t="e">
        <f t="shared" si="77"/>
        <v>#REF!</v>
      </c>
      <c r="P574" s="16" t="e">
        <f>#REF!</f>
        <v>#REF!</v>
      </c>
      <c r="Q574" s="16" t="e">
        <f t="shared" si="78"/>
        <v>#REF!</v>
      </c>
      <c r="R574" s="241" t="e">
        <f>#REF!</f>
        <v>#REF!</v>
      </c>
      <c r="S574" s="248"/>
      <c r="T574" s="242" t="e">
        <f t="shared" si="79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0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2"/>
        <v>#REF!</v>
      </c>
      <c r="K575" s="16" t="e">
        <f t="shared" si="73"/>
        <v>#REF!</v>
      </c>
      <c r="L575" s="16" t="e">
        <f t="shared" si="74"/>
        <v>#REF!</v>
      </c>
      <c r="M575" s="276" t="e">
        <f t="shared" si="75"/>
        <v>#REF!</v>
      </c>
      <c r="N575" s="16" t="e">
        <f t="shared" si="76"/>
        <v>#REF!</v>
      </c>
      <c r="O575" s="16" t="e">
        <f t="shared" si="77"/>
        <v>#REF!</v>
      </c>
      <c r="P575" s="16" t="e">
        <f>#REF!</f>
        <v>#REF!</v>
      </c>
      <c r="Q575" s="16" t="e">
        <f t="shared" si="78"/>
        <v>#REF!</v>
      </c>
      <c r="R575" s="241" t="e">
        <f>#REF!</f>
        <v>#REF!</v>
      </c>
      <c r="S575" s="248"/>
      <c r="T575" s="242" t="e">
        <f t="shared" si="79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0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2"/>
        <v>#REF!</v>
      </c>
      <c r="K576" s="16" t="e">
        <f t="shared" si="73"/>
        <v>#REF!</v>
      </c>
      <c r="L576" s="16" t="e">
        <f t="shared" si="74"/>
        <v>#REF!</v>
      </c>
      <c r="M576" s="276" t="e">
        <f t="shared" si="75"/>
        <v>#REF!</v>
      </c>
      <c r="N576" s="16" t="e">
        <f t="shared" si="76"/>
        <v>#REF!</v>
      </c>
      <c r="O576" s="16" t="e">
        <f t="shared" si="77"/>
        <v>#REF!</v>
      </c>
      <c r="P576" s="16" t="e">
        <f>#REF!</f>
        <v>#REF!</v>
      </c>
      <c r="Q576" s="16" t="e">
        <f t="shared" si="78"/>
        <v>#REF!</v>
      </c>
      <c r="R576" s="241" t="e">
        <f>#REF!</f>
        <v>#REF!</v>
      </c>
      <c r="S576" s="260"/>
      <c r="T576" s="242" t="e">
        <f t="shared" si="79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0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2"/>
        <v>#REF!</v>
      </c>
      <c r="K577" s="16" t="e">
        <f t="shared" si="73"/>
        <v>#REF!</v>
      </c>
      <c r="L577" s="16" t="e">
        <f t="shared" si="74"/>
        <v>#REF!</v>
      </c>
      <c r="M577" s="276" t="e">
        <f t="shared" si="75"/>
        <v>#REF!</v>
      </c>
      <c r="N577" s="16" t="e">
        <f t="shared" si="76"/>
        <v>#REF!</v>
      </c>
      <c r="O577" s="16" t="e">
        <f t="shared" si="77"/>
        <v>#REF!</v>
      </c>
      <c r="P577" s="16" t="e">
        <f>#REF!</f>
        <v>#REF!</v>
      </c>
      <c r="Q577" s="16" t="e">
        <f t="shared" si="78"/>
        <v>#REF!</v>
      </c>
      <c r="R577" s="241" t="e">
        <f>#REF!</f>
        <v>#REF!</v>
      </c>
      <c r="S577" s="261"/>
      <c r="T577" s="242" t="e">
        <f t="shared" si="79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0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2"/>
        <v>#REF!</v>
      </c>
      <c r="K578" s="16" t="e">
        <f t="shared" si="73"/>
        <v>#REF!</v>
      </c>
      <c r="L578" s="16" t="e">
        <f t="shared" si="74"/>
        <v>#REF!</v>
      </c>
      <c r="M578" s="276" t="e">
        <f t="shared" si="75"/>
        <v>#REF!</v>
      </c>
      <c r="N578" s="16" t="e">
        <f t="shared" si="76"/>
        <v>#REF!</v>
      </c>
      <c r="O578" s="16" t="e">
        <f t="shared" si="77"/>
        <v>#REF!</v>
      </c>
      <c r="P578" s="16" t="e">
        <f>#REF!</f>
        <v>#REF!</v>
      </c>
      <c r="Q578" s="16" t="e">
        <f t="shared" si="78"/>
        <v>#REF!</v>
      </c>
      <c r="R578" s="241" t="e">
        <f>#REF!</f>
        <v>#REF!</v>
      </c>
      <c r="S578" s="262"/>
      <c r="T578" s="242" t="e">
        <f t="shared" si="79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0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2"/>
        <v>#REF!</v>
      </c>
      <c r="K579" s="16" t="e">
        <f t="shared" si="73"/>
        <v>#REF!</v>
      </c>
      <c r="L579" s="16" t="e">
        <f t="shared" si="74"/>
        <v>#REF!</v>
      </c>
      <c r="M579" s="276" t="e">
        <f t="shared" si="75"/>
        <v>#REF!</v>
      </c>
      <c r="N579" s="16" t="e">
        <f t="shared" si="76"/>
        <v>#REF!</v>
      </c>
      <c r="O579" s="16" t="e">
        <f t="shared" si="77"/>
        <v>#REF!</v>
      </c>
      <c r="P579" s="16" t="e">
        <f>#REF!</f>
        <v>#REF!</v>
      </c>
      <c r="Q579" s="16" t="e">
        <f t="shared" si="78"/>
        <v>#REF!</v>
      </c>
      <c r="R579" s="241" t="e">
        <f>#REF!</f>
        <v>#REF!</v>
      </c>
      <c r="S579" s="262"/>
      <c r="T579" s="242" t="e">
        <f t="shared" si="79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0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2"/>
        <v>#REF!</v>
      </c>
      <c r="K580" s="16" t="e">
        <f t="shared" si="73"/>
        <v>#REF!</v>
      </c>
      <c r="L580" s="16" t="e">
        <f t="shared" si="74"/>
        <v>#REF!</v>
      </c>
      <c r="M580" s="276" t="e">
        <f t="shared" si="75"/>
        <v>#REF!</v>
      </c>
      <c r="N580" s="16" t="e">
        <f t="shared" si="76"/>
        <v>#REF!</v>
      </c>
      <c r="O580" s="16" t="e">
        <f t="shared" si="77"/>
        <v>#REF!</v>
      </c>
      <c r="P580" s="16" t="e">
        <f>#REF!</f>
        <v>#REF!</v>
      </c>
      <c r="Q580" s="16" t="e">
        <f t="shared" si="78"/>
        <v>#REF!</v>
      </c>
      <c r="R580" s="241" t="e">
        <f>#REF!</f>
        <v>#REF!</v>
      </c>
      <c r="S580" s="5"/>
      <c r="T580" s="242" t="e">
        <f t="shared" si="79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0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2"/>
        <v>#REF!</v>
      </c>
      <c r="K581" s="16" t="e">
        <f t="shared" si="73"/>
        <v>#REF!</v>
      </c>
      <c r="L581" s="16" t="e">
        <f t="shared" si="74"/>
        <v>#REF!</v>
      </c>
      <c r="M581" s="276" t="e">
        <f t="shared" si="75"/>
        <v>#REF!</v>
      </c>
      <c r="N581" s="16" t="e">
        <f t="shared" si="76"/>
        <v>#REF!</v>
      </c>
      <c r="O581" s="16" t="e">
        <f t="shared" si="77"/>
        <v>#REF!</v>
      </c>
      <c r="P581" s="16" t="e">
        <f>#REF!</f>
        <v>#REF!</v>
      </c>
      <c r="Q581" s="16" t="e">
        <f t="shared" si="78"/>
        <v>#REF!</v>
      </c>
      <c r="R581" s="241" t="e">
        <f>#REF!</f>
        <v>#REF!</v>
      </c>
      <c r="S581" s="248"/>
      <c r="T581" s="242" t="e">
        <f t="shared" si="79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0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1">I582</f>
        <v>#REF!</v>
      </c>
      <c r="K582" s="16" t="e">
        <f t="shared" ref="K582:K645" si="82">HOUR(I582-H582)+MINUTE(I582-H582)/60</f>
        <v>#REF!</v>
      </c>
      <c r="L582" s="16" t="e">
        <f t="shared" ref="L582:L645" si="83">IF(J582&lt;0.9993,"OP","")</f>
        <v>#REF!</v>
      </c>
      <c r="M582" s="276" t="e">
        <f t="shared" ref="M582:M645" si="84">IF(K582&lt;6,"ANT",IF(K582&lt;12,"BLU","CID"))</f>
        <v>#REF!</v>
      </c>
      <c r="N582" s="16" t="e">
        <f t="shared" ref="N582:N645" si="85">VALUE(O582)</f>
        <v>#REF!</v>
      </c>
      <c r="O582" s="16" t="e">
        <f t="shared" ref="O582:O645" si="86">SUBSTITUTE(P582,"MW","")</f>
        <v>#REF!</v>
      </c>
      <c r="P582" s="16" t="e">
        <f>#REF!</f>
        <v>#REF!</v>
      </c>
      <c r="Q582" s="16" t="e">
        <f t="shared" ref="Q582:Q645" si="87">IF(J582&gt;=0.99,"0","1")</f>
        <v>#REF!</v>
      </c>
      <c r="R582" s="241" t="e">
        <f>#REF!</f>
        <v>#REF!</v>
      </c>
      <c r="S582" s="248"/>
      <c r="T582" s="242" t="e">
        <f t="shared" ref="T582:T645" si="88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1"/>
        <v>#REF!</v>
      </c>
      <c r="K583" s="16" t="e">
        <f t="shared" si="82"/>
        <v>#REF!</v>
      </c>
      <c r="L583" s="16" t="e">
        <f t="shared" si="83"/>
        <v>#REF!</v>
      </c>
      <c r="M583" s="276" t="e">
        <f t="shared" si="84"/>
        <v>#REF!</v>
      </c>
      <c r="N583" s="16" t="e">
        <f t="shared" si="85"/>
        <v>#REF!</v>
      </c>
      <c r="O583" s="16" t="e">
        <f t="shared" si="86"/>
        <v>#REF!</v>
      </c>
      <c r="P583" s="16" t="e">
        <f>#REF!</f>
        <v>#REF!</v>
      </c>
      <c r="Q583" s="16" t="e">
        <f t="shared" si="87"/>
        <v>#REF!</v>
      </c>
      <c r="R583" s="241" t="e">
        <f>#REF!</f>
        <v>#REF!</v>
      </c>
      <c r="S583" s="248"/>
      <c r="T583" s="242" t="e">
        <f t="shared" si="88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89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1"/>
        <v>#REF!</v>
      </c>
      <c r="K584" s="16" t="e">
        <f t="shared" si="82"/>
        <v>#REF!</v>
      </c>
      <c r="L584" s="16" t="e">
        <f t="shared" si="83"/>
        <v>#REF!</v>
      </c>
      <c r="M584" s="276" t="e">
        <f t="shared" si="84"/>
        <v>#REF!</v>
      </c>
      <c r="N584" s="16" t="e">
        <f t="shared" si="85"/>
        <v>#REF!</v>
      </c>
      <c r="O584" s="16" t="e">
        <f t="shared" si="86"/>
        <v>#REF!</v>
      </c>
      <c r="P584" s="16" t="e">
        <f>#REF!</f>
        <v>#REF!</v>
      </c>
      <c r="Q584" s="16" t="e">
        <f t="shared" si="87"/>
        <v>#REF!</v>
      </c>
      <c r="R584" s="241" t="e">
        <f>#REF!</f>
        <v>#REF!</v>
      </c>
      <c r="S584" s="248"/>
      <c r="T584" s="242" t="e">
        <f t="shared" si="88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89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1"/>
        <v>#REF!</v>
      </c>
      <c r="K585" s="16" t="e">
        <f t="shared" si="82"/>
        <v>#REF!</v>
      </c>
      <c r="L585" s="16" t="e">
        <f t="shared" si="83"/>
        <v>#REF!</v>
      </c>
      <c r="M585" s="276" t="e">
        <f t="shared" si="84"/>
        <v>#REF!</v>
      </c>
      <c r="N585" s="16" t="e">
        <f t="shared" si="85"/>
        <v>#REF!</v>
      </c>
      <c r="O585" s="16" t="e">
        <f t="shared" si="86"/>
        <v>#REF!</v>
      </c>
      <c r="P585" s="16" t="e">
        <f>#REF!</f>
        <v>#REF!</v>
      </c>
      <c r="Q585" s="16" t="e">
        <f t="shared" si="87"/>
        <v>#REF!</v>
      </c>
      <c r="R585" s="241" t="e">
        <f>#REF!</f>
        <v>#REF!</v>
      </c>
      <c r="S585" s="249"/>
      <c r="T585" s="242" t="e">
        <f t="shared" si="88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89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1"/>
        <v>#REF!</v>
      </c>
      <c r="K586" s="16" t="e">
        <f t="shared" si="82"/>
        <v>#REF!</v>
      </c>
      <c r="L586" s="16" t="e">
        <f t="shared" si="83"/>
        <v>#REF!</v>
      </c>
      <c r="M586" s="276" t="e">
        <f t="shared" si="84"/>
        <v>#REF!</v>
      </c>
      <c r="N586" s="16" t="e">
        <f t="shared" si="85"/>
        <v>#REF!</v>
      </c>
      <c r="O586" s="16" t="e">
        <f t="shared" si="86"/>
        <v>#REF!</v>
      </c>
      <c r="P586" s="16" t="e">
        <f>#REF!</f>
        <v>#REF!</v>
      </c>
      <c r="Q586" s="16" t="e">
        <f t="shared" si="87"/>
        <v>#REF!</v>
      </c>
      <c r="R586" s="241" t="e">
        <f>#REF!</f>
        <v>#REF!</v>
      </c>
      <c r="S586" s="249"/>
      <c r="T586" s="242" t="e">
        <f t="shared" si="88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89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1"/>
        <v>#REF!</v>
      </c>
      <c r="K587" s="16" t="e">
        <f t="shared" si="82"/>
        <v>#REF!</v>
      </c>
      <c r="L587" s="16" t="e">
        <f t="shared" si="83"/>
        <v>#REF!</v>
      </c>
      <c r="M587" s="276" t="e">
        <f t="shared" si="84"/>
        <v>#REF!</v>
      </c>
      <c r="N587" s="16" t="e">
        <f t="shared" si="85"/>
        <v>#REF!</v>
      </c>
      <c r="O587" s="16" t="e">
        <f t="shared" si="86"/>
        <v>#REF!</v>
      </c>
      <c r="P587" s="16" t="e">
        <f>#REF!</f>
        <v>#REF!</v>
      </c>
      <c r="Q587" s="16" t="e">
        <f t="shared" si="87"/>
        <v>#REF!</v>
      </c>
      <c r="R587" s="241" t="e">
        <f>#REF!</f>
        <v>#REF!</v>
      </c>
      <c r="S587" s="249"/>
      <c r="T587" s="242" t="e">
        <f t="shared" si="88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89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1"/>
        <v>#REF!</v>
      </c>
      <c r="K588" s="16" t="e">
        <f t="shared" si="82"/>
        <v>#REF!</v>
      </c>
      <c r="L588" s="16" t="e">
        <f t="shared" si="83"/>
        <v>#REF!</v>
      </c>
      <c r="M588" s="276" t="e">
        <f t="shared" si="84"/>
        <v>#REF!</v>
      </c>
      <c r="N588" s="16" t="e">
        <f t="shared" si="85"/>
        <v>#REF!</v>
      </c>
      <c r="O588" s="16" t="e">
        <f t="shared" si="86"/>
        <v>#REF!</v>
      </c>
      <c r="P588" s="16" t="e">
        <f>#REF!</f>
        <v>#REF!</v>
      </c>
      <c r="Q588" s="16" t="e">
        <f t="shared" si="87"/>
        <v>#REF!</v>
      </c>
      <c r="R588" s="241" t="e">
        <f>#REF!</f>
        <v>#REF!</v>
      </c>
      <c r="S588" s="5"/>
      <c r="T588" s="242" t="e">
        <f t="shared" si="88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89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1"/>
        <v>#REF!</v>
      </c>
      <c r="K589" s="16" t="e">
        <f t="shared" si="82"/>
        <v>#REF!</v>
      </c>
      <c r="L589" s="16" t="e">
        <f t="shared" si="83"/>
        <v>#REF!</v>
      </c>
      <c r="M589" s="276" t="e">
        <f t="shared" si="84"/>
        <v>#REF!</v>
      </c>
      <c r="N589" s="16" t="e">
        <f t="shared" si="85"/>
        <v>#REF!</v>
      </c>
      <c r="O589" s="16" t="e">
        <f t="shared" si="86"/>
        <v>#REF!</v>
      </c>
      <c r="P589" s="16" t="e">
        <f>#REF!</f>
        <v>#REF!</v>
      </c>
      <c r="Q589" s="16" t="e">
        <f t="shared" si="87"/>
        <v>#REF!</v>
      </c>
      <c r="R589" s="241" t="e">
        <f>#REF!</f>
        <v>#REF!</v>
      </c>
      <c r="S589" s="5"/>
      <c r="T589" s="242" t="e">
        <f t="shared" si="88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89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1"/>
        <v>#REF!</v>
      </c>
      <c r="K590" s="16" t="e">
        <f t="shared" si="82"/>
        <v>#REF!</v>
      </c>
      <c r="L590" s="16" t="e">
        <f t="shared" si="83"/>
        <v>#REF!</v>
      </c>
      <c r="M590" s="276" t="e">
        <f t="shared" si="84"/>
        <v>#REF!</v>
      </c>
      <c r="N590" s="16" t="e">
        <f t="shared" si="85"/>
        <v>#REF!</v>
      </c>
      <c r="O590" s="16" t="e">
        <f t="shared" si="86"/>
        <v>#REF!</v>
      </c>
      <c r="P590" s="16" t="e">
        <f>#REF!</f>
        <v>#REF!</v>
      </c>
      <c r="Q590" s="16" t="e">
        <f t="shared" si="87"/>
        <v>#REF!</v>
      </c>
      <c r="R590" s="241" t="e">
        <f>#REF!</f>
        <v>#REF!</v>
      </c>
      <c r="S590" s="5"/>
      <c r="T590" s="242" t="e">
        <f t="shared" si="88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89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1"/>
        <v>#REF!</v>
      </c>
      <c r="K591" s="16" t="e">
        <f t="shared" si="82"/>
        <v>#REF!</v>
      </c>
      <c r="L591" s="16" t="e">
        <f t="shared" si="83"/>
        <v>#REF!</v>
      </c>
      <c r="M591" s="276" t="e">
        <f t="shared" si="84"/>
        <v>#REF!</v>
      </c>
      <c r="N591" s="16" t="e">
        <f t="shared" si="85"/>
        <v>#REF!</v>
      </c>
      <c r="O591" s="16" t="e">
        <f t="shared" si="86"/>
        <v>#REF!</v>
      </c>
      <c r="P591" s="16" t="e">
        <f>#REF!</f>
        <v>#REF!</v>
      </c>
      <c r="Q591" s="16" t="e">
        <f t="shared" si="87"/>
        <v>#REF!</v>
      </c>
      <c r="R591" s="241" t="e">
        <f>#REF!</f>
        <v>#REF!</v>
      </c>
      <c r="S591" s="246"/>
      <c r="T591" s="242" t="e">
        <f t="shared" si="88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89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1"/>
        <v>#REF!</v>
      </c>
      <c r="K592" s="16" t="e">
        <f t="shared" si="82"/>
        <v>#REF!</v>
      </c>
      <c r="L592" s="16" t="e">
        <f t="shared" si="83"/>
        <v>#REF!</v>
      </c>
      <c r="M592" s="276" t="e">
        <f t="shared" si="84"/>
        <v>#REF!</v>
      </c>
      <c r="N592" s="16" t="e">
        <f t="shared" si="85"/>
        <v>#REF!</v>
      </c>
      <c r="O592" s="16" t="e">
        <f t="shared" si="86"/>
        <v>#REF!</v>
      </c>
      <c r="P592" s="16" t="e">
        <f>#REF!</f>
        <v>#REF!</v>
      </c>
      <c r="Q592" s="16" t="e">
        <f t="shared" si="87"/>
        <v>#REF!</v>
      </c>
      <c r="R592" s="241" t="e">
        <f>#REF!</f>
        <v>#REF!</v>
      </c>
      <c r="S592" s="241"/>
      <c r="T592" s="242" t="e">
        <f t="shared" si="88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89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1"/>
        <v>#REF!</v>
      </c>
      <c r="K593" s="16" t="e">
        <f t="shared" si="82"/>
        <v>#REF!</v>
      </c>
      <c r="L593" s="16" t="e">
        <f t="shared" si="83"/>
        <v>#REF!</v>
      </c>
      <c r="M593" s="276" t="e">
        <f t="shared" si="84"/>
        <v>#REF!</v>
      </c>
      <c r="N593" s="16" t="e">
        <f t="shared" si="85"/>
        <v>#REF!</v>
      </c>
      <c r="O593" s="16" t="e">
        <f t="shared" si="86"/>
        <v>#REF!</v>
      </c>
      <c r="P593" s="16" t="e">
        <f>#REF!</f>
        <v>#REF!</v>
      </c>
      <c r="Q593" s="16" t="e">
        <f t="shared" si="87"/>
        <v>#REF!</v>
      </c>
      <c r="R593" s="241" t="e">
        <f>#REF!</f>
        <v>#REF!</v>
      </c>
      <c r="S593" s="241"/>
      <c r="T593" s="242" t="e">
        <f t="shared" si="88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89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1"/>
        <v>#REF!</v>
      </c>
      <c r="K594" s="16" t="e">
        <f t="shared" si="82"/>
        <v>#REF!</v>
      </c>
      <c r="L594" s="16" t="e">
        <f t="shared" si="83"/>
        <v>#REF!</v>
      </c>
      <c r="M594" s="276" t="e">
        <f t="shared" si="84"/>
        <v>#REF!</v>
      </c>
      <c r="N594" s="16" t="e">
        <f t="shared" si="85"/>
        <v>#REF!</v>
      </c>
      <c r="O594" s="16" t="e">
        <f t="shared" si="86"/>
        <v>#REF!</v>
      </c>
      <c r="P594" s="16" t="e">
        <f>#REF!</f>
        <v>#REF!</v>
      </c>
      <c r="Q594" s="16" t="e">
        <f t="shared" si="87"/>
        <v>#REF!</v>
      </c>
      <c r="R594" s="241" t="e">
        <f>#REF!</f>
        <v>#REF!</v>
      </c>
      <c r="S594" s="241"/>
      <c r="T594" s="242" t="e">
        <f t="shared" si="88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89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1"/>
        <v>#REF!</v>
      </c>
      <c r="K595" s="16" t="e">
        <f t="shared" si="82"/>
        <v>#REF!</v>
      </c>
      <c r="L595" s="16" t="e">
        <f t="shared" si="83"/>
        <v>#REF!</v>
      </c>
      <c r="M595" s="276" t="e">
        <f t="shared" si="84"/>
        <v>#REF!</v>
      </c>
      <c r="N595" s="16" t="e">
        <f t="shared" si="85"/>
        <v>#REF!</v>
      </c>
      <c r="O595" s="16" t="e">
        <f t="shared" si="86"/>
        <v>#REF!</v>
      </c>
      <c r="P595" s="16" t="e">
        <f>#REF!</f>
        <v>#REF!</v>
      </c>
      <c r="Q595" s="16" t="e">
        <f t="shared" si="87"/>
        <v>#REF!</v>
      </c>
      <c r="R595" s="241" t="e">
        <f>#REF!</f>
        <v>#REF!</v>
      </c>
      <c r="S595" s="248"/>
      <c r="T595" s="242" t="e">
        <f t="shared" si="88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89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1"/>
        <v>#REF!</v>
      </c>
      <c r="K596" s="16" t="e">
        <f t="shared" si="82"/>
        <v>#REF!</v>
      </c>
      <c r="L596" s="16" t="e">
        <f t="shared" si="83"/>
        <v>#REF!</v>
      </c>
      <c r="M596" s="276" t="e">
        <f t="shared" si="84"/>
        <v>#REF!</v>
      </c>
      <c r="N596" s="16" t="e">
        <f t="shared" si="85"/>
        <v>#REF!</v>
      </c>
      <c r="O596" s="16" t="e">
        <f t="shared" si="86"/>
        <v>#REF!</v>
      </c>
      <c r="P596" s="16" t="e">
        <f>#REF!</f>
        <v>#REF!</v>
      </c>
      <c r="Q596" s="16" t="e">
        <f t="shared" si="87"/>
        <v>#REF!</v>
      </c>
      <c r="R596" s="241" t="e">
        <f>#REF!</f>
        <v>#REF!</v>
      </c>
      <c r="S596" s="248"/>
      <c r="T596" s="242" t="e">
        <f t="shared" si="88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89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1"/>
        <v>#REF!</v>
      </c>
      <c r="K597" s="16" t="e">
        <f t="shared" si="82"/>
        <v>#REF!</v>
      </c>
      <c r="L597" s="16" t="e">
        <f t="shared" si="83"/>
        <v>#REF!</v>
      </c>
      <c r="M597" s="276" t="e">
        <f t="shared" si="84"/>
        <v>#REF!</v>
      </c>
      <c r="N597" s="16" t="e">
        <f t="shared" si="85"/>
        <v>#REF!</v>
      </c>
      <c r="O597" s="16" t="e">
        <f t="shared" si="86"/>
        <v>#REF!</v>
      </c>
      <c r="P597" s="16" t="e">
        <f>#REF!</f>
        <v>#REF!</v>
      </c>
      <c r="Q597" s="16" t="e">
        <f t="shared" si="87"/>
        <v>#REF!</v>
      </c>
      <c r="R597" s="241" t="e">
        <f>#REF!</f>
        <v>#REF!</v>
      </c>
      <c r="S597" s="248"/>
      <c r="T597" s="242" t="e">
        <f t="shared" si="88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89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1"/>
        <v>#REF!</v>
      </c>
      <c r="K598" s="16" t="e">
        <f t="shared" si="82"/>
        <v>#REF!</v>
      </c>
      <c r="L598" s="16" t="e">
        <f t="shared" si="83"/>
        <v>#REF!</v>
      </c>
      <c r="M598" s="276" t="e">
        <f t="shared" si="84"/>
        <v>#REF!</v>
      </c>
      <c r="N598" s="16" t="e">
        <f t="shared" si="85"/>
        <v>#REF!</v>
      </c>
      <c r="O598" s="16" t="e">
        <f t="shared" si="86"/>
        <v>#REF!</v>
      </c>
      <c r="P598" s="16" t="e">
        <f>#REF!</f>
        <v>#REF!</v>
      </c>
      <c r="Q598" s="16" t="e">
        <f t="shared" si="87"/>
        <v>#REF!</v>
      </c>
      <c r="R598" s="241" t="e">
        <f>#REF!</f>
        <v>#REF!</v>
      </c>
      <c r="S598" s="38"/>
      <c r="T598" s="242" t="e">
        <f t="shared" si="88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89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1"/>
        <v>#REF!</v>
      </c>
      <c r="K599" s="16" t="e">
        <f t="shared" si="82"/>
        <v>#REF!</v>
      </c>
      <c r="L599" s="16" t="e">
        <f t="shared" si="83"/>
        <v>#REF!</v>
      </c>
      <c r="M599" s="276" t="e">
        <f t="shared" si="84"/>
        <v>#REF!</v>
      </c>
      <c r="N599" s="16" t="e">
        <f t="shared" si="85"/>
        <v>#REF!</v>
      </c>
      <c r="O599" s="16" t="e">
        <f t="shared" si="86"/>
        <v>#REF!</v>
      </c>
      <c r="P599" s="16" t="e">
        <f>#REF!</f>
        <v>#REF!</v>
      </c>
      <c r="Q599" s="16" t="e">
        <f t="shared" si="87"/>
        <v>#REF!</v>
      </c>
      <c r="R599" s="241" t="e">
        <f>#REF!</f>
        <v>#REF!</v>
      </c>
      <c r="S599" s="38"/>
      <c r="T599" s="242" t="e">
        <f t="shared" si="88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89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1"/>
        <v>#REF!</v>
      </c>
      <c r="K600" s="16" t="e">
        <f t="shared" si="82"/>
        <v>#REF!</v>
      </c>
      <c r="L600" s="16" t="e">
        <f t="shared" si="83"/>
        <v>#REF!</v>
      </c>
      <c r="M600" s="276" t="e">
        <f t="shared" si="84"/>
        <v>#REF!</v>
      </c>
      <c r="N600" s="16" t="e">
        <f t="shared" si="85"/>
        <v>#REF!</v>
      </c>
      <c r="O600" s="16" t="e">
        <f t="shared" si="86"/>
        <v>#REF!</v>
      </c>
      <c r="P600" s="16" t="e">
        <f>#REF!</f>
        <v>#REF!</v>
      </c>
      <c r="Q600" s="16" t="e">
        <f t="shared" si="87"/>
        <v>#REF!</v>
      </c>
      <c r="R600" s="241" t="e">
        <f>#REF!</f>
        <v>#REF!</v>
      </c>
      <c r="S600" s="38"/>
      <c r="T600" s="242" t="e">
        <f t="shared" si="88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89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1"/>
        <v>#REF!</v>
      </c>
      <c r="K601" s="16" t="e">
        <f t="shared" si="82"/>
        <v>#REF!</v>
      </c>
      <c r="L601" s="16" t="e">
        <f t="shared" si="83"/>
        <v>#REF!</v>
      </c>
      <c r="M601" s="276" t="e">
        <f t="shared" si="84"/>
        <v>#REF!</v>
      </c>
      <c r="N601" s="16" t="e">
        <f t="shared" si="85"/>
        <v>#REF!</v>
      </c>
      <c r="O601" s="16" t="e">
        <f t="shared" si="86"/>
        <v>#REF!</v>
      </c>
      <c r="P601" s="16" t="e">
        <f>#REF!</f>
        <v>#REF!</v>
      </c>
      <c r="Q601" s="16" t="e">
        <f t="shared" si="87"/>
        <v>#REF!</v>
      </c>
      <c r="R601" s="241" t="e">
        <f>#REF!</f>
        <v>#REF!</v>
      </c>
      <c r="S601" s="38"/>
      <c r="T601" s="242" t="e">
        <f t="shared" si="88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89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1"/>
        <v>#REF!</v>
      </c>
      <c r="K602" s="16" t="e">
        <f t="shared" si="82"/>
        <v>#REF!</v>
      </c>
      <c r="L602" s="16" t="e">
        <f t="shared" si="83"/>
        <v>#REF!</v>
      </c>
      <c r="M602" s="276" t="e">
        <f t="shared" si="84"/>
        <v>#REF!</v>
      </c>
      <c r="N602" s="16" t="e">
        <f t="shared" si="85"/>
        <v>#REF!</v>
      </c>
      <c r="O602" s="16" t="e">
        <f t="shared" si="86"/>
        <v>#REF!</v>
      </c>
      <c r="P602" s="16" t="e">
        <f>#REF!</f>
        <v>#REF!</v>
      </c>
      <c r="Q602" s="16" t="e">
        <f t="shared" si="87"/>
        <v>#REF!</v>
      </c>
      <c r="R602" s="241" t="e">
        <f>#REF!</f>
        <v>#REF!</v>
      </c>
      <c r="S602" s="38"/>
      <c r="T602" s="242" t="e">
        <f t="shared" si="88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89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1"/>
        <v>#REF!</v>
      </c>
      <c r="K603" s="16" t="e">
        <f t="shared" si="82"/>
        <v>#REF!</v>
      </c>
      <c r="L603" s="16" t="e">
        <f t="shared" si="83"/>
        <v>#REF!</v>
      </c>
      <c r="M603" s="276" t="e">
        <f t="shared" si="84"/>
        <v>#REF!</v>
      </c>
      <c r="N603" s="16" t="e">
        <f t="shared" si="85"/>
        <v>#REF!</v>
      </c>
      <c r="O603" s="16" t="e">
        <f t="shared" si="86"/>
        <v>#REF!</v>
      </c>
      <c r="P603" s="16" t="e">
        <f>#REF!</f>
        <v>#REF!</v>
      </c>
      <c r="Q603" s="16" t="e">
        <f t="shared" si="87"/>
        <v>#REF!</v>
      </c>
      <c r="R603" s="241" t="e">
        <f>#REF!</f>
        <v>#REF!</v>
      </c>
      <c r="S603" s="38"/>
      <c r="T603" s="242" t="e">
        <f t="shared" si="88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89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1"/>
        <v>#REF!</v>
      </c>
      <c r="K604" s="16" t="e">
        <f t="shared" si="82"/>
        <v>#REF!</v>
      </c>
      <c r="L604" s="16" t="e">
        <f t="shared" si="83"/>
        <v>#REF!</v>
      </c>
      <c r="M604" s="276" t="e">
        <f t="shared" si="84"/>
        <v>#REF!</v>
      </c>
      <c r="N604" s="16" t="e">
        <f t="shared" si="85"/>
        <v>#REF!</v>
      </c>
      <c r="O604" s="16" t="e">
        <f t="shared" si="86"/>
        <v>#REF!</v>
      </c>
      <c r="P604" s="16" t="e">
        <f>#REF!</f>
        <v>#REF!</v>
      </c>
      <c r="Q604" s="16" t="e">
        <f t="shared" si="87"/>
        <v>#REF!</v>
      </c>
      <c r="R604" s="241" t="e">
        <f>#REF!</f>
        <v>#REF!</v>
      </c>
      <c r="S604" s="38"/>
      <c r="T604" s="242" t="e">
        <f t="shared" si="88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89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1"/>
        <v>#REF!</v>
      </c>
      <c r="K605" s="16" t="e">
        <f t="shared" si="82"/>
        <v>#REF!</v>
      </c>
      <c r="L605" s="16" t="e">
        <f t="shared" si="83"/>
        <v>#REF!</v>
      </c>
      <c r="M605" s="276" t="e">
        <f t="shared" si="84"/>
        <v>#REF!</v>
      </c>
      <c r="N605" s="16" t="e">
        <f t="shared" si="85"/>
        <v>#REF!</v>
      </c>
      <c r="O605" s="16" t="e">
        <f t="shared" si="86"/>
        <v>#REF!</v>
      </c>
      <c r="P605" s="16" t="e">
        <f>#REF!</f>
        <v>#REF!</v>
      </c>
      <c r="Q605" s="16" t="e">
        <f t="shared" si="87"/>
        <v>#REF!</v>
      </c>
      <c r="R605" s="241" t="e">
        <f>#REF!</f>
        <v>#REF!</v>
      </c>
      <c r="S605" s="38"/>
      <c r="T605" s="242" t="e">
        <f t="shared" si="88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89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1"/>
        <v>#REF!</v>
      </c>
      <c r="K606" s="16" t="e">
        <f t="shared" si="82"/>
        <v>#REF!</v>
      </c>
      <c r="L606" s="16" t="e">
        <f t="shared" si="83"/>
        <v>#REF!</v>
      </c>
      <c r="M606" s="276" t="e">
        <f t="shared" si="84"/>
        <v>#REF!</v>
      </c>
      <c r="N606" s="16" t="e">
        <f t="shared" si="85"/>
        <v>#REF!</v>
      </c>
      <c r="O606" s="16" t="e">
        <f t="shared" si="86"/>
        <v>#REF!</v>
      </c>
      <c r="P606" s="16" t="e">
        <f>#REF!</f>
        <v>#REF!</v>
      </c>
      <c r="Q606" s="16" t="e">
        <f t="shared" si="87"/>
        <v>#REF!</v>
      </c>
      <c r="R606" s="241" t="e">
        <f>#REF!</f>
        <v>#REF!</v>
      </c>
      <c r="S606" s="38"/>
      <c r="T606" s="242" t="e">
        <f t="shared" si="88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89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1"/>
        <v>#REF!</v>
      </c>
      <c r="K607" s="16" t="e">
        <f t="shared" si="82"/>
        <v>#REF!</v>
      </c>
      <c r="L607" s="16" t="e">
        <f t="shared" si="83"/>
        <v>#REF!</v>
      </c>
      <c r="M607" s="276" t="e">
        <f t="shared" si="84"/>
        <v>#REF!</v>
      </c>
      <c r="N607" s="16" t="e">
        <f t="shared" si="85"/>
        <v>#REF!</v>
      </c>
      <c r="O607" s="16" t="e">
        <f t="shared" si="86"/>
        <v>#REF!</v>
      </c>
      <c r="P607" s="16" t="e">
        <f>#REF!</f>
        <v>#REF!</v>
      </c>
      <c r="Q607" s="16" t="e">
        <f t="shared" si="87"/>
        <v>#REF!</v>
      </c>
      <c r="R607" s="241" t="e">
        <f>#REF!</f>
        <v>#REF!</v>
      </c>
      <c r="S607" s="38"/>
      <c r="T607" s="242" t="e">
        <f t="shared" si="88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89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1"/>
        <v>#REF!</v>
      </c>
      <c r="K608" s="16" t="e">
        <f t="shared" si="82"/>
        <v>#REF!</v>
      </c>
      <c r="L608" s="16" t="e">
        <f t="shared" si="83"/>
        <v>#REF!</v>
      </c>
      <c r="M608" s="276" t="e">
        <f t="shared" si="84"/>
        <v>#REF!</v>
      </c>
      <c r="N608" s="16" t="e">
        <f t="shared" si="85"/>
        <v>#REF!</v>
      </c>
      <c r="O608" s="16" t="e">
        <f t="shared" si="86"/>
        <v>#REF!</v>
      </c>
      <c r="P608" s="16" t="e">
        <f>#REF!</f>
        <v>#REF!</v>
      </c>
      <c r="Q608" s="16" t="e">
        <f t="shared" si="87"/>
        <v>#REF!</v>
      </c>
      <c r="R608" s="241" t="e">
        <f>#REF!</f>
        <v>#REF!</v>
      </c>
      <c r="S608" s="38"/>
      <c r="T608" s="242" t="e">
        <f t="shared" si="88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89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1"/>
        <v>#REF!</v>
      </c>
      <c r="K609" s="16" t="e">
        <f t="shared" si="82"/>
        <v>#REF!</v>
      </c>
      <c r="L609" s="16" t="e">
        <f t="shared" si="83"/>
        <v>#REF!</v>
      </c>
      <c r="M609" s="276" t="e">
        <f t="shared" si="84"/>
        <v>#REF!</v>
      </c>
      <c r="N609" s="16" t="e">
        <f t="shared" si="85"/>
        <v>#REF!</v>
      </c>
      <c r="O609" s="16" t="e">
        <f t="shared" si="86"/>
        <v>#REF!</v>
      </c>
      <c r="P609" s="16" t="e">
        <f>#REF!</f>
        <v>#REF!</v>
      </c>
      <c r="Q609" s="16" t="e">
        <f t="shared" si="87"/>
        <v>#REF!</v>
      </c>
      <c r="R609" s="241" t="e">
        <f>#REF!</f>
        <v>#REF!</v>
      </c>
      <c r="S609" s="37"/>
      <c r="T609" s="242" t="e">
        <f t="shared" si="88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89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1"/>
        <v>#REF!</v>
      </c>
      <c r="K610" s="16" t="e">
        <f t="shared" si="82"/>
        <v>#REF!</v>
      </c>
      <c r="L610" s="16" t="e">
        <f t="shared" si="83"/>
        <v>#REF!</v>
      </c>
      <c r="M610" s="276" t="e">
        <f t="shared" si="84"/>
        <v>#REF!</v>
      </c>
      <c r="N610" s="16" t="e">
        <f t="shared" si="85"/>
        <v>#REF!</v>
      </c>
      <c r="O610" s="16" t="e">
        <f t="shared" si="86"/>
        <v>#REF!</v>
      </c>
      <c r="P610" s="16" t="e">
        <f>#REF!</f>
        <v>#REF!</v>
      </c>
      <c r="Q610" s="16" t="e">
        <f t="shared" si="87"/>
        <v>#REF!</v>
      </c>
      <c r="R610" s="241" t="e">
        <f>#REF!</f>
        <v>#REF!</v>
      </c>
      <c r="S610" s="37"/>
      <c r="T610" s="242" t="e">
        <f t="shared" si="88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89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1"/>
        <v>#REF!</v>
      </c>
      <c r="K611" s="16" t="e">
        <f t="shared" si="82"/>
        <v>#REF!</v>
      </c>
      <c r="L611" s="16" t="e">
        <f t="shared" si="83"/>
        <v>#REF!</v>
      </c>
      <c r="M611" s="276" t="e">
        <f t="shared" si="84"/>
        <v>#REF!</v>
      </c>
      <c r="N611" s="16" t="e">
        <f t="shared" si="85"/>
        <v>#REF!</v>
      </c>
      <c r="O611" s="16" t="e">
        <f t="shared" si="86"/>
        <v>#REF!</v>
      </c>
      <c r="P611" s="16" t="e">
        <f>#REF!</f>
        <v>#REF!</v>
      </c>
      <c r="Q611" s="16" t="e">
        <f t="shared" si="87"/>
        <v>#REF!</v>
      </c>
      <c r="R611" s="241" t="e">
        <f>#REF!</f>
        <v>#REF!</v>
      </c>
      <c r="S611" s="37"/>
      <c r="T611" s="242" t="e">
        <f t="shared" si="88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89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1"/>
        <v>#REF!</v>
      </c>
      <c r="K612" s="16" t="e">
        <f t="shared" si="82"/>
        <v>#REF!</v>
      </c>
      <c r="L612" s="16" t="e">
        <f t="shared" si="83"/>
        <v>#REF!</v>
      </c>
      <c r="M612" s="276" t="e">
        <f t="shared" si="84"/>
        <v>#REF!</v>
      </c>
      <c r="N612" s="16" t="e">
        <f t="shared" si="85"/>
        <v>#REF!</v>
      </c>
      <c r="O612" s="16" t="e">
        <f t="shared" si="86"/>
        <v>#REF!</v>
      </c>
      <c r="P612" s="16" t="e">
        <f>#REF!</f>
        <v>#REF!</v>
      </c>
      <c r="Q612" s="16" t="e">
        <f t="shared" si="87"/>
        <v>#REF!</v>
      </c>
      <c r="R612" s="241" t="e">
        <f>#REF!</f>
        <v>#REF!</v>
      </c>
      <c r="S612" s="37"/>
      <c r="T612" s="242" t="e">
        <f t="shared" si="88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89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1"/>
        <v>#REF!</v>
      </c>
      <c r="K613" s="16" t="e">
        <f t="shared" si="82"/>
        <v>#REF!</v>
      </c>
      <c r="L613" s="16" t="e">
        <f t="shared" si="83"/>
        <v>#REF!</v>
      </c>
      <c r="M613" s="276" t="e">
        <f t="shared" si="84"/>
        <v>#REF!</v>
      </c>
      <c r="N613" s="16" t="e">
        <f t="shared" si="85"/>
        <v>#REF!</v>
      </c>
      <c r="O613" s="16" t="e">
        <f t="shared" si="86"/>
        <v>#REF!</v>
      </c>
      <c r="P613" s="16" t="e">
        <f>#REF!</f>
        <v>#REF!</v>
      </c>
      <c r="Q613" s="16" t="e">
        <f t="shared" si="87"/>
        <v>#REF!</v>
      </c>
      <c r="R613" s="241" t="e">
        <f>#REF!</f>
        <v>#REF!</v>
      </c>
      <c r="S613" s="37"/>
      <c r="T613" s="242" t="e">
        <f t="shared" si="88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89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1"/>
        <v>#REF!</v>
      </c>
      <c r="K614" s="16" t="e">
        <f t="shared" si="82"/>
        <v>#REF!</v>
      </c>
      <c r="L614" s="16" t="e">
        <f t="shared" si="83"/>
        <v>#REF!</v>
      </c>
      <c r="M614" s="276" t="e">
        <f t="shared" si="84"/>
        <v>#REF!</v>
      </c>
      <c r="N614" s="16" t="e">
        <f t="shared" si="85"/>
        <v>#REF!</v>
      </c>
      <c r="O614" s="16" t="e">
        <f t="shared" si="86"/>
        <v>#REF!</v>
      </c>
      <c r="P614" s="16" t="e">
        <f>#REF!</f>
        <v>#REF!</v>
      </c>
      <c r="Q614" s="16" t="e">
        <f t="shared" si="87"/>
        <v>#REF!</v>
      </c>
      <c r="R614" s="241" t="e">
        <f>#REF!</f>
        <v>#REF!</v>
      </c>
      <c r="S614" s="37"/>
      <c r="T614" s="242" t="e">
        <f t="shared" si="88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89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1"/>
        <v>#REF!</v>
      </c>
      <c r="K615" s="16" t="e">
        <f t="shared" si="82"/>
        <v>#REF!</v>
      </c>
      <c r="L615" s="16" t="e">
        <f t="shared" si="83"/>
        <v>#REF!</v>
      </c>
      <c r="M615" s="276" t="e">
        <f t="shared" si="84"/>
        <v>#REF!</v>
      </c>
      <c r="N615" s="16" t="e">
        <f t="shared" si="85"/>
        <v>#REF!</v>
      </c>
      <c r="O615" s="16" t="e">
        <f t="shared" si="86"/>
        <v>#REF!</v>
      </c>
      <c r="P615" s="16" t="e">
        <f>#REF!</f>
        <v>#REF!</v>
      </c>
      <c r="Q615" s="16" t="e">
        <f t="shared" si="87"/>
        <v>#REF!</v>
      </c>
      <c r="R615" s="241" t="e">
        <f>#REF!</f>
        <v>#REF!</v>
      </c>
      <c r="S615" s="37"/>
      <c r="T615" s="242" t="e">
        <f t="shared" si="88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89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1"/>
        <v>#REF!</v>
      </c>
      <c r="K616" s="16" t="e">
        <f t="shared" si="82"/>
        <v>#REF!</v>
      </c>
      <c r="L616" s="16" t="e">
        <f t="shared" si="83"/>
        <v>#REF!</v>
      </c>
      <c r="M616" s="276" t="e">
        <f t="shared" si="84"/>
        <v>#REF!</v>
      </c>
      <c r="N616" s="16" t="e">
        <f t="shared" si="85"/>
        <v>#REF!</v>
      </c>
      <c r="O616" s="16" t="e">
        <f t="shared" si="86"/>
        <v>#REF!</v>
      </c>
      <c r="P616" s="16" t="e">
        <f>#REF!</f>
        <v>#REF!</v>
      </c>
      <c r="Q616" s="16" t="e">
        <f t="shared" si="87"/>
        <v>#REF!</v>
      </c>
      <c r="R616" s="241" t="e">
        <f>#REF!</f>
        <v>#REF!</v>
      </c>
      <c r="S616" s="37"/>
      <c r="T616" s="242" t="e">
        <f t="shared" si="88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89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1"/>
        <v>#REF!</v>
      </c>
      <c r="K617" s="16" t="e">
        <f t="shared" si="82"/>
        <v>#REF!</v>
      </c>
      <c r="L617" s="16" t="e">
        <f t="shared" si="83"/>
        <v>#REF!</v>
      </c>
      <c r="M617" s="276" t="e">
        <f t="shared" si="84"/>
        <v>#REF!</v>
      </c>
      <c r="N617" s="16" t="e">
        <f t="shared" si="85"/>
        <v>#REF!</v>
      </c>
      <c r="O617" s="16" t="e">
        <f t="shared" si="86"/>
        <v>#REF!</v>
      </c>
      <c r="P617" s="16" t="e">
        <f>#REF!</f>
        <v>#REF!</v>
      </c>
      <c r="Q617" s="16" t="e">
        <f t="shared" si="87"/>
        <v>#REF!</v>
      </c>
      <c r="R617" s="241" t="e">
        <f>#REF!</f>
        <v>#REF!</v>
      </c>
      <c r="S617" s="37"/>
      <c r="T617" s="242" t="e">
        <f t="shared" si="88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89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1"/>
        <v>#REF!</v>
      </c>
      <c r="K618" s="16" t="e">
        <f t="shared" si="82"/>
        <v>#REF!</v>
      </c>
      <c r="L618" s="16" t="e">
        <f t="shared" si="83"/>
        <v>#REF!</v>
      </c>
      <c r="M618" s="276" t="e">
        <f t="shared" si="84"/>
        <v>#REF!</v>
      </c>
      <c r="N618" s="16" t="e">
        <f t="shared" si="85"/>
        <v>#REF!</v>
      </c>
      <c r="O618" s="16" t="e">
        <f t="shared" si="86"/>
        <v>#REF!</v>
      </c>
      <c r="P618" s="16" t="e">
        <f>#REF!</f>
        <v>#REF!</v>
      </c>
      <c r="Q618" s="16" t="e">
        <f t="shared" si="87"/>
        <v>#REF!</v>
      </c>
      <c r="R618" s="241" t="e">
        <f>#REF!</f>
        <v>#REF!</v>
      </c>
      <c r="S618" s="37"/>
      <c r="T618" s="242" t="e">
        <f t="shared" si="88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89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1"/>
        <v>#REF!</v>
      </c>
      <c r="K619" s="16" t="e">
        <f t="shared" si="82"/>
        <v>#REF!</v>
      </c>
      <c r="L619" s="16" t="e">
        <f t="shared" si="83"/>
        <v>#REF!</v>
      </c>
      <c r="M619" s="276" t="e">
        <f t="shared" si="84"/>
        <v>#REF!</v>
      </c>
      <c r="N619" s="16" t="e">
        <f t="shared" si="85"/>
        <v>#REF!</v>
      </c>
      <c r="O619" s="16" t="e">
        <f t="shared" si="86"/>
        <v>#REF!</v>
      </c>
      <c r="P619" s="16" t="e">
        <f>#REF!</f>
        <v>#REF!</v>
      </c>
      <c r="Q619" s="16" t="e">
        <f t="shared" si="87"/>
        <v>#REF!</v>
      </c>
      <c r="R619" s="241" t="e">
        <f>#REF!</f>
        <v>#REF!</v>
      </c>
      <c r="S619" s="37"/>
      <c r="T619" s="242" t="e">
        <f t="shared" si="88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89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1"/>
        <v>#REF!</v>
      </c>
      <c r="K620" s="16" t="e">
        <f t="shared" si="82"/>
        <v>#REF!</v>
      </c>
      <c r="L620" s="16" t="e">
        <f t="shared" si="83"/>
        <v>#REF!</v>
      </c>
      <c r="M620" s="276" t="e">
        <f t="shared" si="84"/>
        <v>#REF!</v>
      </c>
      <c r="N620" s="16" t="e">
        <f t="shared" si="85"/>
        <v>#REF!</v>
      </c>
      <c r="O620" s="16" t="e">
        <f t="shared" si="86"/>
        <v>#REF!</v>
      </c>
      <c r="P620" s="16" t="e">
        <f>#REF!</f>
        <v>#REF!</v>
      </c>
      <c r="Q620" s="16" t="e">
        <f t="shared" si="87"/>
        <v>#REF!</v>
      </c>
      <c r="R620" s="241" t="e">
        <f>#REF!</f>
        <v>#REF!</v>
      </c>
      <c r="S620" s="37"/>
      <c r="T620" s="242" t="e">
        <f t="shared" si="88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89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1"/>
        <v>#REF!</v>
      </c>
      <c r="K621" s="16" t="e">
        <f t="shared" si="82"/>
        <v>#REF!</v>
      </c>
      <c r="L621" s="16" t="e">
        <f t="shared" si="83"/>
        <v>#REF!</v>
      </c>
      <c r="M621" s="276" t="e">
        <f t="shared" si="84"/>
        <v>#REF!</v>
      </c>
      <c r="N621" s="16" t="e">
        <f t="shared" si="85"/>
        <v>#REF!</v>
      </c>
      <c r="O621" s="16" t="e">
        <f t="shared" si="86"/>
        <v>#REF!</v>
      </c>
      <c r="P621" s="16" t="e">
        <f>#REF!</f>
        <v>#REF!</v>
      </c>
      <c r="Q621" s="16" t="e">
        <f t="shared" si="87"/>
        <v>#REF!</v>
      </c>
      <c r="R621" s="241" t="e">
        <f>#REF!</f>
        <v>#REF!</v>
      </c>
      <c r="S621" s="37"/>
      <c r="T621" s="242" t="e">
        <f t="shared" si="88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89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1"/>
        <v>#REF!</v>
      </c>
      <c r="K622" s="16" t="e">
        <f t="shared" si="82"/>
        <v>#REF!</v>
      </c>
      <c r="L622" s="16" t="e">
        <f t="shared" si="83"/>
        <v>#REF!</v>
      </c>
      <c r="M622" s="276" t="e">
        <f t="shared" si="84"/>
        <v>#REF!</v>
      </c>
      <c r="N622" s="16" t="e">
        <f t="shared" si="85"/>
        <v>#REF!</v>
      </c>
      <c r="O622" s="16" t="e">
        <f t="shared" si="86"/>
        <v>#REF!</v>
      </c>
      <c r="P622" s="16" t="e">
        <f>#REF!</f>
        <v>#REF!</v>
      </c>
      <c r="Q622" s="16" t="e">
        <f t="shared" si="87"/>
        <v>#REF!</v>
      </c>
      <c r="R622" s="241" t="e">
        <f>#REF!</f>
        <v>#REF!</v>
      </c>
      <c r="S622" s="37"/>
      <c r="T622" s="242" t="e">
        <f t="shared" si="88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89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1"/>
        <v>#REF!</v>
      </c>
      <c r="K623" s="16" t="e">
        <f t="shared" si="82"/>
        <v>#REF!</v>
      </c>
      <c r="L623" s="16" t="e">
        <f t="shared" si="83"/>
        <v>#REF!</v>
      </c>
      <c r="M623" s="276" t="e">
        <f t="shared" si="84"/>
        <v>#REF!</v>
      </c>
      <c r="N623" s="16" t="e">
        <f t="shared" si="85"/>
        <v>#REF!</v>
      </c>
      <c r="O623" s="16" t="e">
        <f t="shared" si="86"/>
        <v>#REF!</v>
      </c>
      <c r="P623" s="16" t="e">
        <f>#REF!</f>
        <v>#REF!</v>
      </c>
      <c r="Q623" s="16" t="e">
        <f t="shared" si="87"/>
        <v>#REF!</v>
      </c>
      <c r="R623" s="241" t="e">
        <f>#REF!</f>
        <v>#REF!</v>
      </c>
      <c r="S623" s="37"/>
      <c r="T623" s="242" t="e">
        <f t="shared" si="88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89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1"/>
        <v>#REF!</v>
      </c>
      <c r="K624" s="16" t="e">
        <f t="shared" si="82"/>
        <v>#REF!</v>
      </c>
      <c r="L624" s="16" t="e">
        <f t="shared" si="83"/>
        <v>#REF!</v>
      </c>
      <c r="M624" s="276" t="e">
        <f t="shared" si="84"/>
        <v>#REF!</v>
      </c>
      <c r="N624" s="16" t="e">
        <f t="shared" si="85"/>
        <v>#REF!</v>
      </c>
      <c r="O624" s="16" t="e">
        <f t="shared" si="86"/>
        <v>#REF!</v>
      </c>
      <c r="P624" s="16" t="e">
        <f>#REF!</f>
        <v>#REF!</v>
      </c>
      <c r="Q624" s="16" t="e">
        <f t="shared" si="87"/>
        <v>#REF!</v>
      </c>
      <c r="R624" s="241" t="e">
        <f>#REF!</f>
        <v>#REF!</v>
      </c>
      <c r="S624" s="37"/>
      <c r="T624" s="242" t="e">
        <f t="shared" si="88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89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1"/>
        <v>#REF!</v>
      </c>
      <c r="K625" s="16" t="e">
        <f t="shared" si="82"/>
        <v>#REF!</v>
      </c>
      <c r="L625" s="16" t="e">
        <f t="shared" si="83"/>
        <v>#REF!</v>
      </c>
      <c r="M625" s="276" t="e">
        <f t="shared" si="84"/>
        <v>#REF!</v>
      </c>
      <c r="N625" s="16" t="e">
        <f t="shared" si="85"/>
        <v>#REF!</v>
      </c>
      <c r="O625" s="16" t="e">
        <f t="shared" si="86"/>
        <v>#REF!</v>
      </c>
      <c r="P625" s="16" t="e">
        <f>#REF!</f>
        <v>#REF!</v>
      </c>
      <c r="Q625" s="16" t="e">
        <f t="shared" si="87"/>
        <v>#REF!</v>
      </c>
      <c r="R625" s="241" t="e">
        <f>#REF!</f>
        <v>#REF!</v>
      </c>
      <c r="S625" s="37"/>
      <c r="T625" s="242" t="e">
        <f t="shared" si="88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89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1"/>
        <v>#REF!</v>
      </c>
      <c r="K626" s="16" t="e">
        <f t="shared" si="82"/>
        <v>#REF!</v>
      </c>
      <c r="L626" s="16" t="e">
        <f t="shared" si="83"/>
        <v>#REF!</v>
      </c>
      <c r="M626" s="276" t="e">
        <f t="shared" si="84"/>
        <v>#REF!</v>
      </c>
      <c r="N626" s="16" t="e">
        <f t="shared" si="85"/>
        <v>#REF!</v>
      </c>
      <c r="O626" s="16" t="e">
        <f t="shared" si="86"/>
        <v>#REF!</v>
      </c>
      <c r="P626" s="16" t="e">
        <f>#REF!</f>
        <v>#REF!</v>
      </c>
      <c r="Q626" s="16" t="e">
        <f t="shared" si="87"/>
        <v>#REF!</v>
      </c>
      <c r="R626" s="241" t="e">
        <f>#REF!</f>
        <v>#REF!</v>
      </c>
      <c r="S626" s="37"/>
      <c r="T626" s="242" t="e">
        <f t="shared" si="88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89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1"/>
        <v>#REF!</v>
      </c>
      <c r="K627" s="16" t="e">
        <f t="shared" si="82"/>
        <v>#REF!</v>
      </c>
      <c r="L627" s="16" t="e">
        <f t="shared" si="83"/>
        <v>#REF!</v>
      </c>
      <c r="M627" s="276" t="e">
        <f t="shared" si="84"/>
        <v>#REF!</v>
      </c>
      <c r="N627" s="16" t="e">
        <f t="shared" si="85"/>
        <v>#REF!</v>
      </c>
      <c r="O627" s="16" t="e">
        <f t="shared" si="86"/>
        <v>#REF!</v>
      </c>
      <c r="P627" s="16" t="e">
        <f>#REF!</f>
        <v>#REF!</v>
      </c>
      <c r="Q627" s="16" t="e">
        <f t="shared" si="87"/>
        <v>#REF!</v>
      </c>
      <c r="R627" s="241" t="e">
        <f>#REF!</f>
        <v>#REF!</v>
      </c>
      <c r="S627" s="37"/>
      <c r="T627" s="242" t="e">
        <f t="shared" si="88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89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1"/>
        <v>#REF!</v>
      </c>
      <c r="K628" s="16" t="e">
        <f t="shared" si="82"/>
        <v>#REF!</v>
      </c>
      <c r="L628" s="16" t="e">
        <f t="shared" si="83"/>
        <v>#REF!</v>
      </c>
      <c r="M628" s="276" t="e">
        <f t="shared" si="84"/>
        <v>#REF!</v>
      </c>
      <c r="N628" s="16" t="e">
        <f t="shared" si="85"/>
        <v>#REF!</v>
      </c>
      <c r="O628" s="16" t="e">
        <f t="shared" si="86"/>
        <v>#REF!</v>
      </c>
      <c r="P628" s="16" t="e">
        <f>#REF!</f>
        <v>#REF!</v>
      </c>
      <c r="Q628" s="16" t="e">
        <f t="shared" si="87"/>
        <v>#REF!</v>
      </c>
      <c r="R628" s="241" t="e">
        <f>#REF!</f>
        <v>#REF!</v>
      </c>
      <c r="S628" s="37"/>
      <c r="T628" s="242" t="e">
        <f t="shared" si="88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89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1"/>
        <v>#REF!</v>
      </c>
      <c r="K629" s="16" t="e">
        <f t="shared" si="82"/>
        <v>#REF!</v>
      </c>
      <c r="L629" s="16" t="e">
        <f t="shared" si="83"/>
        <v>#REF!</v>
      </c>
      <c r="M629" s="276" t="e">
        <f t="shared" si="84"/>
        <v>#REF!</v>
      </c>
      <c r="N629" s="16" t="e">
        <f t="shared" si="85"/>
        <v>#REF!</v>
      </c>
      <c r="O629" s="16" t="e">
        <f t="shared" si="86"/>
        <v>#REF!</v>
      </c>
      <c r="P629" s="16" t="e">
        <f>#REF!</f>
        <v>#REF!</v>
      </c>
      <c r="Q629" s="16" t="e">
        <f t="shared" si="87"/>
        <v>#REF!</v>
      </c>
      <c r="R629" s="241" t="e">
        <f>#REF!</f>
        <v>#REF!</v>
      </c>
      <c r="S629" s="37"/>
      <c r="T629" s="242" t="e">
        <f t="shared" si="88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89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1"/>
        <v>#REF!</v>
      </c>
      <c r="K630" s="16" t="e">
        <f t="shared" si="82"/>
        <v>#REF!</v>
      </c>
      <c r="L630" s="16" t="e">
        <f t="shared" si="83"/>
        <v>#REF!</v>
      </c>
      <c r="M630" s="276" t="e">
        <f t="shared" si="84"/>
        <v>#REF!</v>
      </c>
      <c r="N630" s="16" t="e">
        <f t="shared" si="85"/>
        <v>#REF!</v>
      </c>
      <c r="O630" s="16" t="e">
        <f t="shared" si="86"/>
        <v>#REF!</v>
      </c>
      <c r="P630" s="16" t="e">
        <f>#REF!</f>
        <v>#REF!</v>
      </c>
      <c r="Q630" s="16" t="e">
        <f t="shared" si="87"/>
        <v>#REF!</v>
      </c>
      <c r="R630" s="241" t="e">
        <f>#REF!</f>
        <v>#REF!</v>
      </c>
      <c r="S630" s="37"/>
      <c r="T630" s="242" t="e">
        <f t="shared" si="88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89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1"/>
        <v>#REF!</v>
      </c>
      <c r="K631" s="16" t="e">
        <f t="shared" si="82"/>
        <v>#REF!</v>
      </c>
      <c r="L631" s="16" t="e">
        <f t="shared" si="83"/>
        <v>#REF!</v>
      </c>
      <c r="M631" s="276" t="e">
        <f t="shared" si="84"/>
        <v>#REF!</v>
      </c>
      <c r="N631" s="16" t="e">
        <f t="shared" si="85"/>
        <v>#REF!</v>
      </c>
      <c r="O631" s="16" t="e">
        <f t="shared" si="86"/>
        <v>#REF!</v>
      </c>
      <c r="P631" s="16" t="e">
        <f>#REF!</f>
        <v>#REF!</v>
      </c>
      <c r="Q631" s="16" t="e">
        <f t="shared" si="87"/>
        <v>#REF!</v>
      </c>
      <c r="R631" s="241" t="e">
        <f>#REF!</f>
        <v>#REF!</v>
      </c>
      <c r="S631" s="37"/>
      <c r="T631" s="242" t="e">
        <f t="shared" si="88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89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1"/>
        <v>#REF!</v>
      </c>
      <c r="K632" s="16" t="e">
        <f t="shared" si="82"/>
        <v>#REF!</v>
      </c>
      <c r="L632" s="16" t="e">
        <f t="shared" si="83"/>
        <v>#REF!</v>
      </c>
      <c r="M632" s="276" t="e">
        <f t="shared" si="84"/>
        <v>#REF!</v>
      </c>
      <c r="N632" s="16" t="e">
        <f t="shared" si="85"/>
        <v>#REF!</v>
      </c>
      <c r="O632" s="16" t="e">
        <f t="shared" si="86"/>
        <v>#REF!</v>
      </c>
      <c r="P632" s="16" t="e">
        <f>#REF!</f>
        <v>#REF!</v>
      </c>
      <c r="Q632" s="16" t="e">
        <f t="shared" si="87"/>
        <v>#REF!</v>
      </c>
      <c r="R632" s="241" t="e">
        <f>#REF!</f>
        <v>#REF!</v>
      </c>
      <c r="S632" s="37"/>
      <c r="T632" s="242" t="e">
        <f t="shared" si="88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89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1"/>
        <v>#REF!</v>
      </c>
      <c r="K633" s="16" t="e">
        <f t="shared" si="82"/>
        <v>#REF!</v>
      </c>
      <c r="L633" s="16" t="e">
        <f t="shared" si="83"/>
        <v>#REF!</v>
      </c>
      <c r="M633" s="276" t="e">
        <f t="shared" si="84"/>
        <v>#REF!</v>
      </c>
      <c r="N633" s="16" t="e">
        <f t="shared" si="85"/>
        <v>#REF!</v>
      </c>
      <c r="O633" s="16" t="e">
        <f t="shared" si="86"/>
        <v>#REF!</v>
      </c>
      <c r="P633" s="16" t="e">
        <f>#REF!</f>
        <v>#REF!</v>
      </c>
      <c r="Q633" s="16" t="e">
        <f t="shared" si="87"/>
        <v>#REF!</v>
      </c>
      <c r="R633" s="241" t="e">
        <f>#REF!</f>
        <v>#REF!</v>
      </c>
      <c r="S633" s="37"/>
      <c r="T633" s="242" t="e">
        <f t="shared" si="88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89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1"/>
        <v>#REF!</v>
      </c>
      <c r="K634" s="16" t="e">
        <f t="shared" si="82"/>
        <v>#REF!</v>
      </c>
      <c r="L634" s="16" t="e">
        <f t="shared" si="83"/>
        <v>#REF!</v>
      </c>
      <c r="M634" s="276" t="e">
        <f t="shared" si="84"/>
        <v>#REF!</v>
      </c>
      <c r="N634" s="16" t="e">
        <f t="shared" si="85"/>
        <v>#REF!</v>
      </c>
      <c r="O634" s="16" t="e">
        <f t="shared" si="86"/>
        <v>#REF!</v>
      </c>
      <c r="P634" s="16" t="e">
        <f>#REF!</f>
        <v>#REF!</v>
      </c>
      <c r="Q634" s="16" t="e">
        <f t="shared" si="87"/>
        <v>#REF!</v>
      </c>
      <c r="R634" s="241" t="e">
        <f>#REF!</f>
        <v>#REF!</v>
      </c>
      <c r="S634" s="37"/>
      <c r="T634" s="242" t="e">
        <f t="shared" si="88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89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1"/>
        <v>#REF!</v>
      </c>
      <c r="K635" s="16" t="e">
        <f t="shared" si="82"/>
        <v>#REF!</v>
      </c>
      <c r="L635" s="16" t="e">
        <f t="shared" si="83"/>
        <v>#REF!</v>
      </c>
      <c r="M635" s="276" t="e">
        <f t="shared" si="84"/>
        <v>#REF!</v>
      </c>
      <c r="N635" s="16" t="e">
        <f t="shared" si="85"/>
        <v>#REF!</v>
      </c>
      <c r="O635" s="16" t="e">
        <f t="shared" si="86"/>
        <v>#REF!</v>
      </c>
      <c r="P635" s="16" t="e">
        <f>#REF!</f>
        <v>#REF!</v>
      </c>
      <c r="Q635" s="16" t="e">
        <f t="shared" si="87"/>
        <v>#REF!</v>
      </c>
      <c r="R635" s="241" t="e">
        <f>#REF!</f>
        <v>#REF!</v>
      </c>
      <c r="S635" s="37"/>
      <c r="T635" s="242" t="e">
        <f t="shared" si="88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89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1"/>
        <v>#REF!</v>
      </c>
      <c r="K636" s="16" t="e">
        <f t="shared" si="82"/>
        <v>#REF!</v>
      </c>
      <c r="L636" s="16" t="e">
        <f t="shared" si="83"/>
        <v>#REF!</v>
      </c>
      <c r="M636" s="276" t="e">
        <f t="shared" si="84"/>
        <v>#REF!</v>
      </c>
      <c r="N636" s="16" t="e">
        <f t="shared" si="85"/>
        <v>#REF!</v>
      </c>
      <c r="O636" s="16" t="e">
        <f t="shared" si="86"/>
        <v>#REF!</v>
      </c>
      <c r="P636" s="16" t="e">
        <f>#REF!</f>
        <v>#REF!</v>
      </c>
      <c r="Q636" s="16" t="e">
        <f t="shared" si="87"/>
        <v>#REF!</v>
      </c>
      <c r="R636" s="241" t="e">
        <f>#REF!</f>
        <v>#REF!</v>
      </c>
      <c r="S636" s="37"/>
      <c r="T636" s="242" t="e">
        <f t="shared" si="88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89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1"/>
        <v>#REF!</v>
      </c>
      <c r="K637" s="16" t="e">
        <f t="shared" si="82"/>
        <v>#REF!</v>
      </c>
      <c r="L637" s="16" t="e">
        <f t="shared" si="83"/>
        <v>#REF!</v>
      </c>
      <c r="M637" s="276" t="e">
        <f t="shared" si="84"/>
        <v>#REF!</v>
      </c>
      <c r="N637" s="16" t="e">
        <f t="shared" si="85"/>
        <v>#REF!</v>
      </c>
      <c r="O637" s="16" t="e">
        <f t="shared" si="86"/>
        <v>#REF!</v>
      </c>
      <c r="P637" s="16" t="e">
        <f>#REF!</f>
        <v>#REF!</v>
      </c>
      <c r="Q637" s="16" t="e">
        <f t="shared" si="87"/>
        <v>#REF!</v>
      </c>
      <c r="R637" s="241" t="e">
        <f>#REF!</f>
        <v>#REF!</v>
      </c>
      <c r="S637" s="37"/>
      <c r="T637" s="242" t="e">
        <f t="shared" si="88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89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1"/>
        <v>#REF!</v>
      </c>
      <c r="K638" s="16" t="e">
        <f t="shared" si="82"/>
        <v>#REF!</v>
      </c>
      <c r="L638" s="16" t="e">
        <f t="shared" si="83"/>
        <v>#REF!</v>
      </c>
      <c r="M638" s="276" t="e">
        <f t="shared" si="84"/>
        <v>#REF!</v>
      </c>
      <c r="N638" s="16" t="e">
        <f t="shared" si="85"/>
        <v>#REF!</v>
      </c>
      <c r="O638" s="16" t="e">
        <f t="shared" si="86"/>
        <v>#REF!</v>
      </c>
      <c r="P638" s="16" t="e">
        <f>#REF!</f>
        <v>#REF!</v>
      </c>
      <c r="Q638" s="16" t="e">
        <f t="shared" si="87"/>
        <v>#REF!</v>
      </c>
      <c r="R638" s="241" t="e">
        <f>#REF!</f>
        <v>#REF!</v>
      </c>
      <c r="S638" s="37"/>
      <c r="T638" s="242" t="e">
        <f t="shared" si="88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89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1"/>
        <v>#REF!</v>
      </c>
      <c r="K639" s="16" t="e">
        <f t="shared" si="82"/>
        <v>#REF!</v>
      </c>
      <c r="L639" s="16" t="e">
        <f t="shared" si="83"/>
        <v>#REF!</v>
      </c>
      <c r="M639" s="276" t="e">
        <f t="shared" si="84"/>
        <v>#REF!</v>
      </c>
      <c r="N639" s="16" t="e">
        <f t="shared" si="85"/>
        <v>#REF!</v>
      </c>
      <c r="O639" s="16" t="e">
        <f t="shared" si="86"/>
        <v>#REF!</v>
      </c>
      <c r="P639" s="16" t="e">
        <f>#REF!</f>
        <v>#REF!</v>
      </c>
      <c r="Q639" s="16" t="e">
        <f t="shared" si="87"/>
        <v>#REF!</v>
      </c>
      <c r="R639" s="241" t="e">
        <f>#REF!</f>
        <v>#REF!</v>
      </c>
      <c r="S639" s="37"/>
      <c r="T639" s="242" t="e">
        <f t="shared" si="88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89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1"/>
        <v>#REF!</v>
      </c>
      <c r="K640" s="16" t="e">
        <f t="shared" si="82"/>
        <v>#REF!</v>
      </c>
      <c r="L640" s="16" t="e">
        <f t="shared" si="83"/>
        <v>#REF!</v>
      </c>
      <c r="M640" s="276" t="e">
        <f t="shared" si="84"/>
        <v>#REF!</v>
      </c>
      <c r="N640" s="16" t="e">
        <f t="shared" si="85"/>
        <v>#REF!</v>
      </c>
      <c r="O640" s="16" t="e">
        <f t="shared" si="86"/>
        <v>#REF!</v>
      </c>
      <c r="P640" s="16" t="e">
        <f>#REF!</f>
        <v>#REF!</v>
      </c>
      <c r="Q640" s="16" t="e">
        <f t="shared" si="87"/>
        <v>#REF!</v>
      </c>
      <c r="R640" s="241" t="e">
        <f>#REF!</f>
        <v>#REF!</v>
      </c>
      <c r="S640" s="37"/>
      <c r="T640" s="242" t="e">
        <f t="shared" si="88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89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1"/>
        <v>#REF!</v>
      </c>
      <c r="K641" s="16" t="e">
        <f t="shared" si="82"/>
        <v>#REF!</v>
      </c>
      <c r="L641" s="16" t="e">
        <f t="shared" si="83"/>
        <v>#REF!</v>
      </c>
      <c r="M641" s="276" t="e">
        <f t="shared" si="84"/>
        <v>#REF!</v>
      </c>
      <c r="N641" s="16" t="e">
        <f t="shared" si="85"/>
        <v>#REF!</v>
      </c>
      <c r="O641" s="16" t="e">
        <f t="shared" si="86"/>
        <v>#REF!</v>
      </c>
      <c r="P641" s="16" t="e">
        <f>#REF!</f>
        <v>#REF!</v>
      </c>
      <c r="Q641" s="16" t="e">
        <f t="shared" si="87"/>
        <v>#REF!</v>
      </c>
      <c r="R641" s="241" t="e">
        <f>#REF!</f>
        <v>#REF!</v>
      </c>
      <c r="S641" s="37"/>
      <c r="T641" s="242" t="e">
        <f t="shared" si="88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89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1"/>
        <v>#REF!</v>
      </c>
      <c r="K642" s="16" t="e">
        <f t="shared" si="82"/>
        <v>#REF!</v>
      </c>
      <c r="L642" s="16" t="e">
        <f t="shared" si="83"/>
        <v>#REF!</v>
      </c>
      <c r="M642" s="276" t="e">
        <f t="shared" si="84"/>
        <v>#REF!</v>
      </c>
      <c r="N642" s="16" t="e">
        <f t="shared" si="85"/>
        <v>#REF!</v>
      </c>
      <c r="O642" s="16" t="e">
        <f t="shared" si="86"/>
        <v>#REF!</v>
      </c>
      <c r="P642" s="16" t="e">
        <f>#REF!</f>
        <v>#REF!</v>
      </c>
      <c r="Q642" s="16" t="e">
        <f t="shared" si="87"/>
        <v>#REF!</v>
      </c>
      <c r="R642" s="241" t="e">
        <f>#REF!</f>
        <v>#REF!</v>
      </c>
      <c r="S642" s="37"/>
      <c r="T642" s="242" t="e">
        <f t="shared" si="88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89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1"/>
        <v>#REF!</v>
      </c>
      <c r="K643" s="16" t="e">
        <f t="shared" si="82"/>
        <v>#REF!</v>
      </c>
      <c r="L643" s="16" t="e">
        <f t="shared" si="83"/>
        <v>#REF!</v>
      </c>
      <c r="M643" s="276" t="e">
        <f t="shared" si="84"/>
        <v>#REF!</v>
      </c>
      <c r="N643" s="16" t="e">
        <f t="shared" si="85"/>
        <v>#REF!</v>
      </c>
      <c r="O643" s="16" t="e">
        <f t="shared" si="86"/>
        <v>#REF!</v>
      </c>
      <c r="P643" s="16" t="e">
        <f>#REF!</f>
        <v>#REF!</v>
      </c>
      <c r="Q643" s="16" t="e">
        <f t="shared" si="87"/>
        <v>#REF!</v>
      </c>
      <c r="R643" s="241" t="e">
        <f>#REF!</f>
        <v>#REF!</v>
      </c>
      <c r="S643" s="37"/>
      <c r="T643" s="242" t="e">
        <f t="shared" si="88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89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1"/>
        <v>#REF!</v>
      </c>
      <c r="K644" s="16" t="e">
        <f t="shared" si="82"/>
        <v>#REF!</v>
      </c>
      <c r="L644" s="16" t="e">
        <f t="shared" si="83"/>
        <v>#REF!</v>
      </c>
      <c r="M644" s="276" t="e">
        <f t="shared" si="84"/>
        <v>#REF!</v>
      </c>
      <c r="N644" s="16" t="e">
        <f t="shared" si="85"/>
        <v>#REF!</v>
      </c>
      <c r="O644" s="16" t="e">
        <f t="shared" si="86"/>
        <v>#REF!</v>
      </c>
      <c r="P644" s="16" t="e">
        <f>#REF!</f>
        <v>#REF!</v>
      </c>
      <c r="Q644" s="16" t="e">
        <f t="shared" si="87"/>
        <v>#REF!</v>
      </c>
      <c r="R644" s="241" t="e">
        <f>#REF!</f>
        <v>#REF!</v>
      </c>
      <c r="S644" s="37"/>
      <c r="T644" s="242" t="e">
        <f t="shared" si="88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89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1"/>
        <v>#REF!</v>
      </c>
      <c r="K645" s="16" t="e">
        <f t="shared" si="82"/>
        <v>#REF!</v>
      </c>
      <c r="L645" s="16" t="e">
        <f t="shared" si="83"/>
        <v>#REF!</v>
      </c>
      <c r="M645" s="276" t="e">
        <f t="shared" si="84"/>
        <v>#REF!</v>
      </c>
      <c r="N645" s="16" t="e">
        <f t="shared" si="85"/>
        <v>#REF!</v>
      </c>
      <c r="O645" s="16" t="e">
        <f t="shared" si="86"/>
        <v>#REF!</v>
      </c>
      <c r="P645" s="16" t="e">
        <f>#REF!</f>
        <v>#REF!</v>
      </c>
      <c r="Q645" s="16" t="e">
        <f t="shared" si="87"/>
        <v>#REF!</v>
      </c>
      <c r="R645" s="241" t="e">
        <f>#REF!</f>
        <v>#REF!</v>
      </c>
      <c r="S645" s="37"/>
      <c r="T645" s="242" t="e">
        <f t="shared" si="88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89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0">I646</f>
        <v>#REF!</v>
      </c>
      <c r="K646" s="16" t="e">
        <f t="shared" ref="K646:K709" si="91">HOUR(I646-H646)+MINUTE(I646-H646)/60</f>
        <v>#REF!</v>
      </c>
      <c r="L646" s="16" t="e">
        <f t="shared" ref="L646:L709" si="92">IF(J646&lt;0.9993,"OP","")</f>
        <v>#REF!</v>
      </c>
      <c r="M646" s="276" t="e">
        <f t="shared" ref="M646:M709" si="93">IF(K646&lt;6,"ANT",IF(K646&lt;12,"BLU","CID"))</f>
        <v>#REF!</v>
      </c>
      <c r="N646" s="16" t="e">
        <f t="shared" ref="N646:N709" si="94">VALUE(O646)</f>
        <v>#REF!</v>
      </c>
      <c r="O646" s="16" t="e">
        <f t="shared" ref="O646:O709" si="95">SUBSTITUTE(P646,"MW","")</f>
        <v>#REF!</v>
      </c>
      <c r="P646" s="16" t="e">
        <f>#REF!</f>
        <v>#REF!</v>
      </c>
      <c r="Q646" s="16" t="e">
        <f t="shared" ref="Q646:Q709" si="96">IF(J646&gt;=0.99,"0","1")</f>
        <v>#REF!</v>
      </c>
      <c r="R646" s="241" t="e">
        <f>#REF!</f>
        <v>#REF!</v>
      </c>
      <c r="S646" s="37"/>
      <c r="T646" s="242" t="e">
        <f t="shared" ref="T646:T709" si="97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0"/>
        <v>#REF!</v>
      </c>
      <c r="K647" s="16" t="e">
        <f t="shared" si="91"/>
        <v>#REF!</v>
      </c>
      <c r="L647" s="16" t="e">
        <f t="shared" si="92"/>
        <v>#REF!</v>
      </c>
      <c r="M647" s="276" t="e">
        <f t="shared" si="93"/>
        <v>#REF!</v>
      </c>
      <c r="N647" s="16" t="e">
        <f t="shared" si="94"/>
        <v>#REF!</v>
      </c>
      <c r="O647" s="16" t="e">
        <f t="shared" si="95"/>
        <v>#REF!</v>
      </c>
      <c r="P647" s="16" t="e">
        <f>#REF!</f>
        <v>#REF!</v>
      </c>
      <c r="Q647" s="16" t="e">
        <f t="shared" si="96"/>
        <v>#REF!</v>
      </c>
      <c r="R647" s="241" t="e">
        <f>#REF!</f>
        <v>#REF!</v>
      </c>
      <c r="S647" s="37"/>
      <c r="T647" s="242" t="e">
        <f t="shared" si="97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8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0"/>
        <v>#REF!</v>
      </c>
      <c r="K648" s="16" t="e">
        <f t="shared" si="91"/>
        <v>#REF!</v>
      </c>
      <c r="L648" s="16" t="e">
        <f t="shared" si="92"/>
        <v>#REF!</v>
      </c>
      <c r="M648" s="276" t="e">
        <f t="shared" si="93"/>
        <v>#REF!</v>
      </c>
      <c r="N648" s="16" t="e">
        <f t="shared" si="94"/>
        <v>#REF!</v>
      </c>
      <c r="O648" s="16" t="e">
        <f t="shared" si="95"/>
        <v>#REF!</v>
      </c>
      <c r="P648" s="16" t="e">
        <f>#REF!</f>
        <v>#REF!</v>
      </c>
      <c r="Q648" s="16" t="e">
        <f t="shared" si="96"/>
        <v>#REF!</v>
      </c>
      <c r="R648" s="241" t="e">
        <f>#REF!</f>
        <v>#REF!</v>
      </c>
      <c r="S648" s="37"/>
      <c r="T648" s="242" t="e">
        <f t="shared" si="97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8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0"/>
        <v>#REF!</v>
      </c>
      <c r="K649" s="16" t="e">
        <f t="shared" si="91"/>
        <v>#REF!</v>
      </c>
      <c r="L649" s="16" t="e">
        <f t="shared" si="92"/>
        <v>#REF!</v>
      </c>
      <c r="M649" s="276" t="e">
        <f t="shared" si="93"/>
        <v>#REF!</v>
      </c>
      <c r="N649" s="16" t="e">
        <f t="shared" si="94"/>
        <v>#REF!</v>
      </c>
      <c r="O649" s="16" t="e">
        <f t="shared" si="95"/>
        <v>#REF!</v>
      </c>
      <c r="P649" s="16" t="e">
        <f>#REF!</f>
        <v>#REF!</v>
      </c>
      <c r="Q649" s="16" t="e">
        <f t="shared" si="96"/>
        <v>#REF!</v>
      </c>
      <c r="R649" s="241" t="e">
        <f>#REF!</f>
        <v>#REF!</v>
      </c>
      <c r="S649" s="37"/>
      <c r="T649" s="242" t="e">
        <f t="shared" si="97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8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0"/>
        <v>#REF!</v>
      </c>
      <c r="K650" s="16" t="e">
        <f t="shared" si="91"/>
        <v>#REF!</v>
      </c>
      <c r="L650" s="16" t="e">
        <f t="shared" si="92"/>
        <v>#REF!</v>
      </c>
      <c r="M650" s="276" t="e">
        <f t="shared" si="93"/>
        <v>#REF!</v>
      </c>
      <c r="N650" s="16" t="e">
        <f t="shared" si="94"/>
        <v>#REF!</v>
      </c>
      <c r="O650" s="16" t="e">
        <f t="shared" si="95"/>
        <v>#REF!</v>
      </c>
      <c r="P650" s="16" t="e">
        <f>#REF!</f>
        <v>#REF!</v>
      </c>
      <c r="Q650" s="16" t="e">
        <f t="shared" si="96"/>
        <v>#REF!</v>
      </c>
      <c r="R650" s="241" t="e">
        <f>#REF!</f>
        <v>#REF!</v>
      </c>
      <c r="S650" s="37"/>
      <c r="T650" s="242" t="e">
        <f t="shared" si="97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8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0"/>
        <v>#REF!</v>
      </c>
      <c r="K651" s="16" t="e">
        <f t="shared" si="91"/>
        <v>#REF!</v>
      </c>
      <c r="L651" s="16" t="e">
        <f t="shared" si="92"/>
        <v>#REF!</v>
      </c>
      <c r="M651" s="276" t="e">
        <f t="shared" si="93"/>
        <v>#REF!</v>
      </c>
      <c r="N651" s="16" t="e">
        <f t="shared" si="94"/>
        <v>#REF!</v>
      </c>
      <c r="O651" s="16" t="e">
        <f t="shared" si="95"/>
        <v>#REF!</v>
      </c>
      <c r="P651" s="16" t="e">
        <f>#REF!</f>
        <v>#REF!</v>
      </c>
      <c r="Q651" s="16" t="e">
        <f t="shared" si="96"/>
        <v>#REF!</v>
      </c>
      <c r="R651" s="241" t="e">
        <f>#REF!</f>
        <v>#REF!</v>
      </c>
      <c r="S651" s="37"/>
      <c r="T651" s="242" t="e">
        <f t="shared" si="97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8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0"/>
        <v>#REF!</v>
      </c>
      <c r="K652" s="16" t="e">
        <f t="shared" si="91"/>
        <v>#REF!</v>
      </c>
      <c r="L652" s="16" t="e">
        <f t="shared" si="92"/>
        <v>#REF!</v>
      </c>
      <c r="M652" s="276" t="e">
        <f t="shared" si="93"/>
        <v>#REF!</v>
      </c>
      <c r="N652" s="16" t="e">
        <f t="shared" si="94"/>
        <v>#REF!</v>
      </c>
      <c r="O652" s="16" t="e">
        <f t="shared" si="95"/>
        <v>#REF!</v>
      </c>
      <c r="P652" s="16" t="e">
        <f>#REF!</f>
        <v>#REF!</v>
      </c>
      <c r="Q652" s="16" t="e">
        <f t="shared" si="96"/>
        <v>#REF!</v>
      </c>
      <c r="R652" s="241" t="e">
        <f>#REF!</f>
        <v>#REF!</v>
      </c>
      <c r="S652" s="37"/>
      <c r="T652" s="242" t="e">
        <f t="shared" si="97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8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0"/>
        <v>#REF!</v>
      </c>
      <c r="K653" s="16" t="e">
        <f t="shared" si="91"/>
        <v>#REF!</v>
      </c>
      <c r="L653" s="16" t="e">
        <f t="shared" si="92"/>
        <v>#REF!</v>
      </c>
      <c r="M653" s="276" t="e">
        <f t="shared" si="93"/>
        <v>#REF!</v>
      </c>
      <c r="N653" s="16" t="e">
        <f t="shared" si="94"/>
        <v>#REF!</v>
      </c>
      <c r="O653" s="16" t="e">
        <f t="shared" si="95"/>
        <v>#REF!</v>
      </c>
      <c r="P653" s="16" t="e">
        <f>#REF!</f>
        <v>#REF!</v>
      </c>
      <c r="Q653" s="16" t="e">
        <f t="shared" si="96"/>
        <v>#REF!</v>
      </c>
      <c r="R653" s="241" t="e">
        <f>#REF!</f>
        <v>#REF!</v>
      </c>
      <c r="S653" s="37"/>
      <c r="T653" s="242" t="e">
        <f t="shared" si="97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8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0"/>
        <v>#REF!</v>
      </c>
      <c r="K654" s="16" t="e">
        <f t="shared" si="91"/>
        <v>#REF!</v>
      </c>
      <c r="L654" s="16" t="e">
        <f t="shared" si="92"/>
        <v>#REF!</v>
      </c>
      <c r="M654" s="276" t="e">
        <f t="shared" si="93"/>
        <v>#REF!</v>
      </c>
      <c r="N654" s="16" t="e">
        <f t="shared" si="94"/>
        <v>#REF!</v>
      </c>
      <c r="O654" s="16" t="e">
        <f t="shared" si="95"/>
        <v>#REF!</v>
      </c>
      <c r="P654" s="16" t="e">
        <f>#REF!</f>
        <v>#REF!</v>
      </c>
      <c r="Q654" s="16" t="e">
        <f t="shared" si="96"/>
        <v>#REF!</v>
      </c>
      <c r="R654" s="241" t="e">
        <f>#REF!</f>
        <v>#REF!</v>
      </c>
      <c r="S654" s="37"/>
      <c r="T654" s="242" t="e">
        <f t="shared" si="97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8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0"/>
        <v>#REF!</v>
      </c>
      <c r="K655" s="16" t="e">
        <f t="shared" si="91"/>
        <v>#REF!</v>
      </c>
      <c r="L655" s="16" t="e">
        <f t="shared" si="92"/>
        <v>#REF!</v>
      </c>
      <c r="M655" s="276" t="e">
        <f t="shared" si="93"/>
        <v>#REF!</v>
      </c>
      <c r="N655" s="16" t="e">
        <f t="shared" si="94"/>
        <v>#REF!</v>
      </c>
      <c r="O655" s="16" t="e">
        <f t="shared" si="95"/>
        <v>#REF!</v>
      </c>
      <c r="P655" s="16" t="e">
        <f>#REF!</f>
        <v>#REF!</v>
      </c>
      <c r="Q655" s="16" t="e">
        <f t="shared" si="96"/>
        <v>#REF!</v>
      </c>
      <c r="R655" s="241" t="e">
        <f>#REF!</f>
        <v>#REF!</v>
      </c>
      <c r="S655" s="37"/>
      <c r="T655" s="242" t="e">
        <f t="shared" si="97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8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0"/>
        <v>#REF!</v>
      </c>
      <c r="K656" s="16" t="e">
        <f t="shared" si="91"/>
        <v>#REF!</v>
      </c>
      <c r="L656" s="16" t="e">
        <f t="shared" si="92"/>
        <v>#REF!</v>
      </c>
      <c r="M656" s="276" t="e">
        <f t="shared" si="93"/>
        <v>#REF!</v>
      </c>
      <c r="N656" s="16" t="e">
        <f t="shared" si="94"/>
        <v>#REF!</v>
      </c>
      <c r="O656" s="16" t="e">
        <f t="shared" si="95"/>
        <v>#REF!</v>
      </c>
      <c r="P656" s="16" t="e">
        <f>#REF!</f>
        <v>#REF!</v>
      </c>
      <c r="Q656" s="16" t="e">
        <f t="shared" si="96"/>
        <v>#REF!</v>
      </c>
      <c r="R656" s="241" t="e">
        <f>#REF!</f>
        <v>#REF!</v>
      </c>
      <c r="S656" s="37"/>
      <c r="T656" s="242" t="e">
        <f t="shared" si="97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8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0"/>
        <v>#REF!</v>
      </c>
      <c r="K657" s="16" t="e">
        <f t="shared" si="91"/>
        <v>#REF!</v>
      </c>
      <c r="L657" s="16" t="e">
        <f t="shared" si="92"/>
        <v>#REF!</v>
      </c>
      <c r="M657" s="276" t="e">
        <f t="shared" si="93"/>
        <v>#REF!</v>
      </c>
      <c r="N657" s="16" t="e">
        <f t="shared" si="94"/>
        <v>#REF!</v>
      </c>
      <c r="O657" s="16" t="e">
        <f t="shared" si="95"/>
        <v>#REF!</v>
      </c>
      <c r="P657" s="16" t="e">
        <f>#REF!</f>
        <v>#REF!</v>
      </c>
      <c r="Q657" s="16" t="e">
        <f t="shared" si="96"/>
        <v>#REF!</v>
      </c>
      <c r="R657" s="241" t="e">
        <f>#REF!</f>
        <v>#REF!</v>
      </c>
      <c r="S657" s="37"/>
      <c r="T657" s="242" t="e">
        <f t="shared" si="97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8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0"/>
        <v>#REF!</v>
      </c>
      <c r="K658" s="16" t="e">
        <f t="shared" si="91"/>
        <v>#REF!</v>
      </c>
      <c r="L658" s="16" t="e">
        <f t="shared" si="92"/>
        <v>#REF!</v>
      </c>
      <c r="M658" s="276" t="e">
        <f t="shared" si="93"/>
        <v>#REF!</v>
      </c>
      <c r="N658" s="16" t="e">
        <f t="shared" si="94"/>
        <v>#REF!</v>
      </c>
      <c r="O658" s="16" t="e">
        <f t="shared" si="95"/>
        <v>#REF!</v>
      </c>
      <c r="P658" s="16" t="e">
        <f>#REF!</f>
        <v>#REF!</v>
      </c>
      <c r="Q658" s="16" t="e">
        <f t="shared" si="96"/>
        <v>#REF!</v>
      </c>
      <c r="R658" s="241" t="e">
        <f>#REF!</f>
        <v>#REF!</v>
      </c>
      <c r="S658" s="37"/>
      <c r="T658" s="242" t="e">
        <f t="shared" si="97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8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0"/>
        <v>#REF!</v>
      </c>
      <c r="K659" s="16" t="e">
        <f t="shared" si="91"/>
        <v>#REF!</v>
      </c>
      <c r="L659" s="16" t="e">
        <f t="shared" si="92"/>
        <v>#REF!</v>
      </c>
      <c r="M659" s="276" t="e">
        <f t="shared" si="93"/>
        <v>#REF!</v>
      </c>
      <c r="N659" s="16" t="e">
        <f t="shared" si="94"/>
        <v>#REF!</v>
      </c>
      <c r="O659" s="16" t="e">
        <f t="shared" si="95"/>
        <v>#REF!</v>
      </c>
      <c r="P659" s="16" t="e">
        <f>#REF!</f>
        <v>#REF!</v>
      </c>
      <c r="Q659" s="16" t="e">
        <f t="shared" si="96"/>
        <v>#REF!</v>
      </c>
      <c r="R659" s="241" t="e">
        <f>#REF!</f>
        <v>#REF!</v>
      </c>
      <c r="S659" s="37"/>
      <c r="T659" s="242" t="e">
        <f t="shared" si="97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8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0"/>
        <v>#REF!</v>
      </c>
      <c r="K660" s="16" t="e">
        <f t="shared" si="91"/>
        <v>#REF!</v>
      </c>
      <c r="L660" s="16" t="e">
        <f t="shared" si="92"/>
        <v>#REF!</v>
      </c>
      <c r="M660" s="276" t="e">
        <f t="shared" si="93"/>
        <v>#REF!</v>
      </c>
      <c r="N660" s="16" t="e">
        <f t="shared" si="94"/>
        <v>#REF!</v>
      </c>
      <c r="O660" s="16" t="e">
        <f t="shared" si="95"/>
        <v>#REF!</v>
      </c>
      <c r="P660" s="16" t="e">
        <f>#REF!</f>
        <v>#REF!</v>
      </c>
      <c r="Q660" s="16" t="e">
        <f t="shared" si="96"/>
        <v>#REF!</v>
      </c>
      <c r="R660" s="241" t="e">
        <f>#REF!</f>
        <v>#REF!</v>
      </c>
      <c r="S660" s="37"/>
      <c r="T660" s="242" t="e">
        <f t="shared" si="97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8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0"/>
        <v>#REF!</v>
      </c>
      <c r="K661" s="16" t="e">
        <f t="shared" si="91"/>
        <v>#REF!</v>
      </c>
      <c r="L661" s="16" t="e">
        <f t="shared" si="92"/>
        <v>#REF!</v>
      </c>
      <c r="M661" s="276" t="e">
        <f t="shared" si="93"/>
        <v>#REF!</v>
      </c>
      <c r="N661" s="16" t="e">
        <f t="shared" si="94"/>
        <v>#REF!</v>
      </c>
      <c r="O661" s="16" t="e">
        <f t="shared" si="95"/>
        <v>#REF!</v>
      </c>
      <c r="P661" s="16" t="e">
        <f>#REF!</f>
        <v>#REF!</v>
      </c>
      <c r="Q661" s="16" t="e">
        <f t="shared" si="96"/>
        <v>#REF!</v>
      </c>
      <c r="R661" s="241" t="e">
        <f>#REF!</f>
        <v>#REF!</v>
      </c>
      <c r="S661" s="37"/>
      <c r="T661" s="242" t="e">
        <f t="shared" si="97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8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0"/>
        <v>#REF!</v>
      </c>
      <c r="K662" s="16" t="e">
        <f t="shared" si="91"/>
        <v>#REF!</v>
      </c>
      <c r="L662" s="16" t="e">
        <f t="shared" si="92"/>
        <v>#REF!</v>
      </c>
      <c r="M662" s="276" t="e">
        <f t="shared" si="93"/>
        <v>#REF!</v>
      </c>
      <c r="N662" s="16" t="e">
        <f t="shared" si="94"/>
        <v>#REF!</v>
      </c>
      <c r="O662" s="16" t="e">
        <f t="shared" si="95"/>
        <v>#REF!</v>
      </c>
      <c r="P662" s="16" t="e">
        <f>#REF!</f>
        <v>#REF!</v>
      </c>
      <c r="Q662" s="16" t="e">
        <f t="shared" si="96"/>
        <v>#REF!</v>
      </c>
      <c r="R662" s="241" t="e">
        <f>#REF!</f>
        <v>#REF!</v>
      </c>
      <c r="S662" s="37"/>
      <c r="T662" s="242" t="e">
        <f t="shared" si="97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8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0"/>
        <v>#REF!</v>
      </c>
      <c r="K663" s="16" t="e">
        <f t="shared" si="91"/>
        <v>#REF!</v>
      </c>
      <c r="L663" s="16" t="e">
        <f t="shared" si="92"/>
        <v>#REF!</v>
      </c>
      <c r="M663" s="276" t="e">
        <f t="shared" si="93"/>
        <v>#REF!</v>
      </c>
      <c r="N663" s="16" t="e">
        <f t="shared" si="94"/>
        <v>#REF!</v>
      </c>
      <c r="O663" s="16" t="e">
        <f t="shared" si="95"/>
        <v>#REF!</v>
      </c>
      <c r="P663" s="16" t="e">
        <f>#REF!</f>
        <v>#REF!</v>
      </c>
      <c r="Q663" s="16" t="e">
        <f t="shared" si="96"/>
        <v>#REF!</v>
      </c>
      <c r="R663" s="241" t="e">
        <f>#REF!</f>
        <v>#REF!</v>
      </c>
      <c r="S663" s="37"/>
      <c r="T663" s="242" t="e">
        <f t="shared" si="97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8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0"/>
        <v>#REF!</v>
      </c>
      <c r="K664" s="16" t="e">
        <f t="shared" si="91"/>
        <v>#REF!</v>
      </c>
      <c r="L664" s="16" t="e">
        <f t="shared" si="92"/>
        <v>#REF!</v>
      </c>
      <c r="M664" s="276" t="e">
        <f t="shared" si="93"/>
        <v>#REF!</v>
      </c>
      <c r="N664" s="16" t="e">
        <f t="shared" si="94"/>
        <v>#REF!</v>
      </c>
      <c r="O664" s="16" t="e">
        <f t="shared" si="95"/>
        <v>#REF!</v>
      </c>
      <c r="P664" s="16" t="e">
        <f>#REF!</f>
        <v>#REF!</v>
      </c>
      <c r="Q664" s="16" t="e">
        <f t="shared" si="96"/>
        <v>#REF!</v>
      </c>
      <c r="R664" s="241" t="e">
        <f>#REF!</f>
        <v>#REF!</v>
      </c>
      <c r="S664" s="37"/>
      <c r="T664" s="242" t="e">
        <f t="shared" si="97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8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0"/>
        <v>#REF!</v>
      </c>
      <c r="K665" s="16" t="e">
        <f t="shared" si="91"/>
        <v>#REF!</v>
      </c>
      <c r="L665" s="16" t="e">
        <f t="shared" si="92"/>
        <v>#REF!</v>
      </c>
      <c r="M665" s="276" t="e">
        <f t="shared" si="93"/>
        <v>#REF!</v>
      </c>
      <c r="N665" s="16" t="e">
        <f t="shared" si="94"/>
        <v>#REF!</v>
      </c>
      <c r="O665" s="16" t="e">
        <f t="shared" si="95"/>
        <v>#REF!</v>
      </c>
      <c r="P665" s="16" t="e">
        <f>#REF!</f>
        <v>#REF!</v>
      </c>
      <c r="Q665" s="16" t="e">
        <f t="shared" si="96"/>
        <v>#REF!</v>
      </c>
      <c r="R665" s="241" t="e">
        <f>#REF!</f>
        <v>#REF!</v>
      </c>
      <c r="S665" s="37"/>
      <c r="T665" s="242" t="e">
        <f t="shared" si="97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8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0"/>
        <v>#REF!</v>
      </c>
      <c r="K666" s="16" t="e">
        <f t="shared" si="91"/>
        <v>#REF!</v>
      </c>
      <c r="L666" s="16" t="e">
        <f t="shared" si="92"/>
        <v>#REF!</v>
      </c>
      <c r="M666" s="276" t="e">
        <f t="shared" si="93"/>
        <v>#REF!</v>
      </c>
      <c r="N666" s="16" t="e">
        <f t="shared" si="94"/>
        <v>#REF!</v>
      </c>
      <c r="O666" s="16" t="e">
        <f t="shared" si="95"/>
        <v>#REF!</v>
      </c>
      <c r="P666" s="16" t="e">
        <f>#REF!</f>
        <v>#REF!</v>
      </c>
      <c r="Q666" s="16" t="e">
        <f t="shared" si="96"/>
        <v>#REF!</v>
      </c>
      <c r="R666" s="241" t="e">
        <f>#REF!</f>
        <v>#REF!</v>
      </c>
      <c r="S666" s="37"/>
      <c r="T666" s="242" t="e">
        <f t="shared" si="97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8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0"/>
        <v>#REF!</v>
      </c>
      <c r="K667" s="16" t="e">
        <f t="shared" si="91"/>
        <v>#REF!</v>
      </c>
      <c r="L667" s="16" t="e">
        <f t="shared" si="92"/>
        <v>#REF!</v>
      </c>
      <c r="M667" s="276" t="e">
        <f t="shared" si="93"/>
        <v>#REF!</v>
      </c>
      <c r="N667" s="16" t="e">
        <f t="shared" si="94"/>
        <v>#REF!</v>
      </c>
      <c r="O667" s="16" t="e">
        <f t="shared" si="95"/>
        <v>#REF!</v>
      </c>
      <c r="P667" s="16" t="e">
        <f>#REF!</f>
        <v>#REF!</v>
      </c>
      <c r="Q667" s="16" t="e">
        <f t="shared" si="96"/>
        <v>#REF!</v>
      </c>
      <c r="R667" s="241" t="e">
        <f>#REF!</f>
        <v>#REF!</v>
      </c>
      <c r="S667" s="37"/>
      <c r="T667" s="242" t="e">
        <f t="shared" si="97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8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0"/>
        <v>#REF!</v>
      </c>
      <c r="K668" s="16" t="e">
        <f t="shared" si="91"/>
        <v>#REF!</v>
      </c>
      <c r="L668" s="16" t="e">
        <f t="shared" si="92"/>
        <v>#REF!</v>
      </c>
      <c r="M668" s="276" t="e">
        <f t="shared" si="93"/>
        <v>#REF!</v>
      </c>
      <c r="N668" s="16" t="e">
        <f t="shared" si="94"/>
        <v>#REF!</v>
      </c>
      <c r="O668" s="16" t="e">
        <f t="shared" si="95"/>
        <v>#REF!</v>
      </c>
      <c r="P668" s="16" t="e">
        <f>#REF!</f>
        <v>#REF!</v>
      </c>
      <c r="Q668" s="16" t="e">
        <f t="shared" si="96"/>
        <v>#REF!</v>
      </c>
      <c r="R668" s="241" t="e">
        <f>#REF!</f>
        <v>#REF!</v>
      </c>
      <c r="S668" s="37"/>
      <c r="T668" s="242" t="e">
        <f t="shared" si="97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8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0"/>
        <v>#REF!</v>
      </c>
      <c r="K669" s="16" t="e">
        <f t="shared" si="91"/>
        <v>#REF!</v>
      </c>
      <c r="L669" s="16" t="e">
        <f t="shared" si="92"/>
        <v>#REF!</v>
      </c>
      <c r="M669" s="276" t="e">
        <f t="shared" si="93"/>
        <v>#REF!</v>
      </c>
      <c r="N669" s="16" t="e">
        <f t="shared" si="94"/>
        <v>#REF!</v>
      </c>
      <c r="O669" s="16" t="e">
        <f t="shared" si="95"/>
        <v>#REF!</v>
      </c>
      <c r="P669" s="16" t="e">
        <f>#REF!</f>
        <v>#REF!</v>
      </c>
      <c r="Q669" s="16" t="e">
        <f t="shared" si="96"/>
        <v>#REF!</v>
      </c>
      <c r="R669" s="241" t="e">
        <f>#REF!</f>
        <v>#REF!</v>
      </c>
      <c r="S669" s="37"/>
      <c r="T669" s="242" t="e">
        <f t="shared" si="97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8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0"/>
        <v>#REF!</v>
      </c>
      <c r="K670" s="16" t="e">
        <f t="shared" si="91"/>
        <v>#REF!</v>
      </c>
      <c r="L670" s="16" t="e">
        <f t="shared" si="92"/>
        <v>#REF!</v>
      </c>
      <c r="M670" s="276" t="e">
        <f t="shared" si="93"/>
        <v>#REF!</v>
      </c>
      <c r="N670" s="16" t="e">
        <f t="shared" si="94"/>
        <v>#REF!</v>
      </c>
      <c r="O670" s="16" t="e">
        <f t="shared" si="95"/>
        <v>#REF!</v>
      </c>
      <c r="P670" s="16" t="e">
        <f>#REF!</f>
        <v>#REF!</v>
      </c>
      <c r="Q670" s="16" t="e">
        <f t="shared" si="96"/>
        <v>#REF!</v>
      </c>
      <c r="R670" s="241" t="e">
        <f>#REF!</f>
        <v>#REF!</v>
      </c>
      <c r="S670" s="37"/>
      <c r="T670" s="242" t="e">
        <f t="shared" si="97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8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0"/>
        <v>#REF!</v>
      </c>
      <c r="K671" s="16" t="e">
        <f t="shared" si="91"/>
        <v>#REF!</v>
      </c>
      <c r="L671" s="16" t="e">
        <f t="shared" si="92"/>
        <v>#REF!</v>
      </c>
      <c r="M671" s="276" t="e">
        <f t="shared" si="93"/>
        <v>#REF!</v>
      </c>
      <c r="N671" s="16" t="e">
        <f t="shared" si="94"/>
        <v>#REF!</v>
      </c>
      <c r="O671" s="16" t="e">
        <f t="shared" si="95"/>
        <v>#REF!</v>
      </c>
      <c r="P671" s="16" t="e">
        <f>#REF!</f>
        <v>#REF!</v>
      </c>
      <c r="Q671" s="16" t="e">
        <f t="shared" si="96"/>
        <v>#REF!</v>
      </c>
      <c r="R671" s="241" t="e">
        <f>#REF!</f>
        <v>#REF!</v>
      </c>
      <c r="S671" s="37"/>
      <c r="T671" s="242" t="e">
        <f t="shared" si="97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8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0"/>
        <v>#REF!</v>
      </c>
      <c r="K672" s="16" t="e">
        <f t="shared" si="91"/>
        <v>#REF!</v>
      </c>
      <c r="L672" s="16" t="e">
        <f t="shared" si="92"/>
        <v>#REF!</v>
      </c>
      <c r="M672" s="276" t="e">
        <f t="shared" si="93"/>
        <v>#REF!</v>
      </c>
      <c r="N672" s="16" t="e">
        <f t="shared" si="94"/>
        <v>#REF!</v>
      </c>
      <c r="O672" s="16" t="e">
        <f t="shared" si="95"/>
        <v>#REF!</v>
      </c>
      <c r="P672" s="16" t="e">
        <f>#REF!</f>
        <v>#REF!</v>
      </c>
      <c r="Q672" s="16" t="e">
        <f t="shared" si="96"/>
        <v>#REF!</v>
      </c>
      <c r="R672" s="241" t="e">
        <f>#REF!</f>
        <v>#REF!</v>
      </c>
      <c r="S672" s="37"/>
      <c r="T672" s="242" t="e">
        <f t="shared" si="97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8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0"/>
        <v>#REF!</v>
      </c>
      <c r="K673" s="16" t="e">
        <f t="shared" si="91"/>
        <v>#REF!</v>
      </c>
      <c r="L673" s="16" t="e">
        <f t="shared" si="92"/>
        <v>#REF!</v>
      </c>
      <c r="M673" s="276" t="e">
        <f t="shared" si="93"/>
        <v>#REF!</v>
      </c>
      <c r="N673" s="16" t="e">
        <f t="shared" si="94"/>
        <v>#REF!</v>
      </c>
      <c r="O673" s="16" t="e">
        <f t="shared" si="95"/>
        <v>#REF!</v>
      </c>
      <c r="P673" s="16" t="e">
        <f>#REF!</f>
        <v>#REF!</v>
      </c>
      <c r="Q673" s="16" t="e">
        <f t="shared" si="96"/>
        <v>#REF!</v>
      </c>
      <c r="R673" s="241" t="e">
        <f>#REF!</f>
        <v>#REF!</v>
      </c>
      <c r="S673" s="37"/>
      <c r="T673" s="242" t="e">
        <f t="shared" si="97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8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0"/>
        <v>#REF!</v>
      </c>
      <c r="K674" s="16" t="e">
        <f t="shared" si="91"/>
        <v>#REF!</v>
      </c>
      <c r="L674" s="16" t="e">
        <f t="shared" si="92"/>
        <v>#REF!</v>
      </c>
      <c r="M674" s="276" t="e">
        <f t="shared" si="93"/>
        <v>#REF!</v>
      </c>
      <c r="N674" s="16" t="e">
        <f t="shared" si="94"/>
        <v>#REF!</v>
      </c>
      <c r="O674" s="16" t="e">
        <f t="shared" si="95"/>
        <v>#REF!</v>
      </c>
      <c r="P674" s="16" t="e">
        <f>#REF!</f>
        <v>#REF!</v>
      </c>
      <c r="Q674" s="16" t="e">
        <f t="shared" si="96"/>
        <v>#REF!</v>
      </c>
      <c r="R674" s="241" t="e">
        <f>#REF!</f>
        <v>#REF!</v>
      </c>
      <c r="S674" s="37"/>
      <c r="T674" s="242" t="e">
        <f t="shared" si="97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8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0"/>
        <v>#REF!</v>
      </c>
      <c r="K675" s="16" t="e">
        <f t="shared" si="91"/>
        <v>#REF!</v>
      </c>
      <c r="L675" s="16" t="e">
        <f t="shared" si="92"/>
        <v>#REF!</v>
      </c>
      <c r="M675" s="276" t="e">
        <f t="shared" si="93"/>
        <v>#REF!</v>
      </c>
      <c r="N675" s="16" t="e">
        <f t="shared" si="94"/>
        <v>#REF!</v>
      </c>
      <c r="O675" s="16" t="e">
        <f t="shared" si="95"/>
        <v>#REF!</v>
      </c>
      <c r="P675" s="16" t="e">
        <f>#REF!</f>
        <v>#REF!</v>
      </c>
      <c r="Q675" s="16" t="e">
        <f t="shared" si="96"/>
        <v>#REF!</v>
      </c>
      <c r="R675" s="241" t="e">
        <f>#REF!</f>
        <v>#REF!</v>
      </c>
      <c r="S675" s="37"/>
      <c r="T675" s="242" t="e">
        <f t="shared" si="97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8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0"/>
        <v>#REF!</v>
      </c>
      <c r="K676" s="16" t="e">
        <f t="shared" si="91"/>
        <v>#REF!</v>
      </c>
      <c r="L676" s="16" t="e">
        <f t="shared" si="92"/>
        <v>#REF!</v>
      </c>
      <c r="M676" s="276" t="e">
        <f t="shared" si="93"/>
        <v>#REF!</v>
      </c>
      <c r="N676" s="16" t="e">
        <f t="shared" si="94"/>
        <v>#REF!</v>
      </c>
      <c r="O676" s="16" t="e">
        <f t="shared" si="95"/>
        <v>#REF!</v>
      </c>
      <c r="P676" s="16" t="e">
        <f>#REF!</f>
        <v>#REF!</v>
      </c>
      <c r="Q676" s="16" t="e">
        <f t="shared" si="96"/>
        <v>#REF!</v>
      </c>
      <c r="R676" s="241" t="e">
        <f>#REF!</f>
        <v>#REF!</v>
      </c>
      <c r="S676" s="37"/>
      <c r="T676" s="242" t="e">
        <f t="shared" si="97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8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0"/>
        <v>#REF!</v>
      </c>
      <c r="K677" s="16" t="e">
        <f t="shared" si="91"/>
        <v>#REF!</v>
      </c>
      <c r="L677" s="16" t="e">
        <f t="shared" si="92"/>
        <v>#REF!</v>
      </c>
      <c r="M677" s="276" t="e">
        <f t="shared" si="93"/>
        <v>#REF!</v>
      </c>
      <c r="N677" s="16" t="e">
        <f t="shared" si="94"/>
        <v>#REF!</v>
      </c>
      <c r="O677" s="16" t="e">
        <f t="shared" si="95"/>
        <v>#REF!</v>
      </c>
      <c r="P677" s="16" t="e">
        <f>#REF!</f>
        <v>#REF!</v>
      </c>
      <c r="Q677" s="16" t="e">
        <f t="shared" si="96"/>
        <v>#REF!</v>
      </c>
      <c r="R677" s="241" t="e">
        <f>#REF!</f>
        <v>#REF!</v>
      </c>
      <c r="S677" s="37"/>
      <c r="T677" s="242" t="e">
        <f t="shared" si="97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8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0"/>
        <v>#REF!</v>
      </c>
      <c r="K678" s="16" t="e">
        <f t="shared" si="91"/>
        <v>#REF!</v>
      </c>
      <c r="L678" s="16" t="e">
        <f t="shared" si="92"/>
        <v>#REF!</v>
      </c>
      <c r="M678" s="276" t="e">
        <f t="shared" si="93"/>
        <v>#REF!</v>
      </c>
      <c r="N678" s="16" t="e">
        <f t="shared" si="94"/>
        <v>#REF!</v>
      </c>
      <c r="O678" s="16" t="e">
        <f t="shared" si="95"/>
        <v>#REF!</v>
      </c>
      <c r="P678" s="16" t="e">
        <f>#REF!</f>
        <v>#REF!</v>
      </c>
      <c r="Q678" s="16" t="e">
        <f t="shared" si="96"/>
        <v>#REF!</v>
      </c>
      <c r="R678" s="241" t="e">
        <f>#REF!</f>
        <v>#REF!</v>
      </c>
      <c r="S678" s="37"/>
      <c r="T678" s="242" t="e">
        <f t="shared" si="97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8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0"/>
        <v>#REF!</v>
      </c>
      <c r="K679" s="16" t="e">
        <f t="shared" si="91"/>
        <v>#REF!</v>
      </c>
      <c r="L679" s="16" t="e">
        <f t="shared" si="92"/>
        <v>#REF!</v>
      </c>
      <c r="M679" s="276" t="e">
        <f t="shared" si="93"/>
        <v>#REF!</v>
      </c>
      <c r="N679" s="16" t="e">
        <f t="shared" si="94"/>
        <v>#REF!</v>
      </c>
      <c r="O679" s="16" t="e">
        <f t="shared" si="95"/>
        <v>#REF!</v>
      </c>
      <c r="P679" s="16" t="e">
        <f>#REF!</f>
        <v>#REF!</v>
      </c>
      <c r="Q679" s="16" t="e">
        <f t="shared" si="96"/>
        <v>#REF!</v>
      </c>
      <c r="R679" s="241" t="e">
        <f>#REF!</f>
        <v>#REF!</v>
      </c>
      <c r="S679" s="37"/>
      <c r="T679" s="242" t="e">
        <f t="shared" si="97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8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0"/>
        <v>#REF!</v>
      </c>
      <c r="K680" s="16" t="e">
        <f t="shared" si="91"/>
        <v>#REF!</v>
      </c>
      <c r="L680" s="16" t="e">
        <f t="shared" si="92"/>
        <v>#REF!</v>
      </c>
      <c r="M680" s="276" t="e">
        <f t="shared" si="93"/>
        <v>#REF!</v>
      </c>
      <c r="N680" s="16" t="e">
        <f t="shared" si="94"/>
        <v>#REF!</v>
      </c>
      <c r="O680" s="16" t="e">
        <f t="shared" si="95"/>
        <v>#REF!</v>
      </c>
      <c r="P680" s="16" t="e">
        <f>#REF!</f>
        <v>#REF!</v>
      </c>
      <c r="Q680" s="16" t="e">
        <f t="shared" si="96"/>
        <v>#REF!</v>
      </c>
      <c r="R680" s="241" t="e">
        <f>#REF!</f>
        <v>#REF!</v>
      </c>
      <c r="S680" s="37"/>
      <c r="T680" s="242" t="e">
        <f t="shared" si="97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8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0"/>
        <v>#REF!</v>
      </c>
      <c r="K681" s="16" t="e">
        <f t="shared" si="91"/>
        <v>#REF!</v>
      </c>
      <c r="L681" s="16" t="e">
        <f t="shared" si="92"/>
        <v>#REF!</v>
      </c>
      <c r="M681" s="276" t="e">
        <f t="shared" si="93"/>
        <v>#REF!</v>
      </c>
      <c r="N681" s="16" t="e">
        <f t="shared" si="94"/>
        <v>#REF!</v>
      </c>
      <c r="O681" s="16" t="e">
        <f t="shared" si="95"/>
        <v>#REF!</v>
      </c>
      <c r="P681" s="16" t="e">
        <f>#REF!</f>
        <v>#REF!</v>
      </c>
      <c r="Q681" s="16" t="e">
        <f t="shared" si="96"/>
        <v>#REF!</v>
      </c>
      <c r="R681" s="241" t="e">
        <f>#REF!</f>
        <v>#REF!</v>
      </c>
      <c r="S681" s="37"/>
      <c r="T681" s="242" t="e">
        <f t="shared" si="97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8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0"/>
        <v>#REF!</v>
      </c>
      <c r="K682" s="16" t="e">
        <f t="shared" si="91"/>
        <v>#REF!</v>
      </c>
      <c r="L682" s="16" t="e">
        <f t="shared" si="92"/>
        <v>#REF!</v>
      </c>
      <c r="M682" s="276" t="e">
        <f t="shared" si="93"/>
        <v>#REF!</v>
      </c>
      <c r="N682" s="16" t="e">
        <f t="shared" si="94"/>
        <v>#REF!</v>
      </c>
      <c r="O682" s="16" t="e">
        <f t="shared" si="95"/>
        <v>#REF!</v>
      </c>
      <c r="P682" s="16" t="e">
        <f>#REF!</f>
        <v>#REF!</v>
      </c>
      <c r="Q682" s="16" t="e">
        <f t="shared" si="96"/>
        <v>#REF!</v>
      </c>
      <c r="R682" s="241" t="e">
        <f>#REF!</f>
        <v>#REF!</v>
      </c>
      <c r="S682" s="37"/>
      <c r="T682" s="242" t="e">
        <f t="shared" si="97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8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0"/>
        <v>#REF!</v>
      </c>
      <c r="K683" s="16" t="e">
        <f t="shared" si="91"/>
        <v>#REF!</v>
      </c>
      <c r="L683" s="16" t="e">
        <f t="shared" si="92"/>
        <v>#REF!</v>
      </c>
      <c r="M683" s="276" t="e">
        <f t="shared" si="93"/>
        <v>#REF!</v>
      </c>
      <c r="N683" s="16" t="e">
        <f t="shared" si="94"/>
        <v>#REF!</v>
      </c>
      <c r="O683" s="16" t="e">
        <f t="shared" si="95"/>
        <v>#REF!</v>
      </c>
      <c r="P683" s="16" t="e">
        <f>#REF!</f>
        <v>#REF!</v>
      </c>
      <c r="Q683" s="16" t="e">
        <f t="shared" si="96"/>
        <v>#REF!</v>
      </c>
      <c r="R683" s="241" t="e">
        <f>#REF!</f>
        <v>#REF!</v>
      </c>
      <c r="S683" s="37"/>
      <c r="T683" s="242" t="e">
        <f t="shared" si="97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8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0"/>
        <v>#REF!</v>
      </c>
      <c r="K684" s="16" t="e">
        <f t="shared" si="91"/>
        <v>#REF!</v>
      </c>
      <c r="L684" s="16" t="e">
        <f t="shared" si="92"/>
        <v>#REF!</v>
      </c>
      <c r="M684" s="276" t="e">
        <f t="shared" si="93"/>
        <v>#REF!</v>
      </c>
      <c r="N684" s="16" t="e">
        <f t="shared" si="94"/>
        <v>#REF!</v>
      </c>
      <c r="O684" s="16" t="e">
        <f t="shared" si="95"/>
        <v>#REF!</v>
      </c>
      <c r="P684" s="16" t="e">
        <f>#REF!</f>
        <v>#REF!</v>
      </c>
      <c r="Q684" s="16" t="e">
        <f t="shared" si="96"/>
        <v>#REF!</v>
      </c>
      <c r="R684" s="241" t="e">
        <f>#REF!</f>
        <v>#REF!</v>
      </c>
      <c r="S684" s="37"/>
      <c r="T684" s="242" t="e">
        <f t="shared" si="97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8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0"/>
        <v>#REF!</v>
      </c>
      <c r="K685" s="16" t="e">
        <f t="shared" si="91"/>
        <v>#REF!</v>
      </c>
      <c r="L685" s="16" t="e">
        <f t="shared" si="92"/>
        <v>#REF!</v>
      </c>
      <c r="M685" s="276" t="e">
        <f t="shared" si="93"/>
        <v>#REF!</v>
      </c>
      <c r="N685" s="16" t="e">
        <f t="shared" si="94"/>
        <v>#REF!</v>
      </c>
      <c r="O685" s="16" t="e">
        <f t="shared" si="95"/>
        <v>#REF!</v>
      </c>
      <c r="P685" s="16" t="e">
        <f>#REF!</f>
        <v>#REF!</v>
      </c>
      <c r="Q685" s="16" t="e">
        <f t="shared" si="96"/>
        <v>#REF!</v>
      </c>
      <c r="R685" s="241" t="e">
        <f>#REF!</f>
        <v>#REF!</v>
      </c>
      <c r="S685" s="37"/>
      <c r="T685" s="242" t="e">
        <f t="shared" si="97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8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0"/>
        <v>#REF!</v>
      </c>
      <c r="K686" s="16" t="e">
        <f t="shared" si="91"/>
        <v>#REF!</v>
      </c>
      <c r="L686" s="16" t="e">
        <f t="shared" si="92"/>
        <v>#REF!</v>
      </c>
      <c r="M686" s="276" t="e">
        <f t="shared" si="93"/>
        <v>#REF!</v>
      </c>
      <c r="N686" s="16" t="e">
        <f t="shared" si="94"/>
        <v>#REF!</v>
      </c>
      <c r="O686" s="16" t="e">
        <f t="shared" si="95"/>
        <v>#REF!</v>
      </c>
      <c r="P686" s="16" t="e">
        <f>#REF!</f>
        <v>#REF!</v>
      </c>
      <c r="Q686" s="16" t="e">
        <f t="shared" si="96"/>
        <v>#REF!</v>
      </c>
      <c r="R686" s="241" t="e">
        <f>#REF!</f>
        <v>#REF!</v>
      </c>
      <c r="S686" s="37"/>
      <c r="T686" s="242" t="e">
        <f t="shared" si="97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8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0"/>
        <v>#REF!</v>
      </c>
      <c r="K687" s="16" t="e">
        <f t="shared" si="91"/>
        <v>#REF!</v>
      </c>
      <c r="L687" s="16" t="e">
        <f t="shared" si="92"/>
        <v>#REF!</v>
      </c>
      <c r="M687" s="276" t="e">
        <f t="shared" si="93"/>
        <v>#REF!</v>
      </c>
      <c r="N687" s="16" t="e">
        <f t="shared" si="94"/>
        <v>#REF!</v>
      </c>
      <c r="O687" s="16" t="e">
        <f t="shared" si="95"/>
        <v>#REF!</v>
      </c>
      <c r="P687" s="16" t="e">
        <f>#REF!</f>
        <v>#REF!</v>
      </c>
      <c r="Q687" s="16" t="e">
        <f t="shared" si="96"/>
        <v>#REF!</v>
      </c>
      <c r="R687" s="241" t="e">
        <f>#REF!</f>
        <v>#REF!</v>
      </c>
      <c r="S687" s="37"/>
      <c r="T687" s="242" t="e">
        <f t="shared" si="97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8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0"/>
        <v>#REF!</v>
      </c>
      <c r="K688" s="16" t="e">
        <f t="shared" si="91"/>
        <v>#REF!</v>
      </c>
      <c r="L688" s="16" t="e">
        <f t="shared" si="92"/>
        <v>#REF!</v>
      </c>
      <c r="M688" s="276" t="e">
        <f t="shared" si="93"/>
        <v>#REF!</v>
      </c>
      <c r="N688" s="16" t="e">
        <f t="shared" si="94"/>
        <v>#REF!</v>
      </c>
      <c r="O688" s="16" t="e">
        <f t="shared" si="95"/>
        <v>#REF!</v>
      </c>
      <c r="P688" s="16" t="e">
        <f>#REF!</f>
        <v>#REF!</v>
      </c>
      <c r="Q688" s="16" t="e">
        <f t="shared" si="96"/>
        <v>#REF!</v>
      </c>
      <c r="R688" s="241" t="e">
        <f>#REF!</f>
        <v>#REF!</v>
      </c>
      <c r="S688" s="37"/>
      <c r="T688" s="242" t="e">
        <f t="shared" si="97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8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0"/>
        <v>#REF!</v>
      </c>
      <c r="K689" s="16" t="e">
        <f t="shared" si="91"/>
        <v>#REF!</v>
      </c>
      <c r="L689" s="16" t="e">
        <f t="shared" si="92"/>
        <v>#REF!</v>
      </c>
      <c r="M689" s="276" t="e">
        <f t="shared" si="93"/>
        <v>#REF!</v>
      </c>
      <c r="N689" s="16" t="e">
        <f t="shared" si="94"/>
        <v>#REF!</v>
      </c>
      <c r="O689" s="16" t="e">
        <f t="shared" si="95"/>
        <v>#REF!</v>
      </c>
      <c r="P689" s="16" t="e">
        <f>#REF!</f>
        <v>#REF!</v>
      </c>
      <c r="Q689" s="16" t="e">
        <f t="shared" si="96"/>
        <v>#REF!</v>
      </c>
      <c r="R689" s="241" t="e">
        <f>#REF!</f>
        <v>#REF!</v>
      </c>
      <c r="S689" s="37"/>
      <c r="T689" s="242" t="e">
        <f t="shared" si="97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8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0"/>
        <v>#REF!</v>
      </c>
      <c r="K690" s="16" t="e">
        <f t="shared" si="91"/>
        <v>#REF!</v>
      </c>
      <c r="L690" s="16" t="e">
        <f t="shared" si="92"/>
        <v>#REF!</v>
      </c>
      <c r="M690" s="276" t="e">
        <f t="shared" si="93"/>
        <v>#REF!</v>
      </c>
      <c r="N690" s="16" t="e">
        <f t="shared" si="94"/>
        <v>#REF!</v>
      </c>
      <c r="O690" s="16" t="e">
        <f t="shared" si="95"/>
        <v>#REF!</v>
      </c>
      <c r="P690" s="16" t="e">
        <f>#REF!</f>
        <v>#REF!</v>
      </c>
      <c r="Q690" s="16" t="e">
        <f t="shared" si="96"/>
        <v>#REF!</v>
      </c>
      <c r="R690" s="241" t="e">
        <f>#REF!</f>
        <v>#REF!</v>
      </c>
      <c r="S690" s="37"/>
      <c r="T690" s="242" t="e">
        <f t="shared" si="97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8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0"/>
        <v>#REF!</v>
      </c>
      <c r="K691" s="16" t="e">
        <f t="shared" si="91"/>
        <v>#REF!</v>
      </c>
      <c r="L691" s="16" t="e">
        <f t="shared" si="92"/>
        <v>#REF!</v>
      </c>
      <c r="M691" s="276" t="e">
        <f t="shared" si="93"/>
        <v>#REF!</v>
      </c>
      <c r="N691" s="16" t="e">
        <f t="shared" si="94"/>
        <v>#REF!</v>
      </c>
      <c r="O691" s="16" t="e">
        <f t="shared" si="95"/>
        <v>#REF!</v>
      </c>
      <c r="P691" s="16" t="e">
        <f>#REF!</f>
        <v>#REF!</v>
      </c>
      <c r="Q691" s="16" t="e">
        <f t="shared" si="96"/>
        <v>#REF!</v>
      </c>
      <c r="R691" s="241" t="e">
        <f>#REF!</f>
        <v>#REF!</v>
      </c>
      <c r="S691" s="37"/>
      <c r="T691" s="242" t="e">
        <f t="shared" si="97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8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0"/>
        <v>#REF!</v>
      </c>
      <c r="K692" s="16" t="e">
        <f t="shared" si="91"/>
        <v>#REF!</v>
      </c>
      <c r="L692" s="16" t="e">
        <f t="shared" si="92"/>
        <v>#REF!</v>
      </c>
      <c r="M692" s="276" t="e">
        <f t="shared" si="93"/>
        <v>#REF!</v>
      </c>
      <c r="N692" s="16" t="e">
        <f t="shared" si="94"/>
        <v>#REF!</v>
      </c>
      <c r="O692" s="16" t="e">
        <f t="shared" si="95"/>
        <v>#REF!</v>
      </c>
      <c r="P692" s="16" t="e">
        <f>#REF!</f>
        <v>#REF!</v>
      </c>
      <c r="Q692" s="16" t="e">
        <f t="shared" si="96"/>
        <v>#REF!</v>
      </c>
      <c r="R692" s="241" t="e">
        <f>#REF!</f>
        <v>#REF!</v>
      </c>
      <c r="S692" s="37"/>
      <c r="T692" s="242" t="e">
        <f t="shared" si="97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8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0"/>
        <v>#REF!</v>
      </c>
      <c r="K693" s="16" t="e">
        <f t="shared" si="91"/>
        <v>#REF!</v>
      </c>
      <c r="L693" s="16" t="e">
        <f t="shared" si="92"/>
        <v>#REF!</v>
      </c>
      <c r="M693" s="276" t="e">
        <f t="shared" si="93"/>
        <v>#REF!</v>
      </c>
      <c r="N693" s="16" t="e">
        <f t="shared" si="94"/>
        <v>#REF!</v>
      </c>
      <c r="O693" s="16" t="e">
        <f t="shared" si="95"/>
        <v>#REF!</v>
      </c>
      <c r="P693" s="16" t="e">
        <f>#REF!</f>
        <v>#REF!</v>
      </c>
      <c r="Q693" s="16" t="e">
        <f t="shared" si="96"/>
        <v>#REF!</v>
      </c>
      <c r="R693" s="241" t="e">
        <f>#REF!</f>
        <v>#REF!</v>
      </c>
      <c r="S693" s="37"/>
      <c r="T693" s="242" t="e">
        <f t="shared" si="97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8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0"/>
        <v>#REF!</v>
      </c>
      <c r="K694" s="16" t="e">
        <f t="shared" si="91"/>
        <v>#REF!</v>
      </c>
      <c r="L694" s="16" t="e">
        <f t="shared" si="92"/>
        <v>#REF!</v>
      </c>
      <c r="M694" s="276" t="e">
        <f t="shared" si="93"/>
        <v>#REF!</v>
      </c>
      <c r="N694" s="16" t="e">
        <f t="shared" si="94"/>
        <v>#REF!</v>
      </c>
      <c r="O694" s="16" t="e">
        <f t="shared" si="95"/>
        <v>#REF!</v>
      </c>
      <c r="P694" s="16" t="e">
        <f>#REF!</f>
        <v>#REF!</v>
      </c>
      <c r="Q694" s="16" t="e">
        <f t="shared" si="96"/>
        <v>#REF!</v>
      </c>
      <c r="R694" s="241" t="e">
        <f>#REF!</f>
        <v>#REF!</v>
      </c>
      <c r="S694" s="37"/>
      <c r="T694" s="242" t="e">
        <f t="shared" si="97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8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0"/>
        <v>#REF!</v>
      </c>
      <c r="K695" s="16" t="e">
        <f t="shared" si="91"/>
        <v>#REF!</v>
      </c>
      <c r="L695" s="16" t="e">
        <f t="shared" si="92"/>
        <v>#REF!</v>
      </c>
      <c r="M695" s="276" t="e">
        <f t="shared" si="93"/>
        <v>#REF!</v>
      </c>
      <c r="N695" s="16" t="e">
        <f t="shared" si="94"/>
        <v>#REF!</v>
      </c>
      <c r="O695" s="16" t="e">
        <f t="shared" si="95"/>
        <v>#REF!</v>
      </c>
      <c r="P695" s="16" t="e">
        <f>#REF!</f>
        <v>#REF!</v>
      </c>
      <c r="Q695" s="16" t="e">
        <f t="shared" si="96"/>
        <v>#REF!</v>
      </c>
      <c r="R695" s="241" t="e">
        <f>#REF!</f>
        <v>#REF!</v>
      </c>
      <c r="S695" s="37"/>
      <c r="T695" s="242" t="e">
        <f t="shared" si="97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8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0"/>
        <v>#REF!</v>
      </c>
      <c r="K696" s="16" t="e">
        <f t="shared" si="91"/>
        <v>#REF!</v>
      </c>
      <c r="L696" s="16" t="e">
        <f t="shared" si="92"/>
        <v>#REF!</v>
      </c>
      <c r="M696" s="276" t="e">
        <f t="shared" si="93"/>
        <v>#REF!</v>
      </c>
      <c r="N696" s="16" t="e">
        <f t="shared" si="94"/>
        <v>#REF!</v>
      </c>
      <c r="O696" s="16" t="e">
        <f t="shared" si="95"/>
        <v>#REF!</v>
      </c>
      <c r="P696" s="16" t="e">
        <f>#REF!</f>
        <v>#REF!</v>
      </c>
      <c r="Q696" s="16" t="e">
        <f t="shared" si="96"/>
        <v>#REF!</v>
      </c>
      <c r="R696" s="241" t="e">
        <f>#REF!</f>
        <v>#REF!</v>
      </c>
      <c r="S696" s="37"/>
      <c r="T696" s="242" t="e">
        <f t="shared" si="97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8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0"/>
        <v>#REF!</v>
      </c>
      <c r="K697" s="16" t="e">
        <f t="shared" si="91"/>
        <v>#REF!</v>
      </c>
      <c r="L697" s="16" t="e">
        <f t="shared" si="92"/>
        <v>#REF!</v>
      </c>
      <c r="M697" s="276" t="e">
        <f t="shared" si="93"/>
        <v>#REF!</v>
      </c>
      <c r="N697" s="16" t="e">
        <f t="shared" si="94"/>
        <v>#REF!</v>
      </c>
      <c r="O697" s="16" t="e">
        <f t="shared" si="95"/>
        <v>#REF!</v>
      </c>
      <c r="P697" s="16" t="e">
        <f>#REF!</f>
        <v>#REF!</v>
      </c>
      <c r="Q697" s="16" t="e">
        <f t="shared" si="96"/>
        <v>#REF!</v>
      </c>
      <c r="R697" s="241" t="e">
        <f>#REF!</f>
        <v>#REF!</v>
      </c>
      <c r="S697" s="37"/>
      <c r="T697" s="242" t="e">
        <f t="shared" si="97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8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0"/>
        <v>#REF!</v>
      </c>
      <c r="K698" s="16" t="e">
        <f t="shared" si="91"/>
        <v>#REF!</v>
      </c>
      <c r="L698" s="16" t="e">
        <f t="shared" si="92"/>
        <v>#REF!</v>
      </c>
      <c r="M698" s="276" t="e">
        <f t="shared" si="93"/>
        <v>#REF!</v>
      </c>
      <c r="N698" s="16" t="e">
        <f t="shared" si="94"/>
        <v>#REF!</v>
      </c>
      <c r="O698" s="16" t="e">
        <f t="shared" si="95"/>
        <v>#REF!</v>
      </c>
      <c r="P698" s="16" t="e">
        <f>#REF!</f>
        <v>#REF!</v>
      </c>
      <c r="Q698" s="16" t="e">
        <f t="shared" si="96"/>
        <v>#REF!</v>
      </c>
      <c r="R698" s="241" t="e">
        <f>#REF!</f>
        <v>#REF!</v>
      </c>
      <c r="S698" s="37"/>
      <c r="T698" s="242" t="e">
        <f t="shared" si="97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8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0"/>
        <v>#REF!</v>
      </c>
      <c r="K699" s="16" t="e">
        <f t="shared" si="91"/>
        <v>#REF!</v>
      </c>
      <c r="L699" s="16" t="e">
        <f t="shared" si="92"/>
        <v>#REF!</v>
      </c>
      <c r="M699" s="276" t="e">
        <f t="shared" si="93"/>
        <v>#REF!</v>
      </c>
      <c r="N699" s="16" t="e">
        <f t="shared" si="94"/>
        <v>#REF!</v>
      </c>
      <c r="O699" s="16" t="e">
        <f t="shared" si="95"/>
        <v>#REF!</v>
      </c>
      <c r="P699" s="16" t="e">
        <f>#REF!</f>
        <v>#REF!</v>
      </c>
      <c r="Q699" s="16" t="e">
        <f t="shared" si="96"/>
        <v>#REF!</v>
      </c>
      <c r="R699" s="241" t="e">
        <f>#REF!</f>
        <v>#REF!</v>
      </c>
      <c r="S699" s="37"/>
      <c r="T699" s="242" t="e">
        <f t="shared" si="97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8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0"/>
        <v>#REF!</v>
      </c>
      <c r="K700" s="16" t="e">
        <f t="shared" si="91"/>
        <v>#REF!</v>
      </c>
      <c r="L700" s="16" t="e">
        <f t="shared" si="92"/>
        <v>#REF!</v>
      </c>
      <c r="M700" s="276" t="e">
        <f t="shared" si="93"/>
        <v>#REF!</v>
      </c>
      <c r="N700" s="16" t="e">
        <f t="shared" si="94"/>
        <v>#REF!</v>
      </c>
      <c r="O700" s="16" t="e">
        <f t="shared" si="95"/>
        <v>#REF!</v>
      </c>
      <c r="P700" s="16" t="e">
        <f>#REF!</f>
        <v>#REF!</v>
      </c>
      <c r="Q700" s="16" t="e">
        <f t="shared" si="96"/>
        <v>#REF!</v>
      </c>
      <c r="R700" s="241" t="e">
        <f>#REF!</f>
        <v>#REF!</v>
      </c>
      <c r="S700" s="37"/>
      <c r="T700" s="242" t="e">
        <f t="shared" si="97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8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0"/>
        <v>#REF!</v>
      </c>
      <c r="K701" s="16" t="e">
        <f t="shared" si="91"/>
        <v>#REF!</v>
      </c>
      <c r="L701" s="16" t="e">
        <f t="shared" si="92"/>
        <v>#REF!</v>
      </c>
      <c r="M701" s="276" t="e">
        <f t="shared" si="93"/>
        <v>#REF!</v>
      </c>
      <c r="N701" s="16" t="e">
        <f t="shared" si="94"/>
        <v>#REF!</v>
      </c>
      <c r="O701" s="16" t="e">
        <f t="shared" si="95"/>
        <v>#REF!</v>
      </c>
      <c r="P701" s="16" t="e">
        <f>#REF!</f>
        <v>#REF!</v>
      </c>
      <c r="Q701" s="16" t="e">
        <f t="shared" si="96"/>
        <v>#REF!</v>
      </c>
      <c r="R701" s="241" t="e">
        <f>#REF!</f>
        <v>#REF!</v>
      </c>
      <c r="S701" s="37"/>
      <c r="T701" s="242" t="e">
        <f t="shared" si="97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8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0"/>
        <v>#REF!</v>
      </c>
      <c r="K702" s="16" t="e">
        <f t="shared" si="91"/>
        <v>#REF!</v>
      </c>
      <c r="L702" s="16" t="e">
        <f t="shared" si="92"/>
        <v>#REF!</v>
      </c>
      <c r="M702" s="276" t="e">
        <f t="shared" si="93"/>
        <v>#REF!</v>
      </c>
      <c r="N702" s="16" t="e">
        <f t="shared" si="94"/>
        <v>#REF!</v>
      </c>
      <c r="O702" s="16" t="e">
        <f t="shared" si="95"/>
        <v>#REF!</v>
      </c>
      <c r="P702" s="16" t="e">
        <f>#REF!</f>
        <v>#REF!</v>
      </c>
      <c r="Q702" s="16" t="e">
        <f t="shared" si="96"/>
        <v>#REF!</v>
      </c>
      <c r="R702" s="241" t="e">
        <f>#REF!</f>
        <v>#REF!</v>
      </c>
      <c r="S702" s="37"/>
      <c r="T702" s="242" t="e">
        <f t="shared" si="97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8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0"/>
        <v>#REF!</v>
      </c>
      <c r="K703" s="16" t="e">
        <f t="shared" si="91"/>
        <v>#REF!</v>
      </c>
      <c r="L703" s="16" t="e">
        <f t="shared" si="92"/>
        <v>#REF!</v>
      </c>
      <c r="M703" s="276" t="e">
        <f t="shared" si="93"/>
        <v>#REF!</v>
      </c>
      <c r="N703" s="16" t="e">
        <f t="shared" si="94"/>
        <v>#REF!</v>
      </c>
      <c r="O703" s="16" t="e">
        <f t="shared" si="95"/>
        <v>#REF!</v>
      </c>
      <c r="P703" s="16" t="e">
        <f>#REF!</f>
        <v>#REF!</v>
      </c>
      <c r="Q703" s="16" t="e">
        <f t="shared" si="96"/>
        <v>#REF!</v>
      </c>
      <c r="R703" s="241" t="e">
        <f>#REF!</f>
        <v>#REF!</v>
      </c>
      <c r="S703" s="37"/>
      <c r="T703" s="242" t="e">
        <f t="shared" si="97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8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0"/>
        <v>#REF!</v>
      </c>
      <c r="K704" s="16" t="e">
        <f t="shared" si="91"/>
        <v>#REF!</v>
      </c>
      <c r="L704" s="16" t="e">
        <f t="shared" si="92"/>
        <v>#REF!</v>
      </c>
      <c r="M704" s="276" t="e">
        <f t="shared" si="93"/>
        <v>#REF!</v>
      </c>
      <c r="N704" s="16" t="e">
        <f t="shared" si="94"/>
        <v>#REF!</v>
      </c>
      <c r="O704" s="16" t="e">
        <f t="shared" si="95"/>
        <v>#REF!</v>
      </c>
      <c r="P704" s="16" t="e">
        <f>#REF!</f>
        <v>#REF!</v>
      </c>
      <c r="Q704" s="16" t="e">
        <f t="shared" si="96"/>
        <v>#REF!</v>
      </c>
      <c r="R704" s="241" t="e">
        <f>#REF!</f>
        <v>#REF!</v>
      </c>
      <c r="S704" s="37"/>
      <c r="T704" s="242" t="e">
        <f t="shared" si="97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8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0"/>
        <v>#REF!</v>
      </c>
      <c r="K705" s="16" t="e">
        <f t="shared" si="91"/>
        <v>#REF!</v>
      </c>
      <c r="L705" s="16" t="e">
        <f t="shared" si="92"/>
        <v>#REF!</v>
      </c>
      <c r="M705" s="276" t="e">
        <f t="shared" si="93"/>
        <v>#REF!</v>
      </c>
      <c r="N705" s="16" t="e">
        <f t="shared" si="94"/>
        <v>#REF!</v>
      </c>
      <c r="O705" s="16" t="e">
        <f t="shared" si="95"/>
        <v>#REF!</v>
      </c>
      <c r="P705" s="16" t="e">
        <f>#REF!</f>
        <v>#REF!</v>
      </c>
      <c r="Q705" s="16" t="e">
        <f t="shared" si="96"/>
        <v>#REF!</v>
      </c>
      <c r="R705" s="241" t="e">
        <f>#REF!</f>
        <v>#REF!</v>
      </c>
      <c r="S705" s="37"/>
      <c r="T705" s="242" t="e">
        <f t="shared" si="97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8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0"/>
        <v>#REF!</v>
      </c>
      <c r="K706" s="16" t="e">
        <f t="shared" si="91"/>
        <v>#REF!</v>
      </c>
      <c r="L706" s="16" t="e">
        <f t="shared" si="92"/>
        <v>#REF!</v>
      </c>
      <c r="M706" s="276" t="e">
        <f t="shared" si="93"/>
        <v>#REF!</v>
      </c>
      <c r="N706" s="16" t="e">
        <f t="shared" si="94"/>
        <v>#REF!</v>
      </c>
      <c r="O706" s="16" t="e">
        <f t="shared" si="95"/>
        <v>#REF!</v>
      </c>
      <c r="P706" s="16" t="e">
        <f>#REF!</f>
        <v>#REF!</v>
      </c>
      <c r="Q706" s="16" t="e">
        <f t="shared" si="96"/>
        <v>#REF!</v>
      </c>
      <c r="R706" s="241" t="e">
        <f>#REF!</f>
        <v>#REF!</v>
      </c>
      <c r="S706" s="37"/>
      <c r="T706" s="242" t="e">
        <f t="shared" si="97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8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0"/>
        <v>#REF!</v>
      </c>
      <c r="K707" s="16" t="e">
        <f t="shared" si="91"/>
        <v>#REF!</v>
      </c>
      <c r="L707" s="16" t="e">
        <f t="shared" si="92"/>
        <v>#REF!</v>
      </c>
      <c r="M707" s="276" t="e">
        <f t="shared" si="93"/>
        <v>#REF!</v>
      </c>
      <c r="N707" s="16" t="e">
        <f t="shared" si="94"/>
        <v>#REF!</v>
      </c>
      <c r="O707" s="16" t="e">
        <f t="shared" si="95"/>
        <v>#REF!</v>
      </c>
      <c r="P707" s="16" t="e">
        <f>#REF!</f>
        <v>#REF!</v>
      </c>
      <c r="Q707" s="16" t="e">
        <f t="shared" si="96"/>
        <v>#REF!</v>
      </c>
      <c r="R707" s="241" t="e">
        <f>#REF!</f>
        <v>#REF!</v>
      </c>
      <c r="S707" s="37"/>
      <c r="T707" s="242" t="e">
        <f t="shared" si="97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8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0"/>
        <v>#REF!</v>
      </c>
      <c r="K708" s="16" t="e">
        <f t="shared" si="91"/>
        <v>#REF!</v>
      </c>
      <c r="L708" s="16" t="e">
        <f t="shared" si="92"/>
        <v>#REF!</v>
      </c>
      <c r="M708" s="276" t="e">
        <f t="shared" si="93"/>
        <v>#REF!</v>
      </c>
      <c r="N708" s="16" t="e">
        <f t="shared" si="94"/>
        <v>#REF!</v>
      </c>
      <c r="O708" s="16" t="e">
        <f t="shared" si="95"/>
        <v>#REF!</v>
      </c>
      <c r="P708" s="16" t="e">
        <f>#REF!</f>
        <v>#REF!</v>
      </c>
      <c r="Q708" s="16" t="e">
        <f t="shared" si="96"/>
        <v>#REF!</v>
      </c>
      <c r="R708" s="241" t="e">
        <f>#REF!</f>
        <v>#REF!</v>
      </c>
      <c r="S708" s="37"/>
      <c r="T708" s="242" t="e">
        <f t="shared" si="97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8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0"/>
        <v>#REF!</v>
      </c>
      <c r="K709" s="16" t="e">
        <f t="shared" si="91"/>
        <v>#REF!</v>
      </c>
      <c r="L709" s="16" t="e">
        <f t="shared" si="92"/>
        <v>#REF!</v>
      </c>
      <c r="M709" s="276" t="e">
        <f t="shared" si="93"/>
        <v>#REF!</v>
      </c>
      <c r="N709" s="16" t="e">
        <f t="shared" si="94"/>
        <v>#REF!</v>
      </c>
      <c r="O709" s="16" t="e">
        <f t="shared" si="95"/>
        <v>#REF!</v>
      </c>
      <c r="P709" s="16" t="e">
        <f>#REF!</f>
        <v>#REF!</v>
      </c>
      <c r="Q709" s="16" t="e">
        <f t="shared" si="96"/>
        <v>#REF!</v>
      </c>
      <c r="R709" s="241" t="e">
        <f>#REF!</f>
        <v>#REF!</v>
      </c>
      <c r="S709" s="37"/>
      <c r="T709" s="242" t="e">
        <f t="shared" si="97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8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99">I710</f>
        <v>#REF!</v>
      </c>
      <c r="K710" s="16" t="e">
        <f t="shared" ref="K710:K773" si="100">HOUR(I710-H710)+MINUTE(I710-H710)/60</f>
        <v>#REF!</v>
      </c>
      <c r="L710" s="16" t="e">
        <f t="shared" ref="L710:L773" si="101">IF(J710&lt;0.9993,"OP","")</f>
        <v>#REF!</v>
      </c>
      <c r="M710" s="276" t="e">
        <f t="shared" ref="M710:M773" si="102">IF(K710&lt;6,"ANT",IF(K710&lt;12,"BLU","CID"))</f>
        <v>#REF!</v>
      </c>
      <c r="N710" s="16" t="e">
        <f t="shared" ref="N710:N773" si="103">VALUE(O710)</f>
        <v>#REF!</v>
      </c>
      <c r="O710" s="16" t="e">
        <f t="shared" ref="O710:O773" si="104">SUBSTITUTE(P710,"MW","")</f>
        <v>#REF!</v>
      </c>
      <c r="P710" s="16" t="e">
        <f>#REF!</f>
        <v>#REF!</v>
      </c>
      <c r="Q710" s="16" t="e">
        <f t="shared" ref="Q710:Q773" si="105">IF(J710&gt;=0.99,"0","1")</f>
        <v>#REF!</v>
      </c>
      <c r="R710" s="241" t="e">
        <f>#REF!</f>
        <v>#REF!</v>
      </c>
      <c r="S710" s="37"/>
      <c r="T710" s="242" t="e">
        <f t="shared" ref="T710:T773" si="106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99"/>
        <v>#REF!</v>
      </c>
      <c r="K711" s="16" t="e">
        <f t="shared" si="100"/>
        <v>#REF!</v>
      </c>
      <c r="L711" s="16" t="e">
        <f t="shared" si="101"/>
        <v>#REF!</v>
      </c>
      <c r="M711" s="276" t="e">
        <f t="shared" si="102"/>
        <v>#REF!</v>
      </c>
      <c r="N711" s="16" t="e">
        <f t="shared" si="103"/>
        <v>#REF!</v>
      </c>
      <c r="O711" s="16" t="e">
        <f t="shared" si="104"/>
        <v>#REF!</v>
      </c>
      <c r="P711" s="16" t="e">
        <f>#REF!</f>
        <v>#REF!</v>
      </c>
      <c r="Q711" s="16" t="e">
        <f t="shared" si="105"/>
        <v>#REF!</v>
      </c>
      <c r="R711" s="241" t="e">
        <f>#REF!</f>
        <v>#REF!</v>
      </c>
      <c r="S711" s="37"/>
      <c r="T711" s="242" t="e">
        <f t="shared" si="106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7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99"/>
        <v>#REF!</v>
      </c>
      <c r="K712" s="16" t="e">
        <f t="shared" si="100"/>
        <v>#REF!</v>
      </c>
      <c r="L712" s="16" t="e">
        <f t="shared" si="101"/>
        <v>#REF!</v>
      </c>
      <c r="M712" s="276" t="e">
        <f t="shared" si="102"/>
        <v>#REF!</v>
      </c>
      <c r="N712" s="16" t="e">
        <f t="shared" si="103"/>
        <v>#REF!</v>
      </c>
      <c r="O712" s="16" t="e">
        <f t="shared" si="104"/>
        <v>#REF!</v>
      </c>
      <c r="P712" s="16" t="e">
        <f>#REF!</f>
        <v>#REF!</v>
      </c>
      <c r="Q712" s="16" t="e">
        <f t="shared" si="105"/>
        <v>#REF!</v>
      </c>
      <c r="R712" s="241" t="e">
        <f>#REF!</f>
        <v>#REF!</v>
      </c>
      <c r="S712" s="37"/>
      <c r="T712" s="242" t="e">
        <f t="shared" si="106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7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99"/>
        <v>#REF!</v>
      </c>
      <c r="K713" s="16" t="e">
        <f t="shared" si="100"/>
        <v>#REF!</v>
      </c>
      <c r="L713" s="16" t="e">
        <f t="shared" si="101"/>
        <v>#REF!</v>
      </c>
      <c r="M713" s="276" t="e">
        <f t="shared" si="102"/>
        <v>#REF!</v>
      </c>
      <c r="N713" s="16" t="e">
        <f t="shared" si="103"/>
        <v>#REF!</v>
      </c>
      <c r="O713" s="16" t="e">
        <f t="shared" si="104"/>
        <v>#REF!</v>
      </c>
      <c r="P713" s="16" t="e">
        <f>#REF!</f>
        <v>#REF!</v>
      </c>
      <c r="Q713" s="16" t="e">
        <f t="shared" si="105"/>
        <v>#REF!</v>
      </c>
      <c r="R713" s="241" t="e">
        <f>#REF!</f>
        <v>#REF!</v>
      </c>
      <c r="S713" s="37"/>
      <c r="T713" s="242" t="e">
        <f t="shared" si="106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7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99"/>
        <v>#REF!</v>
      </c>
      <c r="K714" s="16" t="e">
        <f t="shared" si="100"/>
        <v>#REF!</v>
      </c>
      <c r="L714" s="16" t="e">
        <f t="shared" si="101"/>
        <v>#REF!</v>
      </c>
      <c r="M714" s="276" t="e">
        <f t="shared" si="102"/>
        <v>#REF!</v>
      </c>
      <c r="N714" s="16" t="e">
        <f t="shared" si="103"/>
        <v>#REF!</v>
      </c>
      <c r="O714" s="16" t="e">
        <f t="shared" si="104"/>
        <v>#REF!</v>
      </c>
      <c r="P714" s="16" t="e">
        <f>#REF!</f>
        <v>#REF!</v>
      </c>
      <c r="Q714" s="16" t="e">
        <f t="shared" si="105"/>
        <v>#REF!</v>
      </c>
      <c r="R714" s="241" t="e">
        <f>#REF!</f>
        <v>#REF!</v>
      </c>
      <c r="S714" s="37"/>
      <c r="T714" s="242" t="e">
        <f t="shared" si="106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7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99"/>
        <v>#REF!</v>
      </c>
      <c r="K715" s="16" t="e">
        <f t="shared" si="100"/>
        <v>#REF!</v>
      </c>
      <c r="L715" s="16" t="e">
        <f t="shared" si="101"/>
        <v>#REF!</v>
      </c>
      <c r="M715" s="276" t="e">
        <f t="shared" si="102"/>
        <v>#REF!</v>
      </c>
      <c r="N715" s="16" t="e">
        <f t="shared" si="103"/>
        <v>#REF!</v>
      </c>
      <c r="O715" s="16" t="e">
        <f t="shared" si="104"/>
        <v>#REF!</v>
      </c>
      <c r="P715" s="16" t="e">
        <f>#REF!</f>
        <v>#REF!</v>
      </c>
      <c r="Q715" s="16" t="e">
        <f t="shared" si="105"/>
        <v>#REF!</v>
      </c>
      <c r="R715" s="241" t="e">
        <f>#REF!</f>
        <v>#REF!</v>
      </c>
      <c r="S715" s="37"/>
      <c r="T715" s="242" t="e">
        <f t="shared" si="106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7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99"/>
        <v>#REF!</v>
      </c>
      <c r="K716" s="16" t="e">
        <f t="shared" si="100"/>
        <v>#REF!</v>
      </c>
      <c r="L716" s="16" t="e">
        <f t="shared" si="101"/>
        <v>#REF!</v>
      </c>
      <c r="M716" s="276" t="e">
        <f t="shared" si="102"/>
        <v>#REF!</v>
      </c>
      <c r="N716" s="16" t="e">
        <f t="shared" si="103"/>
        <v>#REF!</v>
      </c>
      <c r="O716" s="16" t="e">
        <f t="shared" si="104"/>
        <v>#REF!</v>
      </c>
      <c r="P716" s="16" t="e">
        <f>#REF!</f>
        <v>#REF!</v>
      </c>
      <c r="Q716" s="16" t="e">
        <f t="shared" si="105"/>
        <v>#REF!</v>
      </c>
      <c r="R716" s="241" t="e">
        <f>#REF!</f>
        <v>#REF!</v>
      </c>
      <c r="S716" s="37"/>
      <c r="T716" s="242" t="e">
        <f t="shared" si="106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7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99"/>
        <v>#REF!</v>
      </c>
      <c r="K717" s="16" t="e">
        <f t="shared" si="100"/>
        <v>#REF!</v>
      </c>
      <c r="L717" s="16" t="e">
        <f t="shared" si="101"/>
        <v>#REF!</v>
      </c>
      <c r="M717" s="276" t="e">
        <f t="shared" si="102"/>
        <v>#REF!</v>
      </c>
      <c r="N717" s="16" t="e">
        <f t="shared" si="103"/>
        <v>#REF!</v>
      </c>
      <c r="O717" s="16" t="e">
        <f t="shared" si="104"/>
        <v>#REF!</v>
      </c>
      <c r="P717" s="16" t="e">
        <f>#REF!</f>
        <v>#REF!</v>
      </c>
      <c r="Q717" s="16" t="e">
        <f t="shared" si="105"/>
        <v>#REF!</v>
      </c>
      <c r="R717" s="241" t="e">
        <f>#REF!</f>
        <v>#REF!</v>
      </c>
      <c r="S717" s="37"/>
      <c r="T717" s="242" t="e">
        <f t="shared" si="106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7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99"/>
        <v>#REF!</v>
      </c>
      <c r="K718" s="16" t="e">
        <f t="shared" si="100"/>
        <v>#REF!</v>
      </c>
      <c r="L718" s="16" t="e">
        <f t="shared" si="101"/>
        <v>#REF!</v>
      </c>
      <c r="M718" s="276" t="e">
        <f t="shared" si="102"/>
        <v>#REF!</v>
      </c>
      <c r="N718" s="16" t="e">
        <f t="shared" si="103"/>
        <v>#REF!</v>
      </c>
      <c r="O718" s="16" t="e">
        <f t="shared" si="104"/>
        <v>#REF!</v>
      </c>
      <c r="P718" s="16" t="e">
        <f>#REF!</f>
        <v>#REF!</v>
      </c>
      <c r="Q718" s="16" t="e">
        <f t="shared" si="105"/>
        <v>#REF!</v>
      </c>
      <c r="R718" s="241" t="e">
        <f>#REF!</f>
        <v>#REF!</v>
      </c>
      <c r="S718" s="37"/>
      <c r="T718" s="242" t="e">
        <f t="shared" si="106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7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99"/>
        <v>#REF!</v>
      </c>
      <c r="K719" s="16" t="e">
        <f t="shared" si="100"/>
        <v>#REF!</v>
      </c>
      <c r="L719" s="16" t="e">
        <f t="shared" si="101"/>
        <v>#REF!</v>
      </c>
      <c r="M719" s="276" t="e">
        <f t="shared" si="102"/>
        <v>#REF!</v>
      </c>
      <c r="N719" s="16" t="e">
        <f t="shared" si="103"/>
        <v>#REF!</v>
      </c>
      <c r="O719" s="16" t="e">
        <f t="shared" si="104"/>
        <v>#REF!</v>
      </c>
      <c r="P719" s="16" t="e">
        <f>#REF!</f>
        <v>#REF!</v>
      </c>
      <c r="Q719" s="16" t="e">
        <f t="shared" si="105"/>
        <v>#REF!</v>
      </c>
      <c r="R719" s="241" t="e">
        <f>#REF!</f>
        <v>#REF!</v>
      </c>
      <c r="S719" s="37"/>
      <c r="T719" s="242" t="e">
        <f t="shared" si="106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7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99"/>
        <v>#REF!</v>
      </c>
      <c r="K720" s="16" t="e">
        <f t="shared" si="100"/>
        <v>#REF!</v>
      </c>
      <c r="L720" s="16" t="e">
        <f t="shared" si="101"/>
        <v>#REF!</v>
      </c>
      <c r="M720" s="276" t="e">
        <f t="shared" si="102"/>
        <v>#REF!</v>
      </c>
      <c r="N720" s="16" t="e">
        <f t="shared" si="103"/>
        <v>#REF!</v>
      </c>
      <c r="O720" s="16" t="e">
        <f t="shared" si="104"/>
        <v>#REF!</v>
      </c>
      <c r="P720" s="16" t="e">
        <f>#REF!</f>
        <v>#REF!</v>
      </c>
      <c r="Q720" s="16" t="e">
        <f t="shared" si="105"/>
        <v>#REF!</v>
      </c>
      <c r="R720" s="241" t="e">
        <f>#REF!</f>
        <v>#REF!</v>
      </c>
      <c r="S720" s="37"/>
      <c r="T720" s="242" t="e">
        <f t="shared" si="106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7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99"/>
        <v>#REF!</v>
      </c>
      <c r="K721" s="16" t="e">
        <f t="shared" si="100"/>
        <v>#REF!</v>
      </c>
      <c r="L721" s="16" t="e">
        <f t="shared" si="101"/>
        <v>#REF!</v>
      </c>
      <c r="M721" s="276" t="e">
        <f t="shared" si="102"/>
        <v>#REF!</v>
      </c>
      <c r="N721" s="16" t="e">
        <f t="shared" si="103"/>
        <v>#REF!</v>
      </c>
      <c r="O721" s="16" t="e">
        <f t="shared" si="104"/>
        <v>#REF!</v>
      </c>
      <c r="P721" s="16" t="e">
        <f>#REF!</f>
        <v>#REF!</v>
      </c>
      <c r="Q721" s="16" t="e">
        <f t="shared" si="105"/>
        <v>#REF!</v>
      </c>
      <c r="R721" s="241" t="e">
        <f>#REF!</f>
        <v>#REF!</v>
      </c>
      <c r="S721" s="37"/>
      <c r="T721" s="242" t="e">
        <f t="shared" si="106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7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99"/>
        <v>#REF!</v>
      </c>
      <c r="K722" s="16" t="e">
        <f t="shared" si="100"/>
        <v>#REF!</v>
      </c>
      <c r="L722" s="16" t="e">
        <f t="shared" si="101"/>
        <v>#REF!</v>
      </c>
      <c r="M722" s="276" t="e">
        <f t="shared" si="102"/>
        <v>#REF!</v>
      </c>
      <c r="N722" s="16" t="e">
        <f t="shared" si="103"/>
        <v>#REF!</v>
      </c>
      <c r="O722" s="16" t="e">
        <f t="shared" si="104"/>
        <v>#REF!</v>
      </c>
      <c r="P722" s="16" t="e">
        <f>#REF!</f>
        <v>#REF!</v>
      </c>
      <c r="Q722" s="16" t="e">
        <f t="shared" si="105"/>
        <v>#REF!</v>
      </c>
      <c r="R722" s="241" t="e">
        <f>#REF!</f>
        <v>#REF!</v>
      </c>
      <c r="S722" s="37"/>
      <c r="T722" s="242" t="e">
        <f t="shared" si="106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7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99"/>
        <v>#REF!</v>
      </c>
      <c r="K723" s="16" t="e">
        <f t="shared" si="100"/>
        <v>#REF!</v>
      </c>
      <c r="L723" s="16" t="e">
        <f t="shared" si="101"/>
        <v>#REF!</v>
      </c>
      <c r="M723" s="276" t="e">
        <f t="shared" si="102"/>
        <v>#REF!</v>
      </c>
      <c r="N723" s="16" t="e">
        <f t="shared" si="103"/>
        <v>#REF!</v>
      </c>
      <c r="O723" s="16" t="e">
        <f t="shared" si="104"/>
        <v>#REF!</v>
      </c>
      <c r="P723" s="16" t="e">
        <f>#REF!</f>
        <v>#REF!</v>
      </c>
      <c r="Q723" s="16" t="e">
        <f t="shared" si="105"/>
        <v>#REF!</v>
      </c>
      <c r="R723" s="241" t="e">
        <f>#REF!</f>
        <v>#REF!</v>
      </c>
      <c r="S723" s="37"/>
      <c r="T723" s="242" t="e">
        <f t="shared" si="106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7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99"/>
        <v>#REF!</v>
      </c>
      <c r="K724" s="16" t="e">
        <f t="shared" si="100"/>
        <v>#REF!</v>
      </c>
      <c r="L724" s="16" t="e">
        <f t="shared" si="101"/>
        <v>#REF!</v>
      </c>
      <c r="M724" s="276" t="e">
        <f t="shared" si="102"/>
        <v>#REF!</v>
      </c>
      <c r="N724" s="16" t="e">
        <f t="shared" si="103"/>
        <v>#REF!</v>
      </c>
      <c r="O724" s="16" t="e">
        <f t="shared" si="104"/>
        <v>#REF!</v>
      </c>
      <c r="P724" s="16" t="e">
        <f>#REF!</f>
        <v>#REF!</v>
      </c>
      <c r="Q724" s="16" t="e">
        <f t="shared" si="105"/>
        <v>#REF!</v>
      </c>
      <c r="R724" s="241" t="e">
        <f>#REF!</f>
        <v>#REF!</v>
      </c>
      <c r="S724" s="37"/>
      <c r="T724" s="242" t="e">
        <f t="shared" si="106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7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99"/>
        <v>#REF!</v>
      </c>
      <c r="K725" s="16" t="e">
        <f t="shared" si="100"/>
        <v>#REF!</v>
      </c>
      <c r="L725" s="16" t="e">
        <f t="shared" si="101"/>
        <v>#REF!</v>
      </c>
      <c r="M725" s="276" t="e">
        <f t="shared" si="102"/>
        <v>#REF!</v>
      </c>
      <c r="N725" s="16" t="e">
        <f t="shared" si="103"/>
        <v>#REF!</v>
      </c>
      <c r="O725" s="16" t="e">
        <f t="shared" si="104"/>
        <v>#REF!</v>
      </c>
      <c r="P725" s="16" t="e">
        <f>#REF!</f>
        <v>#REF!</v>
      </c>
      <c r="Q725" s="16" t="e">
        <f t="shared" si="105"/>
        <v>#REF!</v>
      </c>
      <c r="R725" s="241" t="e">
        <f>#REF!</f>
        <v>#REF!</v>
      </c>
      <c r="S725" s="37"/>
      <c r="T725" s="242" t="e">
        <f t="shared" si="106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7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99"/>
        <v>#REF!</v>
      </c>
      <c r="K726" s="16" t="e">
        <f t="shared" si="100"/>
        <v>#REF!</v>
      </c>
      <c r="L726" s="16" t="e">
        <f t="shared" si="101"/>
        <v>#REF!</v>
      </c>
      <c r="M726" s="276" t="e">
        <f t="shared" si="102"/>
        <v>#REF!</v>
      </c>
      <c r="N726" s="16" t="e">
        <f t="shared" si="103"/>
        <v>#REF!</v>
      </c>
      <c r="O726" s="16" t="e">
        <f t="shared" si="104"/>
        <v>#REF!</v>
      </c>
      <c r="P726" s="16" t="e">
        <f>#REF!</f>
        <v>#REF!</v>
      </c>
      <c r="Q726" s="16" t="e">
        <f t="shared" si="105"/>
        <v>#REF!</v>
      </c>
      <c r="R726" s="241" t="e">
        <f>#REF!</f>
        <v>#REF!</v>
      </c>
      <c r="S726" s="37"/>
      <c r="T726" s="242" t="e">
        <f t="shared" si="106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7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99"/>
        <v>#REF!</v>
      </c>
      <c r="K727" s="16" t="e">
        <f t="shared" si="100"/>
        <v>#REF!</v>
      </c>
      <c r="L727" s="16" t="e">
        <f t="shared" si="101"/>
        <v>#REF!</v>
      </c>
      <c r="M727" s="276" t="e">
        <f t="shared" si="102"/>
        <v>#REF!</v>
      </c>
      <c r="N727" s="16" t="e">
        <f t="shared" si="103"/>
        <v>#REF!</v>
      </c>
      <c r="O727" s="16" t="e">
        <f t="shared" si="104"/>
        <v>#REF!</v>
      </c>
      <c r="P727" s="16" t="e">
        <f>#REF!</f>
        <v>#REF!</v>
      </c>
      <c r="Q727" s="16" t="e">
        <f t="shared" si="105"/>
        <v>#REF!</v>
      </c>
      <c r="R727" s="241" t="e">
        <f>#REF!</f>
        <v>#REF!</v>
      </c>
      <c r="S727" s="37"/>
      <c r="T727" s="242" t="e">
        <f t="shared" si="106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7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99"/>
        <v>#REF!</v>
      </c>
      <c r="K728" s="16" t="e">
        <f t="shared" si="100"/>
        <v>#REF!</v>
      </c>
      <c r="L728" s="16" t="e">
        <f t="shared" si="101"/>
        <v>#REF!</v>
      </c>
      <c r="M728" s="276" t="e">
        <f t="shared" si="102"/>
        <v>#REF!</v>
      </c>
      <c r="N728" s="16" t="e">
        <f t="shared" si="103"/>
        <v>#REF!</v>
      </c>
      <c r="O728" s="16" t="e">
        <f t="shared" si="104"/>
        <v>#REF!</v>
      </c>
      <c r="P728" s="16" t="e">
        <f>#REF!</f>
        <v>#REF!</v>
      </c>
      <c r="Q728" s="16" t="e">
        <f t="shared" si="105"/>
        <v>#REF!</v>
      </c>
      <c r="R728" s="241" t="e">
        <f>#REF!</f>
        <v>#REF!</v>
      </c>
      <c r="S728" s="37"/>
      <c r="T728" s="242" t="e">
        <f t="shared" si="106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7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99"/>
        <v>#REF!</v>
      </c>
      <c r="K729" s="16" t="e">
        <f t="shared" si="100"/>
        <v>#REF!</v>
      </c>
      <c r="L729" s="16" t="e">
        <f t="shared" si="101"/>
        <v>#REF!</v>
      </c>
      <c r="M729" s="276" t="e">
        <f t="shared" si="102"/>
        <v>#REF!</v>
      </c>
      <c r="N729" s="16" t="e">
        <f t="shared" si="103"/>
        <v>#REF!</v>
      </c>
      <c r="O729" s="16" t="e">
        <f t="shared" si="104"/>
        <v>#REF!</v>
      </c>
      <c r="P729" s="16" t="e">
        <f>#REF!</f>
        <v>#REF!</v>
      </c>
      <c r="Q729" s="16" t="e">
        <f t="shared" si="105"/>
        <v>#REF!</v>
      </c>
      <c r="R729" s="241" t="e">
        <f>#REF!</f>
        <v>#REF!</v>
      </c>
      <c r="S729" s="37"/>
      <c r="T729" s="242" t="e">
        <f t="shared" si="106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7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99"/>
        <v>#REF!</v>
      </c>
      <c r="K730" s="16" t="e">
        <f t="shared" si="100"/>
        <v>#REF!</v>
      </c>
      <c r="L730" s="16" t="e">
        <f t="shared" si="101"/>
        <v>#REF!</v>
      </c>
      <c r="M730" s="276" t="e">
        <f t="shared" si="102"/>
        <v>#REF!</v>
      </c>
      <c r="N730" s="16" t="e">
        <f t="shared" si="103"/>
        <v>#REF!</v>
      </c>
      <c r="O730" s="16" t="e">
        <f t="shared" si="104"/>
        <v>#REF!</v>
      </c>
      <c r="P730" s="16" t="e">
        <f>#REF!</f>
        <v>#REF!</v>
      </c>
      <c r="Q730" s="16" t="e">
        <f t="shared" si="105"/>
        <v>#REF!</v>
      </c>
      <c r="R730" s="241" t="e">
        <f>#REF!</f>
        <v>#REF!</v>
      </c>
      <c r="S730" s="37"/>
      <c r="T730" s="242" t="e">
        <f t="shared" si="106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7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99"/>
        <v>#REF!</v>
      </c>
      <c r="K731" s="16" t="e">
        <f t="shared" si="100"/>
        <v>#REF!</v>
      </c>
      <c r="L731" s="16" t="e">
        <f t="shared" si="101"/>
        <v>#REF!</v>
      </c>
      <c r="M731" s="276" t="e">
        <f t="shared" si="102"/>
        <v>#REF!</v>
      </c>
      <c r="N731" s="16" t="e">
        <f t="shared" si="103"/>
        <v>#REF!</v>
      </c>
      <c r="O731" s="16" t="e">
        <f t="shared" si="104"/>
        <v>#REF!</v>
      </c>
      <c r="P731" s="16" t="e">
        <f>#REF!</f>
        <v>#REF!</v>
      </c>
      <c r="Q731" s="16" t="e">
        <f t="shared" si="105"/>
        <v>#REF!</v>
      </c>
      <c r="R731" s="241" t="e">
        <f>#REF!</f>
        <v>#REF!</v>
      </c>
      <c r="S731" s="37"/>
      <c r="T731" s="242" t="e">
        <f t="shared" si="106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7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99"/>
        <v>#REF!</v>
      </c>
      <c r="K732" s="16" t="e">
        <f t="shared" si="100"/>
        <v>#REF!</v>
      </c>
      <c r="L732" s="16" t="e">
        <f t="shared" si="101"/>
        <v>#REF!</v>
      </c>
      <c r="M732" s="276" t="e">
        <f t="shared" si="102"/>
        <v>#REF!</v>
      </c>
      <c r="N732" s="16" t="e">
        <f t="shared" si="103"/>
        <v>#REF!</v>
      </c>
      <c r="O732" s="16" t="e">
        <f t="shared" si="104"/>
        <v>#REF!</v>
      </c>
      <c r="P732" s="16" t="e">
        <f>#REF!</f>
        <v>#REF!</v>
      </c>
      <c r="Q732" s="16" t="e">
        <f t="shared" si="105"/>
        <v>#REF!</v>
      </c>
      <c r="R732" s="241" t="e">
        <f>#REF!</f>
        <v>#REF!</v>
      </c>
      <c r="S732" s="37"/>
      <c r="T732" s="242" t="e">
        <f t="shared" si="106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7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99"/>
        <v>#REF!</v>
      </c>
      <c r="K733" s="16" t="e">
        <f t="shared" si="100"/>
        <v>#REF!</v>
      </c>
      <c r="L733" s="16" t="e">
        <f t="shared" si="101"/>
        <v>#REF!</v>
      </c>
      <c r="M733" s="276" t="e">
        <f t="shared" si="102"/>
        <v>#REF!</v>
      </c>
      <c r="N733" s="16" t="e">
        <f t="shared" si="103"/>
        <v>#REF!</v>
      </c>
      <c r="O733" s="16" t="e">
        <f t="shared" si="104"/>
        <v>#REF!</v>
      </c>
      <c r="P733" s="16" t="e">
        <f>#REF!</f>
        <v>#REF!</v>
      </c>
      <c r="Q733" s="16" t="e">
        <f t="shared" si="105"/>
        <v>#REF!</v>
      </c>
      <c r="R733" s="241" t="e">
        <f>#REF!</f>
        <v>#REF!</v>
      </c>
      <c r="S733" s="37"/>
      <c r="T733" s="242" t="e">
        <f t="shared" si="106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7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99"/>
        <v>#REF!</v>
      </c>
      <c r="K734" s="16" t="e">
        <f t="shared" si="100"/>
        <v>#REF!</v>
      </c>
      <c r="L734" s="16" t="e">
        <f t="shared" si="101"/>
        <v>#REF!</v>
      </c>
      <c r="M734" s="276" t="e">
        <f t="shared" si="102"/>
        <v>#REF!</v>
      </c>
      <c r="N734" s="16" t="e">
        <f t="shared" si="103"/>
        <v>#REF!</v>
      </c>
      <c r="O734" s="16" t="e">
        <f t="shared" si="104"/>
        <v>#REF!</v>
      </c>
      <c r="P734" s="16" t="e">
        <f>#REF!</f>
        <v>#REF!</v>
      </c>
      <c r="Q734" s="16" t="e">
        <f t="shared" si="105"/>
        <v>#REF!</v>
      </c>
      <c r="R734" s="241" t="e">
        <f>#REF!</f>
        <v>#REF!</v>
      </c>
      <c r="S734" s="37"/>
      <c r="T734" s="242" t="e">
        <f t="shared" si="106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7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99"/>
        <v>#REF!</v>
      </c>
      <c r="K735" s="16" t="e">
        <f t="shared" si="100"/>
        <v>#REF!</v>
      </c>
      <c r="L735" s="16" t="e">
        <f t="shared" si="101"/>
        <v>#REF!</v>
      </c>
      <c r="M735" s="276" t="e">
        <f t="shared" si="102"/>
        <v>#REF!</v>
      </c>
      <c r="N735" s="16" t="e">
        <f t="shared" si="103"/>
        <v>#REF!</v>
      </c>
      <c r="O735" s="16" t="e">
        <f t="shared" si="104"/>
        <v>#REF!</v>
      </c>
      <c r="P735" s="16" t="e">
        <f>#REF!</f>
        <v>#REF!</v>
      </c>
      <c r="Q735" s="16" t="e">
        <f t="shared" si="105"/>
        <v>#REF!</v>
      </c>
      <c r="R735" s="241" t="e">
        <f>#REF!</f>
        <v>#REF!</v>
      </c>
      <c r="S735" s="37"/>
      <c r="T735" s="242" t="e">
        <f t="shared" si="106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7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99"/>
        <v>#REF!</v>
      </c>
      <c r="K736" s="16" t="e">
        <f t="shared" si="100"/>
        <v>#REF!</v>
      </c>
      <c r="L736" s="16" t="e">
        <f t="shared" si="101"/>
        <v>#REF!</v>
      </c>
      <c r="M736" s="276" t="e">
        <f t="shared" si="102"/>
        <v>#REF!</v>
      </c>
      <c r="N736" s="16" t="e">
        <f t="shared" si="103"/>
        <v>#REF!</v>
      </c>
      <c r="O736" s="16" t="e">
        <f t="shared" si="104"/>
        <v>#REF!</v>
      </c>
      <c r="P736" s="16" t="e">
        <f>#REF!</f>
        <v>#REF!</v>
      </c>
      <c r="Q736" s="16" t="e">
        <f t="shared" si="105"/>
        <v>#REF!</v>
      </c>
      <c r="R736" s="241" t="e">
        <f>#REF!</f>
        <v>#REF!</v>
      </c>
      <c r="S736" s="37"/>
      <c r="T736" s="242" t="e">
        <f t="shared" si="106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7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99"/>
        <v>#REF!</v>
      </c>
      <c r="K737" s="16" t="e">
        <f t="shared" si="100"/>
        <v>#REF!</v>
      </c>
      <c r="L737" s="16" t="e">
        <f t="shared" si="101"/>
        <v>#REF!</v>
      </c>
      <c r="M737" s="276" t="e">
        <f t="shared" si="102"/>
        <v>#REF!</v>
      </c>
      <c r="N737" s="16" t="e">
        <f t="shared" si="103"/>
        <v>#REF!</v>
      </c>
      <c r="O737" s="16" t="e">
        <f t="shared" si="104"/>
        <v>#REF!</v>
      </c>
      <c r="P737" s="16" t="e">
        <f>#REF!</f>
        <v>#REF!</v>
      </c>
      <c r="Q737" s="16" t="e">
        <f t="shared" si="105"/>
        <v>#REF!</v>
      </c>
      <c r="R737" s="241" t="e">
        <f>#REF!</f>
        <v>#REF!</v>
      </c>
      <c r="S737" s="37"/>
      <c r="T737" s="242" t="e">
        <f t="shared" si="106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7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99"/>
        <v>#REF!</v>
      </c>
      <c r="K738" s="16" t="e">
        <f t="shared" si="100"/>
        <v>#REF!</v>
      </c>
      <c r="L738" s="16" t="e">
        <f t="shared" si="101"/>
        <v>#REF!</v>
      </c>
      <c r="M738" s="276" t="e">
        <f t="shared" si="102"/>
        <v>#REF!</v>
      </c>
      <c r="N738" s="16" t="e">
        <f t="shared" si="103"/>
        <v>#REF!</v>
      </c>
      <c r="O738" s="16" t="e">
        <f t="shared" si="104"/>
        <v>#REF!</v>
      </c>
      <c r="P738" s="16" t="e">
        <f>#REF!</f>
        <v>#REF!</v>
      </c>
      <c r="Q738" s="16" t="e">
        <f t="shared" si="105"/>
        <v>#REF!</v>
      </c>
      <c r="R738" s="241" t="e">
        <f>#REF!</f>
        <v>#REF!</v>
      </c>
      <c r="S738" s="37"/>
      <c r="T738" s="242" t="e">
        <f t="shared" si="106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7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99"/>
        <v>#REF!</v>
      </c>
      <c r="K739" s="16" t="e">
        <f t="shared" si="100"/>
        <v>#REF!</v>
      </c>
      <c r="L739" s="16" t="e">
        <f t="shared" si="101"/>
        <v>#REF!</v>
      </c>
      <c r="M739" s="276" t="e">
        <f t="shared" si="102"/>
        <v>#REF!</v>
      </c>
      <c r="N739" s="16" t="e">
        <f t="shared" si="103"/>
        <v>#REF!</v>
      </c>
      <c r="O739" s="16" t="e">
        <f t="shared" si="104"/>
        <v>#REF!</v>
      </c>
      <c r="P739" s="16" t="e">
        <f>#REF!</f>
        <v>#REF!</v>
      </c>
      <c r="Q739" s="16" t="e">
        <f t="shared" si="105"/>
        <v>#REF!</v>
      </c>
      <c r="R739" s="241" t="e">
        <f>#REF!</f>
        <v>#REF!</v>
      </c>
      <c r="S739" s="37"/>
      <c r="T739" s="242" t="e">
        <f t="shared" si="106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7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99"/>
        <v>#REF!</v>
      </c>
      <c r="K740" s="16" t="e">
        <f t="shared" si="100"/>
        <v>#REF!</v>
      </c>
      <c r="L740" s="16" t="e">
        <f t="shared" si="101"/>
        <v>#REF!</v>
      </c>
      <c r="M740" s="276" t="e">
        <f t="shared" si="102"/>
        <v>#REF!</v>
      </c>
      <c r="N740" s="16" t="e">
        <f t="shared" si="103"/>
        <v>#REF!</v>
      </c>
      <c r="O740" s="16" t="e">
        <f t="shared" si="104"/>
        <v>#REF!</v>
      </c>
      <c r="P740" s="16" t="e">
        <f>#REF!</f>
        <v>#REF!</v>
      </c>
      <c r="Q740" s="16" t="e">
        <f t="shared" si="105"/>
        <v>#REF!</v>
      </c>
      <c r="R740" s="241" t="e">
        <f>#REF!</f>
        <v>#REF!</v>
      </c>
      <c r="S740" s="37"/>
      <c r="T740" s="242" t="e">
        <f t="shared" si="106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7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99"/>
        <v>#REF!</v>
      </c>
      <c r="K741" s="16" t="e">
        <f t="shared" si="100"/>
        <v>#REF!</v>
      </c>
      <c r="L741" s="16" t="e">
        <f t="shared" si="101"/>
        <v>#REF!</v>
      </c>
      <c r="M741" s="276" t="e">
        <f t="shared" si="102"/>
        <v>#REF!</v>
      </c>
      <c r="N741" s="16" t="e">
        <f t="shared" si="103"/>
        <v>#REF!</v>
      </c>
      <c r="O741" s="16" t="e">
        <f t="shared" si="104"/>
        <v>#REF!</v>
      </c>
      <c r="P741" s="16" t="e">
        <f>#REF!</f>
        <v>#REF!</v>
      </c>
      <c r="Q741" s="16" t="e">
        <f t="shared" si="105"/>
        <v>#REF!</v>
      </c>
      <c r="R741" s="241" t="e">
        <f>#REF!</f>
        <v>#REF!</v>
      </c>
      <c r="S741" s="37"/>
      <c r="T741" s="242" t="e">
        <f t="shared" si="106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7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99"/>
        <v>#REF!</v>
      </c>
      <c r="K742" s="16" t="e">
        <f t="shared" si="100"/>
        <v>#REF!</v>
      </c>
      <c r="L742" s="16" t="e">
        <f t="shared" si="101"/>
        <v>#REF!</v>
      </c>
      <c r="M742" s="276" t="e">
        <f t="shared" si="102"/>
        <v>#REF!</v>
      </c>
      <c r="N742" s="16" t="e">
        <f t="shared" si="103"/>
        <v>#REF!</v>
      </c>
      <c r="O742" s="16" t="e">
        <f t="shared" si="104"/>
        <v>#REF!</v>
      </c>
      <c r="P742" s="16" t="e">
        <f>#REF!</f>
        <v>#REF!</v>
      </c>
      <c r="Q742" s="16" t="e">
        <f t="shared" si="105"/>
        <v>#REF!</v>
      </c>
      <c r="R742" s="241" t="e">
        <f>#REF!</f>
        <v>#REF!</v>
      </c>
      <c r="S742" s="37"/>
      <c r="T742" s="242" t="e">
        <f t="shared" si="106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7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99"/>
        <v>#REF!</v>
      </c>
      <c r="K743" s="16" t="e">
        <f t="shared" si="100"/>
        <v>#REF!</v>
      </c>
      <c r="L743" s="16" t="e">
        <f t="shared" si="101"/>
        <v>#REF!</v>
      </c>
      <c r="M743" s="276" t="e">
        <f t="shared" si="102"/>
        <v>#REF!</v>
      </c>
      <c r="N743" s="16" t="e">
        <f t="shared" si="103"/>
        <v>#REF!</v>
      </c>
      <c r="O743" s="16" t="e">
        <f t="shared" si="104"/>
        <v>#REF!</v>
      </c>
      <c r="P743" s="16" t="e">
        <f>#REF!</f>
        <v>#REF!</v>
      </c>
      <c r="Q743" s="16" t="e">
        <f t="shared" si="105"/>
        <v>#REF!</v>
      </c>
      <c r="R743" s="241" t="e">
        <f>#REF!</f>
        <v>#REF!</v>
      </c>
      <c r="S743" s="37"/>
      <c r="T743" s="242" t="e">
        <f t="shared" si="106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7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99"/>
        <v>#REF!</v>
      </c>
      <c r="K744" s="16" t="e">
        <f t="shared" si="100"/>
        <v>#REF!</v>
      </c>
      <c r="L744" s="16" t="e">
        <f t="shared" si="101"/>
        <v>#REF!</v>
      </c>
      <c r="M744" s="276" t="e">
        <f t="shared" si="102"/>
        <v>#REF!</v>
      </c>
      <c r="N744" s="16" t="e">
        <f t="shared" si="103"/>
        <v>#REF!</v>
      </c>
      <c r="O744" s="16" t="e">
        <f t="shared" si="104"/>
        <v>#REF!</v>
      </c>
      <c r="P744" s="16" t="e">
        <f>#REF!</f>
        <v>#REF!</v>
      </c>
      <c r="Q744" s="16" t="e">
        <f t="shared" si="105"/>
        <v>#REF!</v>
      </c>
      <c r="R744" s="241" t="e">
        <f>#REF!</f>
        <v>#REF!</v>
      </c>
      <c r="S744" s="37"/>
      <c r="T744" s="242" t="e">
        <f t="shared" si="106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7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99"/>
        <v>#REF!</v>
      </c>
      <c r="K745" s="16" t="e">
        <f t="shared" si="100"/>
        <v>#REF!</v>
      </c>
      <c r="L745" s="16" t="e">
        <f t="shared" si="101"/>
        <v>#REF!</v>
      </c>
      <c r="M745" s="276" t="e">
        <f t="shared" si="102"/>
        <v>#REF!</v>
      </c>
      <c r="N745" s="16" t="e">
        <f t="shared" si="103"/>
        <v>#REF!</v>
      </c>
      <c r="O745" s="16" t="e">
        <f t="shared" si="104"/>
        <v>#REF!</v>
      </c>
      <c r="P745" s="16" t="e">
        <f>#REF!</f>
        <v>#REF!</v>
      </c>
      <c r="Q745" s="16" t="e">
        <f t="shared" si="105"/>
        <v>#REF!</v>
      </c>
      <c r="R745" s="241" t="e">
        <f>#REF!</f>
        <v>#REF!</v>
      </c>
      <c r="S745" s="37"/>
      <c r="T745" s="242" t="e">
        <f t="shared" si="106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7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99"/>
        <v>#REF!</v>
      </c>
      <c r="K746" s="16" t="e">
        <f t="shared" si="100"/>
        <v>#REF!</v>
      </c>
      <c r="L746" s="16" t="e">
        <f t="shared" si="101"/>
        <v>#REF!</v>
      </c>
      <c r="M746" s="276" t="e">
        <f t="shared" si="102"/>
        <v>#REF!</v>
      </c>
      <c r="N746" s="16" t="e">
        <f t="shared" si="103"/>
        <v>#REF!</v>
      </c>
      <c r="O746" s="16" t="e">
        <f t="shared" si="104"/>
        <v>#REF!</v>
      </c>
      <c r="P746" s="16" t="e">
        <f>#REF!</f>
        <v>#REF!</v>
      </c>
      <c r="Q746" s="16" t="e">
        <f t="shared" si="105"/>
        <v>#REF!</v>
      </c>
      <c r="R746" s="241" t="e">
        <f>#REF!</f>
        <v>#REF!</v>
      </c>
      <c r="S746" s="37"/>
      <c r="T746" s="242" t="e">
        <f t="shared" si="106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7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99"/>
        <v>#REF!</v>
      </c>
      <c r="K747" s="16" t="e">
        <f t="shared" si="100"/>
        <v>#REF!</v>
      </c>
      <c r="L747" s="16" t="e">
        <f t="shared" si="101"/>
        <v>#REF!</v>
      </c>
      <c r="M747" s="276" t="e">
        <f t="shared" si="102"/>
        <v>#REF!</v>
      </c>
      <c r="N747" s="16" t="e">
        <f t="shared" si="103"/>
        <v>#REF!</v>
      </c>
      <c r="O747" s="16" t="e">
        <f t="shared" si="104"/>
        <v>#REF!</v>
      </c>
      <c r="P747" s="16" t="e">
        <f>#REF!</f>
        <v>#REF!</v>
      </c>
      <c r="Q747" s="16" t="e">
        <f t="shared" si="105"/>
        <v>#REF!</v>
      </c>
      <c r="R747" s="241" t="e">
        <f>#REF!</f>
        <v>#REF!</v>
      </c>
      <c r="S747" s="37"/>
      <c r="T747" s="242" t="e">
        <f t="shared" si="106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7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99"/>
        <v>#REF!</v>
      </c>
      <c r="K748" s="16" t="e">
        <f t="shared" si="100"/>
        <v>#REF!</v>
      </c>
      <c r="L748" s="16" t="e">
        <f t="shared" si="101"/>
        <v>#REF!</v>
      </c>
      <c r="M748" s="276" t="e">
        <f t="shared" si="102"/>
        <v>#REF!</v>
      </c>
      <c r="N748" s="16" t="e">
        <f t="shared" si="103"/>
        <v>#REF!</v>
      </c>
      <c r="O748" s="16" t="e">
        <f t="shared" si="104"/>
        <v>#REF!</v>
      </c>
      <c r="P748" s="16" t="e">
        <f>#REF!</f>
        <v>#REF!</v>
      </c>
      <c r="Q748" s="16" t="e">
        <f t="shared" si="105"/>
        <v>#REF!</v>
      </c>
      <c r="R748" s="241" t="e">
        <f>#REF!</f>
        <v>#REF!</v>
      </c>
      <c r="S748" s="37"/>
      <c r="T748" s="242" t="e">
        <f t="shared" si="106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7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99"/>
        <v>#REF!</v>
      </c>
      <c r="K749" s="16" t="e">
        <f t="shared" si="100"/>
        <v>#REF!</v>
      </c>
      <c r="L749" s="16" t="e">
        <f t="shared" si="101"/>
        <v>#REF!</v>
      </c>
      <c r="M749" s="276" t="e">
        <f t="shared" si="102"/>
        <v>#REF!</v>
      </c>
      <c r="N749" s="16" t="e">
        <f t="shared" si="103"/>
        <v>#REF!</v>
      </c>
      <c r="O749" s="16" t="e">
        <f t="shared" si="104"/>
        <v>#REF!</v>
      </c>
      <c r="P749" s="16" t="e">
        <f>#REF!</f>
        <v>#REF!</v>
      </c>
      <c r="Q749" s="16" t="e">
        <f t="shared" si="105"/>
        <v>#REF!</v>
      </c>
      <c r="R749" s="241" t="e">
        <f>#REF!</f>
        <v>#REF!</v>
      </c>
      <c r="S749" s="37"/>
      <c r="T749" s="242" t="e">
        <f t="shared" si="106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7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99"/>
        <v>#REF!</v>
      </c>
      <c r="K750" s="16" t="e">
        <f t="shared" si="100"/>
        <v>#REF!</v>
      </c>
      <c r="L750" s="16" t="e">
        <f t="shared" si="101"/>
        <v>#REF!</v>
      </c>
      <c r="M750" s="276" t="e">
        <f t="shared" si="102"/>
        <v>#REF!</v>
      </c>
      <c r="N750" s="16" t="e">
        <f t="shared" si="103"/>
        <v>#REF!</v>
      </c>
      <c r="O750" s="16" t="e">
        <f t="shared" si="104"/>
        <v>#REF!</v>
      </c>
      <c r="P750" s="16" t="e">
        <f>#REF!</f>
        <v>#REF!</v>
      </c>
      <c r="Q750" s="16" t="e">
        <f t="shared" si="105"/>
        <v>#REF!</v>
      </c>
      <c r="R750" s="241" t="e">
        <f>#REF!</f>
        <v>#REF!</v>
      </c>
      <c r="S750" s="37"/>
      <c r="T750" s="242" t="e">
        <f t="shared" si="106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7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99"/>
        <v>#REF!</v>
      </c>
      <c r="K751" s="16" t="e">
        <f t="shared" si="100"/>
        <v>#REF!</v>
      </c>
      <c r="L751" s="16" t="e">
        <f t="shared" si="101"/>
        <v>#REF!</v>
      </c>
      <c r="M751" s="276" t="e">
        <f t="shared" si="102"/>
        <v>#REF!</v>
      </c>
      <c r="N751" s="16" t="e">
        <f t="shared" si="103"/>
        <v>#REF!</v>
      </c>
      <c r="O751" s="16" t="e">
        <f t="shared" si="104"/>
        <v>#REF!</v>
      </c>
      <c r="P751" s="16" t="e">
        <f>#REF!</f>
        <v>#REF!</v>
      </c>
      <c r="Q751" s="16" t="e">
        <f t="shared" si="105"/>
        <v>#REF!</v>
      </c>
      <c r="R751" s="241" t="e">
        <f>#REF!</f>
        <v>#REF!</v>
      </c>
      <c r="S751" s="37"/>
      <c r="T751" s="242" t="e">
        <f t="shared" si="106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7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99"/>
        <v>#REF!</v>
      </c>
      <c r="K752" s="16" t="e">
        <f t="shared" si="100"/>
        <v>#REF!</v>
      </c>
      <c r="L752" s="16" t="e">
        <f t="shared" si="101"/>
        <v>#REF!</v>
      </c>
      <c r="M752" s="276" t="e">
        <f t="shared" si="102"/>
        <v>#REF!</v>
      </c>
      <c r="N752" s="16" t="e">
        <f t="shared" si="103"/>
        <v>#REF!</v>
      </c>
      <c r="O752" s="16" t="e">
        <f t="shared" si="104"/>
        <v>#REF!</v>
      </c>
      <c r="P752" s="16" t="e">
        <f>#REF!</f>
        <v>#REF!</v>
      </c>
      <c r="Q752" s="16" t="e">
        <f t="shared" si="105"/>
        <v>#REF!</v>
      </c>
      <c r="R752" s="241" t="e">
        <f>#REF!</f>
        <v>#REF!</v>
      </c>
      <c r="S752" s="37"/>
      <c r="T752" s="242" t="e">
        <f t="shared" si="106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7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99"/>
        <v>#REF!</v>
      </c>
      <c r="K753" s="16" t="e">
        <f t="shared" si="100"/>
        <v>#REF!</v>
      </c>
      <c r="L753" s="16" t="e">
        <f t="shared" si="101"/>
        <v>#REF!</v>
      </c>
      <c r="M753" s="276" t="e">
        <f t="shared" si="102"/>
        <v>#REF!</v>
      </c>
      <c r="N753" s="16" t="e">
        <f t="shared" si="103"/>
        <v>#REF!</v>
      </c>
      <c r="O753" s="16" t="e">
        <f t="shared" si="104"/>
        <v>#REF!</v>
      </c>
      <c r="P753" s="16" t="e">
        <f>#REF!</f>
        <v>#REF!</v>
      </c>
      <c r="Q753" s="16" t="e">
        <f t="shared" si="105"/>
        <v>#REF!</v>
      </c>
      <c r="R753" s="241" t="e">
        <f>#REF!</f>
        <v>#REF!</v>
      </c>
      <c r="S753" s="37"/>
      <c r="T753" s="242" t="e">
        <f t="shared" si="106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7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99"/>
        <v>#REF!</v>
      </c>
      <c r="K754" s="16" t="e">
        <f t="shared" si="100"/>
        <v>#REF!</v>
      </c>
      <c r="L754" s="16" t="e">
        <f t="shared" si="101"/>
        <v>#REF!</v>
      </c>
      <c r="M754" s="276" t="e">
        <f t="shared" si="102"/>
        <v>#REF!</v>
      </c>
      <c r="N754" s="16" t="e">
        <f t="shared" si="103"/>
        <v>#REF!</v>
      </c>
      <c r="O754" s="16" t="e">
        <f t="shared" si="104"/>
        <v>#REF!</v>
      </c>
      <c r="P754" s="16" t="e">
        <f>#REF!</f>
        <v>#REF!</v>
      </c>
      <c r="Q754" s="16" t="e">
        <f t="shared" si="105"/>
        <v>#REF!</v>
      </c>
      <c r="R754" s="241" t="e">
        <f>#REF!</f>
        <v>#REF!</v>
      </c>
      <c r="S754" s="37"/>
      <c r="T754" s="242" t="e">
        <f t="shared" si="106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7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99"/>
        <v>#REF!</v>
      </c>
      <c r="K755" s="16" t="e">
        <f t="shared" si="100"/>
        <v>#REF!</v>
      </c>
      <c r="L755" s="16" t="e">
        <f t="shared" si="101"/>
        <v>#REF!</v>
      </c>
      <c r="M755" s="276" t="e">
        <f t="shared" si="102"/>
        <v>#REF!</v>
      </c>
      <c r="N755" s="16" t="e">
        <f t="shared" si="103"/>
        <v>#REF!</v>
      </c>
      <c r="O755" s="16" t="e">
        <f t="shared" si="104"/>
        <v>#REF!</v>
      </c>
      <c r="P755" s="16" t="e">
        <f>#REF!</f>
        <v>#REF!</v>
      </c>
      <c r="Q755" s="16" t="e">
        <f t="shared" si="105"/>
        <v>#REF!</v>
      </c>
      <c r="R755" s="241" t="e">
        <f>#REF!</f>
        <v>#REF!</v>
      </c>
      <c r="S755" s="37"/>
      <c r="T755" s="242" t="e">
        <f t="shared" si="106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7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99"/>
        <v>#REF!</v>
      </c>
      <c r="K756" s="16" t="e">
        <f t="shared" si="100"/>
        <v>#REF!</v>
      </c>
      <c r="L756" s="16" t="e">
        <f t="shared" si="101"/>
        <v>#REF!</v>
      </c>
      <c r="M756" s="276" t="e">
        <f t="shared" si="102"/>
        <v>#REF!</v>
      </c>
      <c r="N756" s="16" t="e">
        <f t="shared" si="103"/>
        <v>#REF!</v>
      </c>
      <c r="O756" s="16" t="e">
        <f t="shared" si="104"/>
        <v>#REF!</v>
      </c>
      <c r="P756" s="16" t="e">
        <f>#REF!</f>
        <v>#REF!</v>
      </c>
      <c r="Q756" s="16" t="e">
        <f t="shared" si="105"/>
        <v>#REF!</v>
      </c>
      <c r="R756" s="241" t="e">
        <f>#REF!</f>
        <v>#REF!</v>
      </c>
      <c r="S756" s="37"/>
      <c r="T756" s="242" t="e">
        <f t="shared" si="106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7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99"/>
        <v>#REF!</v>
      </c>
      <c r="K757" s="16" t="e">
        <f t="shared" si="100"/>
        <v>#REF!</v>
      </c>
      <c r="L757" s="16" t="e">
        <f t="shared" si="101"/>
        <v>#REF!</v>
      </c>
      <c r="M757" s="276" t="e">
        <f t="shared" si="102"/>
        <v>#REF!</v>
      </c>
      <c r="N757" s="16" t="e">
        <f t="shared" si="103"/>
        <v>#REF!</v>
      </c>
      <c r="O757" s="16" t="e">
        <f t="shared" si="104"/>
        <v>#REF!</v>
      </c>
      <c r="P757" s="16" t="e">
        <f>#REF!</f>
        <v>#REF!</v>
      </c>
      <c r="Q757" s="16" t="e">
        <f t="shared" si="105"/>
        <v>#REF!</v>
      </c>
      <c r="R757" s="241" t="e">
        <f>#REF!</f>
        <v>#REF!</v>
      </c>
      <c r="S757" s="37"/>
      <c r="T757" s="242" t="e">
        <f t="shared" si="106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7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99"/>
        <v>#REF!</v>
      </c>
      <c r="K758" s="16" t="e">
        <f t="shared" si="100"/>
        <v>#REF!</v>
      </c>
      <c r="L758" s="16" t="e">
        <f t="shared" si="101"/>
        <v>#REF!</v>
      </c>
      <c r="M758" s="276" t="e">
        <f t="shared" si="102"/>
        <v>#REF!</v>
      </c>
      <c r="N758" s="16" t="e">
        <f t="shared" si="103"/>
        <v>#REF!</v>
      </c>
      <c r="O758" s="16" t="e">
        <f t="shared" si="104"/>
        <v>#REF!</v>
      </c>
      <c r="P758" s="16" t="e">
        <f>#REF!</f>
        <v>#REF!</v>
      </c>
      <c r="Q758" s="16" t="e">
        <f t="shared" si="105"/>
        <v>#REF!</v>
      </c>
      <c r="R758" s="241" t="e">
        <f>#REF!</f>
        <v>#REF!</v>
      </c>
      <c r="S758" s="37"/>
      <c r="T758" s="242" t="e">
        <f t="shared" si="106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7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99"/>
        <v>#REF!</v>
      </c>
      <c r="K759" s="16" t="e">
        <f t="shared" si="100"/>
        <v>#REF!</v>
      </c>
      <c r="L759" s="16" t="e">
        <f t="shared" si="101"/>
        <v>#REF!</v>
      </c>
      <c r="M759" s="276" t="e">
        <f t="shared" si="102"/>
        <v>#REF!</v>
      </c>
      <c r="N759" s="16" t="e">
        <f t="shared" si="103"/>
        <v>#REF!</v>
      </c>
      <c r="O759" s="16" t="e">
        <f t="shared" si="104"/>
        <v>#REF!</v>
      </c>
      <c r="P759" s="16" t="e">
        <f>#REF!</f>
        <v>#REF!</v>
      </c>
      <c r="Q759" s="16" t="e">
        <f t="shared" si="105"/>
        <v>#REF!</v>
      </c>
      <c r="R759" s="241" t="e">
        <f>#REF!</f>
        <v>#REF!</v>
      </c>
      <c r="S759" s="37"/>
      <c r="T759" s="242" t="e">
        <f t="shared" si="106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7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99"/>
        <v>#REF!</v>
      </c>
      <c r="K760" s="16" t="e">
        <f t="shared" si="100"/>
        <v>#REF!</v>
      </c>
      <c r="L760" s="16" t="e">
        <f t="shared" si="101"/>
        <v>#REF!</v>
      </c>
      <c r="M760" s="276" t="e">
        <f t="shared" si="102"/>
        <v>#REF!</v>
      </c>
      <c r="N760" s="16" t="e">
        <f t="shared" si="103"/>
        <v>#REF!</v>
      </c>
      <c r="O760" s="16" t="e">
        <f t="shared" si="104"/>
        <v>#REF!</v>
      </c>
      <c r="P760" s="16" t="e">
        <f>#REF!</f>
        <v>#REF!</v>
      </c>
      <c r="Q760" s="16" t="e">
        <f t="shared" si="105"/>
        <v>#REF!</v>
      </c>
      <c r="R760" s="241" t="e">
        <f>#REF!</f>
        <v>#REF!</v>
      </c>
      <c r="S760" s="37"/>
      <c r="T760" s="242" t="e">
        <f t="shared" si="106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7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99"/>
        <v>#REF!</v>
      </c>
      <c r="K761" s="16" t="e">
        <f t="shared" si="100"/>
        <v>#REF!</v>
      </c>
      <c r="L761" s="16" t="e">
        <f t="shared" si="101"/>
        <v>#REF!</v>
      </c>
      <c r="M761" s="276" t="e">
        <f t="shared" si="102"/>
        <v>#REF!</v>
      </c>
      <c r="N761" s="16" t="e">
        <f t="shared" si="103"/>
        <v>#REF!</v>
      </c>
      <c r="O761" s="16" t="e">
        <f t="shared" si="104"/>
        <v>#REF!</v>
      </c>
      <c r="P761" s="16" t="e">
        <f>#REF!</f>
        <v>#REF!</v>
      </c>
      <c r="Q761" s="16" t="e">
        <f t="shared" si="105"/>
        <v>#REF!</v>
      </c>
      <c r="R761" s="241" t="e">
        <f>#REF!</f>
        <v>#REF!</v>
      </c>
      <c r="S761" s="37"/>
      <c r="T761" s="242" t="e">
        <f t="shared" si="106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7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99"/>
        <v>#REF!</v>
      </c>
      <c r="K762" s="16" t="e">
        <f t="shared" si="100"/>
        <v>#REF!</v>
      </c>
      <c r="L762" s="16" t="e">
        <f t="shared" si="101"/>
        <v>#REF!</v>
      </c>
      <c r="M762" s="276" t="e">
        <f t="shared" si="102"/>
        <v>#REF!</v>
      </c>
      <c r="N762" s="16" t="e">
        <f t="shared" si="103"/>
        <v>#REF!</v>
      </c>
      <c r="O762" s="16" t="e">
        <f t="shared" si="104"/>
        <v>#REF!</v>
      </c>
      <c r="P762" s="16" t="e">
        <f>#REF!</f>
        <v>#REF!</v>
      </c>
      <c r="Q762" s="16" t="e">
        <f t="shared" si="105"/>
        <v>#REF!</v>
      </c>
      <c r="R762" s="241" t="e">
        <f>#REF!</f>
        <v>#REF!</v>
      </c>
      <c r="S762" s="37"/>
      <c r="T762" s="242" t="e">
        <f t="shared" si="106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7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99"/>
        <v>#REF!</v>
      </c>
      <c r="K763" s="16" t="e">
        <f t="shared" si="100"/>
        <v>#REF!</v>
      </c>
      <c r="L763" s="16" t="e">
        <f t="shared" si="101"/>
        <v>#REF!</v>
      </c>
      <c r="M763" s="276" t="e">
        <f t="shared" si="102"/>
        <v>#REF!</v>
      </c>
      <c r="N763" s="16" t="e">
        <f t="shared" si="103"/>
        <v>#REF!</v>
      </c>
      <c r="O763" s="16" t="e">
        <f t="shared" si="104"/>
        <v>#REF!</v>
      </c>
      <c r="P763" s="16" t="e">
        <f>#REF!</f>
        <v>#REF!</v>
      </c>
      <c r="Q763" s="16" t="e">
        <f t="shared" si="105"/>
        <v>#REF!</v>
      </c>
      <c r="R763" s="241" t="e">
        <f>#REF!</f>
        <v>#REF!</v>
      </c>
      <c r="S763" s="37"/>
      <c r="T763" s="242" t="e">
        <f t="shared" si="106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7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99"/>
        <v>#REF!</v>
      </c>
      <c r="K764" s="16" t="e">
        <f t="shared" si="100"/>
        <v>#REF!</v>
      </c>
      <c r="L764" s="16" t="e">
        <f t="shared" si="101"/>
        <v>#REF!</v>
      </c>
      <c r="M764" s="276" t="e">
        <f t="shared" si="102"/>
        <v>#REF!</v>
      </c>
      <c r="N764" s="16" t="e">
        <f t="shared" si="103"/>
        <v>#REF!</v>
      </c>
      <c r="O764" s="16" t="e">
        <f t="shared" si="104"/>
        <v>#REF!</v>
      </c>
      <c r="P764" s="16" t="e">
        <f>#REF!</f>
        <v>#REF!</v>
      </c>
      <c r="Q764" s="16" t="e">
        <f t="shared" si="105"/>
        <v>#REF!</v>
      </c>
      <c r="R764" s="241" t="e">
        <f>#REF!</f>
        <v>#REF!</v>
      </c>
      <c r="S764" s="37"/>
      <c r="T764" s="242" t="e">
        <f t="shared" si="106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7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99"/>
        <v>#REF!</v>
      </c>
      <c r="K765" s="16" t="e">
        <f t="shared" si="100"/>
        <v>#REF!</v>
      </c>
      <c r="L765" s="16" t="e">
        <f t="shared" si="101"/>
        <v>#REF!</v>
      </c>
      <c r="M765" s="276" t="e">
        <f t="shared" si="102"/>
        <v>#REF!</v>
      </c>
      <c r="N765" s="16" t="e">
        <f t="shared" si="103"/>
        <v>#REF!</v>
      </c>
      <c r="O765" s="16" t="e">
        <f t="shared" si="104"/>
        <v>#REF!</v>
      </c>
      <c r="P765" s="16" t="e">
        <f>#REF!</f>
        <v>#REF!</v>
      </c>
      <c r="Q765" s="16" t="e">
        <f t="shared" si="105"/>
        <v>#REF!</v>
      </c>
      <c r="R765" s="241" t="e">
        <f>#REF!</f>
        <v>#REF!</v>
      </c>
      <c r="S765" s="37"/>
      <c r="T765" s="242" t="e">
        <f t="shared" si="106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7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99"/>
        <v>#REF!</v>
      </c>
      <c r="K766" s="16" t="e">
        <f t="shared" si="100"/>
        <v>#REF!</v>
      </c>
      <c r="L766" s="16" t="e">
        <f t="shared" si="101"/>
        <v>#REF!</v>
      </c>
      <c r="M766" s="276" t="e">
        <f t="shared" si="102"/>
        <v>#REF!</v>
      </c>
      <c r="N766" s="16" t="e">
        <f t="shared" si="103"/>
        <v>#REF!</v>
      </c>
      <c r="O766" s="16" t="e">
        <f t="shared" si="104"/>
        <v>#REF!</v>
      </c>
      <c r="P766" s="16" t="e">
        <f>#REF!</f>
        <v>#REF!</v>
      </c>
      <c r="Q766" s="16" t="e">
        <f t="shared" si="105"/>
        <v>#REF!</v>
      </c>
      <c r="R766" s="241" t="e">
        <f>#REF!</f>
        <v>#REF!</v>
      </c>
      <c r="S766" s="37"/>
      <c r="T766" s="242" t="e">
        <f t="shared" si="106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7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99"/>
        <v>#REF!</v>
      </c>
      <c r="K767" s="16" t="e">
        <f t="shared" si="100"/>
        <v>#REF!</v>
      </c>
      <c r="L767" s="16" t="e">
        <f t="shared" si="101"/>
        <v>#REF!</v>
      </c>
      <c r="M767" s="276" t="e">
        <f t="shared" si="102"/>
        <v>#REF!</v>
      </c>
      <c r="N767" s="16" t="e">
        <f t="shared" si="103"/>
        <v>#REF!</v>
      </c>
      <c r="O767" s="16" t="e">
        <f t="shared" si="104"/>
        <v>#REF!</v>
      </c>
      <c r="P767" s="16" t="e">
        <f>#REF!</f>
        <v>#REF!</v>
      </c>
      <c r="Q767" s="16" t="e">
        <f t="shared" si="105"/>
        <v>#REF!</v>
      </c>
      <c r="R767" s="241" t="e">
        <f>#REF!</f>
        <v>#REF!</v>
      </c>
      <c r="S767" s="37"/>
      <c r="T767" s="242" t="e">
        <f t="shared" si="106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7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99"/>
        <v>#REF!</v>
      </c>
      <c r="K768" s="16" t="e">
        <f t="shared" si="100"/>
        <v>#REF!</v>
      </c>
      <c r="L768" s="16" t="e">
        <f t="shared" si="101"/>
        <v>#REF!</v>
      </c>
      <c r="M768" s="276" t="e">
        <f t="shared" si="102"/>
        <v>#REF!</v>
      </c>
      <c r="N768" s="16" t="e">
        <f t="shared" si="103"/>
        <v>#REF!</v>
      </c>
      <c r="O768" s="16" t="e">
        <f t="shared" si="104"/>
        <v>#REF!</v>
      </c>
      <c r="P768" s="16" t="e">
        <f>#REF!</f>
        <v>#REF!</v>
      </c>
      <c r="Q768" s="16" t="e">
        <f t="shared" si="105"/>
        <v>#REF!</v>
      </c>
      <c r="R768" s="241" t="e">
        <f>#REF!</f>
        <v>#REF!</v>
      </c>
      <c r="S768" s="37"/>
      <c r="T768" s="242" t="e">
        <f t="shared" si="106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7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99"/>
        <v>#REF!</v>
      </c>
      <c r="K769" s="16" t="e">
        <f t="shared" si="100"/>
        <v>#REF!</v>
      </c>
      <c r="L769" s="16" t="e">
        <f t="shared" si="101"/>
        <v>#REF!</v>
      </c>
      <c r="M769" s="276" t="e">
        <f t="shared" si="102"/>
        <v>#REF!</v>
      </c>
      <c r="N769" s="16" t="e">
        <f t="shared" si="103"/>
        <v>#REF!</v>
      </c>
      <c r="O769" s="16" t="e">
        <f t="shared" si="104"/>
        <v>#REF!</v>
      </c>
      <c r="P769" s="16" t="e">
        <f>#REF!</f>
        <v>#REF!</v>
      </c>
      <c r="Q769" s="16" t="e">
        <f t="shared" si="105"/>
        <v>#REF!</v>
      </c>
      <c r="R769" s="241" t="e">
        <f>#REF!</f>
        <v>#REF!</v>
      </c>
      <c r="S769" s="37"/>
      <c r="T769" s="242" t="e">
        <f t="shared" si="106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7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99"/>
        <v>#REF!</v>
      </c>
      <c r="K770" s="16" t="e">
        <f t="shared" si="100"/>
        <v>#REF!</v>
      </c>
      <c r="L770" s="16" t="e">
        <f t="shared" si="101"/>
        <v>#REF!</v>
      </c>
      <c r="M770" s="276" t="e">
        <f t="shared" si="102"/>
        <v>#REF!</v>
      </c>
      <c r="N770" s="16" t="e">
        <f t="shared" si="103"/>
        <v>#REF!</v>
      </c>
      <c r="O770" s="16" t="e">
        <f t="shared" si="104"/>
        <v>#REF!</v>
      </c>
      <c r="P770" s="16" t="e">
        <f>#REF!</f>
        <v>#REF!</v>
      </c>
      <c r="Q770" s="16" t="e">
        <f t="shared" si="105"/>
        <v>#REF!</v>
      </c>
      <c r="R770" s="241" t="e">
        <f>#REF!</f>
        <v>#REF!</v>
      </c>
      <c r="S770" s="37"/>
      <c r="T770" s="242" t="e">
        <f t="shared" si="106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7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99"/>
        <v>#REF!</v>
      </c>
      <c r="K771" s="16" t="e">
        <f t="shared" si="100"/>
        <v>#REF!</v>
      </c>
      <c r="L771" s="16" t="e">
        <f t="shared" si="101"/>
        <v>#REF!</v>
      </c>
      <c r="M771" s="276" t="e">
        <f t="shared" si="102"/>
        <v>#REF!</v>
      </c>
      <c r="N771" s="16" t="e">
        <f t="shared" si="103"/>
        <v>#REF!</v>
      </c>
      <c r="O771" s="16" t="e">
        <f t="shared" si="104"/>
        <v>#REF!</v>
      </c>
      <c r="P771" s="16" t="e">
        <f>#REF!</f>
        <v>#REF!</v>
      </c>
      <c r="Q771" s="16" t="e">
        <f t="shared" si="105"/>
        <v>#REF!</v>
      </c>
      <c r="R771" s="241" t="e">
        <f>#REF!</f>
        <v>#REF!</v>
      </c>
      <c r="S771" s="37"/>
      <c r="T771" s="242" t="e">
        <f t="shared" si="106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7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99"/>
        <v>#REF!</v>
      </c>
      <c r="K772" s="16" t="e">
        <f t="shared" si="100"/>
        <v>#REF!</v>
      </c>
      <c r="L772" s="16" t="e">
        <f t="shared" si="101"/>
        <v>#REF!</v>
      </c>
      <c r="M772" s="276" t="e">
        <f t="shared" si="102"/>
        <v>#REF!</v>
      </c>
      <c r="N772" s="16" t="e">
        <f t="shared" si="103"/>
        <v>#REF!</v>
      </c>
      <c r="O772" s="16" t="e">
        <f t="shared" si="104"/>
        <v>#REF!</v>
      </c>
      <c r="P772" s="16" t="e">
        <f>#REF!</f>
        <v>#REF!</v>
      </c>
      <c r="Q772" s="16" t="e">
        <f t="shared" si="105"/>
        <v>#REF!</v>
      </c>
      <c r="R772" s="241" t="e">
        <f>#REF!</f>
        <v>#REF!</v>
      </c>
      <c r="S772" s="37"/>
      <c r="T772" s="242" t="e">
        <f t="shared" si="106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7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99"/>
        <v>#REF!</v>
      </c>
      <c r="K773" s="16" t="e">
        <f t="shared" si="100"/>
        <v>#REF!</v>
      </c>
      <c r="L773" s="16" t="e">
        <f t="shared" si="101"/>
        <v>#REF!</v>
      </c>
      <c r="M773" s="276" t="e">
        <f t="shared" si="102"/>
        <v>#REF!</v>
      </c>
      <c r="N773" s="16" t="e">
        <f t="shared" si="103"/>
        <v>#REF!</v>
      </c>
      <c r="O773" s="16" t="e">
        <f t="shared" si="104"/>
        <v>#REF!</v>
      </c>
      <c r="P773" s="16" t="e">
        <f>#REF!</f>
        <v>#REF!</v>
      </c>
      <c r="Q773" s="16" t="e">
        <f t="shared" si="105"/>
        <v>#REF!</v>
      </c>
      <c r="R773" s="241" t="e">
        <f>#REF!</f>
        <v>#REF!</v>
      </c>
      <c r="S773" s="37"/>
      <c r="T773" s="242" t="e">
        <f t="shared" si="106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7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8">I774</f>
        <v>#REF!</v>
      </c>
      <c r="K774" s="16" t="e">
        <f t="shared" ref="K774:K837" si="109">HOUR(I774-H774)+MINUTE(I774-H774)/60</f>
        <v>#REF!</v>
      </c>
      <c r="L774" s="16" t="e">
        <f t="shared" ref="L774:L837" si="110">IF(J774&lt;0.9993,"OP","")</f>
        <v>#REF!</v>
      </c>
      <c r="M774" s="276" t="e">
        <f t="shared" ref="M774:M837" si="111">IF(K774&lt;6,"ANT",IF(K774&lt;12,"BLU","CID"))</f>
        <v>#REF!</v>
      </c>
      <c r="N774" s="16" t="e">
        <f t="shared" ref="N774:N837" si="112">VALUE(O774)</f>
        <v>#REF!</v>
      </c>
      <c r="O774" s="16" t="e">
        <f t="shared" ref="O774:O837" si="113">SUBSTITUTE(P774,"MW","")</f>
        <v>#REF!</v>
      </c>
      <c r="P774" s="16" t="e">
        <f>#REF!</f>
        <v>#REF!</v>
      </c>
      <c r="Q774" s="16" t="e">
        <f t="shared" ref="Q774:Q837" si="114">IF(J774&gt;=0.99,"0","1")</f>
        <v>#REF!</v>
      </c>
      <c r="R774" s="241" t="e">
        <f>#REF!</f>
        <v>#REF!</v>
      </c>
      <c r="S774" s="37"/>
      <c r="T774" s="242" t="e">
        <f t="shared" ref="T774:T837" si="115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8"/>
        <v>#REF!</v>
      </c>
      <c r="K775" s="16" t="e">
        <f t="shared" si="109"/>
        <v>#REF!</v>
      </c>
      <c r="L775" s="16" t="e">
        <f t="shared" si="110"/>
        <v>#REF!</v>
      </c>
      <c r="M775" s="276" t="e">
        <f t="shared" si="111"/>
        <v>#REF!</v>
      </c>
      <c r="N775" s="16" t="e">
        <f t="shared" si="112"/>
        <v>#REF!</v>
      </c>
      <c r="O775" s="16" t="e">
        <f t="shared" si="113"/>
        <v>#REF!</v>
      </c>
      <c r="P775" s="16" t="e">
        <f>#REF!</f>
        <v>#REF!</v>
      </c>
      <c r="Q775" s="16" t="e">
        <f t="shared" si="114"/>
        <v>#REF!</v>
      </c>
      <c r="R775" s="241" t="e">
        <f>#REF!</f>
        <v>#REF!</v>
      </c>
      <c r="S775" s="37"/>
      <c r="T775" s="242" t="e">
        <f t="shared" si="115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6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8"/>
        <v>#REF!</v>
      </c>
      <c r="K776" s="16" t="e">
        <f t="shared" si="109"/>
        <v>#REF!</v>
      </c>
      <c r="L776" s="16" t="e">
        <f t="shared" si="110"/>
        <v>#REF!</v>
      </c>
      <c r="M776" s="276" t="e">
        <f t="shared" si="111"/>
        <v>#REF!</v>
      </c>
      <c r="N776" s="16" t="e">
        <f t="shared" si="112"/>
        <v>#REF!</v>
      </c>
      <c r="O776" s="16" t="e">
        <f t="shared" si="113"/>
        <v>#REF!</v>
      </c>
      <c r="P776" s="16" t="e">
        <f>#REF!</f>
        <v>#REF!</v>
      </c>
      <c r="Q776" s="16" t="e">
        <f t="shared" si="114"/>
        <v>#REF!</v>
      </c>
      <c r="R776" s="241" t="e">
        <f>#REF!</f>
        <v>#REF!</v>
      </c>
      <c r="S776" s="37"/>
      <c r="T776" s="242" t="e">
        <f t="shared" si="115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6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8"/>
        <v>#REF!</v>
      </c>
      <c r="K777" s="16" t="e">
        <f t="shared" si="109"/>
        <v>#REF!</v>
      </c>
      <c r="L777" s="16" t="e">
        <f t="shared" si="110"/>
        <v>#REF!</v>
      </c>
      <c r="M777" s="276" t="e">
        <f t="shared" si="111"/>
        <v>#REF!</v>
      </c>
      <c r="N777" s="16" t="e">
        <f t="shared" si="112"/>
        <v>#REF!</v>
      </c>
      <c r="O777" s="16" t="e">
        <f t="shared" si="113"/>
        <v>#REF!</v>
      </c>
      <c r="P777" s="16" t="e">
        <f>#REF!</f>
        <v>#REF!</v>
      </c>
      <c r="Q777" s="16" t="e">
        <f t="shared" si="114"/>
        <v>#REF!</v>
      </c>
      <c r="R777" s="241" t="e">
        <f>#REF!</f>
        <v>#REF!</v>
      </c>
      <c r="S777" s="37"/>
      <c r="T777" s="242" t="e">
        <f t="shared" si="115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6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8"/>
        <v>#REF!</v>
      </c>
      <c r="K778" s="16" t="e">
        <f t="shared" si="109"/>
        <v>#REF!</v>
      </c>
      <c r="L778" s="16" t="e">
        <f t="shared" si="110"/>
        <v>#REF!</v>
      </c>
      <c r="M778" s="276" t="e">
        <f t="shared" si="111"/>
        <v>#REF!</v>
      </c>
      <c r="N778" s="16" t="e">
        <f t="shared" si="112"/>
        <v>#REF!</v>
      </c>
      <c r="O778" s="16" t="e">
        <f t="shared" si="113"/>
        <v>#REF!</v>
      </c>
      <c r="P778" s="16" t="e">
        <f>#REF!</f>
        <v>#REF!</v>
      </c>
      <c r="Q778" s="16" t="e">
        <f t="shared" si="114"/>
        <v>#REF!</v>
      </c>
      <c r="R778" s="241" t="e">
        <f>#REF!</f>
        <v>#REF!</v>
      </c>
      <c r="S778" s="37"/>
      <c r="T778" s="242" t="e">
        <f t="shared" si="115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6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8"/>
        <v>#REF!</v>
      </c>
      <c r="K779" s="16" t="e">
        <f t="shared" si="109"/>
        <v>#REF!</v>
      </c>
      <c r="L779" s="16" t="e">
        <f t="shared" si="110"/>
        <v>#REF!</v>
      </c>
      <c r="M779" s="276" t="e">
        <f t="shared" si="111"/>
        <v>#REF!</v>
      </c>
      <c r="N779" s="16" t="e">
        <f t="shared" si="112"/>
        <v>#REF!</v>
      </c>
      <c r="O779" s="16" t="e">
        <f t="shared" si="113"/>
        <v>#REF!</v>
      </c>
      <c r="P779" s="16" t="e">
        <f>#REF!</f>
        <v>#REF!</v>
      </c>
      <c r="Q779" s="16" t="e">
        <f t="shared" si="114"/>
        <v>#REF!</v>
      </c>
      <c r="R779" s="241" t="e">
        <f>#REF!</f>
        <v>#REF!</v>
      </c>
      <c r="S779" s="37"/>
      <c r="T779" s="242" t="e">
        <f t="shared" si="115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6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8"/>
        <v>#REF!</v>
      </c>
      <c r="K780" s="16" t="e">
        <f t="shared" si="109"/>
        <v>#REF!</v>
      </c>
      <c r="L780" s="16" t="e">
        <f t="shared" si="110"/>
        <v>#REF!</v>
      </c>
      <c r="M780" s="276" t="e">
        <f t="shared" si="111"/>
        <v>#REF!</v>
      </c>
      <c r="N780" s="16" t="e">
        <f t="shared" si="112"/>
        <v>#REF!</v>
      </c>
      <c r="O780" s="16" t="e">
        <f t="shared" si="113"/>
        <v>#REF!</v>
      </c>
      <c r="P780" s="16" t="e">
        <f>#REF!</f>
        <v>#REF!</v>
      </c>
      <c r="Q780" s="16" t="e">
        <f t="shared" si="114"/>
        <v>#REF!</v>
      </c>
      <c r="R780" s="241" t="e">
        <f>#REF!</f>
        <v>#REF!</v>
      </c>
      <c r="S780" s="37"/>
      <c r="T780" s="242" t="e">
        <f t="shared" si="115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6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8"/>
        <v>#REF!</v>
      </c>
      <c r="K781" s="16" t="e">
        <f t="shared" si="109"/>
        <v>#REF!</v>
      </c>
      <c r="L781" s="16" t="e">
        <f t="shared" si="110"/>
        <v>#REF!</v>
      </c>
      <c r="M781" s="276" t="e">
        <f t="shared" si="111"/>
        <v>#REF!</v>
      </c>
      <c r="N781" s="16" t="e">
        <f t="shared" si="112"/>
        <v>#REF!</v>
      </c>
      <c r="O781" s="16" t="e">
        <f t="shared" si="113"/>
        <v>#REF!</v>
      </c>
      <c r="P781" s="16" t="e">
        <f>#REF!</f>
        <v>#REF!</v>
      </c>
      <c r="Q781" s="16" t="e">
        <f t="shared" si="114"/>
        <v>#REF!</v>
      </c>
      <c r="R781" s="241" t="e">
        <f>#REF!</f>
        <v>#REF!</v>
      </c>
      <c r="S781" s="37"/>
      <c r="T781" s="242" t="e">
        <f t="shared" si="115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6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8"/>
        <v>#REF!</v>
      </c>
      <c r="K782" s="16" t="e">
        <f t="shared" si="109"/>
        <v>#REF!</v>
      </c>
      <c r="L782" s="16" t="e">
        <f t="shared" si="110"/>
        <v>#REF!</v>
      </c>
      <c r="M782" s="276" t="e">
        <f t="shared" si="111"/>
        <v>#REF!</v>
      </c>
      <c r="N782" s="16" t="e">
        <f t="shared" si="112"/>
        <v>#REF!</v>
      </c>
      <c r="O782" s="16" t="e">
        <f t="shared" si="113"/>
        <v>#REF!</v>
      </c>
      <c r="P782" s="16" t="e">
        <f>#REF!</f>
        <v>#REF!</v>
      </c>
      <c r="Q782" s="16" t="e">
        <f t="shared" si="114"/>
        <v>#REF!</v>
      </c>
      <c r="R782" s="241" t="e">
        <f>#REF!</f>
        <v>#REF!</v>
      </c>
      <c r="S782" s="37"/>
      <c r="T782" s="242" t="e">
        <f t="shared" si="115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6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8"/>
        <v>#REF!</v>
      </c>
      <c r="K783" s="16" t="e">
        <f t="shared" si="109"/>
        <v>#REF!</v>
      </c>
      <c r="L783" s="16" t="e">
        <f t="shared" si="110"/>
        <v>#REF!</v>
      </c>
      <c r="M783" s="276" t="e">
        <f t="shared" si="111"/>
        <v>#REF!</v>
      </c>
      <c r="N783" s="16" t="e">
        <f t="shared" si="112"/>
        <v>#REF!</v>
      </c>
      <c r="O783" s="16" t="e">
        <f t="shared" si="113"/>
        <v>#REF!</v>
      </c>
      <c r="P783" s="16" t="e">
        <f>#REF!</f>
        <v>#REF!</v>
      </c>
      <c r="Q783" s="16" t="e">
        <f t="shared" si="114"/>
        <v>#REF!</v>
      </c>
      <c r="R783" s="241" t="e">
        <f>#REF!</f>
        <v>#REF!</v>
      </c>
      <c r="S783" s="37"/>
      <c r="T783" s="242" t="e">
        <f t="shared" si="115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6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8"/>
        <v>#REF!</v>
      </c>
      <c r="K784" s="16" t="e">
        <f t="shared" si="109"/>
        <v>#REF!</v>
      </c>
      <c r="L784" s="16" t="e">
        <f t="shared" si="110"/>
        <v>#REF!</v>
      </c>
      <c r="M784" s="276" t="e">
        <f t="shared" si="111"/>
        <v>#REF!</v>
      </c>
      <c r="N784" s="16" t="e">
        <f t="shared" si="112"/>
        <v>#REF!</v>
      </c>
      <c r="O784" s="16" t="e">
        <f t="shared" si="113"/>
        <v>#REF!</v>
      </c>
      <c r="P784" s="16" t="e">
        <f>#REF!</f>
        <v>#REF!</v>
      </c>
      <c r="Q784" s="16" t="e">
        <f t="shared" si="114"/>
        <v>#REF!</v>
      </c>
      <c r="R784" s="241" t="e">
        <f>#REF!</f>
        <v>#REF!</v>
      </c>
      <c r="S784" s="37"/>
      <c r="T784" s="242" t="e">
        <f t="shared" si="115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6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8"/>
        <v>#REF!</v>
      </c>
      <c r="K785" s="16" t="e">
        <f t="shared" si="109"/>
        <v>#REF!</v>
      </c>
      <c r="L785" s="16" t="e">
        <f t="shared" si="110"/>
        <v>#REF!</v>
      </c>
      <c r="M785" s="276" t="e">
        <f t="shared" si="111"/>
        <v>#REF!</v>
      </c>
      <c r="N785" s="16" t="e">
        <f t="shared" si="112"/>
        <v>#REF!</v>
      </c>
      <c r="O785" s="16" t="e">
        <f t="shared" si="113"/>
        <v>#REF!</v>
      </c>
      <c r="P785" s="16" t="e">
        <f>#REF!</f>
        <v>#REF!</v>
      </c>
      <c r="Q785" s="16" t="e">
        <f t="shared" si="114"/>
        <v>#REF!</v>
      </c>
      <c r="R785" s="241" t="e">
        <f>#REF!</f>
        <v>#REF!</v>
      </c>
      <c r="S785" s="37"/>
      <c r="T785" s="242" t="e">
        <f t="shared" si="115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6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8"/>
        <v>#REF!</v>
      </c>
      <c r="K786" s="16" t="e">
        <f t="shared" si="109"/>
        <v>#REF!</v>
      </c>
      <c r="L786" s="16" t="e">
        <f t="shared" si="110"/>
        <v>#REF!</v>
      </c>
      <c r="M786" s="276" t="e">
        <f t="shared" si="111"/>
        <v>#REF!</v>
      </c>
      <c r="N786" s="16" t="e">
        <f t="shared" si="112"/>
        <v>#REF!</v>
      </c>
      <c r="O786" s="16" t="e">
        <f t="shared" si="113"/>
        <v>#REF!</v>
      </c>
      <c r="P786" s="16" t="e">
        <f>#REF!</f>
        <v>#REF!</v>
      </c>
      <c r="Q786" s="16" t="e">
        <f t="shared" si="114"/>
        <v>#REF!</v>
      </c>
      <c r="R786" s="241" t="e">
        <f>#REF!</f>
        <v>#REF!</v>
      </c>
      <c r="S786" s="37"/>
      <c r="T786" s="242" t="e">
        <f t="shared" si="115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6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8"/>
        <v>#REF!</v>
      </c>
      <c r="K787" s="16" t="e">
        <f t="shared" si="109"/>
        <v>#REF!</v>
      </c>
      <c r="L787" s="16" t="e">
        <f t="shared" si="110"/>
        <v>#REF!</v>
      </c>
      <c r="M787" s="276" t="e">
        <f t="shared" si="111"/>
        <v>#REF!</v>
      </c>
      <c r="N787" s="16" t="e">
        <f t="shared" si="112"/>
        <v>#REF!</v>
      </c>
      <c r="O787" s="16" t="e">
        <f t="shared" si="113"/>
        <v>#REF!</v>
      </c>
      <c r="P787" s="16" t="e">
        <f>#REF!</f>
        <v>#REF!</v>
      </c>
      <c r="Q787" s="16" t="e">
        <f t="shared" si="114"/>
        <v>#REF!</v>
      </c>
      <c r="R787" s="241" t="e">
        <f>#REF!</f>
        <v>#REF!</v>
      </c>
      <c r="S787" s="37"/>
      <c r="T787" s="242" t="e">
        <f t="shared" si="115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6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8"/>
        <v>#REF!</v>
      </c>
      <c r="K788" s="16" t="e">
        <f t="shared" si="109"/>
        <v>#REF!</v>
      </c>
      <c r="L788" s="16" t="e">
        <f t="shared" si="110"/>
        <v>#REF!</v>
      </c>
      <c r="M788" s="276" t="e">
        <f t="shared" si="111"/>
        <v>#REF!</v>
      </c>
      <c r="N788" s="16" t="e">
        <f t="shared" si="112"/>
        <v>#REF!</v>
      </c>
      <c r="O788" s="16" t="e">
        <f t="shared" si="113"/>
        <v>#REF!</v>
      </c>
      <c r="P788" s="16" t="e">
        <f>#REF!</f>
        <v>#REF!</v>
      </c>
      <c r="Q788" s="16" t="e">
        <f t="shared" si="114"/>
        <v>#REF!</v>
      </c>
      <c r="R788" s="241" t="e">
        <f>#REF!</f>
        <v>#REF!</v>
      </c>
      <c r="S788" s="37"/>
      <c r="T788" s="242" t="e">
        <f t="shared" si="115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6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8"/>
        <v>#REF!</v>
      </c>
      <c r="K789" s="16" t="e">
        <f t="shared" si="109"/>
        <v>#REF!</v>
      </c>
      <c r="L789" s="16" t="e">
        <f t="shared" si="110"/>
        <v>#REF!</v>
      </c>
      <c r="M789" s="276" t="e">
        <f t="shared" si="111"/>
        <v>#REF!</v>
      </c>
      <c r="N789" s="16" t="e">
        <f t="shared" si="112"/>
        <v>#REF!</v>
      </c>
      <c r="O789" s="16" t="e">
        <f t="shared" si="113"/>
        <v>#REF!</v>
      </c>
      <c r="P789" s="16" t="e">
        <f>#REF!</f>
        <v>#REF!</v>
      </c>
      <c r="Q789" s="16" t="e">
        <f t="shared" si="114"/>
        <v>#REF!</v>
      </c>
      <c r="R789" s="241" t="e">
        <f>#REF!</f>
        <v>#REF!</v>
      </c>
      <c r="S789" s="37"/>
      <c r="T789" s="242" t="e">
        <f t="shared" si="115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6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8"/>
        <v>#REF!</v>
      </c>
      <c r="K790" s="16" t="e">
        <f t="shared" si="109"/>
        <v>#REF!</v>
      </c>
      <c r="L790" s="16" t="e">
        <f t="shared" si="110"/>
        <v>#REF!</v>
      </c>
      <c r="M790" s="276" t="e">
        <f t="shared" si="111"/>
        <v>#REF!</v>
      </c>
      <c r="N790" s="16" t="e">
        <f t="shared" si="112"/>
        <v>#REF!</v>
      </c>
      <c r="O790" s="16" t="e">
        <f t="shared" si="113"/>
        <v>#REF!</v>
      </c>
      <c r="P790" s="16" t="e">
        <f>#REF!</f>
        <v>#REF!</v>
      </c>
      <c r="Q790" s="16" t="e">
        <f t="shared" si="114"/>
        <v>#REF!</v>
      </c>
      <c r="R790" s="241" t="e">
        <f>#REF!</f>
        <v>#REF!</v>
      </c>
      <c r="S790" s="37"/>
      <c r="T790" s="242" t="e">
        <f t="shared" si="115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6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8"/>
        <v>#REF!</v>
      </c>
      <c r="K791" s="16" t="e">
        <f t="shared" si="109"/>
        <v>#REF!</v>
      </c>
      <c r="L791" s="16" t="e">
        <f t="shared" si="110"/>
        <v>#REF!</v>
      </c>
      <c r="M791" s="276" t="e">
        <f t="shared" si="111"/>
        <v>#REF!</v>
      </c>
      <c r="N791" s="16" t="e">
        <f t="shared" si="112"/>
        <v>#REF!</v>
      </c>
      <c r="O791" s="16" t="e">
        <f t="shared" si="113"/>
        <v>#REF!</v>
      </c>
      <c r="P791" s="16" t="e">
        <f>#REF!</f>
        <v>#REF!</v>
      </c>
      <c r="Q791" s="16" t="e">
        <f t="shared" si="114"/>
        <v>#REF!</v>
      </c>
      <c r="R791" s="241" t="e">
        <f>#REF!</f>
        <v>#REF!</v>
      </c>
      <c r="S791" s="37"/>
      <c r="T791" s="242" t="e">
        <f t="shared" si="115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6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8"/>
        <v>#REF!</v>
      </c>
      <c r="K792" s="16" t="e">
        <f t="shared" si="109"/>
        <v>#REF!</v>
      </c>
      <c r="L792" s="16" t="e">
        <f t="shared" si="110"/>
        <v>#REF!</v>
      </c>
      <c r="M792" s="276" t="e">
        <f t="shared" si="111"/>
        <v>#REF!</v>
      </c>
      <c r="N792" s="16" t="e">
        <f t="shared" si="112"/>
        <v>#REF!</v>
      </c>
      <c r="O792" s="16" t="e">
        <f t="shared" si="113"/>
        <v>#REF!</v>
      </c>
      <c r="P792" s="16" t="e">
        <f>#REF!</f>
        <v>#REF!</v>
      </c>
      <c r="Q792" s="16" t="e">
        <f t="shared" si="114"/>
        <v>#REF!</v>
      </c>
      <c r="R792" s="241" t="e">
        <f>#REF!</f>
        <v>#REF!</v>
      </c>
      <c r="S792" s="37"/>
      <c r="T792" s="242" t="e">
        <f t="shared" si="115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6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8"/>
        <v>#REF!</v>
      </c>
      <c r="K793" s="16" t="e">
        <f t="shared" si="109"/>
        <v>#REF!</v>
      </c>
      <c r="L793" s="16" t="e">
        <f t="shared" si="110"/>
        <v>#REF!</v>
      </c>
      <c r="M793" s="276" t="e">
        <f t="shared" si="111"/>
        <v>#REF!</v>
      </c>
      <c r="N793" s="16" t="e">
        <f t="shared" si="112"/>
        <v>#REF!</v>
      </c>
      <c r="O793" s="16" t="e">
        <f t="shared" si="113"/>
        <v>#REF!</v>
      </c>
      <c r="P793" s="16" t="e">
        <f>#REF!</f>
        <v>#REF!</v>
      </c>
      <c r="Q793" s="16" t="e">
        <f t="shared" si="114"/>
        <v>#REF!</v>
      </c>
      <c r="R793" s="241" t="e">
        <f>#REF!</f>
        <v>#REF!</v>
      </c>
      <c r="S793" s="37"/>
      <c r="T793" s="242" t="e">
        <f t="shared" si="115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6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8"/>
        <v>#REF!</v>
      </c>
      <c r="K794" s="16" t="e">
        <f t="shared" si="109"/>
        <v>#REF!</v>
      </c>
      <c r="L794" s="16" t="e">
        <f t="shared" si="110"/>
        <v>#REF!</v>
      </c>
      <c r="M794" s="276" t="e">
        <f t="shared" si="111"/>
        <v>#REF!</v>
      </c>
      <c r="N794" s="16" t="e">
        <f t="shared" si="112"/>
        <v>#REF!</v>
      </c>
      <c r="O794" s="16" t="e">
        <f t="shared" si="113"/>
        <v>#REF!</v>
      </c>
      <c r="P794" s="16" t="e">
        <f>#REF!</f>
        <v>#REF!</v>
      </c>
      <c r="Q794" s="16" t="e">
        <f t="shared" si="114"/>
        <v>#REF!</v>
      </c>
      <c r="R794" s="241" t="e">
        <f>#REF!</f>
        <v>#REF!</v>
      </c>
      <c r="S794" s="37"/>
      <c r="T794" s="242" t="e">
        <f t="shared" si="115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6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8"/>
        <v>#REF!</v>
      </c>
      <c r="K795" s="16" t="e">
        <f t="shared" si="109"/>
        <v>#REF!</v>
      </c>
      <c r="L795" s="16" t="e">
        <f t="shared" si="110"/>
        <v>#REF!</v>
      </c>
      <c r="M795" s="276" t="e">
        <f t="shared" si="111"/>
        <v>#REF!</v>
      </c>
      <c r="N795" s="16" t="e">
        <f t="shared" si="112"/>
        <v>#REF!</v>
      </c>
      <c r="O795" s="16" t="e">
        <f t="shared" si="113"/>
        <v>#REF!</v>
      </c>
      <c r="P795" s="16" t="e">
        <f>#REF!</f>
        <v>#REF!</v>
      </c>
      <c r="Q795" s="16" t="e">
        <f t="shared" si="114"/>
        <v>#REF!</v>
      </c>
      <c r="R795" s="241" t="e">
        <f>#REF!</f>
        <v>#REF!</v>
      </c>
      <c r="S795" s="37"/>
      <c r="T795" s="242" t="e">
        <f t="shared" si="115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6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8"/>
        <v>#REF!</v>
      </c>
      <c r="K796" s="16" t="e">
        <f t="shared" si="109"/>
        <v>#REF!</v>
      </c>
      <c r="L796" s="16" t="e">
        <f t="shared" si="110"/>
        <v>#REF!</v>
      </c>
      <c r="M796" s="276" t="e">
        <f t="shared" si="111"/>
        <v>#REF!</v>
      </c>
      <c r="N796" s="16" t="e">
        <f t="shared" si="112"/>
        <v>#REF!</v>
      </c>
      <c r="O796" s="16" t="e">
        <f t="shared" si="113"/>
        <v>#REF!</v>
      </c>
      <c r="P796" s="16" t="e">
        <f>#REF!</f>
        <v>#REF!</v>
      </c>
      <c r="Q796" s="16" t="e">
        <f t="shared" si="114"/>
        <v>#REF!</v>
      </c>
      <c r="R796" s="241" t="e">
        <f>#REF!</f>
        <v>#REF!</v>
      </c>
      <c r="S796" s="37"/>
      <c r="T796" s="242" t="e">
        <f t="shared" si="115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6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8"/>
        <v>#REF!</v>
      </c>
      <c r="K797" s="16" t="e">
        <f t="shared" si="109"/>
        <v>#REF!</v>
      </c>
      <c r="L797" s="16" t="e">
        <f t="shared" si="110"/>
        <v>#REF!</v>
      </c>
      <c r="M797" s="276" t="e">
        <f t="shared" si="111"/>
        <v>#REF!</v>
      </c>
      <c r="N797" s="16" t="e">
        <f t="shared" si="112"/>
        <v>#REF!</v>
      </c>
      <c r="O797" s="16" t="e">
        <f t="shared" si="113"/>
        <v>#REF!</v>
      </c>
      <c r="P797" s="16" t="e">
        <f>#REF!</f>
        <v>#REF!</v>
      </c>
      <c r="Q797" s="16" t="e">
        <f t="shared" si="114"/>
        <v>#REF!</v>
      </c>
      <c r="R797" s="241" t="e">
        <f>#REF!</f>
        <v>#REF!</v>
      </c>
      <c r="S797" s="37"/>
      <c r="T797" s="242" t="e">
        <f t="shared" si="115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6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8"/>
        <v>#REF!</v>
      </c>
      <c r="K798" s="16" t="e">
        <f t="shared" si="109"/>
        <v>#REF!</v>
      </c>
      <c r="L798" s="16" t="e">
        <f t="shared" si="110"/>
        <v>#REF!</v>
      </c>
      <c r="M798" s="276" t="e">
        <f t="shared" si="111"/>
        <v>#REF!</v>
      </c>
      <c r="N798" s="16" t="e">
        <f t="shared" si="112"/>
        <v>#REF!</v>
      </c>
      <c r="O798" s="16" t="e">
        <f t="shared" si="113"/>
        <v>#REF!</v>
      </c>
      <c r="P798" s="16" t="e">
        <f>#REF!</f>
        <v>#REF!</v>
      </c>
      <c r="Q798" s="16" t="e">
        <f t="shared" si="114"/>
        <v>#REF!</v>
      </c>
      <c r="R798" s="241" t="e">
        <f>#REF!</f>
        <v>#REF!</v>
      </c>
      <c r="S798" s="37"/>
      <c r="T798" s="242" t="e">
        <f t="shared" si="115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6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8"/>
        <v>#REF!</v>
      </c>
      <c r="K799" s="16" t="e">
        <f t="shared" si="109"/>
        <v>#REF!</v>
      </c>
      <c r="L799" s="16" t="e">
        <f t="shared" si="110"/>
        <v>#REF!</v>
      </c>
      <c r="M799" s="276" t="e">
        <f t="shared" si="111"/>
        <v>#REF!</v>
      </c>
      <c r="N799" s="16" t="e">
        <f t="shared" si="112"/>
        <v>#REF!</v>
      </c>
      <c r="O799" s="16" t="e">
        <f t="shared" si="113"/>
        <v>#REF!</v>
      </c>
      <c r="P799" s="16" t="e">
        <f>#REF!</f>
        <v>#REF!</v>
      </c>
      <c r="Q799" s="16" t="e">
        <f t="shared" si="114"/>
        <v>#REF!</v>
      </c>
      <c r="R799" s="241" t="e">
        <f>#REF!</f>
        <v>#REF!</v>
      </c>
      <c r="S799" s="37"/>
      <c r="T799" s="242" t="e">
        <f t="shared" si="115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6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8"/>
        <v>#REF!</v>
      </c>
      <c r="K800" s="16" t="e">
        <f t="shared" si="109"/>
        <v>#REF!</v>
      </c>
      <c r="L800" s="16" t="e">
        <f t="shared" si="110"/>
        <v>#REF!</v>
      </c>
      <c r="M800" s="276" t="e">
        <f t="shared" si="111"/>
        <v>#REF!</v>
      </c>
      <c r="N800" s="16" t="e">
        <f t="shared" si="112"/>
        <v>#REF!</v>
      </c>
      <c r="O800" s="16" t="e">
        <f t="shared" si="113"/>
        <v>#REF!</v>
      </c>
      <c r="P800" s="16" t="e">
        <f>#REF!</f>
        <v>#REF!</v>
      </c>
      <c r="Q800" s="16" t="e">
        <f t="shared" si="114"/>
        <v>#REF!</v>
      </c>
      <c r="R800" s="241" t="e">
        <f>#REF!</f>
        <v>#REF!</v>
      </c>
      <c r="S800" s="37"/>
      <c r="T800" s="242" t="e">
        <f t="shared" si="115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6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8"/>
        <v>#REF!</v>
      </c>
      <c r="K801" s="16" t="e">
        <f t="shared" si="109"/>
        <v>#REF!</v>
      </c>
      <c r="L801" s="16" t="e">
        <f t="shared" si="110"/>
        <v>#REF!</v>
      </c>
      <c r="M801" s="276" t="e">
        <f t="shared" si="111"/>
        <v>#REF!</v>
      </c>
      <c r="N801" s="16" t="e">
        <f t="shared" si="112"/>
        <v>#REF!</v>
      </c>
      <c r="O801" s="16" t="e">
        <f t="shared" si="113"/>
        <v>#REF!</v>
      </c>
      <c r="P801" s="16" t="e">
        <f>#REF!</f>
        <v>#REF!</v>
      </c>
      <c r="Q801" s="16" t="e">
        <f t="shared" si="114"/>
        <v>#REF!</v>
      </c>
      <c r="R801" s="241" t="e">
        <f>#REF!</f>
        <v>#REF!</v>
      </c>
      <c r="S801" s="37"/>
      <c r="T801" s="242" t="e">
        <f t="shared" si="115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6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8"/>
        <v>#REF!</v>
      </c>
      <c r="K802" s="16" t="e">
        <f t="shared" si="109"/>
        <v>#REF!</v>
      </c>
      <c r="L802" s="16" t="e">
        <f t="shared" si="110"/>
        <v>#REF!</v>
      </c>
      <c r="M802" s="276" t="e">
        <f t="shared" si="111"/>
        <v>#REF!</v>
      </c>
      <c r="N802" s="16" t="e">
        <f t="shared" si="112"/>
        <v>#REF!</v>
      </c>
      <c r="O802" s="16" t="e">
        <f t="shared" si="113"/>
        <v>#REF!</v>
      </c>
      <c r="P802" s="16" t="e">
        <f>#REF!</f>
        <v>#REF!</v>
      </c>
      <c r="Q802" s="16" t="e">
        <f t="shared" si="114"/>
        <v>#REF!</v>
      </c>
      <c r="R802" s="241" t="e">
        <f>#REF!</f>
        <v>#REF!</v>
      </c>
      <c r="S802" s="37"/>
      <c r="T802" s="242" t="e">
        <f t="shared" si="115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6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8"/>
        <v>#REF!</v>
      </c>
      <c r="K803" s="16" t="e">
        <f t="shared" si="109"/>
        <v>#REF!</v>
      </c>
      <c r="L803" s="16" t="e">
        <f t="shared" si="110"/>
        <v>#REF!</v>
      </c>
      <c r="M803" s="276" t="e">
        <f t="shared" si="111"/>
        <v>#REF!</v>
      </c>
      <c r="N803" s="16" t="e">
        <f t="shared" si="112"/>
        <v>#REF!</v>
      </c>
      <c r="O803" s="16" t="e">
        <f t="shared" si="113"/>
        <v>#REF!</v>
      </c>
      <c r="P803" s="16" t="e">
        <f>#REF!</f>
        <v>#REF!</v>
      </c>
      <c r="Q803" s="16" t="e">
        <f t="shared" si="114"/>
        <v>#REF!</v>
      </c>
      <c r="R803" s="241" t="e">
        <f>#REF!</f>
        <v>#REF!</v>
      </c>
      <c r="S803" s="37"/>
      <c r="T803" s="242" t="e">
        <f t="shared" si="115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6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8"/>
        <v>#REF!</v>
      </c>
      <c r="K804" s="16" t="e">
        <f t="shared" si="109"/>
        <v>#REF!</v>
      </c>
      <c r="L804" s="16" t="e">
        <f t="shared" si="110"/>
        <v>#REF!</v>
      </c>
      <c r="M804" s="276" t="e">
        <f t="shared" si="111"/>
        <v>#REF!</v>
      </c>
      <c r="N804" s="16" t="e">
        <f t="shared" si="112"/>
        <v>#REF!</v>
      </c>
      <c r="O804" s="16" t="e">
        <f t="shared" si="113"/>
        <v>#REF!</v>
      </c>
      <c r="P804" s="16" t="e">
        <f>#REF!</f>
        <v>#REF!</v>
      </c>
      <c r="Q804" s="16" t="e">
        <f t="shared" si="114"/>
        <v>#REF!</v>
      </c>
      <c r="R804" s="241" t="e">
        <f>#REF!</f>
        <v>#REF!</v>
      </c>
      <c r="S804" s="37"/>
      <c r="T804" s="242" t="e">
        <f t="shared" si="115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6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8"/>
        <v>#REF!</v>
      </c>
      <c r="K805" s="16" t="e">
        <f t="shared" si="109"/>
        <v>#REF!</v>
      </c>
      <c r="L805" s="16" t="e">
        <f t="shared" si="110"/>
        <v>#REF!</v>
      </c>
      <c r="M805" s="276" t="e">
        <f t="shared" si="111"/>
        <v>#REF!</v>
      </c>
      <c r="N805" s="16" t="e">
        <f t="shared" si="112"/>
        <v>#REF!</v>
      </c>
      <c r="O805" s="16" t="e">
        <f t="shared" si="113"/>
        <v>#REF!</v>
      </c>
      <c r="P805" s="16" t="e">
        <f>#REF!</f>
        <v>#REF!</v>
      </c>
      <c r="Q805" s="16" t="e">
        <f t="shared" si="114"/>
        <v>#REF!</v>
      </c>
      <c r="R805" s="241" t="e">
        <f>#REF!</f>
        <v>#REF!</v>
      </c>
      <c r="S805" s="37"/>
      <c r="T805" s="242" t="e">
        <f t="shared" si="115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6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8"/>
        <v>#REF!</v>
      </c>
      <c r="K806" s="16" t="e">
        <f t="shared" si="109"/>
        <v>#REF!</v>
      </c>
      <c r="L806" s="16" t="e">
        <f t="shared" si="110"/>
        <v>#REF!</v>
      </c>
      <c r="M806" s="276" t="e">
        <f t="shared" si="111"/>
        <v>#REF!</v>
      </c>
      <c r="N806" s="16" t="e">
        <f t="shared" si="112"/>
        <v>#REF!</v>
      </c>
      <c r="O806" s="16" t="e">
        <f t="shared" si="113"/>
        <v>#REF!</v>
      </c>
      <c r="P806" s="16" t="e">
        <f>#REF!</f>
        <v>#REF!</v>
      </c>
      <c r="Q806" s="16" t="e">
        <f t="shared" si="114"/>
        <v>#REF!</v>
      </c>
      <c r="R806" s="241" t="e">
        <f>#REF!</f>
        <v>#REF!</v>
      </c>
      <c r="S806" s="37"/>
      <c r="T806" s="242" t="e">
        <f t="shared" si="115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6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8"/>
        <v>#REF!</v>
      </c>
      <c r="K807" s="16" t="e">
        <f t="shared" si="109"/>
        <v>#REF!</v>
      </c>
      <c r="L807" s="16" t="e">
        <f t="shared" si="110"/>
        <v>#REF!</v>
      </c>
      <c r="M807" s="276" t="e">
        <f t="shared" si="111"/>
        <v>#REF!</v>
      </c>
      <c r="N807" s="16" t="e">
        <f t="shared" si="112"/>
        <v>#REF!</v>
      </c>
      <c r="O807" s="16" t="e">
        <f t="shared" si="113"/>
        <v>#REF!</v>
      </c>
      <c r="P807" s="16" t="e">
        <f>#REF!</f>
        <v>#REF!</v>
      </c>
      <c r="Q807" s="16" t="e">
        <f t="shared" si="114"/>
        <v>#REF!</v>
      </c>
      <c r="R807" s="241" t="e">
        <f>#REF!</f>
        <v>#REF!</v>
      </c>
      <c r="S807" s="37"/>
      <c r="T807" s="242" t="e">
        <f t="shared" si="115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6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8"/>
        <v>#REF!</v>
      </c>
      <c r="K808" s="16" t="e">
        <f t="shared" si="109"/>
        <v>#REF!</v>
      </c>
      <c r="L808" s="16" t="e">
        <f t="shared" si="110"/>
        <v>#REF!</v>
      </c>
      <c r="M808" s="276" t="e">
        <f t="shared" si="111"/>
        <v>#REF!</v>
      </c>
      <c r="N808" s="16" t="e">
        <f t="shared" si="112"/>
        <v>#REF!</v>
      </c>
      <c r="O808" s="16" t="e">
        <f t="shared" si="113"/>
        <v>#REF!</v>
      </c>
      <c r="P808" s="16" t="e">
        <f>#REF!</f>
        <v>#REF!</v>
      </c>
      <c r="Q808" s="16" t="e">
        <f t="shared" si="114"/>
        <v>#REF!</v>
      </c>
      <c r="R808" s="241" t="e">
        <f>#REF!</f>
        <v>#REF!</v>
      </c>
      <c r="S808" s="37"/>
      <c r="T808" s="242" t="e">
        <f t="shared" si="115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6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8"/>
        <v>#REF!</v>
      </c>
      <c r="K809" s="16" t="e">
        <f t="shared" si="109"/>
        <v>#REF!</v>
      </c>
      <c r="L809" s="16" t="e">
        <f t="shared" si="110"/>
        <v>#REF!</v>
      </c>
      <c r="M809" s="276" t="e">
        <f t="shared" si="111"/>
        <v>#REF!</v>
      </c>
      <c r="N809" s="16" t="e">
        <f t="shared" si="112"/>
        <v>#REF!</v>
      </c>
      <c r="O809" s="16" t="e">
        <f t="shared" si="113"/>
        <v>#REF!</v>
      </c>
      <c r="P809" s="16" t="e">
        <f>#REF!</f>
        <v>#REF!</v>
      </c>
      <c r="Q809" s="16" t="e">
        <f t="shared" si="114"/>
        <v>#REF!</v>
      </c>
      <c r="R809" s="241" t="e">
        <f>#REF!</f>
        <v>#REF!</v>
      </c>
      <c r="S809" s="37"/>
      <c r="T809" s="242" t="e">
        <f t="shared" si="115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6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8"/>
        <v>#REF!</v>
      </c>
      <c r="K810" s="16" t="e">
        <f t="shared" si="109"/>
        <v>#REF!</v>
      </c>
      <c r="L810" s="16" t="e">
        <f t="shared" si="110"/>
        <v>#REF!</v>
      </c>
      <c r="M810" s="276" t="e">
        <f t="shared" si="111"/>
        <v>#REF!</v>
      </c>
      <c r="N810" s="16" t="e">
        <f t="shared" si="112"/>
        <v>#REF!</v>
      </c>
      <c r="O810" s="16" t="e">
        <f t="shared" si="113"/>
        <v>#REF!</v>
      </c>
      <c r="P810" s="16" t="e">
        <f>#REF!</f>
        <v>#REF!</v>
      </c>
      <c r="Q810" s="16" t="e">
        <f t="shared" si="114"/>
        <v>#REF!</v>
      </c>
      <c r="R810" s="241" t="e">
        <f>#REF!</f>
        <v>#REF!</v>
      </c>
      <c r="S810" s="37"/>
      <c r="T810" s="242" t="e">
        <f t="shared" si="115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6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8"/>
        <v>#REF!</v>
      </c>
      <c r="K811" s="16" t="e">
        <f t="shared" si="109"/>
        <v>#REF!</v>
      </c>
      <c r="L811" s="16" t="e">
        <f t="shared" si="110"/>
        <v>#REF!</v>
      </c>
      <c r="M811" s="276" t="e">
        <f t="shared" si="111"/>
        <v>#REF!</v>
      </c>
      <c r="N811" s="16" t="e">
        <f t="shared" si="112"/>
        <v>#REF!</v>
      </c>
      <c r="O811" s="16" t="e">
        <f t="shared" si="113"/>
        <v>#REF!</v>
      </c>
      <c r="P811" s="16" t="e">
        <f>#REF!</f>
        <v>#REF!</v>
      </c>
      <c r="Q811" s="16" t="e">
        <f t="shared" si="114"/>
        <v>#REF!</v>
      </c>
      <c r="R811" s="241" t="e">
        <f>#REF!</f>
        <v>#REF!</v>
      </c>
      <c r="S811" s="37"/>
      <c r="T811" s="242" t="e">
        <f t="shared" si="115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6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8"/>
        <v>#REF!</v>
      </c>
      <c r="K812" s="16" t="e">
        <f t="shared" si="109"/>
        <v>#REF!</v>
      </c>
      <c r="L812" s="16" t="e">
        <f t="shared" si="110"/>
        <v>#REF!</v>
      </c>
      <c r="M812" s="276" t="e">
        <f t="shared" si="111"/>
        <v>#REF!</v>
      </c>
      <c r="N812" s="16" t="e">
        <f t="shared" si="112"/>
        <v>#REF!</v>
      </c>
      <c r="O812" s="16" t="e">
        <f t="shared" si="113"/>
        <v>#REF!</v>
      </c>
      <c r="P812" s="16" t="e">
        <f>#REF!</f>
        <v>#REF!</v>
      </c>
      <c r="Q812" s="16" t="e">
        <f t="shared" si="114"/>
        <v>#REF!</v>
      </c>
      <c r="R812" s="241" t="e">
        <f>#REF!</f>
        <v>#REF!</v>
      </c>
      <c r="S812" s="37"/>
      <c r="T812" s="242" t="e">
        <f t="shared" si="115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6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8"/>
        <v>#REF!</v>
      </c>
      <c r="K813" s="16" t="e">
        <f t="shared" si="109"/>
        <v>#REF!</v>
      </c>
      <c r="L813" s="16" t="e">
        <f t="shared" si="110"/>
        <v>#REF!</v>
      </c>
      <c r="M813" s="276" t="e">
        <f t="shared" si="111"/>
        <v>#REF!</v>
      </c>
      <c r="N813" s="16" t="e">
        <f t="shared" si="112"/>
        <v>#REF!</v>
      </c>
      <c r="O813" s="16" t="e">
        <f t="shared" si="113"/>
        <v>#REF!</v>
      </c>
      <c r="P813" s="16" t="e">
        <f>#REF!</f>
        <v>#REF!</v>
      </c>
      <c r="Q813" s="16" t="e">
        <f t="shared" si="114"/>
        <v>#REF!</v>
      </c>
      <c r="R813" s="241" t="e">
        <f>#REF!</f>
        <v>#REF!</v>
      </c>
      <c r="S813" s="37"/>
      <c r="T813" s="242" t="e">
        <f t="shared" si="115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6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8"/>
        <v>#REF!</v>
      </c>
      <c r="K814" s="16" t="e">
        <f t="shared" si="109"/>
        <v>#REF!</v>
      </c>
      <c r="L814" s="16" t="e">
        <f t="shared" si="110"/>
        <v>#REF!</v>
      </c>
      <c r="M814" s="276" t="e">
        <f t="shared" si="111"/>
        <v>#REF!</v>
      </c>
      <c r="N814" s="16" t="e">
        <f t="shared" si="112"/>
        <v>#REF!</v>
      </c>
      <c r="O814" s="16" t="e">
        <f t="shared" si="113"/>
        <v>#REF!</v>
      </c>
      <c r="P814" s="16" t="e">
        <f>#REF!</f>
        <v>#REF!</v>
      </c>
      <c r="Q814" s="16" t="e">
        <f t="shared" si="114"/>
        <v>#REF!</v>
      </c>
      <c r="R814" s="241" t="e">
        <f>#REF!</f>
        <v>#REF!</v>
      </c>
      <c r="S814" s="37"/>
      <c r="T814" s="242" t="e">
        <f t="shared" si="115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6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8"/>
        <v>#REF!</v>
      </c>
      <c r="K815" s="16" t="e">
        <f t="shared" si="109"/>
        <v>#REF!</v>
      </c>
      <c r="L815" s="16" t="e">
        <f t="shared" si="110"/>
        <v>#REF!</v>
      </c>
      <c r="M815" s="276" t="e">
        <f t="shared" si="111"/>
        <v>#REF!</v>
      </c>
      <c r="N815" s="16" t="e">
        <f t="shared" si="112"/>
        <v>#REF!</v>
      </c>
      <c r="O815" s="16" t="e">
        <f t="shared" si="113"/>
        <v>#REF!</v>
      </c>
      <c r="P815" s="16" t="e">
        <f>#REF!</f>
        <v>#REF!</v>
      </c>
      <c r="Q815" s="16" t="e">
        <f t="shared" si="114"/>
        <v>#REF!</v>
      </c>
      <c r="R815" s="241" t="e">
        <f>#REF!</f>
        <v>#REF!</v>
      </c>
      <c r="S815" s="37"/>
      <c r="T815" s="242" t="e">
        <f t="shared" si="115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6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8"/>
        <v>#REF!</v>
      </c>
      <c r="K816" s="16" t="e">
        <f t="shared" si="109"/>
        <v>#REF!</v>
      </c>
      <c r="L816" s="16" t="e">
        <f t="shared" si="110"/>
        <v>#REF!</v>
      </c>
      <c r="M816" s="276" t="e">
        <f t="shared" si="111"/>
        <v>#REF!</v>
      </c>
      <c r="N816" s="16" t="e">
        <f t="shared" si="112"/>
        <v>#REF!</v>
      </c>
      <c r="O816" s="16" t="e">
        <f t="shared" si="113"/>
        <v>#REF!</v>
      </c>
      <c r="P816" s="16" t="e">
        <f>#REF!</f>
        <v>#REF!</v>
      </c>
      <c r="Q816" s="16" t="e">
        <f t="shared" si="114"/>
        <v>#REF!</v>
      </c>
      <c r="R816" s="241" t="e">
        <f>#REF!</f>
        <v>#REF!</v>
      </c>
      <c r="S816" s="37"/>
      <c r="T816" s="242" t="e">
        <f t="shared" si="115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6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8"/>
        <v>#REF!</v>
      </c>
      <c r="K817" s="16" t="e">
        <f t="shared" si="109"/>
        <v>#REF!</v>
      </c>
      <c r="L817" s="16" t="e">
        <f t="shared" si="110"/>
        <v>#REF!</v>
      </c>
      <c r="M817" s="276" t="e">
        <f t="shared" si="111"/>
        <v>#REF!</v>
      </c>
      <c r="N817" s="16" t="e">
        <f t="shared" si="112"/>
        <v>#REF!</v>
      </c>
      <c r="O817" s="16" t="e">
        <f t="shared" si="113"/>
        <v>#REF!</v>
      </c>
      <c r="P817" s="16" t="e">
        <f>#REF!</f>
        <v>#REF!</v>
      </c>
      <c r="Q817" s="16" t="e">
        <f t="shared" si="114"/>
        <v>#REF!</v>
      </c>
      <c r="R817" s="241" t="e">
        <f>#REF!</f>
        <v>#REF!</v>
      </c>
      <c r="S817" s="37"/>
      <c r="T817" s="242" t="e">
        <f t="shared" si="115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6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8"/>
        <v>#REF!</v>
      </c>
      <c r="K818" s="16" t="e">
        <f t="shared" si="109"/>
        <v>#REF!</v>
      </c>
      <c r="L818" s="16" t="e">
        <f t="shared" si="110"/>
        <v>#REF!</v>
      </c>
      <c r="M818" s="276" t="e">
        <f t="shared" si="111"/>
        <v>#REF!</v>
      </c>
      <c r="N818" s="16" t="e">
        <f t="shared" si="112"/>
        <v>#REF!</v>
      </c>
      <c r="O818" s="16" t="e">
        <f t="shared" si="113"/>
        <v>#REF!</v>
      </c>
      <c r="P818" s="16" t="e">
        <f>#REF!</f>
        <v>#REF!</v>
      </c>
      <c r="Q818" s="16" t="e">
        <f t="shared" si="114"/>
        <v>#REF!</v>
      </c>
      <c r="R818" s="241" t="e">
        <f>#REF!</f>
        <v>#REF!</v>
      </c>
      <c r="S818" s="37"/>
      <c r="T818" s="242" t="e">
        <f t="shared" si="115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6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8"/>
        <v>#REF!</v>
      </c>
      <c r="K819" s="16" t="e">
        <f t="shared" si="109"/>
        <v>#REF!</v>
      </c>
      <c r="L819" s="16" t="e">
        <f t="shared" si="110"/>
        <v>#REF!</v>
      </c>
      <c r="M819" s="276" t="e">
        <f t="shared" si="111"/>
        <v>#REF!</v>
      </c>
      <c r="N819" s="16" t="e">
        <f t="shared" si="112"/>
        <v>#REF!</v>
      </c>
      <c r="O819" s="16" t="e">
        <f t="shared" si="113"/>
        <v>#REF!</v>
      </c>
      <c r="P819" s="16" t="e">
        <f>#REF!</f>
        <v>#REF!</v>
      </c>
      <c r="Q819" s="16" t="e">
        <f t="shared" si="114"/>
        <v>#REF!</v>
      </c>
      <c r="R819" s="241" t="e">
        <f>#REF!</f>
        <v>#REF!</v>
      </c>
      <c r="S819" s="37"/>
      <c r="T819" s="242" t="e">
        <f t="shared" si="115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6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8"/>
        <v>#REF!</v>
      </c>
      <c r="K820" s="16" t="e">
        <f t="shared" si="109"/>
        <v>#REF!</v>
      </c>
      <c r="L820" s="16" t="e">
        <f t="shared" si="110"/>
        <v>#REF!</v>
      </c>
      <c r="M820" s="276" t="e">
        <f t="shared" si="111"/>
        <v>#REF!</v>
      </c>
      <c r="N820" s="16" t="e">
        <f t="shared" si="112"/>
        <v>#REF!</v>
      </c>
      <c r="O820" s="16" t="e">
        <f t="shared" si="113"/>
        <v>#REF!</v>
      </c>
      <c r="P820" s="16" t="e">
        <f>#REF!</f>
        <v>#REF!</v>
      </c>
      <c r="Q820" s="16" t="e">
        <f t="shared" si="114"/>
        <v>#REF!</v>
      </c>
      <c r="R820" s="241" t="e">
        <f>#REF!</f>
        <v>#REF!</v>
      </c>
      <c r="S820" s="37"/>
      <c r="T820" s="242" t="e">
        <f t="shared" si="115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6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8"/>
        <v>#REF!</v>
      </c>
      <c r="K821" s="16" t="e">
        <f t="shared" si="109"/>
        <v>#REF!</v>
      </c>
      <c r="L821" s="16" t="e">
        <f t="shared" si="110"/>
        <v>#REF!</v>
      </c>
      <c r="M821" s="276" t="e">
        <f t="shared" si="111"/>
        <v>#REF!</v>
      </c>
      <c r="N821" s="16" t="e">
        <f t="shared" si="112"/>
        <v>#REF!</v>
      </c>
      <c r="O821" s="16" t="e">
        <f t="shared" si="113"/>
        <v>#REF!</v>
      </c>
      <c r="P821" s="16" t="e">
        <f>#REF!</f>
        <v>#REF!</v>
      </c>
      <c r="Q821" s="16" t="e">
        <f t="shared" si="114"/>
        <v>#REF!</v>
      </c>
      <c r="R821" s="241" t="e">
        <f>#REF!</f>
        <v>#REF!</v>
      </c>
      <c r="S821" s="37"/>
      <c r="T821" s="242" t="e">
        <f t="shared" si="115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6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8"/>
        <v>#REF!</v>
      </c>
      <c r="K822" s="16" t="e">
        <f t="shared" si="109"/>
        <v>#REF!</v>
      </c>
      <c r="L822" s="16" t="e">
        <f t="shared" si="110"/>
        <v>#REF!</v>
      </c>
      <c r="M822" s="276" t="e">
        <f t="shared" si="111"/>
        <v>#REF!</v>
      </c>
      <c r="N822" s="16" t="e">
        <f t="shared" si="112"/>
        <v>#REF!</v>
      </c>
      <c r="O822" s="16" t="e">
        <f t="shared" si="113"/>
        <v>#REF!</v>
      </c>
      <c r="P822" s="16" t="e">
        <f>#REF!</f>
        <v>#REF!</v>
      </c>
      <c r="Q822" s="16" t="e">
        <f t="shared" si="114"/>
        <v>#REF!</v>
      </c>
      <c r="R822" s="241" t="e">
        <f>#REF!</f>
        <v>#REF!</v>
      </c>
      <c r="S822" s="37"/>
      <c r="T822" s="242" t="e">
        <f t="shared" si="115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6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8"/>
        <v>#REF!</v>
      </c>
      <c r="K823" s="16" t="e">
        <f t="shared" si="109"/>
        <v>#REF!</v>
      </c>
      <c r="L823" s="16" t="e">
        <f t="shared" si="110"/>
        <v>#REF!</v>
      </c>
      <c r="M823" s="276" t="e">
        <f t="shared" si="111"/>
        <v>#REF!</v>
      </c>
      <c r="N823" s="16" t="e">
        <f t="shared" si="112"/>
        <v>#REF!</v>
      </c>
      <c r="O823" s="16" t="e">
        <f t="shared" si="113"/>
        <v>#REF!</v>
      </c>
      <c r="P823" s="16" t="e">
        <f>#REF!</f>
        <v>#REF!</v>
      </c>
      <c r="Q823" s="16" t="e">
        <f t="shared" si="114"/>
        <v>#REF!</v>
      </c>
      <c r="R823" s="241" t="e">
        <f>#REF!</f>
        <v>#REF!</v>
      </c>
      <c r="S823" s="37"/>
      <c r="T823" s="242" t="e">
        <f t="shared" si="115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6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8"/>
        <v>#REF!</v>
      </c>
      <c r="K824" s="16" t="e">
        <f t="shared" si="109"/>
        <v>#REF!</v>
      </c>
      <c r="L824" s="16" t="e">
        <f t="shared" si="110"/>
        <v>#REF!</v>
      </c>
      <c r="M824" s="276" t="e">
        <f t="shared" si="111"/>
        <v>#REF!</v>
      </c>
      <c r="N824" s="16" t="e">
        <f t="shared" si="112"/>
        <v>#REF!</v>
      </c>
      <c r="O824" s="16" t="e">
        <f t="shared" si="113"/>
        <v>#REF!</v>
      </c>
      <c r="P824" s="16" t="e">
        <f>#REF!</f>
        <v>#REF!</v>
      </c>
      <c r="Q824" s="16" t="e">
        <f t="shared" si="114"/>
        <v>#REF!</v>
      </c>
      <c r="R824" s="241" t="e">
        <f>#REF!</f>
        <v>#REF!</v>
      </c>
      <c r="S824" s="37"/>
      <c r="T824" s="242" t="e">
        <f t="shared" si="115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6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8"/>
        <v>#REF!</v>
      </c>
      <c r="K825" s="16" t="e">
        <f t="shared" si="109"/>
        <v>#REF!</v>
      </c>
      <c r="L825" s="16" t="e">
        <f t="shared" si="110"/>
        <v>#REF!</v>
      </c>
      <c r="M825" s="276" t="e">
        <f t="shared" si="111"/>
        <v>#REF!</v>
      </c>
      <c r="N825" s="16" t="e">
        <f t="shared" si="112"/>
        <v>#REF!</v>
      </c>
      <c r="O825" s="16" t="e">
        <f t="shared" si="113"/>
        <v>#REF!</v>
      </c>
      <c r="P825" s="16" t="e">
        <f>#REF!</f>
        <v>#REF!</v>
      </c>
      <c r="Q825" s="16" t="e">
        <f t="shared" si="114"/>
        <v>#REF!</v>
      </c>
      <c r="R825" s="241" t="e">
        <f>#REF!</f>
        <v>#REF!</v>
      </c>
      <c r="S825" s="37"/>
      <c r="T825" s="242" t="e">
        <f t="shared" si="115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6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8"/>
        <v>#REF!</v>
      </c>
      <c r="K826" s="16" t="e">
        <f t="shared" si="109"/>
        <v>#REF!</v>
      </c>
      <c r="L826" s="16" t="e">
        <f t="shared" si="110"/>
        <v>#REF!</v>
      </c>
      <c r="M826" s="276" t="e">
        <f t="shared" si="111"/>
        <v>#REF!</v>
      </c>
      <c r="N826" s="16" t="e">
        <f t="shared" si="112"/>
        <v>#REF!</v>
      </c>
      <c r="O826" s="16" t="e">
        <f t="shared" si="113"/>
        <v>#REF!</v>
      </c>
      <c r="P826" s="16" t="e">
        <f>#REF!</f>
        <v>#REF!</v>
      </c>
      <c r="Q826" s="16" t="e">
        <f t="shared" si="114"/>
        <v>#REF!</v>
      </c>
      <c r="R826" s="241" t="e">
        <f>#REF!</f>
        <v>#REF!</v>
      </c>
      <c r="S826" s="37"/>
      <c r="T826" s="242" t="e">
        <f t="shared" si="115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6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8"/>
        <v>#REF!</v>
      </c>
      <c r="K827" s="16" t="e">
        <f t="shared" si="109"/>
        <v>#REF!</v>
      </c>
      <c r="L827" s="16" t="e">
        <f t="shared" si="110"/>
        <v>#REF!</v>
      </c>
      <c r="M827" s="276" t="e">
        <f t="shared" si="111"/>
        <v>#REF!</v>
      </c>
      <c r="N827" s="16" t="e">
        <f t="shared" si="112"/>
        <v>#REF!</v>
      </c>
      <c r="O827" s="16" t="e">
        <f t="shared" si="113"/>
        <v>#REF!</v>
      </c>
      <c r="P827" s="16" t="e">
        <f>#REF!</f>
        <v>#REF!</v>
      </c>
      <c r="Q827" s="16" t="e">
        <f t="shared" si="114"/>
        <v>#REF!</v>
      </c>
      <c r="R827" s="241" t="e">
        <f>#REF!</f>
        <v>#REF!</v>
      </c>
      <c r="S827" s="37"/>
      <c r="T827" s="242" t="e">
        <f t="shared" si="115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6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8"/>
        <v>#REF!</v>
      </c>
      <c r="K828" s="16" t="e">
        <f t="shared" si="109"/>
        <v>#REF!</v>
      </c>
      <c r="L828" s="16" t="e">
        <f t="shared" si="110"/>
        <v>#REF!</v>
      </c>
      <c r="M828" s="276" t="e">
        <f t="shared" si="111"/>
        <v>#REF!</v>
      </c>
      <c r="N828" s="16" t="e">
        <f t="shared" si="112"/>
        <v>#REF!</v>
      </c>
      <c r="O828" s="16" t="e">
        <f t="shared" si="113"/>
        <v>#REF!</v>
      </c>
      <c r="P828" s="16" t="e">
        <f>#REF!</f>
        <v>#REF!</v>
      </c>
      <c r="Q828" s="16" t="e">
        <f t="shared" si="114"/>
        <v>#REF!</v>
      </c>
      <c r="R828" s="241" t="e">
        <f>#REF!</f>
        <v>#REF!</v>
      </c>
      <c r="S828" s="37"/>
      <c r="T828" s="242" t="e">
        <f t="shared" si="115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6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8"/>
        <v>#REF!</v>
      </c>
      <c r="K829" s="16" t="e">
        <f t="shared" si="109"/>
        <v>#REF!</v>
      </c>
      <c r="L829" s="16" t="e">
        <f t="shared" si="110"/>
        <v>#REF!</v>
      </c>
      <c r="M829" s="276" t="e">
        <f t="shared" si="111"/>
        <v>#REF!</v>
      </c>
      <c r="N829" s="16" t="e">
        <f t="shared" si="112"/>
        <v>#REF!</v>
      </c>
      <c r="O829" s="16" t="e">
        <f t="shared" si="113"/>
        <v>#REF!</v>
      </c>
      <c r="P829" s="16" t="e">
        <f>#REF!</f>
        <v>#REF!</v>
      </c>
      <c r="Q829" s="16" t="e">
        <f t="shared" si="114"/>
        <v>#REF!</v>
      </c>
      <c r="R829" s="241" t="e">
        <f>#REF!</f>
        <v>#REF!</v>
      </c>
      <c r="S829" s="37"/>
      <c r="T829" s="242" t="e">
        <f t="shared" si="115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6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8"/>
        <v>#REF!</v>
      </c>
      <c r="K830" s="16" t="e">
        <f t="shared" si="109"/>
        <v>#REF!</v>
      </c>
      <c r="L830" s="16" t="e">
        <f t="shared" si="110"/>
        <v>#REF!</v>
      </c>
      <c r="M830" s="276" t="e">
        <f t="shared" si="111"/>
        <v>#REF!</v>
      </c>
      <c r="N830" s="16" t="e">
        <f t="shared" si="112"/>
        <v>#REF!</v>
      </c>
      <c r="O830" s="16" t="e">
        <f t="shared" si="113"/>
        <v>#REF!</v>
      </c>
      <c r="P830" s="16" t="e">
        <f>#REF!</f>
        <v>#REF!</v>
      </c>
      <c r="Q830" s="16" t="e">
        <f t="shared" si="114"/>
        <v>#REF!</v>
      </c>
      <c r="R830" s="241" t="e">
        <f>#REF!</f>
        <v>#REF!</v>
      </c>
      <c r="S830" s="37"/>
      <c r="T830" s="242" t="e">
        <f t="shared" si="115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6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8"/>
        <v>#REF!</v>
      </c>
      <c r="K831" s="16" t="e">
        <f t="shared" si="109"/>
        <v>#REF!</v>
      </c>
      <c r="L831" s="16" t="e">
        <f t="shared" si="110"/>
        <v>#REF!</v>
      </c>
      <c r="M831" s="276" t="e">
        <f t="shared" si="111"/>
        <v>#REF!</v>
      </c>
      <c r="N831" s="16" t="e">
        <f t="shared" si="112"/>
        <v>#REF!</v>
      </c>
      <c r="O831" s="16" t="e">
        <f t="shared" si="113"/>
        <v>#REF!</v>
      </c>
      <c r="P831" s="16" t="e">
        <f>#REF!</f>
        <v>#REF!</v>
      </c>
      <c r="Q831" s="16" t="e">
        <f t="shared" si="114"/>
        <v>#REF!</v>
      </c>
      <c r="R831" s="241" t="e">
        <f>#REF!</f>
        <v>#REF!</v>
      </c>
      <c r="S831" s="37"/>
      <c r="T831" s="242" t="e">
        <f t="shared" si="115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6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8"/>
        <v>#REF!</v>
      </c>
      <c r="K832" s="16" t="e">
        <f t="shared" si="109"/>
        <v>#REF!</v>
      </c>
      <c r="L832" s="16" t="e">
        <f t="shared" si="110"/>
        <v>#REF!</v>
      </c>
      <c r="M832" s="276" t="e">
        <f t="shared" si="111"/>
        <v>#REF!</v>
      </c>
      <c r="N832" s="16" t="e">
        <f t="shared" si="112"/>
        <v>#REF!</v>
      </c>
      <c r="O832" s="16" t="e">
        <f t="shared" si="113"/>
        <v>#REF!</v>
      </c>
      <c r="P832" s="16" t="e">
        <f>#REF!</f>
        <v>#REF!</v>
      </c>
      <c r="Q832" s="16" t="e">
        <f t="shared" si="114"/>
        <v>#REF!</v>
      </c>
      <c r="R832" s="241" t="e">
        <f>#REF!</f>
        <v>#REF!</v>
      </c>
      <c r="S832" s="37"/>
      <c r="T832" s="242" t="e">
        <f t="shared" si="115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6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8"/>
        <v>#REF!</v>
      </c>
      <c r="K833" s="16" t="e">
        <f t="shared" si="109"/>
        <v>#REF!</v>
      </c>
      <c r="L833" s="16" t="e">
        <f t="shared" si="110"/>
        <v>#REF!</v>
      </c>
      <c r="M833" s="276" t="e">
        <f t="shared" si="111"/>
        <v>#REF!</v>
      </c>
      <c r="N833" s="16" t="e">
        <f t="shared" si="112"/>
        <v>#REF!</v>
      </c>
      <c r="O833" s="16" t="e">
        <f t="shared" si="113"/>
        <v>#REF!</v>
      </c>
      <c r="P833" s="16" t="e">
        <f>#REF!</f>
        <v>#REF!</v>
      </c>
      <c r="Q833" s="16" t="e">
        <f t="shared" si="114"/>
        <v>#REF!</v>
      </c>
      <c r="R833" s="241" t="e">
        <f>#REF!</f>
        <v>#REF!</v>
      </c>
      <c r="S833" s="37"/>
      <c r="T833" s="242" t="e">
        <f t="shared" si="115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6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8"/>
        <v>#REF!</v>
      </c>
      <c r="K834" s="16" t="e">
        <f t="shared" si="109"/>
        <v>#REF!</v>
      </c>
      <c r="L834" s="16" t="e">
        <f t="shared" si="110"/>
        <v>#REF!</v>
      </c>
      <c r="M834" s="276" t="e">
        <f t="shared" si="111"/>
        <v>#REF!</v>
      </c>
      <c r="N834" s="16" t="e">
        <f t="shared" si="112"/>
        <v>#REF!</v>
      </c>
      <c r="O834" s="16" t="e">
        <f t="shared" si="113"/>
        <v>#REF!</v>
      </c>
      <c r="P834" s="16" t="e">
        <f>#REF!</f>
        <v>#REF!</v>
      </c>
      <c r="Q834" s="16" t="e">
        <f t="shared" si="114"/>
        <v>#REF!</v>
      </c>
      <c r="R834" s="241" t="e">
        <f>#REF!</f>
        <v>#REF!</v>
      </c>
      <c r="S834" s="37"/>
      <c r="T834" s="242" t="e">
        <f t="shared" si="115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6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8"/>
        <v>#REF!</v>
      </c>
      <c r="K835" s="16" t="e">
        <f t="shared" si="109"/>
        <v>#REF!</v>
      </c>
      <c r="L835" s="16" t="e">
        <f t="shared" si="110"/>
        <v>#REF!</v>
      </c>
      <c r="M835" s="276" t="e">
        <f t="shared" si="111"/>
        <v>#REF!</v>
      </c>
      <c r="N835" s="16" t="e">
        <f t="shared" si="112"/>
        <v>#REF!</v>
      </c>
      <c r="O835" s="16" t="e">
        <f t="shared" si="113"/>
        <v>#REF!</v>
      </c>
      <c r="P835" s="16" t="e">
        <f>#REF!</f>
        <v>#REF!</v>
      </c>
      <c r="Q835" s="16" t="e">
        <f t="shared" si="114"/>
        <v>#REF!</v>
      </c>
      <c r="R835" s="241" t="e">
        <f>#REF!</f>
        <v>#REF!</v>
      </c>
      <c r="S835" s="37"/>
      <c r="T835" s="242" t="e">
        <f t="shared" si="115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6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8"/>
        <v>#REF!</v>
      </c>
      <c r="K836" s="16" t="e">
        <f t="shared" si="109"/>
        <v>#REF!</v>
      </c>
      <c r="L836" s="16" t="e">
        <f t="shared" si="110"/>
        <v>#REF!</v>
      </c>
      <c r="M836" s="276" t="e">
        <f t="shared" si="111"/>
        <v>#REF!</v>
      </c>
      <c r="N836" s="16" t="e">
        <f t="shared" si="112"/>
        <v>#REF!</v>
      </c>
      <c r="O836" s="16" t="e">
        <f t="shared" si="113"/>
        <v>#REF!</v>
      </c>
      <c r="P836" s="16" t="e">
        <f>#REF!</f>
        <v>#REF!</v>
      </c>
      <c r="Q836" s="16" t="e">
        <f t="shared" si="114"/>
        <v>#REF!</v>
      </c>
      <c r="R836" s="241" t="e">
        <f>#REF!</f>
        <v>#REF!</v>
      </c>
      <c r="S836" s="37"/>
      <c r="T836" s="242" t="e">
        <f t="shared" si="115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6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8"/>
        <v>#REF!</v>
      </c>
      <c r="K837" s="16" t="e">
        <f t="shared" si="109"/>
        <v>#REF!</v>
      </c>
      <c r="L837" s="16" t="e">
        <f t="shared" si="110"/>
        <v>#REF!</v>
      </c>
      <c r="M837" s="276" t="e">
        <f t="shared" si="111"/>
        <v>#REF!</v>
      </c>
      <c r="N837" s="16" t="e">
        <f t="shared" si="112"/>
        <v>#REF!</v>
      </c>
      <c r="O837" s="16" t="e">
        <f t="shared" si="113"/>
        <v>#REF!</v>
      </c>
      <c r="P837" s="16" t="e">
        <f>#REF!</f>
        <v>#REF!</v>
      </c>
      <c r="Q837" s="16" t="e">
        <f t="shared" si="114"/>
        <v>#REF!</v>
      </c>
      <c r="R837" s="241" t="e">
        <f>#REF!</f>
        <v>#REF!</v>
      </c>
      <c r="S837" s="37"/>
      <c r="T837" s="242" t="e">
        <f t="shared" si="115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6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7">I838</f>
        <v>#REF!</v>
      </c>
      <c r="K838" s="16" t="e">
        <f t="shared" ref="K838:K901" si="118">HOUR(I838-H838)+MINUTE(I838-H838)/60</f>
        <v>#REF!</v>
      </c>
      <c r="L838" s="16" t="e">
        <f t="shared" ref="L838:L901" si="119">IF(J838&lt;0.9993,"OP","")</f>
        <v>#REF!</v>
      </c>
      <c r="M838" s="276" t="e">
        <f t="shared" ref="M838:M901" si="120">IF(K838&lt;6,"ANT",IF(K838&lt;12,"BLU","CID"))</f>
        <v>#REF!</v>
      </c>
      <c r="N838" s="16" t="e">
        <f t="shared" ref="N838:N901" si="121">VALUE(O838)</f>
        <v>#REF!</v>
      </c>
      <c r="O838" s="16" t="e">
        <f t="shared" ref="O838:O901" si="122">SUBSTITUTE(P838,"MW","")</f>
        <v>#REF!</v>
      </c>
      <c r="P838" s="16" t="e">
        <f>#REF!</f>
        <v>#REF!</v>
      </c>
      <c r="Q838" s="16" t="e">
        <f t="shared" ref="Q838:Q901" si="123">IF(J838&gt;=0.99,"0","1")</f>
        <v>#REF!</v>
      </c>
      <c r="R838" s="241" t="e">
        <f>#REF!</f>
        <v>#REF!</v>
      </c>
      <c r="S838" s="37"/>
      <c r="T838" s="242" t="e">
        <f t="shared" ref="T838:T901" si="124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7"/>
        <v>#REF!</v>
      </c>
      <c r="K839" s="16" t="e">
        <f t="shared" si="118"/>
        <v>#REF!</v>
      </c>
      <c r="L839" s="16" t="e">
        <f t="shared" si="119"/>
        <v>#REF!</v>
      </c>
      <c r="M839" s="276" t="e">
        <f t="shared" si="120"/>
        <v>#REF!</v>
      </c>
      <c r="N839" s="16" t="e">
        <f t="shared" si="121"/>
        <v>#REF!</v>
      </c>
      <c r="O839" s="16" t="e">
        <f t="shared" si="122"/>
        <v>#REF!</v>
      </c>
      <c r="P839" s="16" t="e">
        <f>#REF!</f>
        <v>#REF!</v>
      </c>
      <c r="Q839" s="16" t="e">
        <f t="shared" si="123"/>
        <v>#REF!</v>
      </c>
      <c r="R839" s="241" t="e">
        <f>#REF!</f>
        <v>#REF!</v>
      </c>
      <c r="S839" s="37"/>
      <c r="T839" s="242" t="e">
        <f t="shared" si="124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5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7"/>
        <v>#REF!</v>
      </c>
      <c r="K840" s="16" t="e">
        <f t="shared" si="118"/>
        <v>#REF!</v>
      </c>
      <c r="L840" s="16" t="e">
        <f t="shared" si="119"/>
        <v>#REF!</v>
      </c>
      <c r="M840" s="276" t="e">
        <f t="shared" si="120"/>
        <v>#REF!</v>
      </c>
      <c r="N840" s="16" t="e">
        <f t="shared" si="121"/>
        <v>#REF!</v>
      </c>
      <c r="O840" s="16" t="e">
        <f t="shared" si="122"/>
        <v>#REF!</v>
      </c>
      <c r="P840" s="16" t="e">
        <f>#REF!</f>
        <v>#REF!</v>
      </c>
      <c r="Q840" s="16" t="e">
        <f t="shared" si="123"/>
        <v>#REF!</v>
      </c>
      <c r="R840" s="241" t="e">
        <f>#REF!</f>
        <v>#REF!</v>
      </c>
      <c r="S840" s="37"/>
      <c r="T840" s="242" t="e">
        <f t="shared" si="124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5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7"/>
        <v>#REF!</v>
      </c>
      <c r="K841" s="16" t="e">
        <f t="shared" si="118"/>
        <v>#REF!</v>
      </c>
      <c r="L841" s="16" t="e">
        <f t="shared" si="119"/>
        <v>#REF!</v>
      </c>
      <c r="M841" s="276" t="e">
        <f t="shared" si="120"/>
        <v>#REF!</v>
      </c>
      <c r="N841" s="16" t="e">
        <f t="shared" si="121"/>
        <v>#REF!</v>
      </c>
      <c r="O841" s="16" t="e">
        <f t="shared" si="122"/>
        <v>#REF!</v>
      </c>
      <c r="P841" s="16" t="e">
        <f>#REF!</f>
        <v>#REF!</v>
      </c>
      <c r="Q841" s="16" t="e">
        <f t="shared" si="123"/>
        <v>#REF!</v>
      </c>
      <c r="R841" s="241" t="e">
        <f>#REF!</f>
        <v>#REF!</v>
      </c>
      <c r="S841" s="37"/>
      <c r="T841" s="242" t="e">
        <f t="shared" si="124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5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7"/>
        <v>#REF!</v>
      </c>
      <c r="K842" s="16" t="e">
        <f t="shared" si="118"/>
        <v>#REF!</v>
      </c>
      <c r="L842" s="16" t="e">
        <f t="shared" si="119"/>
        <v>#REF!</v>
      </c>
      <c r="M842" s="276" t="e">
        <f t="shared" si="120"/>
        <v>#REF!</v>
      </c>
      <c r="N842" s="16" t="e">
        <f t="shared" si="121"/>
        <v>#REF!</v>
      </c>
      <c r="O842" s="16" t="e">
        <f t="shared" si="122"/>
        <v>#REF!</v>
      </c>
      <c r="P842" s="16" t="e">
        <f>#REF!</f>
        <v>#REF!</v>
      </c>
      <c r="Q842" s="16" t="e">
        <f t="shared" si="123"/>
        <v>#REF!</v>
      </c>
      <c r="R842" s="241" t="e">
        <f>#REF!</f>
        <v>#REF!</v>
      </c>
      <c r="S842" s="37"/>
      <c r="T842" s="242" t="e">
        <f t="shared" si="124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5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7"/>
        <v>#REF!</v>
      </c>
      <c r="K843" s="16" t="e">
        <f t="shared" si="118"/>
        <v>#REF!</v>
      </c>
      <c r="L843" s="16" t="e">
        <f t="shared" si="119"/>
        <v>#REF!</v>
      </c>
      <c r="M843" s="276" t="e">
        <f t="shared" si="120"/>
        <v>#REF!</v>
      </c>
      <c r="N843" s="16" t="e">
        <f t="shared" si="121"/>
        <v>#REF!</v>
      </c>
      <c r="O843" s="16" t="e">
        <f t="shared" si="122"/>
        <v>#REF!</v>
      </c>
      <c r="P843" s="16" t="e">
        <f>#REF!</f>
        <v>#REF!</v>
      </c>
      <c r="Q843" s="16" t="e">
        <f t="shared" si="123"/>
        <v>#REF!</v>
      </c>
      <c r="R843" s="241" t="e">
        <f>#REF!</f>
        <v>#REF!</v>
      </c>
      <c r="S843" s="37"/>
      <c r="T843" s="242" t="e">
        <f t="shared" si="124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5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7"/>
        <v>#REF!</v>
      </c>
      <c r="K844" s="16" t="e">
        <f t="shared" si="118"/>
        <v>#REF!</v>
      </c>
      <c r="L844" s="16" t="e">
        <f t="shared" si="119"/>
        <v>#REF!</v>
      </c>
      <c r="M844" s="276" t="e">
        <f t="shared" si="120"/>
        <v>#REF!</v>
      </c>
      <c r="N844" s="16" t="e">
        <f t="shared" si="121"/>
        <v>#REF!</v>
      </c>
      <c r="O844" s="16" t="e">
        <f t="shared" si="122"/>
        <v>#REF!</v>
      </c>
      <c r="P844" s="16" t="e">
        <f>#REF!</f>
        <v>#REF!</v>
      </c>
      <c r="Q844" s="16" t="e">
        <f t="shared" si="123"/>
        <v>#REF!</v>
      </c>
      <c r="R844" s="241" t="e">
        <f>#REF!</f>
        <v>#REF!</v>
      </c>
      <c r="S844" s="37"/>
      <c r="T844" s="242" t="e">
        <f t="shared" si="124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5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7"/>
        <v>#REF!</v>
      </c>
      <c r="K845" s="16" t="e">
        <f t="shared" si="118"/>
        <v>#REF!</v>
      </c>
      <c r="L845" s="16" t="e">
        <f t="shared" si="119"/>
        <v>#REF!</v>
      </c>
      <c r="M845" s="276" t="e">
        <f t="shared" si="120"/>
        <v>#REF!</v>
      </c>
      <c r="N845" s="16" t="e">
        <f t="shared" si="121"/>
        <v>#REF!</v>
      </c>
      <c r="O845" s="16" t="e">
        <f t="shared" si="122"/>
        <v>#REF!</v>
      </c>
      <c r="P845" s="16" t="e">
        <f>#REF!</f>
        <v>#REF!</v>
      </c>
      <c r="Q845" s="16" t="e">
        <f t="shared" si="123"/>
        <v>#REF!</v>
      </c>
      <c r="R845" s="241" t="e">
        <f>#REF!</f>
        <v>#REF!</v>
      </c>
      <c r="S845" s="37"/>
      <c r="T845" s="242" t="e">
        <f t="shared" si="124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5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7"/>
        <v>#REF!</v>
      </c>
      <c r="K846" s="16" t="e">
        <f t="shared" si="118"/>
        <v>#REF!</v>
      </c>
      <c r="L846" s="16" t="e">
        <f t="shared" si="119"/>
        <v>#REF!</v>
      </c>
      <c r="M846" s="276" t="e">
        <f t="shared" si="120"/>
        <v>#REF!</v>
      </c>
      <c r="N846" s="16" t="e">
        <f t="shared" si="121"/>
        <v>#REF!</v>
      </c>
      <c r="O846" s="16" t="e">
        <f t="shared" si="122"/>
        <v>#REF!</v>
      </c>
      <c r="P846" s="16" t="e">
        <f>#REF!</f>
        <v>#REF!</v>
      </c>
      <c r="Q846" s="16" t="e">
        <f t="shared" si="123"/>
        <v>#REF!</v>
      </c>
      <c r="R846" s="241" t="e">
        <f>#REF!</f>
        <v>#REF!</v>
      </c>
      <c r="S846" s="37"/>
      <c r="T846" s="242" t="e">
        <f t="shared" si="124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5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7"/>
        <v>#REF!</v>
      </c>
      <c r="K847" s="16" t="e">
        <f t="shared" si="118"/>
        <v>#REF!</v>
      </c>
      <c r="L847" s="16" t="e">
        <f t="shared" si="119"/>
        <v>#REF!</v>
      </c>
      <c r="M847" s="276" t="e">
        <f t="shared" si="120"/>
        <v>#REF!</v>
      </c>
      <c r="N847" s="16" t="e">
        <f t="shared" si="121"/>
        <v>#REF!</v>
      </c>
      <c r="O847" s="16" t="e">
        <f t="shared" si="122"/>
        <v>#REF!</v>
      </c>
      <c r="P847" s="16" t="e">
        <f>#REF!</f>
        <v>#REF!</v>
      </c>
      <c r="Q847" s="16" t="e">
        <f t="shared" si="123"/>
        <v>#REF!</v>
      </c>
      <c r="R847" s="241" t="e">
        <f>#REF!</f>
        <v>#REF!</v>
      </c>
      <c r="S847" s="37"/>
      <c r="T847" s="242" t="e">
        <f t="shared" si="124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5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7"/>
        <v>#REF!</v>
      </c>
      <c r="K848" s="16" t="e">
        <f t="shared" si="118"/>
        <v>#REF!</v>
      </c>
      <c r="L848" s="16" t="e">
        <f t="shared" si="119"/>
        <v>#REF!</v>
      </c>
      <c r="M848" s="276" t="e">
        <f t="shared" si="120"/>
        <v>#REF!</v>
      </c>
      <c r="N848" s="16" t="e">
        <f t="shared" si="121"/>
        <v>#REF!</v>
      </c>
      <c r="O848" s="16" t="e">
        <f t="shared" si="122"/>
        <v>#REF!</v>
      </c>
      <c r="P848" s="16" t="e">
        <f>#REF!</f>
        <v>#REF!</v>
      </c>
      <c r="Q848" s="16" t="e">
        <f t="shared" si="123"/>
        <v>#REF!</v>
      </c>
      <c r="R848" s="241" t="e">
        <f>#REF!</f>
        <v>#REF!</v>
      </c>
      <c r="S848" s="37"/>
      <c r="T848" s="242" t="e">
        <f t="shared" si="124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5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7"/>
        <v>#REF!</v>
      </c>
      <c r="K849" s="16" t="e">
        <f t="shared" si="118"/>
        <v>#REF!</v>
      </c>
      <c r="L849" s="16" t="e">
        <f t="shared" si="119"/>
        <v>#REF!</v>
      </c>
      <c r="M849" s="276" t="e">
        <f t="shared" si="120"/>
        <v>#REF!</v>
      </c>
      <c r="N849" s="16" t="e">
        <f t="shared" si="121"/>
        <v>#REF!</v>
      </c>
      <c r="O849" s="16" t="e">
        <f t="shared" si="122"/>
        <v>#REF!</v>
      </c>
      <c r="P849" s="16" t="e">
        <f>#REF!</f>
        <v>#REF!</v>
      </c>
      <c r="Q849" s="16" t="e">
        <f t="shared" si="123"/>
        <v>#REF!</v>
      </c>
      <c r="R849" s="241" t="e">
        <f>#REF!</f>
        <v>#REF!</v>
      </c>
      <c r="S849" s="37"/>
      <c r="T849" s="242" t="e">
        <f t="shared" si="124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5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7"/>
        <v>#REF!</v>
      </c>
      <c r="K850" s="16" t="e">
        <f t="shared" si="118"/>
        <v>#REF!</v>
      </c>
      <c r="L850" s="16" t="e">
        <f t="shared" si="119"/>
        <v>#REF!</v>
      </c>
      <c r="M850" s="276" t="e">
        <f t="shared" si="120"/>
        <v>#REF!</v>
      </c>
      <c r="N850" s="16" t="e">
        <f t="shared" si="121"/>
        <v>#REF!</v>
      </c>
      <c r="O850" s="16" t="e">
        <f t="shared" si="122"/>
        <v>#REF!</v>
      </c>
      <c r="P850" s="16" t="e">
        <f>#REF!</f>
        <v>#REF!</v>
      </c>
      <c r="Q850" s="16" t="e">
        <f t="shared" si="123"/>
        <v>#REF!</v>
      </c>
      <c r="R850" s="241" t="e">
        <f>#REF!</f>
        <v>#REF!</v>
      </c>
      <c r="S850" s="37"/>
      <c r="T850" s="242" t="e">
        <f t="shared" si="124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5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7"/>
        <v>#REF!</v>
      </c>
      <c r="K851" s="16" t="e">
        <f t="shared" si="118"/>
        <v>#REF!</v>
      </c>
      <c r="L851" s="16" t="e">
        <f t="shared" si="119"/>
        <v>#REF!</v>
      </c>
      <c r="M851" s="276" t="e">
        <f t="shared" si="120"/>
        <v>#REF!</v>
      </c>
      <c r="N851" s="16" t="e">
        <f t="shared" si="121"/>
        <v>#REF!</v>
      </c>
      <c r="O851" s="16" t="e">
        <f t="shared" si="122"/>
        <v>#REF!</v>
      </c>
      <c r="P851" s="16" t="e">
        <f>#REF!</f>
        <v>#REF!</v>
      </c>
      <c r="Q851" s="16" t="e">
        <f t="shared" si="123"/>
        <v>#REF!</v>
      </c>
      <c r="R851" s="241" t="e">
        <f>#REF!</f>
        <v>#REF!</v>
      </c>
      <c r="S851" s="37"/>
      <c r="T851" s="242" t="e">
        <f t="shared" si="124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5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7"/>
        <v>#REF!</v>
      </c>
      <c r="K852" s="16" t="e">
        <f t="shared" si="118"/>
        <v>#REF!</v>
      </c>
      <c r="L852" s="16" t="e">
        <f t="shared" si="119"/>
        <v>#REF!</v>
      </c>
      <c r="M852" s="276" t="e">
        <f t="shared" si="120"/>
        <v>#REF!</v>
      </c>
      <c r="N852" s="16" t="e">
        <f t="shared" si="121"/>
        <v>#REF!</v>
      </c>
      <c r="O852" s="16" t="e">
        <f t="shared" si="122"/>
        <v>#REF!</v>
      </c>
      <c r="P852" s="16" t="e">
        <f>#REF!</f>
        <v>#REF!</v>
      </c>
      <c r="Q852" s="16" t="e">
        <f t="shared" si="123"/>
        <v>#REF!</v>
      </c>
      <c r="R852" s="241" t="e">
        <f>#REF!</f>
        <v>#REF!</v>
      </c>
      <c r="S852" s="37"/>
      <c r="T852" s="242" t="e">
        <f t="shared" si="124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5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7"/>
        <v>#REF!</v>
      </c>
      <c r="K853" s="16" t="e">
        <f t="shared" si="118"/>
        <v>#REF!</v>
      </c>
      <c r="L853" s="16" t="e">
        <f t="shared" si="119"/>
        <v>#REF!</v>
      </c>
      <c r="M853" s="276" t="e">
        <f t="shared" si="120"/>
        <v>#REF!</v>
      </c>
      <c r="N853" s="16" t="e">
        <f t="shared" si="121"/>
        <v>#REF!</v>
      </c>
      <c r="O853" s="16" t="e">
        <f t="shared" si="122"/>
        <v>#REF!</v>
      </c>
      <c r="P853" s="16" t="e">
        <f>#REF!</f>
        <v>#REF!</v>
      </c>
      <c r="Q853" s="16" t="e">
        <f t="shared" si="123"/>
        <v>#REF!</v>
      </c>
      <c r="R853" s="241" t="e">
        <f>#REF!</f>
        <v>#REF!</v>
      </c>
      <c r="S853" s="37"/>
      <c r="T853" s="242" t="e">
        <f t="shared" si="124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5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7"/>
        <v>#REF!</v>
      </c>
      <c r="K854" s="16" t="e">
        <f t="shared" si="118"/>
        <v>#REF!</v>
      </c>
      <c r="L854" s="16" t="e">
        <f t="shared" si="119"/>
        <v>#REF!</v>
      </c>
      <c r="M854" s="276" t="e">
        <f t="shared" si="120"/>
        <v>#REF!</v>
      </c>
      <c r="N854" s="16" t="e">
        <f t="shared" si="121"/>
        <v>#REF!</v>
      </c>
      <c r="O854" s="16" t="e">
        <f t="shared" si="122"/>
        <v>#REF!</v>
      </c>
      <c r="P854" s="16" t="e">
        <f>#REF!</f>
        <v>#REF!</v>
      </c>
      <c r="Q854" s="16" t="e">
        <f t="shared" si="123"/>
        <v>#REF!</v>
      </c>
      <c r="R854" s="241" t="e">
        <f>#REF!</f>
        <v>#REF!</v>
      </c>
      <c r="S854" s="37"/>
      <c r="T854" s="242" t="e">
        <f t="shared" si="124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5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7"/>
        <v>#REF!</v>
      </c>
      <c r="K855" s="16" t="e">
        <f t="shared" si="118"/>
        <v>#REF!</v>
      </c>
      <c r="L855" s="16" t="e">
        <f t="shared" si="119"/>
        <v>#REF!</v>
      </c>
      <c r="M855" s="276" t="e">
        <f t="shared" si="120"/>
        <v>#REF!</v>
      </c>
      <c r="N855" s="16" t="e">
        <f t="shared" si="121"/>
        <v>#REF!</v>
      </c>
      <c r="O855" s="16" t="e">
        <f t="shared" si="122"/>
        <v>#REF!</v>
      </c>
      <c r="P855" s="16" t="e">
        <f>#REF!</f>
        <v>#REF!</v>
      </c>
      <c r="Q855" s="16" t="e">
        <f t="shared" si="123"/>
        <v>#REF!</v>
      </c>
      <c r="R855" s="241" t="e">
        <f>#REF!</f>
        <v>#REF!</v>
      </c>
      <c r="S855" s="37"/>
      <c r="T855" s="242" t="e">
        <f t="shared" si="124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5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7"/>
        <v>#REF!</v>
      </c>
      <c r="K856" s="16" t="e">
        <f t="shared" si="118"/>
        <v>#REF!</v>
      </c>
      <c r="L856" s="16" t="e">
        <f t="shared" si="119"/>
        <v>#REF!</v>
      </c>
      <c r="M856" s="276" t="e">
        <f t="shared" si="120"/>
        <v>#REF!</v>
      </c>
      <c r="N856" s="16" t="e">
        <f t="shared" si="121"/>
        <v>#REF!</v>
      </c>
      <c r="O856" s="16" t="e">
        <f t="shared" si="122"/>
        <v>#REF!</v>
      </c>
      <c r="P856" s="16" t="e">
        <f>#REF!</f>
        <v>#REF!</v>
      </c>
      <c r="Q856" s="16" t="e">
        <f t="shared" si="123"/>
        <v>#REF!</v>
      </c>
      <c r="R856" s="241" t="e">
        <f>#REF!</f>
        <v>#REF!</v>
      </c>
      <c r="S856" s="37"/>
      <c r="T856" s="242" t="e">
        <f t="shared" si="124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5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7"/>
        <v>#REF!</v>
      </c>
      <c r="K857" s="16" t="e">
        <f t="shared" si="118"/>
        <v>#REF!</v>
      </c>
      <c r="L857" s="16" t="e">
        <f t="shared" si="119"/>
        <v>#REF!</v>
      </c>
      <c r="M857" s="276" t="e">
        <f t="shared" si="120"/>
        <v>#REF!</v>
      </c>
      <c r="N857" s="16" t="e">
        <f t="shared" si="121"/>
        <v>#REF!</v>
      </c>
      <c r="O857" s="16" t="e">
        <f t="shared" si="122"/>
        <v>#REF!</v>
      </c>
      <c r="P857" s="16" t="e">
        <f>#REF!</f>
        <v>#REF!</v>
      </c>
      <c r="Q857" s="16" t="e">
        <f t="shared" si="123"/>
        <v>#REF!</v>
      </c>
      <c r="R857" s="241" t="e">
        <f>#REF!</f>
        <v>#REF!</v>
      </c>
      <c r="S857" s="37"/>
      <c r="T857" s="242" t="e">
        <f t="shared" si="124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5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7"/>
        <v>#REF!</v>
      </c>
      <c r="K858" s="16" t="e">
        <f t="shared" si="118"/>
        <v>#REF!</v>
      </c>
      <c r="L858" s="16" t="e">
        <f t="shared" si="119"/>
        <v>#REF!</v>
      </c>
      <c r="M858" s="276" t="e">
        <f t="shared" si="120"/>
        <v>#REF!</v>
      </c>
      <c r="N858" s="16" t="e">
        <f t="shared" si="121"/>
        <v>#REF!</v>
      </c>
      <c r="O858" s="16" t="e">
        <f t="shared" si="122"/>
        <v>#REF!</v>
      </c>
      <c r="P858" s="16" t="e">
        <f>#REF!</f>
        <v>#REF!</v>
      </c>
      <c r="Q858" s="16" t="e">
        <f t="shared" si="123"/>
        <v>#REF!</v>
      </c>
      <c r="R858" s="241" t="e">
        <f>#REF!</f>
        <v>#REF!</v>
      </c>
      <c r="S858" s="37"/>
      <c r="T858" s="242" t="e">
        <f t="shared" si="124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5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7"/>
        <v>#REF!</v>
      </c>
      <c r="K859" s="16" t="e">
        <f t="shared" si="118"/>
        <v>#REF!</v>
      </c>
      <c r="L859" s="16" t="e">
        <f t="shared" si="119"/>
        <v>#REF!</v>
      </c>
      <c r="M859" s="276" t="e">
        <f t="shared" si="120"/>
        <v>#REF!</v>
      </c>
      <c r="N859" s="16" t="e">
        <f t="shared" si="121"/>
        <v>#REF!</v>
      </c>
      <c r="O859" s="16" t="e">
        <f t="shared" si="122"/>
        <v>#REF!</v>
      </c>
      <c r="P859" s="16" t="e">
        <f>#REF!</f>
        <v>#REF!</v>
      </c>
      <c r="Q859" s="16" t="e">
        <f t="shared" si="123"/>
        <v>#REF!</v>
      </c>
      <c r="R859" s="241" t="e">
        <f>#REF!</f>
        <v>#REF!</v>
      </c>
      <c r="S859" s="37"/>
      <c r="T859" s="242" t="e">
        <f t="shared" si="124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5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7"/>
        <v>#REF!</v>
      </c>
      <c r="K860" s="16" t="e">
        <f t="shared" si="118"/>
        <v>#REF!</v>
      </c>
      <c r="L860" s="16" t="e">
        <f t="shared" si="119"/>
        <v>#REF!</v>
      </c>
      <c r="M860" s="276" t="e">
        <f t="shared" si="120"/>
        <v>#REF!</v>
      </c>
      <c r="N860" s="16" t="e">
        <f t="shared" si="121"/>
        <v>#REF!</v>
      </c>
      <c r="O860" s="16" t="e">
        <f t="shared" si="122"/>
        <v>#REF!</v>
      </c>
      <c r="P860" s="16" t="e">
        <f>#REF!</f>
        <v>#REF!</v>
      </c>
      <c r="Q860" s="16" t="e">
        <f t="shared" si="123"/>
        <v>#REF!</v>
      </c>
      <c r="R860" s="241" t="e">
        <f>#REF!</f>
        <v>#REF!</v>
      </c>
      <c r="S860" s="37"/>
      <c r="T860" s="242" t="e">
        <f t="shared" si="124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5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7"/>
        <v>#REF!</v>
      </c>
      <c r="K861" s="16" t="e">
        <f t="shared" si="118"/>
        <v>#REF!</v>
      </c>
      <c r="L861" s="16" t="e">
        <f t="shared" si="119"/>
        <v>#REF!</v>
      </c>
      <c r="M861" s="276" t="e">
        <f t="shared" si="120"/>
        <v>#REF!</v>
      </c>
      <c r="N861" s="16" t="e">
        <f t="shared" si="121"/>
        <v>#REF!</v>
      </c>
      <c r="O861" s="16" t="e">
        <f t="shared" si="122"/>
        <v>#REF!</v>
      </c>
      <c r="P861" s="16" t="e">
        <f>#REF!</f>
        <v>#REF!</v>
      </c>
      <c r="Q861" s="16" t="e">
        <f t="shared" si="123"/>
        <v>#REF!</v>
      </c>
      <c r="R861" s="241" t="e">
        <f>#REF!</f>
        <v>#REF!</v>
      </c>
      <c r="S861" s="37"/>
      <c r="T861" s="242" t="e">
        <f t="shared" si="124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5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7"/>
        <v>#REF!</v>
      </c>
      <c r="K862" s="16" t="e">
        <f t="shared" si="118"/>
        <v>#REF!</v>
      </c>
      <c r="L862" s="16" t="e">
        <f t="shared" si="119"/>
        <v>#REF!</v>
      </c>
      <c r="M862" s="276" t="e">
        <f t="shared" si="120"/>
        <v>#REF!</v>
      </c>
      <c r="N862" s="16" t="e">
        <f t="shared" si="121"/>
        <v>#REF!</v>
      </c>
      <c r="O862" s="16" t="e">
        <f t="shared" si="122"/>
        <v>#REF!</v>
      </c>
      <c r="P862" s="16" t="e">
        <f>#REF!</f>
        <v>#REF!</v>
      </c>
      <c r="Q862" s="16" t="e">
        <f t="shared" si="123"/>
        <v>#REF!</v>
      </c>
      <c r="R862" s="241" t="e">
        <f>#REF!</f>
        <v>#REF!</v>
      </c>
      <c r="S862" s="37"/>
      <c r="T862" s="242" t="e">
        <f t="shared" si="124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5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7"/>
        <v>#REF!</v>
      </c>
      <c r="K863" s="16" t="e">
        <f t="shared" si="118"/>
        <v>#REF!</v>
      </c>
      <c r="L863" s="16" t="e">
        <f t="shared" si="119"/>
        <v>#REF!</v>
      </c>
      <c r="M863" s="276" t="e">
        <f t="shared" si="120"/>
        <v>#REF!</v>
      </c>
      <c r="N863" s="16" t="e">
        <f t="shared" si="121"/>
        <v>#REF!</v>
      </c>
      <c r="O863" s="16" t="e">
        <f t="shared" si="122"/>
        <v>#REF!</v>
      </c>
      <c r="P863" s="16" t="e">
        <f>#REF!</f>
        <v>#REF!</v>
      </c>
      <c r="Q863" s="16" t="e">
        <f t="shared" si="123"/>
        <v>#REF!</v>
      </c>
      <c r="R863" s="241" t="e">
        <f>#REF!</f>
        <v>#REF!</v>
      </c>
      <c r="S863" s="37"/>
      <c r="T863" s="242" t="e">
        <f t="shared" si="124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5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7"/>
        <v>#REF!</v>
      </c>
      <c r="K864" s="16" t="e">
        <f t="shared" si="118"/>
        <v>#REF!</v>
      </c>
      <c r="L864" s="16" t="e">
        <f t="shared" si="119"/>
        <v>#REF!</v>
      </c>
      <c r="M864" s="276" t="e">
        <f t="shared" si="120"/>
        <v>#REF!</v>
      </c>
      <c r="N864" s="16" t="e">
        <f t="shared" si="121"/>
        <v>#REF!</v>
      </c>
      <c r="O864" s="16" t="e">
        <f t="shared" si="122"/>
        <v>#REF!</v>
      </c>
      <c r="P864" s="16" t="e">
        <f>#REF!</f>
        <v>#REF!</v>
      </c>
      <c r="Q864" s="16" t="e">
        <f t="shared" si="123"/>
        <v>#REF!</v>
      </c>
      <c r="R864" s="241" t="e">
        <f>#REF!</f>
        <v>#REF!</v>
      </c>
      <c r="S864" s="37"/>
      <c r="T864" s="242" t="e">
        <f t="shared" si="124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5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7"/>
        <v>#REF!</v>
      </c>
      <c r="K865" s="16" t="e">
        <f t="shared" si="118"/>
        <v>#REF!</v>
      </c>
      <c r="L865" s="16" t="e">
        <f t="shared" si="119"/>
        <v>#REF!</v>
      </c>
      <c r="M865" s="276" t="e">
        <f t="shared" si="120"/>
        <v>#REF!</v>
      </c>
      <c r="N865" s="16" t="e">
        <f t="shared" si="121"/>
        <v>#REF!</v>
      </c>
      <c r="O865" s="16" t="e">
        <f t="shared" si="122"/>
        <v>#REF!</v>
      </c>
      <c r="P865" s="16" t="e">
        <f>#REF!</f>
        <v>#REF!</v>
      </c>
      <c r="Q865" s="16" t="e">
        <f t="shared" si="123"/>
        <v>#REF!</v>
      </c>
      <c r="R865" s="241" t="e">
        <f>#REF!</f>
        <v>#REF!</v>
      </c>
      <c r="S865" s="37"/>
      <c r="T865" s="242" t="e">
        <f t="shared" si="124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5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7"/>
        <v>#REF!</v>
      </c>
      <c r="K866" s="16" t="e">
        <f t="shared" si="118"/>
        <v>#REF!</v>
      </c>
      <c r="L866" s="16" t="e">
        <f t="shared" si="119"/>
        <v>#REF!</v>
      </c>
      <c r="M866" s="276" t="e">
        <f t="shared" si="120"/>
        <v>#REF!</v>
      </c>
      <c r="N866" s="16" t="e">
        <f t="shared" si="121"/>
        <v>#REF!</v>
      </c>
      <c r="O866" s="16" t="e">
        <f t="shared" si="122"/>
        <v>#REF!</v>
      </c>
      <c r="P866" s="16" t="e">
        <f>#REF!</f>
        <v>#REF!</v>
      </c>
      <c r="Q866" s="16" t="e">
        <f t="shared" si="123"/>
        <v>#REF!</v>
      </c>
      <c r="R866" s="241" t="e">
        <f>#REF!</f>
        <v>#REF!</v>
      </c>
      <c r="S866" s="37"/>
      <c r="T866" s="242" t="e">
        <f t="shared" si="124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5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7"/>
        <v>#REF!</v>
      </c>
      <c r="K867" s="16" t="e">
        <f t="shared" si="118"/>
        <v>#REF!</v>
      </c>
      <c r="L867" s="16" t="e">
        <f t="shared" si="119"/>
        <v>#REF!</v>
      </c>
      <c r="M867" s="276" t="e">
        <f t="shared" si="120"/>
        <v>#REF!</v>
      </c>
      <c r="N867" s="16" t="e">
        <f t="shared" si="121"/>
        <v>#REF!</v>
      </c>
      <c r="O867" s="16" t="e">
        <f t="shared" si="122"/>
        <v>#REF!</v>
      </c>
      <c r="P867" s="16" t="e">
        <f>#REF!</f>
        <v>#REF!</v>
      </c>
      <c r="Q867" s="16" t="e">
        <f t="shared" si="123"/>
        <v>#REF!</v>
      </c>
      <c r="R867" s="241" t="e">
        <f>#REF!</f>
        <v>#REF!</v>
      </c>
      <c r="S867" s="37"/>
      <c r="T867" s="242" t="e">
        <f t="shared" si="124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5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7"/>
        <v>#REF!</v>
      </c>
      <c r="K868" s="16" t="e">
        <f t="shared" si="118"/>
        <v>#REF!</v>
      </c>
      <c r="L868" s="16" t="e">
        <f t="shared" si="119"/>
        <v>#REF!</v>
      </c>
      <c r="M868" s="276" t="e">
        <f t="shared" si="120"/>
        <v>#REF!</v>
      </c>
      <c r="N868" s="16" t="e">
        <f t="shared" si="121"/>
        <v>#REF!</v>
      </c>
      <c r="O868" s="16" t="e">
        <f t="shared" si="122"/>
        <v>#REF!</v>
      </c>
      <c r="P868" s="16" t="e">
        <f>#REF!</f>
        <v>#REF!</v>
      </c>
      <c r="Q868" s="16" t="e">
        <f t="shared" si="123"/>
        <v>#REF!</v>
      </c>
      <c r="R868" s="241" t="e">
        <f>#REF!</f>
        <v>#REF!</v>
      </c>
      <c r="S868" s="37"/>
      <c r="T868" s="242" t="e">
        <f t="shared" si="124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5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7"/>
        <v>#REF!</v>
      </c>
      <c r="K869" s="16" t="e">
        <f t="shared" si="118"/>
        <v>#REF!</v>
      </c>
      <c r="L869" s="16" t="e">
        <f t="shared" si="119"/>
        <v>#REF!</v>
      </c>
      <c r="M869" s="276" t="e">
        <f t="shared" si="120"/>
        <v>#REF!</v>
      </c>
      <c r="N869" s="16" t="e">
        <f t="shared" si="121"/>
        <v>#REF!</v>
      </c>
      <c r="O869" s="16" t="e">
        <f t="shared" si="122"/>
        <v>#REF!</v>
      </c>
      <c r="P869" s="16" t="e">
        <f>#REF!</f>
        <v>#REF!</v>
      </c>
      <c r="Q869" s="16" t="e">
        <f t="shared" si="123"/>
        <v>#REF!</v>
      </c>
      <c r="R869" s="241" t="e">
        <f>#REF!</f>
        <v>#REF!</v>
      </c>
      <c r="S869" s="37"/>
      <c r="T869" s="242" t="e">
        <f t="shared" si="124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5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7"/>
        <v>#REF!</v>
      </c>
      <c r="K870" s="16" t="e">
        <f t="shared" si="118"/>
        <v>#REF!</v>
      </c>
      <c r="L870" s="16" t="e">
        <f t="shared" si="119"/>
        <v>#REF!</v>
      </c>
      <c r="M870" s="276" t="e">
        <f t="shared" si="120"/>
        <v>#REF!</v>
      </c>
      <c r="N870" s="16" t="e">
        <f t="shared" si="121"/>
        <v>#REF!</v>
      </c>
      <c r="O870" s="16" t="e">
        <f t="shared" si="122"/>
        <v>#REF!</v>
      </c>
      <c r="P870" s="16" t="e">
        <f>#REF!</f>
        <v>#REF!</v>
      </c>
      <c r="Q870" s="16" t="e">
        <f t="shared" si="123"/>
        <v>#REF!</v>
      </c>
      <c r="R870" s="241" t="e">
        <f>#REF!</f>
        <v>#REF!</v>
      </c>
      <c r="S870" s="37"/>
      <c r="T870" s="242" t="e">
        <f t="shared" si="124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5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7"/>
        <v>#REF!</v>
      </c>
      <c r="K871" s="16" t="e">
        <f t="shared" si="118"/>
        <v>#REF!</v>
      </c>
      <c r="L871" s="16" t="e">
        <f t="shared" si="119"/>
        <v>#REF!</v>
      </c>
      <c r="M871" s="276" t="e">
        <f t="shared" si="120"/>
        <v>#REF!</v>
      </c>
      <c r="N871" s="16" t="e">
        <f t="shared" si="121"/>
        <v>#REF!</v>
      </c>
      <c r="O871" s="16" t="e">
        <f t="shared" si="122"/>
        <v>#REF!</v>
      </c>
      <c r="P871" s="16" t="e">
        <f>#REF!</f>
        <v>#REF!</v>
      </c>
      <c r="Q871" s="16" t="e">
        <f t="shared" si="123"/>
        <v>#REF!</v>
      </c>
      <c r="R871" s="241" t="e">
        <f>#REF!</f>
        <v>#REF!</v>
      </c>
      <c r="S871" s="37"/>
      <c r="T871" s="242" t="e">
        <f t="shared" si="124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5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7"/>
        <v>#REF!</v>
      </c>
      <c r="K872" s="16" t="e">
        <f t="shared" si="118"/>
        <v>#REF!</v>
      </c>
      <c r="L872" s="16" t="e">
        <f t="shared" si="119"/>
        <v>#REF!</v>
      </c>
      <c r="M872" s="276" t="e">
        <f t="shared" si="120"/>
        <v>#REF!</v>
      </c>
      <c r="N872" s="16" t="e">
        <f t="shared" si="121"/>
        <v>#REF!</v>
      </c>
      <c r="O872" s="16" t="e">
        <f t="shared" si="122"/>
        <v>#REF!</v>
      </c>
      <c r="P872" s="16" t="e">
        <f>#REF!</f>
        <v>#REF!</v>
      </c>
      <c r="Q872" s="16" t="e">
        <f t="shared" si="123"/>
        <v>#REF!</v>
      </c>
      <c r="R872" s="241" t="e">
        <f>#REF!</f>
        <v>#REF!</v>
      </c>
      <c r="S872" s="37"/>
      <c r="T872" s="242" t="e">
        <f t="shared" si="124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5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7"/>
        <v>#REF!</v>
      </c>
      <c r="K873" s="16" t="e">
        <f t="shared" si="118"/>
        <v>#REF!</v>
      </c>
      <c r="L873" s="16" t="e">
        <f t="shared" si="119"/>
        <v>#REF!</v>
      </c>
      <c r="M873" s="276" t="e">
        <f t="shared" si="120"/>
        <v>#REF!</v>
      </c>
      <c r="N873" s="16" t="e">
        <f t="shared" si="121"/>
        <v>#REF!</v>
      </c>
      <c r="O873" s="16" t="e">
        <f t="shared" si="122"/>
        <v>#REF!</v>
      </c>
      <c r="P873" s="16" t="e">
        <f>#REF!</f>
        <v>#REF!</v>
      </c>
      <c r="Q873" s="16" t="e">
        <f t="shared" si="123"/>
        <v>#REF!</v>
      </c>
      <c r="R873" s="241" t="e">
        <f>#REF!</f>
        <v>#REF!</v>
      </c>
      <c r="S873" s="37"/>
      <c r="T873" s="242" t="e">
        <f t="shared" si="124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5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7"/>
        <v>#REF!</v>
      </c>
      <c r="K874" s="16" t="e">
        <f t="shared" si="118"/>
        <v>#REF!</v>
      </c>
      <c r="L874" s="16" t="e">
        <f t="shared" si="119"/>
        <v>#REF!</v>
      </c>
      <c r="M874" s="276" t="e">
        <f t="shared" si="120"/>
        <v>#REF!</v>
      </c>
      <c r="N874" s="16" t="e">
        <f t="shared" si="121"/>
        <v>#REF!</v>
      </c>
      <c r="O874" s="16" t="e">
        <f t="shared" si="122"/>
        <v>#REF!</v>
      </c>
      <c r="P874" s="16" t="e">
        <f>#REF!</f>
        <v>#REF!</v>
      </c>
      <c r="Q874" s="16" t="e">
        <f t="shared" si="123"/>
        <v>#REF!</v>
      </c>
      <c r="R874" s="241" t="e">
        <f>#REF!</f>
        <v>#REF!</v>
      </c>
      <c r="S874" s="37"/>
      <c r="T874" s="242" t="e">
        <f t="shared" si="124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5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7"/>
        <v>#REF!</v>
      </c>
      <c r="K875" s="16" t="e">
        <f t="shared" si="118"/>
        <v>#REF!</v>
      </c>
      <c r="L875" s="16" t="e">
        <f t="shared" si="119"/>
        <v>#REF!</v>
      </c>
      <c r="M875" s="276" t="e">
        <f t="shared" si="120"/>
        <v>#REF!</v>
      </c>
      <c r="N875" s="16" t="e">
        <f t="shared" si="121"/>
        <v>#REF!</v>
      </c>
      <c r="O875" s="16" t="e">
        <f t="shared" si="122"/>
        <v>#REF!</v>
      </c>
      <c r="P875" s="16" t="e">
        <f>#REF!</f>
        <v>#REF!</v>
      </c>
      <c r="Q875" s="16" t="e">
        <f t="shared" si="123"/>
        <v>#REF!</v>
      </c>
      <c r="R875" s="241" t="e">
        <f>#REF!</f>
        <v>#REF!</v>
      </c>
      <c r="S875" s="37"/>
      <c r="T875" s="242" t="e">
        <f t="shared" si="124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5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7"/>
        <v>#REF!</v>
      </c>
      <c r="K876" s="16" t="e">
        <f t="shared" si="118"/>
        <v>#REF!</v>
      </c>
      <c r="L876" s="16" t="e">
        <f t="shared" si="119"/>
        <v>#REF!</v>
      </c>
      <c r="M876" s="276" t="e">
        <f t="shared" si="120"/>
        <v>#REF!</v>
      </c>
      <c r="N876" s="16" t="e">
        <f t="shared" si="121"/>
        <v>#REF!</v>
      </c>
      <c r="O876" s="16" t="e">
        <f t="shared" si="122"/>
        <v>#REF!</v>
      </c>
      <c r="P876" s="16" t="e">
        <f>#REF!</f>
        <v>#REF!</v>
      </c>
      <c r="Q876" s="16" t="e">
        <f t="shared" si="123"/>
        <v>#REF!</v>
      </c>
      <c r="R876" s="241" t="e">
        <f>#REF!</f>
        <v>#REF!</v>
      </c>
      <c r="S876" s="37"/>
      <c r="T876" s="242" t="e">
        <f t="shared" si="124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5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7"/>
        <v>#REF!</v>
      </c>
      <c r="K877" s="16" t="e">
        <f t="shared" si="118"/>
        <v>#REF!</v>
      </c>
      <c r="L877" s="16" t="e">
        <f t="shared" si="119"/>
        <v>#REF!</v>
      </c>
      <c r="M877" s="276" t="e">
        <f t="shared" si="120"/>
        <v>#REF!</v>
      </c>
      <c r="N877" s="16" t="e">
        <f t="shared" si="121"/>
        <v>#REF!</v>
      </c>
      <c r="O877" s="16" t="e">
        <f t="shared" si="122"/>
        <v>#REF!</v>
      </c>
      <c r="P877" s="16" t="e">
        <f>#REF!</f>
        <v>#REF!</v>
      </c>
      <c r="Q877" s="16" t="e">
        <f t="shared" si="123"/>
        <v>#REF!</v>
      </c>
      <c r="R877" s="241" t="e">
        <f>#REF!</f>
        <v>#REF!</v>
      </c>
      <c r="S877" s="37"/>
      <c r="T877" s="242" t="e">
        <f t="shared" si="124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5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7"/>
        <v>#REF!</v>
      </c>
      <c r="K878" s="16" t="e">
        <f t="shared" si="118"/>
        <v>#REF!</v>
      </c>
      <c r="L878" s="16" t="e">
        <f t="shared" si="119"/>
        <v>#REF!</v>
      </c>
      <c r="M878" s="276" t="e">
        <f t="shared" si="120"/>
        <v>#REF!</v>
      </c>
      <c r="N878" s="16" t="e">
        <f t="shared" si="121"/>
        <v>#REF!</v>
      </c>
      <c r="O878" s="16" t="e">
        <f t="shared" si="122"/>
        <v>#REF!</v>
      </c>
      <c r="P878" s="16" t="e">
        <f>#REF!</f>
        <v>#REF!</v>
      </c>
      <c r="Q878" s="16" t="e">
        <f t="shared" si="123"/>
        <v>#REF!</v>
      </c>
      <c r="R878" s="241" t="e">
        <f>#REF!</f>
        <v>#REF!</v>
      </c>
      <c r="S878" s="37"/>
      <c r="T878" s="242" t="e">
        <f t="shared" si="124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5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7"/>
        <v>#REF!</v>
      </c>
      <c r="K879" s="16" t="e">
        <f t="shared" si="118"/>
        <v>#REF!</v>
      </c>
      <c r="L879" s="16" t="e">
        <f t="shared" si="119"/>
        <v>#REF!</v>
      </c>
      <c r="M879" s="276" t="e">
        <f t="shared" si="120"/>
        <v>#REF!</v>
      </c>
      <c r="N879" s="16" t="e">
        <f t="shared" si="121"/>
        <v>#REF!</v>
      </c>
      <c r="O879" s="16" t="e">
        <f t="shared" si="122"/>
        <v>#REF!</v>
      </c>
      <c r="P879" s="16" t="e">
        <f>#REF!</f>
        <v>#REF!</v>
      </c>
      <c r="Q879" s="16" t="e">
        <f t="shared" si="123"/>
        <v>#REF!</v>
      </c>
      <c r="R879" s="241" t="e">
        <f>#REF!</f>
        <v>#REF!</v>
      </c>
      <c r="S879" s="37"/>
      <c r="T879" s="242" t="e">
        <f t="shared" si="124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5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7"/>
        <v>#REF!</v>
      </c>
      <c r="K880" s="16" t="e">
        <f t="shared" si="118"/>
        <v>#REF!</v>
      </c>
      <c r="L880" s="16" t="e">
        <f t="shared" si="119"/>
        <v>#REF!</v>
      </c>
      <c r="M880" s="276" t="e">
        <f t="shared" si="120"/>
        <v>#REF!</v>
      </c>
      <c r="N880" s="16" t="e">
        <f t="shared" si="121"/>
        <v>#REF!</v>
      </c>
      <c r="O880" s="16" t="e">
        <f t="shared" si="122"/>
        <v>#REF!</v>
      </c>
      <c r="P880" s="16" t="e">
        <f>#REF!</f>
        <v>#REF!</v>
      </c>
      <c r="Q880" s="16" t="e">
        <f t="shared" si="123"/>
        <v>#REF!</v>
      </c>
      <c r="R880" s="241" t="e">
        <f>#REF!</f>
        <v>#REF!</v>
      </c>
      <c r="S880" s="37"/>
      <c r="T880" s="242" t="e">
        <f t="shared" si="124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5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7"/>
        <v>#REF!</v>
      </c>
      <c r="K881" s="16" t="e">
        <f t="shared" si="118"/>
        <v>#REF!</v>
      </c>
      <c r="L881" s="16" t="e">
        <f t="shared" si="119"/>
        <v>#REF!</v>
      </c>
      <c r="M881" s="276" t="e">
        <f t="shared" si="120"/>
        <v>#REF!</v>
      </c>
      <c r="N881" s="16" t="e">
        <f t="shared" si="121"/>
        <v>#REF!</v>
      </c>
      <c r="O881" s="16" t="e">
        <f t="shared" si="122"/>
        <v>#REF!</v>
      </c>
      <c r="P881" s="16" t="e">
        <f>#REF!</f>
        <v>#REF!</v>
      </c>
      <c r="Q881" s="16" t="e">
        <f t="shared" si="123"/>
        <v>#REF!</v>
      </c>
      <c r="R881" s="241" t="e">
        <f>#REF!</f>
        <v>#REF!</v>
      </c>
      <c r="S881" s="37"/>
      <c r="T881" s="242" t="e">
        <f t="shared" si="124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5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7"/>
        <v>#REF!</v>
      </c>
      <c r="K882" s="16" t="e">
        <f t="shared" si="118"/>
        <v>#REF!</v>
      </c>
      <c r="L882" s="16" t="e">
        <f t="shared" si="119"/>
        <v>#REF!</v>
      </c>
      <c r="M882" s="276" t="e">
        <f t="shared" si="120"/>
        <v>#REF!</v>
      </c>
      <c r="N882" s="16" t="e">
        <f t="shared" si="121"/>
        <v>#REF!</v>
      </c>
      <c r="O882" s="16" t="e">
        <f t="shared" si="122"/>
        <v>#REF!</v>
      </c>
      <c r="P882" s="16" t="e">
        <f>#REF!</f>
        <v>#REF!</v>
      </c>
      <c r="Q882" s="16" t="e">
        <f t="shared" si="123"/>
        <v>#REF!</v>
      </c>
      <c r="R882" s="241" t="e">
        <f>#REF!</f>
        <v>#REF!</v>
      </c>
      <c r="S882" s="37"/>
      <c r="T882" s="242" t="e">
        <f t="shared" si="124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5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7"/>
        <v>#REF!</v>
      </c>
      <c r="K883" s="16" t="e">
        <f t="shared" si="118"/>
        <v>#REF!</v>
      </c>
      <c r="L883" s="16" t="e">
        <f t="shared" si="119"/>
        <v>#REF!</v>
      </c>
      <c r="M883" s="276" t="e">
        <f t="shared" si="120"/>
        <v>#REF!</v>
      </c>
      <c r="N883" s="16" t="e">
        <f t="shared" si="121"/>
        <v>#REF!</v>
      </c>
      <c r="O883" s="16" t="e">
        <f t="shared" si="122"/>
        <v>#REF!</v>
      </c>
      <c r="P883" s="16" t="e">
        <f>#REF!</f>
        <v>#REF!</v>
      </c>
      <c r="Q883" s="16" t="e">
        <f t="shared" si="123"/>
        <v>#REF!</v>
      </c>
      <c r="R883" s="241" t="e">
        <f>#REF!</f>
        <v>#REF!</v>
      </c>
      <c r="S883" s="37"/>
      <c r="T883" s="242" t="e">
        <f t="shared" si="124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5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7"/>
        <v>#REF!</v>
      </c>
      <c r="K884" s="16" t="e">
        <f t="shared" si="118"/>
        <v>#REF!</v>
      </c>
      <c r="L884" s="16" t="e">
        <f t="shared" si="119"/>
        <v>#REF!</v>
      </c>
      <c r="M884" s="276" t="e">
        <f t="shared" si="120"/>
        <v>#REF!</v>
      </c>
      <c r="N884" s="16" t="e">
        <f t="shared" si="121"/>
        <v>#REF!</v>
      </c>
      <c r="O884" s="16" t="e">
        <f t="shared" si="122"/>
        <v>#REF!</v>
      </c>
      <c r="P884" s="16" t="e">
        <f>#REF!</f>
        <v>#REF!</v>
      </c>
      <c r="Q884" s="16" t="e">
        <f t="shared" si="123"/>
        <v>#REF!</v>
      </c>
      <c r="R884" s="241" t="e">
        <f>#REF!</f>
        <v>#REF!</v>
      </c>
      <c r="S884" s="37"/>
      <c r="T884" s="242" t="e">
        <f t="shared" si="124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5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7"/>
        <v>#REF!</v>
      </c>
      <c r="K885" s="16" t="e">
        <f t="shared" si="118"/>
        <v>#REF!</v>
      </c>
      <c r="L885" s="16" t="e">
        <f t="shared" si="119"/>
        <v>#REF!</v>
      </c>
      <c r="M885" s="276" t="e">
        <f t="shared" si="120"/>
        <v>#REF!</v>
      </c>
      <c r="N885" s="16" t="e">
        <f t="shared" si="121"/>
        <v>#REF!</v>
      </c>
      <c r="O885" s="16" t="e">
        <f t="shared" si="122"/>
        <v>#REF!</v>
      </c>
      <c r="P885" s="16" t="e">
        <f>#REF!</f>
        <v>#REF!</v>
      </c>
      <c r="Q885" s="16" t="e">
        <f t="shared" si="123"/>
        <v>#REF!</v>
      </c>
      <c r="R885" s="241" t="e">
        <f>#REF!</f>
        <v>#REF!</v>
      </c>
      <c r="S885" s="37"/>
      <c r="T885" s="242" t="e">
        <f t="shared" si="124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5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7"/>
        <v>#REF!</v>
      </c>
      <c r="K886" s="16" t="e">
        <f t="shared" si="118"/>
        <v>#REF!</v>
      </c>
      <c r="L886" s="16" t="e">
        <f t="shared" si="119"/>
        <v>#REF!</v>
      </c>
      <c r="M886" s="276" t="e">
        <f t="shared" si="120"/>
        <v>#REF!</v>
      </c>
      <c r="N886" s="16" t="e">
        <f t="shared" si="121"/>
        <v>#REF!</v>
      </c>
      <c r="O886" s="16" t="e">
        <f t="shared" si="122"/>
        <v>#REF!</v>
      </c>
      <c r="P886" s="16" t="e">
        <f>#REF!</f>
        <v>#REF!</v>
      </c>
      <c r="Q886" s="16" t="e">
        <f t="shared" si="123"/>
        <v>#REF!</v>
      </c>
      <c r="R886" s="241" t="e">
        <f>#REF!</f>
        <v>#REF!</v>
      </c>
      <c r="S886" s="37"/>
      <c r="T886" s="242" t="e">
        <f t="shared" si="124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5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7"/>
        <v>#REF!</v>
      </c>
      <c r="K887" s="16" t="e">
        <f t="shared" si="118"/>
        <v>#REF!</v>
      </c>
      <c r="L887" s="16" t="e">
        <f t="shared" si="119"/>
        <v>#REF!</v>
      </c>
      <c r="M887" s="276" t="e">
        <f t="shared" si="120"/>
        <v>#REF!</v>
      </c>
      <c r="N887" s="16" t="e">
        <f t="shared" si="121"/>
        <v>#REF!</v>
      </c>
      <c r="O887" s="16" t="e">
        <f t="shared" si="122"/>
        <v>#REF!</v>
      </c>
      <c r="P887" s="16" t="e">
        <f>#REF!</f>
        <v>#REF!</v>
      </c>
      <c r="Q887" s="16" t="e">
        <f t="shared" si="123"/>
        <v>#REF!</v>
      </c>
      <c r="R887" s="241" t="e">
        <f>#REF!</f>
        <v>#REF!</v>
      </c>
      <c r="S887" s="37"/>
      <c r="T887" s="242" t="e">
        <f t="shared" si="124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5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7"/>
        <v>#REF!</v>
      </c>
      <c r="K888" s="16" t="e">
        <f t="shared" si="118"/>
        <v>#REF!</v>
      </c>
      <c r="L888" s="16" t="e">
        <f t="shared" si="119"/>
        <v>#REF!</v>
      </c>
      <c r="M888" s="276" t="e">
        <f t="shared" si="120"/>
        <v>#REF!</v>
      </c>
      <c r="N888" s="16" t="e">
        <f t="shared" si="121"/>
        <v>#REF!</v>
      </c>
      <c r="O888" s="16" t="e">
        <f t="shared" si="122"/>
        <v>#REF!</v>
      </c>
      <c r="P888" s="16" t="e">
        <f>#REF!</f>
        <v>#REF!</v>
      </c>
      <c r="Q888" s="16" t="e">
        <f t="shared" si="123"/>
        <v>#REF!</v>
      </c>
      <c r="R888" s="241" t="e">
        <f>#REF!</f>
        <v>#REF!</v>
      </c>
      <c r="S888" s="37"/>
      <c r="T888" s="242" t="e">
        <f t="shared" si="124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5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7"/>
        <v>#REF!</v>
      </c>
      <c r="K889" s="16" t="e">
        <f t="shared" si="118"/>
        <v>#REF!</v>
      </c>
      <c r="L889" s="16" t="e">
        <f t="shared" si="119"/>
        <v>#REF!</v>
      </c>
      <c r="M889" s="276" t="e">
        <f t="shared" si="120"/>
        <v>#REF!</v>
      </c>
      <c r="N889" s="16" t="e">
        <f t="shared" si="121"/>
        <v>#REF!</v>
      </c>
      <c r="O889" s="16" t="e">
        <f t="shared" si="122"/>
        <v>#REF!</v>
      </c>
      <c r="P889" s="16" t="e">
        <f>#REF!</f>
        <v>#REF!</v>
      </c>
      <c r="Q889" s="16" t="e">
        <f t="shared" si="123"/>
        <v>#REF!</v>
      </c>
      <c r="R889" s="241" t="e">
        <f>#REF!</f>
        <v>#REF!</v>
      </c>
      <c r="S889" s="37"/>
      <c r="T889" s="242" t="e">
        <f t="shared" si="124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5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7"/>
        <v>#REF!</v>
      </c>
      <c r="K890" s="16" t="e">
        <f t="shared" si="118"/>
        <v>#REF!</v>
      </c>
      <c r="L890" s="16" t="e">
        <f t="shared" si="119"/>
        <v>#REF!</v>
      </c>
      <c r="M890" s="276" t="e">
        <f t="shared" si="120"/>
        <v>#REF!</v>
      </c>
      <c r="N890" s="16" t="e">
        <f t="shared" si="121"/>
        <v>#REF!</v>
      </c>
      <c r="O890" s="16" t="e">
        <f t="shared" si="122"/>
        <v>#REF!</v>
      </c>
      <c r="P890" s="16" t="e">
        <f>#REF!</f>
        <v>#REF!</v>
      </c>
      <c r="Q890" s="16" t="e">
        <f t="shared" si="123"/>
        <v>#REF!</v>
      </c>
      <c r="R890" s="241" t="e">
        <f>#REF!</f>
        <v>#REF!</v>
      </c>
      <c r="S890" s="37"/>
      <c r="T890" s="242" t="e">
        <f t="shared" si="124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5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7"/>
        <v>#REF!</v>
      </c>
      <c r="K891" s="16" t="e">
        <f t="shared" si="118"/>
        <v>#REF!</v>
      </c>
      <c r="L891" s="16" t="e">
        <f t="shared" si="119"/>
        <v>#REF!</v>
      </c>
      <c r="M891" s="276" t="e">
        <f t="shared" si="120"/>
        <v>#REF!</v>
      </c>
      <c r="N891" s="16" t="e">
        <f t="shared" si="121"/>
        <v>#REF!</v>
      </c>
      <c r="O891" s="16" t="e">
        <f t="shared" si="122"/>
        <v>#REF!</v>
      </c>
      <c r="P891" s="16" t="e">
        <f>#REF!</f>
        <v>#REF!</v>
      </c>
      <c r="Q891" s="16" t="e">
        <f t="shared" si="123"/>
        <v>#REF!</v>
      </c>
      <c r="R891" s="241" t="e">
        <f>#REF!</f>
        <v>#REF!</v>
      </c>
      <c r="S891" s="37"/>
      <c r="T891" s="242" t="e">
        <f t="shared" si="124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5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7"/>
        <v>#REF!</v>
      </c>
      <c r="K892" s="16" t="e">
        <f t="shared" si="118"/>
        <v>#REF!</v>
      </c>
      <c r="L892" s="16" t="e">
        <f t="shared" si="119"/>
        <v>#REF!</v>
      </c>
      <c r="M892" s="276" t="e">
        <f t="shared" si="120"/>
        <v>#REF!</v>
      </c>
      <c r="N892" s="16" t="e">
        <f t="shared" si="121"/>
        <v>#REF!</v>
      </c>
      <c r="O892" s="16" t="e">
        <f t="shared" si="122"/>
        <v>#REF!</v>
      </c>
      <c r="P892" s="16" t="e">
        <f>#REF!</f>
        <v>#REF!</v>
      </c>
      <c r="Q892" s="16" t="e">
        <f t="shared" si="123"/>
        <v>#REF!</v>
      </c>
      <c r="R892" s="241" t="e">
        <f>#REF!</f>
        <v>#REF!</v>
      </c>
      <c r="S892" s="37"/>
      <c r="T892" s="242" t="e">
        <f t="shared" si="124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5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7"/>
        <v>#REF!</v>
      </c>
      <c r="K893" s="16" t="e">
        <f t="shared" si="118"/>
        <v>#REF!</v>
      </c>
      <c r="L893" s="16" t="e">
        <f t="shared" si="119"/>
        <v>#REF!</v>
      </c>
      <c r="M893" s="276" t="e">
        <f t="shared" si="120"/>
        <v>#REF!</v>
      </c>
      <c r="N893" s="16" t="e">
        <f t="shared" si="121"/>
        <v>#REF!</v>
      </c>
      <c r="O893" s="16" t="e">
        <f t="shared" si="122"/>
        <v>#REF!</v>
      </c>
      <c r="P893" s="16" t="e">
        <f>#REF!</f>
        <v>#REF!</v>
      </c>
      <c r="Q893" s="16" t="e">
        <f t="shared" si="123"/>
        <v>#REF!</v>
      </c>
      <c r="R893" s="241" t="e">
        <f>#REF!</f>
        <v>#REF!</v>
      </c>
      <c r="S893" s="37"/>
      <c r="T893" s="242" t="e">
        <f t="shared" si="124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5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7"/>
        <v>#REF!</v>
      </c>
      <c r="K894" s="16" t="e">
        <f t="shared" si="118"/>
        <v>#REF!</v>
      </c>
      <c r="L894" s="16" t="e">
        <f t="shared" si="119"/>
        <v>#REF!</v>
      </c>
      <c r="M894" s="276" t="e">
        <f t="shared" si="120"/>
        <v>#REF!</v>
      </c>
      <c r="N894" s="16" t="e">
        <f t="shared" si="121"/>
        <v>#REF!</v>
      </c>
      <c r="O894" s="16" t="e">
        <f t="shared" si="122"/>
        <v>#REF!</v>
      </c>
      <c r="P894" s="16" t="e">
        <f>#REF!</f>
        <v>#REF!</v>
      </c>
      <c r="Q894" s="16" t="e">
        <f t="shared" si="123"/>
        <v>#REF!</v>
      </c>
      <c r="R894" s="241" t="e">
        <f>#REF!</f>
        <v>#REF!</v>
      </c>
      <c r="S894" s="37"/>
      <c r="T894" s="242" t="e">
        <f t="shared" si="124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5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7"/>
        <v>#REF!</v>
      </c>
      <c r="K895" s="16" t="e">
        <f t="shared" si="118"/>
        <v>#REF!</v>
      </c>
      <c r="L895" s="16" t="e">
        <f t="shared" si="119"/>
        <v>#REF!</v>
      </c>
      <c r="M895" s="276" t="e">
        <f t="shared" si="120"/>
        <v>#REF!</v>
      </c>
      <c r="N895" s="16" t="e">
        <f t="shared" si="121"/>
        <v>#REF!</v>
      </c>
      <c r="O895" s="16" t="e">
        <f t="shared" si="122"/>
        <v>#REF!</v>
      </c>
      <c r="P895" s="16" t="e">
        <f>#REF!</f>
        <v>#REF!</v>
      </c>
      <c r="Q895" s="16" t="e">
        <f t="shared" si="123"/>
        <v>#REF!</v>
      </c>
      <c r="R895" s="241" t="e">
        <f>#REF!</f>
        <v>#REF!</v>
      </c>
      <c r="S895" s="37"/>
      <c r="T895" s="242" t="e">
        <f t="shared" si="124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5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7"/>
        <v>#REF!</v>
      </c>
      <c r="K896" s="16" t="e">
        <f t="shared" si="118"/>
        <v>#REF!</v>
      </c>
      <c r="L896" s="16" t="e">
        <f t="shared" si="119"/>
        <v>#REF!</v>
      </c>
      <c r="M896" s="276" t="e">
        <f t="shared" si="120"/>
        <v>#REF!</v>
      </c>
      <c r="N896" s="16" t="e">
        <f t="shared" si="121"/>
        <v>#REF!</v>
      </c>
      <c r="O896" s="16" t="e">
        <f t="shared" si="122"/>
        <v>#REF!</v>
      </c>
      <c r="P896" s="16" t="e">
        <f>#REF!</f>
        <v>#REF!</v>
      </c>
      <c r="Q896" s="16" t="e">
        <f t="shared" si="123"/>
        <v>#REF!</v>
      </c>
      <c r="R896" s="241" t="e">
        <f>#REF!</f>
        <v>#REF!</v>
      </c>
      <c r="S896" s="37"/>
      <c r="T896" s="242" t="e">
        <f t="shared" si="124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5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7"/>
        <v>#REF!</v>
      </c>
      <c r="K897" s="16" t="e">
        <f t="shared" si="118"/>
        <v>#REF!</v>
      </c>
      <c r="L897" s="16" t="e">
        <f t="shared" si="119"/>
        <v>#REF!</v>
      </c>
      <c r="M897" s="276" t="e">
        <f t="shared" si="120"/>
        <v>#REF!</v>
      </c>
      <c r="N897" s="16" t="e">
        <f t="shared" si="121"/>
        <v>#REF!</v>
      </c>
      <c r="O897" s="16" t="e">
        <f t="shared" si="122"/>
        <v>#REF!</v>
      </c>
      <c r="P897" s="16" t="e">
        <f>#REF!</f>
        <v>#REF!</v>
      </c>
      <c r="Q897" s="16" t="e">
        <f t="shared" si="123"/>
        <v>#REF!</v>
      </c>
      <c r="R897" s="241" t="e">
        <f>#REF!</f>
        <v>#REF!</v>
      </c>
      <c r="S897" s="37"/>
      <c r="T897" s="242" t="e">
        <f t="shared" si="124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5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7"/>
        <v>#REF!</v>
      </c>
      <c r="K898" s="16" t="e">
        <f t="shared" si="118"/>
        <v>#REF!</v>
      </c>
      <c r="L898" s="16" t="e">
        <f t="shared" si="119"/>
        <v>#REF!</v>
      </c>
      <c r="M898" s="276" t="e">
        <f t="shared" si="120"/>
        <v>#REF!</v>
      </c>
      <c r="N898" s="16" t="e">
        <f t="shared" si="121"/>
        <v>#REF!</v>
      </c>
      <c r="O898" s="16" t="e">
        <f t="shared" si="122"/>
        <v>#REF!</v>
      </c>
      <c r="P898" s="16" t="e">
        <f>#REF!</f>
        <v>#REF!</v>
      </c>
      <c r="Q898" s="16" t="e">
        <f t="shared" si="123"/>
        <v>#REF!</v>
      </c>
      <c r="R898" s="241" t="e">
        <f>#REF!</f>
        <v>#REF!</v>
      </c>
      <c r="S898" s="37"/>
      <c r="T898" s="242" t="e">
        <f t="shared" si="124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5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7"/>
        <v>#REF!</v>
      </c>
      <c r="K899" s="16" t="e">
        <f t="shared" si="118"/>
        <v>#REF!</v>
      </c>
      <c r="L899" s="16" t="e">
        <f t="shared" si="119"/>
        <v>#REF!</v>
      </c>
      <c r="M899" s="276" t="e">
        <f t="shared" si="120"/>
        <v>#REF!</v>
      </c>
      <c r="N899" s="16" t="e">
        <f t="shared" si="121"/>
        <v>#REF!</v>
      </c>
      <c r="O899" s="16" t="e">
        <f t="shared" si="122"/>
        <v>#REF!</v>
      </c>
      <c r="P899" s="16" t="e">
        <f>#REF!</f>
        <v>#REF!</v>
      </c>
      <c r="Q899" s="16" t="e">
        <f t="shared" si="123"/>
        <v>#REF!</v>
      </c>
      <c r="R899" s="241" t="e">
        <f>#REF!</f>
        <v>#REF!</v>
      </c>
      <c r="S899" s="37"/>
      <c r="T899" s="242" t="e">
        <f t="shared" si="124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5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7"/>
        <v>#REF!</v>
      </c>
      <c r="K900" s="16" t="e">
        <f t="shared" si="118"/>
        <v>#REF!</v>
      </c>
      <c r="L900" s="16" t="e">
        <f t="shared" si="119"/>
        <v>#REF!</v>
      </c>
      <c r="M900" s="276" t="e">
        <f t="shared" si="120"/>
        <v>#REF!</v>
      </c>
      <c r="N900" s="16" t="e">
        <f t="shared" si="121"/>
        <v>#REF!</v>
      </c>
      <c r="O900" s="16" t="e">
        <f t="shared" si="122"/>
        <v>#REF!</v>
      </c>
      <c r="P900" s="16" t="e">
        <f>#REF!</f>
        <v>#REF!</v>
      </c>
      <c r="Q900" s="16" t="e">
        <f t="shared" si="123"/>
        <v>#REF!</v>
      </c>
      <c r="R900" s="241" t="e">
        <f>#REF!</f>
        <v>#REF!</v>
      </c>
      <c r="S900" s="37"/>
      <c r="T900" s="242" t="e">
        <f t="shared" si="124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5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7"/>
        <v>#REF!</v>
      </c>
      <c r="K901" s="16" t="e">
        <f t="shared" si="118"/>
        <v>#REF!</v>
      </c>
      <c r="L901" s="16" t="e">
        <f t="shared" si="119"/>
        <v>#REF!</v>
      </c>
      <c r="M901" s="276" t="e">
        <f t="shared" si="120"/>
        <v>#REF!</v>
      </c>
      <c r="N901" s="16" t="e">
        <f t="shared" si="121"/>
        <v>#REF!</v>
      </c>
      <c r="O901" s="16" t="e">
        <f t="shared" si="122"/>
        <v>#REF!</v>
      </c>
      <c r="P901" s="16" t="e">
        <f>#REF!</f>
        <v>#REF!</v>
      </c>
      <c r="Q901" s="16" t="e">
        <f t="shared" si="123"/>
        <v>#REF!</v>
      </c>
      <c r="R901" s="241" t="e">
        <f>#REF!</f>
        <v>#REF!</v>
      </c>
      <c r="S901" s="37"/>
      <c r="T901" s="242" t="e">
        <f t="shared" si="124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5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6">I902</f>
        <v>#REF!</v>
      </c>
      <c r="K902" s="16" t="e">
        <f t="shared" ref="K902:K965" si="127">HOUR(I902-H902)+MINUTE(I902-H902)/60</f>
        <v>#REF!</v>
      </c>
      <c r="L902" s="16" t="e">
        <f t="shared" ref="L902:L965" si="128">IF(J902&lt;0.9993,"OP","")</f>
        <v>#REF!</v>
      </c>
      <c r="M902" s="276" t="e">
        <f t="shared" ref="M902:M965" si="129">IF(K902&lt;6,"ANT",IF(K902&lt;12,"BLU","CID"))</f>
        <v>#REF!</v>
      </c>
      <c r="N902" s="16" t="e">
        <f t="shared" ref="N902:N965" si="130">VALUE(O902)</f>
        <v>#REF!</v>
      </c>
      <c r="O902" s="16" t="e">
        <f t="shared" ref="O902:O965" si="131">SUBSTITUTE(P902,"MW","")</f>
        <v>#REF!</v>
      </c>
      <c r="P902" s="16" t="e">
        <f>#REF!</f>
        <v>#REF!</v>
      </c>
      <c r="Q902" s="16" t="e">
        <f t="shared" ref="Q902:Q965" si="132">IF(J902&gt;=0.99,"0","1")</f>
        <v>#REF!</v>
      </c>
      <c r="R902" s="241" t="e">
        <f>#REF!</f>
        <v>#REF!</v>
      </c>
      <c r="S902" s="37"/>
      <c r="T902" s="242" t="e">
        <f t="shared" ref="T902:T965" si="133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6"/>
        <v>#REF!</v>
      </c>
      <c r="K903" s="16" t="e">
        <f t="shared" si="127"/>
        <v>#REF!</v>
      </c>
      <c r="L903" s="16" t="e">
        <f t="shared" si="128"/>
        <v>#REF!</v>
      </c>
      <c r="M903" s="276" t="e">
        <f t="shared" si="129"/>
        <v>#REF!</v>
      </c>
      <c r="N903" s="16" t="e">
        <f t="shared" si="130"/>
        <v>#REF!</v>
      </c>
      <c r="O903" s="16" t="e">
        <f t="shared" si="131"/>
        <v>#REF!</v>
      </c>
      <c r="P903" s="16" t="e">
        <f>#REF!</f>
        <v>#REF!</v>
      </c>
      <c r="Q903" s="16" t="e">
        <f t="shared" si="132"/>
        <v>#REF!</v>
      </c>
      <c r="R903" s="241" t="e">
        <f>#REF!</f>
        <v>#REF!</v>
      </c>
      <c r="S903" s="37"/>
      <c r="T903" s="242" t="e">
        <f t="shared" si="133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4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6"/>
        <v>#REF!</v>
      </c>
      <c r="K904" s="16" t="e">
        <f t="shared" si="127"/>
        <v>#REF!</v>
      </c>
      <c r="L904" s="16" t="e">
        <f t="shared" si="128"/>
        <v>#REF!</v>
      </c>
      <c r="M904" s="276" t="e">
        <f t="shared" si="129"/>
        <v>#REF!</v>
      </c>
      <c r="N904" s="16" t="e">
        <f t="shared" si="130"/>
        <v>#REF!</v>
      </c>
      <c r="O904" s="16" t="e">
        <f t="shared" si="131"/>
        <v>#REF!</v>
      </c>
      <c r="P904" s="16" t="e">
        <f>#REF!</f>
        <v>#REF!</v>
      </c>
      <c r="Q904" s="16" t="e">
        <f t="shared" si="132"/>
        <v>#REF!</v>
      </c>
      <c r="R904" s="241" t="e">
        <f>#REF!</f>
        <v>#REF!</v>
      </c>
      <c r="S904" s="37"/>
      <c r="T904" s="242" t="e">
        <f t="shared" si="133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4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6"/>
        <v>#REF!</v>
      </c>
      <c r="K905" s="16" t="e">
        <f t="shared" si="127"/>
        <v>#REF!</v>
      </c>
      <c r="L905" s="16" t="e">
        <f t="shared" si="128"/>
        <v>#REF!</v>
      </c>
      <c r="M905" s="276" t="e">
        <f t="shared" si="129"/>
        <v>#REF!</v>
      </c>
      <c r="N905" s="16" t="e">
        <f t="shared" si="130"/>
        <v>#REF!</v>
      </c>
      <c r="O905" s="16" t="e">
        <f t="shared" si="131"/>
        <v>#REF!</v>
      </c>
      <c r="P905" s="16" t="e">
        <f>#REF!</f>
        <v>#REF!</v>
      </c>
      <c r="Q905" s="16" t="e">
        <f t="shared" si="132"/>
        <v>#REF!</v>
      </c>
      <c r="R905" s="241" t="e">
        <f>#REF!</f>
        <v>#REF!</v>
      </c>
      <c r="S905" s="37"/>
      <c r="T905" s="242" t="e">
        <f t="shared" si="133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4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6"/>
        <v>#REF!</v>
      </c>
      <c r="K906" s="16" t="e">
        <f t="shared" si="127"/>
        <v>#REF!</v>
      </c>
      <c r="L906" s="16" t="e">
        <f t="shared" si="128"/>
        <v>#REF!</v>
      </c>
      <c r="M906" s="276" t="e">
        <f t="shared" si="129"/>
        <v>#REF!</v>
      </c>
      <c r="N906" s="16" t="e">
        <f t="shared" si="130"/>
        <v>#REF!</v>
      </c>
      <c r="O906" s="16" t="e">
        <f t="shared" si="131"/>
        <v>#REF!</v>
      </c>
      <c r="P906" s="16" t="e">
        <f>#REF!</f>
        <v>#REF!</v>
      </c>
      <c r="Q906" s="16" t="e">
        <f t="shared" si="132"/>
        <v>#REF!</v>
      </c>
      <c r="R906" s="241" t="e">
        <f>#REF!</f>
        <v>#REF!</v>
      </c>
      <c r="S906" s="37"/>
      <c r="T906" s="242" t="e">
        <f t="shared" si="133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4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6"/>
        <v>#REF!</v>
      </c>
      <c r="K907" s="16" t="e">
        <f t="shared" si="127"/>
        <v>#REF!</v>
      </c>
      <c r="L907" s="16" t="e">
        <f t="shared" si="128"/>
        <v>#REF!</v>
      </c>
      <c r="M907" s="276" t="e">
        <f t="shared" si="129"/>
        <v>#REF!</v>
      </c>
      <c r="N907" s="16" t="e">
        <f t="shared" si="130"/>
        <v>#REF!</v>
      </c>
      <c r="O907" s="16" t="e">
        <f t="shared" si="131"/>
        <v>#REF!</v>
      </c>
      <c r="P907" s="16" t="e">
        <f>#REF!</f>
        <v>#REF!</v>
      </c>
      <c r="Q907" s="16" t="e">
        <f t="shared" si="132"/>
        <v>#REF!</v>
      </c>
      <c r="R907" s="241" t="e">
        <f>#REF!</f>
        <v>#REF!</v>
      </c>
      <c r="S907" s="37"/>
      <c r="T907" s="242" t="e">
        <f t="shared" si="133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4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6"/>
        <v>#REF!</v>
      </c>
      <c r="K908" s="16" t="e">
        <f t="shared" si="127"/>
        <v>#REF!</v>
      </c>
      <c r="L908" s="16" t="e">
        <f t="shared" si="128"/>
        <v>#REF!</v>
      </c>
      <c r="M908" s="276" t="e">
        <f t="shared" si="129"/>
        <v>#REF!</v>
      </c>
      <c r="N908" s="16" t="e">
        <f t="shared" si="130"/>
        <v>#REF!</v>
      </c>
      <c r="O908" s="16" t="e">
        <f t="shared" si="131"/>
        <v>#REF!</v>
      </c>
      <c r="P908" s="16" t="e">
        <f>#REF!</f>
        <v>#REF!</v>
      </c>
      <c r="Q908" s="16" t="e">
        <f t="shared" si="132"/>
        <v>#REF!</v>
      </c>
      <c r="R908" s="241" t="e">
        <f>#REF!</f>
        <v>#REF!</v>
      </c>
      <c r="S908" s="37"/>
      <c r="T908" s="242" t="e">
        <f t="shared" si="133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4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6"/>
        <v>#REF!</v>
      </c>
      <c r="K909" s="16" t="e">
        <f t="shared" si="127"/>
        <v>#REF!</v>
      </c>
      <c r="L909" s="16" t="e">
        <f t="shared" si="128"/>
        <v>#REF!</v>
      </c>
      <c r="M909" s="276" t="e">
        <f t="shared" si="129"/>
        <v>#REF!</v>
      </c>
      <c r="N909" s="16" t="e">
        <f t="shared" si="130"/>
        <v>#REF!</v>
      </c>
      <c r="O909" s="16" t="e">
        <f t="shared" si="131"/>
        <v>#REF!</v>
      </c>
      <c r="P909" s="16" t="e">
        <f>#REF!</f>
        <v>#REF!</v>
      </c>
      <c r="Q909" s="16" t="e">
        <f t="shared" si="132"/>
        <v>#REF!</v>
      </c>
      <c r="R909" s="241" t="e">
        <f>#REF!</f>
        <v>#REF!</v>
      </c>
      <c r="S909" s="37"/>
      <c r="T909" s="242" t="e">
        <f t="shared" si="133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4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6"/>
        <v>#REF!</v>
      </c>
      <c r="K910" s="16" t="e">
        <f t="shared" si="127"/>
        <v>#REF!</v>
      </c>
      <c r="L910" s="16" t="e">
        <f t="shared" si="128"/>
        <v>#REF!</v>
      </c>
      <c r="M910" s="276" t="e">
        <f t="shared" si="129"/>
        <v>#REF!</v>
      </c>
      <c r="N910" s="16" t="e">
        <f t="shared" si="130"/>
        <v>#REF!</v>
      </c>
      <c r="O910" s="16" t="e">
        <f t="shared" si="131"/>
        <v>#REF!</v>
      </c>
      <c r="P910" s="16" t="e">
        <f>#REF!</f>
        <v>#REF!</v>
      </c>
      <c r="Q910" s="16" t="e">
        <f t="shared" si="132"/>
        <v>#REF!</v>
      </c>
      <c r="R910" s="241" t="e">
        <f>#REF!</f>
        <v>#REF!</v>
      </c>
      <c r="S910" s="37"/>
      <c r="T910" s="242" t="e">
        <f t="shared" si="133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4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6"/>
        <v>#REF!</v>
      </c>
      <c r="K911" s="16" t="e">
        <f t="shared" si="127"/>
        <v>#REF!</v>
      </c>
      <c r="L911" s="16" t="e">
        <f t="shared" si="128"/>
        <v>#REF!</v>
      </c>
      <c r="M911" s="276" t="e">
        <f t="shared" si="129"/>
        <v>#REF!</v>
      </c>
      <c r="N911" s="16" t="e">
        <f t="shared" si="130"/>
        <v>#REF!</v>
      </c>
      <c r="O911" s="16" t="e">
        <f t="shared" si="131"/>
        <v>#REF!</v>
      </c>
      <c r="P911" s="16" t="e">
        <f>#REF!</f>
        <v>#REF!</v>
      </c>
      <c r="Q911" s="16" t="e">
        <f t="shared" si="132"/>
        <v>#REF!</v>
      </c>
      <c r="R911" s="241" t="e">
        <f>#REF!</f>
        <v>#REF!</v>
      </c>
      <c r="S911" s="37"/>
      <c r="T911" s="242" t="e">
        <f t="shared" si="133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4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6"/>
        <v>#REF!</v>
      </c>
      <c r="K912" s="16" t="e">
        <f t="shared" si="127"/>
        <v>#REF!</v>
      </c>
      <c r="L912" s="16" t="e">
        <f t="shared" si="128"/>
        <v>#REF!</v>
      </c>
      <c r="M912" s="276" t="e">
        <f t="shared" si="129"/>
        <v>#REF!</v>
      </c>
      <c r="N912" s="16" t="e">
        <f t="shared" si="130"/>
        <v>#REF!</v>
      </c>
      <c r="O912" s="16" t="e">
        <f t="shared" si="131"/>
        <v>#REF!</v>
      </c>
      <c r="P912" s="16" t="e">
        <f>#REF!</f>
        <v>#REF!</v>
      </c>
      <c r="Q912" s="16" t="e">
        <f t="shared" si="132"/>
        <v>#REF!</v>
      </c>
      <c r="R912" s="241" t="e">
        <f>#REF!</f>
        <v>#REF!</v>
      </c>
      <c r="S912" s="37"/>
      <c r="T912" s="242" t="e">
        <f t="shared" si="133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4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6"/>
        <v>#REF!</v>
      </c>
      <c r="K913" s="16" t="e">
        <f t="shared" si="127"/>
        <v>#REF!</v>
      </c>
      <c r="L913" s="16" t="e">
        <f t="shared" si="128"/>
        <v>#REF!</v>
      </c>
      <c r="M913" s="276" t="e">
        <f t="shared" si="129"/>
        <v>#REF!</v>
      </c>
      <c r="N913" s="16" t="e">
        <f t="shared" si="130"/>
        <v>#REF!</v>
      </c>
      <c r="O913" s="16" t="e">
        <f t="shared" si="131"/>
        <v>#REF!</v>
      </c>
      <c r="P913" s="16" t="e">
        <f>#REF!</f>
        <v>#REF!</v>
      </c>
      <c r="Q913" s="16" t="e">
        <f t="shared" si="132"/>
        <v>#REF!</v>
      </c>
      <c r="R913" s="241" t="e">
        <f>#REF!</f>
        <v>#REF!</v>
      </c>
      <c r="S913" s="37"/>
      <c r="T913" s="242" t="e">
        <f t="shared" si="133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4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6"/>
        <v>#REF!</v>
      </c>
      <c r="K914" s="16" t="e">
        <f t="shared" si="127"/>
        <v>#REF!</v>
      </c>
      <c r="L914" s="16" t="e">
        <f t="shared" si="128"/>
        <v>#REF!</v>
      </c>
      <c r="M914" s="276" t="e">
        <f t="shared" si="129"/>
        <v>#REF!</v>
      </c>
      <c r="N914" s="16" t="e">
        <f t="shared" si="130"/>
        <v>#REF!</v>
      </c>
      <c r="O914" s="16" t="e">
        <f t="shared" si="131"/>
        <v>#REF!</v>
      </c>
      <c r="P914" s="16" t="e">
        <f>#REF!</f>
        <v>#REF!</v>
      </c>
      <c r="Q914" s="16" t="e">
        <f t="shared" si="132"/>
        <v>#REF!</v>
      </c>
      <c r="R914" s="241" t="e">
        <f>#REF!</f>
        <v>#REF!</v>
      </c>
      <c r="S914" s="37"/>
      <c r="T914" s="242" t="e">
        <f t="shared" si="133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4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6"/>
        <v>#REF!</v>
      </c>
      <c r="K915" s="16" t="e">
        <f t="shared" si="127"/>
        <v>#REF!</v>
      </c>
      <c r="L915" s="16" t="e">
        <f t="shared" si="128"/>
        <v>#REF!</v>
      </c>
      <c r="M915" s="276" t="e">
        <f t="shared" si="129"/>
        <v>#REF!</v>
      </c>
      <c r="N915" s="16" t="e">
        <f t="shared" si="130"/>
        <v>#REF!</v>
      </c>
      <c r="O915" s="16" t="e">
        <f t="shared" si="131"/>
        <v>#REF!</v>
      </c>
      <c r="P915" s="16" t="e">
        <f>#REF!</f>
        <v>#REF!</v>
      </c>
      <c r="Q915" s="16" t="e">
        <f t="shared" si="132"/>
        <v>#REF!</v>
      </c>
      <c r="R915" s="241" t="e">
        <f>#REF!</f>
        <v>#REF!</v>
      </c>
      <c r="S915" s="37"/>
      <c r="T915" s="242" t="e">
        <f t="shared" si="133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4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6"/>
        <v>#REF!</v>
      </c>
      <c r="K916" s="16" t="e">
        <f t="shared" si="127"/>
        <v>#REF!</v>
      </c>
      <c r="L916" s="16" t="e">
        <f t="shared" si="128"/>
        <v>#REF!</v>
      </c>
      <c r="M916" s="276" t="e">
        <f t="shared" si="129"/>
        <v>#REF!</v>
      </c>
      <c r="N916" s="16" t="e">
        <f t="shared" si="130"/>
        <v>#REF!</v>
      </c>
      <c r="O916" s="16" t="e">
        <f t="shared" si="131"/>
        <v>#REF!</v>
      </c>
      <c r="P916" s="16" t="e">
        <f>#REF!</f>
        <v>#REF!</v>
      </c>
      <c r="Q916" s="16" t="e">
        <f t="shared" si="132"/>
        <v>#REF!</v>
      </c>
      <c r="R916" s="241" t="e">
        <f>#REF!</f>
        <v>#REF!</v>
      </c>
      <c r="S916" s="37"/>
      <c r="T916" s="242" t="e">
        <f t="shared" si="133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4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6"/>
        <v>#REF!</v>
      </c>
      <c r="K917" s="16" t="e">
        <f t="shared" si="127"/>
        <v>#REF!</v>
      </c>
      <c r="L917" s="16" t="e">
        <f t="shared" si="128"/>
        <v>#REF!</v>
      </c>
      <c r="M917" s="276" t="e">
        <f t="shared" si="129"/>
        <v>#REF!</v>
      </c>
      <c r="N917" s="16" t="e">
        <f t="shared" si="130"/>
        <v>#REF!</v>
      </c>
      <c r="O917" s="16" t="e">
        <f t="shared" si="131"/>
        <v>#REF!</v>
      </c>
      <c r="P917" s="16" t="e">
        <f>#REF!</f>
        <v>#REF!</v>
      </c>
      <c r="Q917" s="16" t="e">
        <f t="shared" si="132"/>
        <v>#REF!</v>
      </c>
      <c r="R917" s="241" t="e">
        <f>#REF!</f>
        <v>#REF!</v>
      </c>
      <c r="S917" s="37"/>
      <c r="T917" s="242" t="e">
        <f t="shared" si="133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4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6"/>
        <v>#REF!</v>
      </c>
      <c r="K918" s="16" t="e">
        <f t="shared" si="127"/>
        <v>#REF!</v>
      </c>
      <c r="L918" s="16" t="e">
        <f t="shared" si="128"/>
        <v>#REF!</v>
      </c>
      <c r="M918" s="276" t="e">
        <f t="shared" si="129"/>
        <v>#REF!</v>
      </c>
      <c r="N918" s="16" t="e">
        <f t="shared" si="130"/>
        <v>#REF!</v>
      </c>
      <c r="O918" s="16" t="e">
        <f t="shared" si="131"/>
        <v>#REF!</v>
      </c>
      <c r="P918" s="16" t="e">
        <f>#REF!</f>
        <v>#REF!</v>
      </c>
      <c r="Q918" s="16" t="e">
        <f t="shared" si="132"/>
        <v>#REF!</v>
      </c>
      <c r="R918" s="241" t="e">
        <f>#REF!</f>
        <v>#REF!</v>
      </c>
      <c r="S918" s="37"/>
      <c r="T918" s="242" t="e">
        <f t="shared" si="133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4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6"/>
        <v>#REF!</v>
      </c>
      <c r="K919" s="16" t="e">
        <f t="shared" si="127"/>
        <v>#REF!</v>
      </c>
      <c r="L919" s="16" t="e">
        <f t="shared" si="128"/>
        <v>#REF!</v>
      </c>
      <c r="M919" s="276" t="e">
        <f t="shared" si="129"/>
        <v>#REF!</v>
      </c>
      <c r="N919" s="16" t="e">
        <f t="shared" si="130"/>
        <v>#REF!</v>
      </c>
      <c r="O919" s="16" t="e">
        <f t="shared" si="131"/>
        <v>#REF!</v>
      </c>
      <c r="P919" s="16" t="e">
        <f>#REF!</f>
        <v>#REF!</v>
      </c>
      <c r="Q919" s="16" t="e">
        <f t="shared" si="132"/>
        <v>#REF!</v>
      </c>
      <c r="R919" s="241" t="e">
        <f>#REF!</f>
        <v>#REF!</v>
      </c>
      <c r="S919" s="37"/>
      <c r="T919" s="242" t="e">
        <f t="shared" si="133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4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6"/>
        <v>#REF!</v>
      </c>
      <c r="K920" s="16" t="e">
        <f t="shared" si="127"/>
        <v>#REF!</v>
      </c>
      <c r="L920" s="16" t="e">
        <f t="shared" si="128"/>
        <v>#REF!</v>
      </c>
      <c r="M920" s="276" t="e">
        <f t="shared" si="129"/>
        <v>#REF!</v>
      </c>
      <c r="N920" s="16" t="e">
        <f t="shared" si="130"/>
        <v>#REF!</v>
      </c>
      <c r="O920" s="16" t="e">
        <f t="shared" si="131"/>
        <v>#REF!</v>
      </c>
      <c r="P920" s="16" t="e">
        <f>#REF!</f>
        <v>#REF!</v>
      </c>
      <c r="Q920" s="16" t="e">
        <f t="shared" si="132"/>
        <v>#REF!</v>
      </c>
      <c r="R920" s="241" t="e">
        <f>#REF!</f>
        <v>#REF!</v>
      </c>
      <c r="S920" s="37"/>
      <c r="T920" s="242" t="e">
        <f t="shared" si="133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4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6"/>
        <v>#REF!</v>
      </c>
      <c r="K921" s="16" t="e">
        <f t="shared" si="127"/>
        <v>#REF!</v>
      </c>
      <c r="L921" s="16" t="e">
        <f t="shared" si="128"/>
        <v>#REF!</v>
      </c>
      <c r="M921" s="276" t="e">
        <f t="shared" si="129"/>
        <v>#REF!</v>
      </c>
      <c r="N921" s="16" t="e">
        <f t="shared" si="130"/>
        <v>#REF!</v>
      </c>
      <c r="O921" s="16" t="e">
        <f t="shared" si="131"/>
        <v>#REF!</v>
      </c>
      <c r="P921" s="16" t="e">
        <f>#REF!</f>
        <v>#REF!</v>
      </c>
      <c r="Q921" s="16" t="e">
        <f t="shared" si="132"/>
        <v>#REF!</v>
      </c>
      <c r="R921" s="241" t="e">
        <f>#REF!</f>
        <v>#REF!</v>
      </c>
      <c r="S921" s="37"/>
      <c r="T921" s="242" t="e">
        <f t="shared" si="133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4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6"/>
        <v>#REF!</v>
      </c>
      <c r="K922" s="16" t="e">
        <f t="shared" si="127"/>
        <v>#REF!</v>
      </c>
      <c r="L922" s="16" t="e">
        <f t="shared" si="128"/>
        <v>#REF!</v>
      </c>
      <c r="M922" s="276" t="e">
        <f t="shared" si="129"/>
        <v>#REF!</v>
      </c>
      <c r="N922" s="16" t="e">
        <f t="shared" si="130"/>
        <v>#REF!</v>
      </c>
      <c r="O922" s="16" t="e">
        <f t="shared" si="131"/>
        <v>#REF!</v>
      </c>
      <c r="P922" s="16" t="e">
        <f>#REF!</f>
        <v>#REF!</v>
      </c>
      <c r="Q922" s="16" t="e">
        <f t="shared" si="132"/>
        <v>#REF!</v>
      </c>
      <c r="R922" s="241" t="e">
        <f>#REF!</f>
        <v>#REF!</v>
      </c>
      <c r="S922" s="37"/>
      <c r="T922" s="242" t="e">
        <f t="shared" si="133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4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6"/>
        <v>#REF!</v>
      </c>
      <c r="K923" s="16" t="e">
        <f t="shared" si="127"/>
        <v>#REF!</v>
      </c>
      <c r="L923" s="16" t="e">
        <f t="shared" si="128"/>
        <v>#REF!</v>
      </c>
      <c r="M923" s="276" t="e">
        <f t="shared" si="129"/>
        <v>#REF!</v>
      </c>
      <c r="N923" s="16" t="e">
        <f t="shared" si="130"/>
        <v>#REF!</v>
      </c>
      <c r="O923" s="16" t="e">
        <f t="shared" si="131"/>
        <v>#REF!</v>
      </c>
      <c r="P923" s="16" t="e">
        <f>#REF!</f>
        <v>#REF!</v>
      </c>
      <c r="Q923" s="16" t="e">
        <f t="shared" si="132"/>
        <v>#REF!</v>
      </c>
      <c r="R923" s="241" t="e">
        <f>#REF!</f>
        <v>#REF!</v>
      </c>
      <c r="S923" s="37"/>
      <c r="T923" s="242" t="e">
        <f t="shared" si="133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4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6"/>
        <v>#REF!</v>
      </c>
      <c r="K924" s="16" t="e">
        <f t="shared" si="127"/>
        <v>#REF!</v>
      </c>
      <c r="L924" s="16" t="e">
        <f t="shared" si="128"/>
        <v>#REF!</v>
      </c>
      <c r="M924" s="276" t="e">
        <f t="shared" si="129"/>
        <v>#REF!</v>
      </c>
      <c r="N924" s="16" t="e">
        <f t="shared" si="130"/>
        <v>#REF!</v>
      </c>
      <c r="O924" s="16" t="e">
        <f t="shared" si="131"/>
        <v>#REF!</v>
      </c>
      <c r="P924" s="16" t="e">
        <f>#REF!</f>
        <v>#REF!</v>
      </c>
      <c r="Q924" s="16" t="e">
        <f t="shared" si="132"/>
        <v>#REF!</v>
      </c>
      <c r="R924" s="241" t="e">
        <f>#REF!</f>
        <v>#REF!</v>
      </c>
      <c r="S924" s="37"/>
      <c r="T924" s="242" t="e">
        <f t="shared" si="133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4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6"/>
        <v>#REF!</v>
      </c>
      <c r="K925" s="16" t="e">
        <f t="shared" si="127"/>
        <v>#REF!</v>
      </c>
      <c r="L925" s="16" t="e">
        <f t="shared" si="128"/>
        <v>#REF!</v>
      </c>
      <c r="M925" s="276" t="e">
        <f t="shared" si="129"/>
        <v>#REF!</v>
      </c>
      <c r="N925" s="16" t="e">
        <f t="shared" si="130"/>
        <v>#REF!</v>
      </c>
      <c r="O925" s="16" t="e">
        <f t="shared" si="131"/>
        <v>#REF!</v>
      </c>
      <c r="P925" s="16" t="e">
        <f>#REF!</f>
        <v>#REF!</v>
      </c>
      <c r="Q925" s="16" t="e">
        <f t="shared" si="132"/>
        <v>#REF!</v>
      </c>
      <c r="R925" s="241" t="e">
        <f>#REF!</f>
        <v>#REF!</v>
      </c>
      <c r="S925" s="37"/>
      <c r="T925" s="242" t="e">
        <f t="shared" si="133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4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6"/>
        <v>#REF!</v>
      </c>
      <c r="K926" s="16" t="e">
        <f t="shared" si="127"/>
        <v>#REF!</v>
      </c>
      <c r="L926" s="16" t="e">
        <f t="shared" si="128"/>
        <v>#REF!</v>
      </c>
      <c r="M926" s="276" t="e">
        <f t="shared" si="129"/>
        <v>#REF!</v>
      </c>
      <c r="N926" s="16" t="e">
        <f t="shared" si="130"/>
        <v>#REF!</v>
      </c>
      <c r="O926" s="16" t="e">
        <f t="shared" si="131"/>
        <v>#REF!</v>
      </c>
      <c r="P926" s="16" t="e">
        <f>#REF!</f>
        <v>#REF!</v>
      </c>
      <c r="Q926" s="16" t="e">
        <f t="shared" si="132"/>
        <v>#REF!</v>
      </c>
      <c r="R926" s="241" t="e">
        <f>#REF!</f>
        <v>#REF!</v>
      </c>
      <c r="S926" s="37"/>
      <c r="T926" s="242" t="e">
        <f t="shared" si="133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4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6"/>
        <v>#REF!</v>
      </c>
      <c r="K927" s="16" t="e">
        <f t="shared" si="127"/>
        <v>#REF!</v>
      </c>
      <c r="L927" s="16" t="e">
        <f t="shared" si="128"/>
        <v>#REF!</v>
      </c>
      <c r="M927" s="276" t="e">
        <f t="shared" si="129"/>
        <v>#REF!</v>
      </c>
      <c r="N927" s="16" t="e">
        <f t="shared" si="130"/>
        <v>#REF!</v>
      </c>
      <c r="O927" s="16" t="e">
        <f t="shared" si="131"/>
        <v>#REF!</v>
      </c>
      <c r="P927" s="16" t="e">
        <f>#REF!</f>
        <v>#REF!</v>
      </c>
      <c r="Q927" s="16" t="e">
        <f t="shared" si="132"/>
        <v>#REF!</v>
      </c>
      <c r="R927" s="241" t="e">
        <f>#REF!</f>
        <v>#REF!</v>
      </c>
      <c r="S927" s="37"/>
      <c r="T927" s="242" t="e">
        <f t="shared" si="133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4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6"/>
        <v>#REF!</v>
      </c>
      <c r="K928" s="16" t="e">
        <f t="shared" si="127"/>
        <v>#REF!</v>
      </c>
      <c r="L928" s="16" t="e">
        <f t="shared" si="128"/>
        <v>#REF!</v>
      </c>
      <c r="M928" s="276" t="e">
        <f t="shared" si="129"/>
        <v>#REF!</v>
      </c>
      <c r="N928" s="16" t="e">
        <f t="shared" si="130"/>
        <v>#REF!</v>
      </c>
      <c r="O928" s="16" t="e">
        <f t="shared" si="131"/>
        <v>#REF!</v>
      </c>
      <c r="P928" s="16" t="e">
        <f>#REF!</f>
        <v>#REF!</v>
      </c>
      <c r="Q928" s="16" t="e">
        <f t="shared" si="132"/>
        <v>#REF!</v>
      </c>
      <c r="R928" s="241" t="e">
        <f>#REF!</f>
        <v>#REF!</v>
      </c>
      <c r="S928" s="37"/>
      <c r="T928" s="242" t="e">
        <f t="shared" si="133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4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6"/>
        <v>#REF!</v>
      </c>
      <c r="K929" s="16" t="e">
        <f t="shared" si="127"/>
        <v>#REF!</v>
      </c>
      <c r="L929" s="16" t="e">
        <f t="shared" si="128"/>
        <v>#REF!</v>
      </c>
      <c r="M929" s="276" t="e">
        <f t="shared" si="129"/>
        <v>#REF!</v>
      </c>
      <c r="N929" s="16" t="e">
        <f t="shared" si="130"/>
        <v>#REF!</v>
      </c>
      <c r="O929" s="16" t="e">
        <f t="shared" si="131"/>
        <v>#REF!</v>
      </c>
      <c r="P929" s="16" t="e">
        <f>#REF!</f>
        <v>#REF!</v>
      </c>
      <c r="Q929" s="16" t="e">
        <f t="shared" si="132"/>
        <v>#REF!</v>
      </c>
      <c r="R929" s="241" t="e">
        <f>#REF!</f>
        <v>#REF!</v>
      </c>
      <c r="S929" s="37"/>
      <c r="T929" s="242" t="e">
        <f t="shared" si="133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4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6"/>
        <v>#REF!</v>
      </c>
      <c r="K930" s="16" t="e">
        <f t="shared" si="127"/>
        <v>#REF!</v>
      </c>
      <c r="L930" s="16" t="e">
        <f t="shared" si="128"/>
        <v>#REF!</v>
      </c>
      <c r="M930" s="276" t="e">
        <f t="shared" si="129"/>
        <v>#REF!</v>
      </c>
      <c r="N930" s="16" t="e">
        <f t="shared" si="130"/>
        <v>#REF!</v>
      </c>
      <c r="O930" s="16" t="e">
        <f t="shared" si="131"/>
        <v>#REF!</v>
      </c>
      <c r="P930" s="16" t="e">
        <f>#REF!</f>
        <v>#REF!</v>
      </c>
      <c r="Q930" s="16" t="e">
        <f t="shared" si="132"/>
        <v>#REF!</v>
      </c>
      <c r="R930" s="241" t="e">
        <f>#REF!</f>
        <v>#REF!</v>
      </c>
      <c r="S930" s="37"/>
      <c r="T930" s="242" t="e">
        <f t="shared" si="133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4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6"/>
        <v>#REF!</v>
      </c>
      <c r="K931" s="16" t="e">
        <f t="shared" si="127"/>
        <v>#REF!</v>
      </c>
      <c r="L931" s="16" t="e">
        <f t="shared" si="128"/>
        <v>#REF!</v>
      </c>
      <c r="M931" s="276" t="e">
        <f t="shared" si="129"/>
        <v>#REF!</v>
      </c>
      <c r="N931" s="16" t="e">
        <f t="shared" si="130"/>
        <v>#REF!</v>
      </c>
      <c r="O931" s="16" t="e">
        <f t="shared" si="131"/>
        <v>#REF!</v>
      </c>
      <c r="P931" s="16" t="e">
        <f>#REF!</f>
        <v>#REF!</v>
      </c>
      <c r="Q931" s="16" t="e">
        <f t="shared" si="132"/>
        <v>#REF!</v>
      </c>
      <c r="R931" s="241" t="e">
        <f>#REF!</f>
        <v>#REF!</v>
      </c>
      <c r="S931" s="37"/>
      <c r="T931" s="242" t="e">
        <f t="shared" si="133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4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6"/>
        <v>#REF!</v>
      </c>
      <c r="K932" s="16" t="e">
        <f t="shared" si="127"/>
        <v>#REF!</v>
      </c>
      <c r="L932" s="16" t="e">
        <f t="shared" si="128"/>
        <v>#REF!</v>
      </c>
      <c r="M932" s="276" t="e">
        <f t="shared" si="129"/>
        <v>#REF!</v>
      </c>
      <c r="N932" s="16" t="e">
        <f t="shared" si="130"/>
        <v>#REF!</v>
      </c>
      <c r="O932" s="16" t="e">
        <f t="shared" si="131"/>
        <v>#REF!</v>
      </c>
      <c r="P932" s="16" t="e">
        <f>#REF!</f>
        <v>#REF!</v>
      </c>
      <c r="Q932" s="16" t="e">
        <f t="shared" si="132"/>
        <v>#REF!</v>
      </c>
      <c r="R932" s="241" t="e">
        <f>#REF!</f>
        <v>#REF!</v>
      </c>
      <c r="S932" s="37"/>
      <c r="T932" s="242" t="e">
        <f t="shared" si="133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4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6"/>
        <v>#REF!</v>
      </c>
      <c r="K933" s="16" t="e">
        <f t="shared" si="127"/>
        <v>#REF!</v>
      </c>
      <c r="L933" s="16" t="e">
        <f t="shared" si="128"/>
        <v>#REF!</v>
      </c>
      <c r="M933" s="276" t="e">
        <f t="shared" si="129"/>
        <v>#REF!</v>
      </c>
      <c r="N933" s="16" t="e">
        <f t="shared" si="130"/>
        <v>#REF!</v>
      </c>
      <c r="O933" s="16" t="e">
        <f t="shared" si="131"/>
        <v>#REF!</v>
      </c>
      <c r="P933" s="16" t="e">
        <f>#REF!</f>
        <v>#REF!</v>
      </c>
      <c r="Q933" s="16" t="e">
        <f t="shared" si="132"/>
        <v>#REF!</v>
      </c>
      <c r="R933" s="241" t="e">
        <f>#REF!</f>
        <v>#REF!</v>
      </c>
      <c r="S933" s="37"/>
      <c r="T933" s="242" t="e">
        <f t="shared" si="133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4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6"/>
        <v>#REF!</v>
      </c>
      <c r="K934" s="16" t="e">
        <f t="shared" si="127"/>
        <v>#REF!</v>
      </c>
      <c r="L934" s="16" t="e">
        <f t="shared" si="128"/>
        <v>#REF!</v>
      </c>
      <c r="M934" s="276" t="e">
        <f t="shared" si="129"/>
        <v>#REF!</v>
      </c>
      <c r="N934" s="16" t="e">
        <f t="shared" si="130"/>
        <v>#REF!</v>
      </c>
      <c r="O934" s="16" t="e">
        <f t="shared" si="131"/>
        <v>#REF!</v>
      </c>
      <c r="P934" s="16" t="e">
        <f>#REF!</f>
        <v>#REF!</v>
      </c>
      <c r="Q934" s="16" t="e">
        <f t="shared" si="132"/>
        <v>#REF!</v>
      </c>
      <c r="R934" s="241" t="e">
        <f>#REF!</f>
        <v>#REF!</v>
      </c>
      <c r="S934" s="37"/>
      <c r="T934" s="242" t="e">
        <f t="shared" si="133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4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6"/>
        <v>#REF!</v>
      </c>
      <c r="K935" s="16" t="e">
        <f t="shared" si="127"/>
        <v>#REF!</v>
      </c>
      <c r="L935" s="16" t="e">
        <f t="shared" si="128"/>
        <v>#REF!</v>
      </c>
      <c r="M935" s="276" t="e">
        <f t="shared" si="129"/>
        <v>#REF!</v>
      </c>
      <c r="N935" s="16" t="e">
        <f t="shared" si="130"/>
        <v>#REF!</v>
      </c>
      <c r="O935" s="16" t="e">
        <f t="shared" si="131"/>
        <v>#REF!</v>
      </c>
      <c r="P935" s="16" t="e">
        <f>#REF!</f>
        <v>#REF!</v>
      </c>
      <c r="Q935" s="16" t="e">
        <f t="shared" si="132"/>
        <v>#REF!</v>
      </c>
      <c r="R935" s="241" t="e">
        <f>#REF!</f>
        <v>#REF!</v>
      </c>
      <c r="S935" s="37"/>
      <c r="T935" s="242" t="e">
        <f t="shared" si="133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4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6"/>
        <v>#REF!</v>
      </c>
      <c r="K936" s="16" t="e">
        <f t="shared" si="127"/>
        <v>#REF!</v>
      </c>
      <c r="L936" s="16" t="e">
        <f t="shared" si="128"/>
        <v>#REF!</v>
      </c>
      <c r="M936" s="276" t="e">
        <f t="shared" si="129"/>
        <v>#REF!</v>
      </c>
      <c r="N936" s="16" t="e">
        <f t="shared" si="130"/>
        <v>#REF!</v>
      </c>
      <c r="O936" s="16" t="e">
        <f t="shared" si="131"/>
        <v>#REF!</v>
      </c>
      <c r="P936" s="16" t="e">
        <f>#REF!</f>
        <v>#REF!</v>
      </c>
      <c r="Q936" s="16" t="e">
        <f t="shared" si="132"/>
        <v>#REF!</v>
      </c>
      <c r="R936" s="241" t="e">
        <f>#REF!</f>
        <v>#REF!</v>
      </c>
      <c r="S936" s="37"/>
      <c r="T936" s="242" t="e">
        <f t="shared" si="133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4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6"/>
        <v>#REF!</v>
      </c>
      <c r="K937" s="16" t="e">
        <f t="shared" si="127"/>
        <v>#REF!</v>
      </c>
      <c r="L937" s="16" t="e">
        <f t="shared" si="128"/>
        <v>#REF!</v>
      </c>
      <c r="M937" s="276" t="e">
        <f t="shared" si="129"/>
        <v>#REF!</v>
      </c>
      <c r="N937" s="16" t="e">
        <f t="shared" si="130"/>
        <v>#REF!</v>
      </c>
      <c r="O937" s="16" t="e">
        <f t="shared" si="131"/>
        <v>#REF!</v>
      </c>
      <c r="P937" s="16" t="e">
        <f>#REF!</f>
        <v>#REF!</v>
      </c>
      <c r="Q937" s="16" t="e">
        <f t="shared" si="132"/>
        <v>#REF!</v>
      </c>
      <c r="R937" s="241" t="e">
        <f>#REF!</f>
        <v>#REF!</v>
      </c>
      <c r="S937" s="37"/>
      <c r="T937" s="242" t="e">
        <f t="shared" si="133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4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6"/>
        <v>#REF!</v>
      </c>
      <c r="K938" s="16" t="e">
        <f t="shared" si="127"/>
        <v>#REF!</v>
      </c>
      <c r="L938" s="16" t="e">
        <f t="shared" si="128"/>
        <v>#REF!</v>
      </c>
      <c r="M938" s="276" t="e">
        <f t="shared" si="129"/>
        <v>#REF!</v>
      </c>
      <c r="N938" s="16" t="e">
        <f t="shared" si="130"/>
        <v>#REF!</v>
      </c>
      <c r="O938" s="16" t="e">
        <f t="shared" si="131"/>
        <v>#REF!</v>
      </c>
      <c r="P938" s="16" t="e">
        <f>#REF!</f>
        <v>#REF!</v>
      </c>
      <c r="Q938" s="16" t="e">
        <f t="shared" si="132"/>
        <v>#REF!</v>
      </c>
      <c r="R938" s="241" t="e">
        <f>#REF!</f>
        <v>#REF!</v>
      </c>
      <c r="S938" s="37"/>
      <c r="T938" s="242" t="e">
        <f t="shared" si="133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4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6"/>
        <v>#REF!</v>
      </c>
      <c r="K939" s="16" t="e">
        <f t="shared" si="127"/>
        <v>#REF!</v>
      </c>
      <c r="L939" s="16" t="e">
        <f t="shared" si="128"/>
        <v>#REF!</v>
      </c>
      <c r="M939" s="276" t="e">
        <f t="shared" si="129"/>
        <v>#REF!</v>
      </c>
      <c r="N939" s="16" t="e">
        <f t="shared" si="130"/>
        <v>#REF!</v>
      </c>
      <c r="O939" s="16" t="e">
        <f t="shared" si="131"/>
        <v>#REF!</v>
      </c>
      <c r="P939" s="16" t="e">
        <f>#REF!</f>
        <v>#REF!</v>
      </c>
      <c r="Q939" s="16" t="e">
        <f t="shared" si="132"/>
        <v>#REF!</v>
      </c>
      <c r="R939" s="241" t="e">
        <f>#REF!</f>
        <v>#REF!</v>
      </c>
      <c r="S939" s="37"/>
      <c r="T939" s="242" t="e">
        <f t="shared" si="133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4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6"/>
        <v>#REF!</v>
      </c>
      <c r="K940" s="16" t="e">
        <f t="shared" si="127"/>
        <v>#REF!</v>
      </c>
      <c r="L940" s="16" t="e">
        <f t="shared" si="128"/>
        <v>#REF!</v>
      </c>
      <c r="M940" s="276" t="e">
        <f t="shared" si="129"/>
        <v>#REF!</v>
      </c>
      <c r="N940" s="16" t="e">
        <f t="shared" si="130"/>
        <v>#REF!</v>
      </c>
      <c r="O940" s="16" t="e">
        <f t="shared" si="131"/>
        <v>#REF!</v>
      </c>
      <c r="P940" s="16" t="e">
        <f>#REF!</f>
        <v>#REF!</v>
      </c>
      <c r="Q940" s="16" t="e">
        <f t="shared" si="132"/>
        <v>#REF!</v>
      </c>
      <c r="R940" s="241" t="e">
        <f>#REF!</f>
        <v>#REF!</v>
      </c>
      <c r="S940" s="37"/>
      <c r="T940" s="242" t="e">
        <f t="shared" si="133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4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6"/>
        <v>#REF!</v>
      </c>
      <c r="K941" s="16" t="e">
        <f t="shared" si="127"/>
        <v>#REF!</v>
      </c>
      <c r="L941" s="16" t="e">
        <f t="shared" si="128"/>
        <v>#REF!</v>
      </c>
      <c r="M941" s="276" t="e">
        <f t="shared" si="129"/>
        <v>#REF!</v>
      </c>
      <c r="N941" s="16" t="e">
        <f t="shared" si="130"/>
        <v>#REF!</v>
      </c>
      <c r="O941" s="16" t="e">
        <f t="shared" si="131"/>
        <v>#REF!</v>
      </c>
      <c r="P941" s="16" t="e">
        <f>#REF!</f>
        <v>#REF!</v>
      </c>
      <c r="Q941" s="16" t="e">
        <f t="shared" si="132"/>
        <v>#REF!</v>
      </c>
      <c r="R941" s="241" t="e">
        <f>#REF!</f>
        <v>#REF!</v>
      </c>
      <c r="S941" s="37"/>
      <c r="T941" s="242" t="e">
        <f t="shared" si="133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4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6"/>
        <v>#REF!</v>
      </c>
      <c r="K942" s="16" t="e">
        <f t="shared" si="127"/>
        <v>#REF!</v>
      </c>
      <c r="L942" s="16" t="e">
        <f t="shared" si="128"/>
        <v>#REF!</v>
      </c>
      <c r="M942" s="276" t="e">
        <f t="shared" si="129"/>
        <v>#REF!</v>
      </c>
      <c r="N942" s="16" t="e">
        <f t="shared" si="130"/>
        <v>#REF!</v>
      </c>
      <c r="O942" s="16" t="e">
        <f t="shared" si="131"/>
        <v>#REF!</v>
      </c>
      <c r="P942" s="16" t="e">
        <f>#REF!</f>
        <v>#REF!</v>
      </c>
      <c r="Q942" s="16" t="e">
        <f t="shared" si="132"/>
        <v>#REF!</v>
      </c>
      <c r="R942" s="241" t="e">
        <f>#REF!</f>
        <v>#REF!</v>
      </c>
      <c r="S942" s="37"/>
      <c r="T942" s="242" t="e">
        <f t="shared" si="133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4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6"/>
        <v>#REF!</v>
      </c>
      <c r="K943" s="16" t="e">
        <f t="shared" si="127"/>
        <v>#REF!</v>
      </c>
      <c r="L943" s="16" t="e">
        <f t="shared" si="128"/>
        <v>#REF!</v>
      </c>
      <c r="M943" s="276" t="e">
        <f t="shared" si="129"/>
        <v>#REF!</v>
      </c>
      <c r="N943" s="16" t="e">
        <f t="shared" si="130"/>
        <v>#REF!</v>
      </c>
      <c r="O943" s="16" t="e">
        <f t="shared" si="131"/>
        <v>#REF!</v>
      </c>
      <c r="P943" s="16" t="e">
        <f>#REF!</f>
        <v>#REF!</v>
      </c>
      <c r="Q943" s="16" t="e">
        <f t="shared" si="132"/>
        <v>#REF!</v>
      </c>
      <c r="R943" s="241" t="e">
        <f>#REF!</f>
        <v>#REF!</v>
      </c>
      <c r="S943" s="37"/>
      <c r="T943" s="242" t="e">
        <f t="shared" si="133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4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6"/>
        <v>#REF!</v>
      </c>
      <c r="K944" s="16" t="e">
        <f t="shared" si="127"/>
        <v>#REF!</v>
      </c>
      <c r="L944" s="16" t="e">
        <f t="shared" si="128"/>
        <v>#REF!</v>
      </c>
      <c r="M944" s="276" t="e">
        <f t="shared" si="129"/>
        <v>#REF!</v>
      </c>
      <c r="N944" s="16" t="e">
        <f t="shared" si="130"/>
        <v>#REF!</v>
      </c>
      <c r="O944" s="16" t="e">
        <f t="shared" si="131"/>
        <v>#REF!</v>
      </c>
      <c r="P944" s="16" t="e">
        <f>#REF!</f>
        <v>#REF!</v>
      </c>
      <c r="Q944" s="16" t="e">
        <f t="shared" si="132"/>
        <v>#REF!</v>
      </c>
      <c r="R944" s="241" t="e">
        <f>#REF!</f>
        <v>#REF!</v>
      </c>
      <c r="S944" s="37"/>
      <c r="T944" s="242" t="e">
        <f t="shared" si="133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4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6"/>
        <v>#REF!</v>
      </c>
      <c r="K945" s="16" t="e">
        <f t="shared" si="127"/>
        <v>#REF!</v>
      </c>
      <c r="L945" s="16" t="e">
        <f t="shared" si="128"/>
        <v>#REF!</v>
      </c>
      <c r="M945" s="276" t="e">
        <f t="shared" si="129"/>
        <v>#REF!</v>
      </c>
      <c r="N945" s="16" t="e">
        <f t="shared" si="130"/>
        <v>#REF!</v>
      </c>
      <c r="O945" s="16" t="e">
        <f t="shared" si="131"/>
        <v>#REF!</v>
      </c>
      <c r="P945" s="16" t="e">
        <f>#REF!</f>
        <v>#REF!</v>
      </c>
      <c r="Q945" s="16" t="e">
        <f t="shared" si="132"/>
        <v>#REF!</v>
      </c>
      <c r="R945" s="241" t="e">
        <f>#REF!</f>
        <v>#REF!</v>
      </c>
      <c r="S945" s="37"/>
      <c r="T945" s="242" t="e">
        <f t="shared" si="133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4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6"/>
        <v>#REF!</v>
      </c>
      <c r="K946" s="16" t="e">
        <f t="shared" si="127"/>
        <v>#REF!</v>
      </c>
      <c r="L946" s="16" t="e">
        <f t="shared" si="128"/>
        <v>#REF!</v>
      </c>
      <c r="M946" s="276" t="e">
        <f t="shared" si="129"/>
        <v>#REF!</v>
      </c>
      <c r="N946" s="16" t="e">
        <f t="shared" si="130"/>
        <v>#REF!</v>
      </c>
      <c r="O946" s="16" t="e">
        <f t="shared" si="131"/>
        <v>#REF!</v>
      </c>
      <c r="P946" s="16" t="e">
        <f>#REF!</f>
        <v>#REF!</v>
      </c>
      <c r="Q946" s="16" t="e">
        <f t="shared" si="132"/>
        <v>#REF!</v>
      </c>
      <c r="R946" s="241" t="e">
        <f>#REF!</f>
        <v>#REF!</v>
      </c>
      <c r="S946" s="37"/>
      <c r="T946" s="242" t="e">
        <f t="shared" si="133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4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6"/>
        <v>#REF!</v>
      </c>
      <c r="K947" s="16" t="e">
        <f t="shared" si="127"/>
        <v>#REF!</v>
      </c>
      <c r="L947" s="16" t="e">
        <f t="shared" si="128"/>
        <v>#REF!</v>
      </c>
      <c r="M947" s="276" t="e">
        <f t="shared" si="129"/>
        <v>#REF!</v>
      </c>
      <c r="N947" s="16" t="e">
        <f t="shared" si="130"/>
        <v>#REF!</v>
      </c>
      <c r="O947" s="16" t="e">
        <f t="shared" si="131"/>
        <v>#REF!</v>
      </c>
      <c r="P947" s="16" t="e">
        <f>#REF!</f>
        <v>#REF!</v>
      </c>
      <c r="Q947" s="16" t="e">
        <f t="shared" si="132"/>
        <v>#REF!</v>
      </c>
      <c r="R947" s="241" t="e">
        <f>#REF!</f>
        <v>#REF!</v>
      </c>
      <c r="S947" s="37"/>
      <c r="T947" s="242" t="e">
        <f t="shared" si="133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4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6"/>
        <v>#REF!</v>
      </c>
      <c r="K948" s="16" t="e">
        <f t="shared" si="127"/>
        <v>#REF!</v>
      </c>
      <c r="L948" s="16" t="e">
        <f t="shared" si="128"/>
        <v>#REF!</v>
      </c>
      <c r="M948" s="276" t="e">
        <f t="shared" si="129"/>
        <v>#REF!</v>
      </c>
      <c r="N948" s="16" t="e">
        <f t="shared" si="130"/>
        <v>#REF!</v>
      </c>
      <c r="O948" s="16" t="e">
        <f t="shared" si="131"/>
        <v>#REF!</v>
      </c>
      <c r="P948" s="16" t="e">
        <f>#REF!</f>
        <v>#REF!</v>
      </c>
      <c r="Q948" s="16" t="e">
        <f t="shared" si="132"/>
        <v>#REF!</v>
      </c>
      <c r="R948" s="241" t="e">
        <f>#REF!</f>
        <v>#REF!</v>
      </c>
      <c r="S948" s="37"/>
      <c r="T948" s="242" t="e">
        <f t="shared" si="133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4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6"/>
        <v>#REF!</v>
      </c>
      <c r="K949" s="16" t="e">
        <f t="shared" si="127"/>
        <v>#REF!</v>
      </c>
      <c r="L949" s="16" t="e">
        <f t="shared" si="128"/>
        <v>#REF!</v>
      </c>
      <c r="M949" s="276" t="e">
        <f t="shared" si="129"/>
        <v>#REF!</v>
      </c>
      <c r="N949" s="16" t="e">
        <f t="shared" si="130"/>
        <v>#REF!</v>
      </c>
      <c r="O949" s="16" t="e">
        <f t="shared" si="131"/>
        <v>#REF!</v>
      </c>
      <c r="P949" s="16" t="e">
        <f>#REF!</f>
        <v>#REF!</v>
      </c>
      <c r="Q949" s="16" t="e">
        <f t="shared" si="132"/>
        <v>#REF!</v>
      </c>
      <c r="R949" s="241" t="e">
        <f>#REF!</f>
        <v>#REF!</v>
      </c>
      <c r="S949" s="37"/>
      <c r="T949" s="242" t="e">
        <f t="shared" si="133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4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6"/>
        <v>#REF!</v>
      </c>
      <c r="K950" s="16" t="e">
        <f t="shared" si="127"/>
        <v>#REF!</v>
      </c>
      <c r="L950" s="16" t="e">
        <f t="shared" si="128"/>
        <v>#REF!</v>
      </c>
      <c r="M950" s="276" t="e">
        <f t="shared" si="129"/>
        <v>#REF!</v>
      </c>
      <c r="N950" s="16" t="e">
        <f t="shared" si="130"/>
        <v>#REF!</v>
      </c>
      <c r="O950" s="16" t="e">
        <f t="shared" si="131"/>
        <v>#REF!</v>
      </c>
      <c r="P950" s="16" t="e">
        <f>#REF!</f>
        <v>#REF!</v>
      </c>
      <c r="Q950" s="16" t="e">
        <f t="shared" si="132"/>
        <v>#REF!</v>
      </c>
      <c r="R950" s="241" t="e">
        <f>#REF!</f>
        <v>#REF!</v>
      </c>
      <c r="S950" s="37"/>
      <c r="T950" s="242" t="e">
        <f t="shared" si="133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4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6"/>
        <v>#REF!</v>
      </c>
      <c r="K951" s="16" t="e">
        <f t="shared" si="127"/>
        <v>#REF!</v>
      </c>
      <c r="L951" s="16" t="e">
        <f t="shared" si="128"/>
        <v>#REF!</v>
      </c>
      <c r="M951" s="276" t="e">
        <f t="shared" si="129"/>
        <v>#REF!</v>
      </c>
      <c r="N951" s="16" t="e">
        <f t="shared" si="130"/>
        <v>#REF!</v>
      </c>
      <c r="O951" s="16" t="e">
        <f t="shared" si="131"/>
        <v>#REF!</v>
      </c>
      <c r="P951" s="16" t="e">
        <f>#REF!</f>
        <v>#REF!</v>
      </c>
      <c r="Q951" s="16" t="e">
        <f t="shared" si="132"/>
        <v>#REF!</v>
      </c>
      <c r="R951" s="241" t="e">
        <f>#REF!</f>
        <v>#REF!</v>
      </c>
      <c r="S951" s="37"/>
      <c r="T951" s="242" t="e">
        <f t="shared" si="133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4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6"/>
        <v>#REF!</v>
      </c>
      <c r="K952" s="16" t="e">
        <f t="shared" si="127"/>
        <v>#REF!</v>
      </c>
      <c r="L952" s="16" t="e">
        <f t="shared" si="128"/>
        <v>#REF!</v>
      </c>
      <c r="M952" s="276" t="e">
        <f t="shared" si="129"/>
        <v>#REF!</v>
      </c>
      <c r="N952" s="16" t="e">
        <f t="shared" si="130"/>
        <v>#REF!</v>
      </c>
      <c r="O952" s="16" t="e">
        <f t="shared" si="131"/>
        <v>#REF!</v>
      </c>
      <c r="P952" s="16" t="e">
        <f>#REF!</f>
        <v>#REF!</v>
      </c>
      <c r="Q952" s="16" t="e">
        <f t="shared" si="132"/>
        <v>#REF!</v>
      </c>
      <c r="R952" s="241" t="e">
        <f>#REF!</f>
        <v>#REF!</v>
      </c>
      <c r="S952" s="37"/>
      <c r="T952" s="242" t="e">
        <f t="shared" si="133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4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6"/>
        <v>#REF!</v>
      </c>
      <c r="K953" s="16" t="e">
        <f t="shared" si="127"/>
        <v>#REF!</v>
      </c>
      <c r="L953" s="16" t="e">
        <f t="shared" si="128"/>
        <v>#REF!</v>
      </c>
      <c r="M953" s="276" t="e">
        <f t="shared" si="129"/>
        <v>#REF!</v>
      </c>
      <c r="N953" s="16" t="e">
        <f t="shared" si="130"/>
        <v>#REF!</v>
      </c>
      <c r="O953" s="16" t="e">
        <f t="shared" si="131"/>
        <v>#REF!</v>
      </c>
      <c r="P953" s="16" t="e">
        <f>#REF!</f>
        <v>#REF!</v>
      </c>
      <c r="Q953" s="16" t="e">
        <f t="shared" si="132"/>
        <v>#REF!</v>
      </c>
      <c r="R953" s="241" t="e">
        <f>#REF!</f>
        <v>#REF!</v>
      </c>
      <c r="S953" s="37"/>
      <c r="T953" s="242" t="e">
        <f t="shared" si="133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4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6"/>
        <v>#REF!</v>
      </c>
      <c r="K954" s="16" t="e">
        <f t="shared" si="127"/>
        <v>#REF!</v>
      </c>
      <c r="L954" s="16" t="e">
        <f t="shared" si="128"/>
        <v>#REF!</v>
      </c>
      <c r="M954" s="276" t="e">
        <f t="shared" si="129"/>
        <v>#REF!</v>
      </c>
      <c r="N954" s="16" t="e">
        <f t="shared" si="130"/>
        <v>#REF!</v>
      </c>
      <c r="O954" s="16" t="e">
        <f t="shared" si="131"/>
        <v>#REF!</v>
      </c>
      <c r="P954" s="16" t="e">
        <f>#REF!</f>
        <v>#REF!</v>
      </c>
      <c r="Q954" s="16" t="e">
        <f t="shared" si="132"/>
        <v>#REF!</v>
      </c>
      <c r="R954" s="241" t="e">
        <f>#REF!</f>
        <v>#REF!</v>
      </c>
      <c r="S954" s="37"/>
      <c r="T954" s="242" t="e">
        <f t="shared" si="133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4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6"/>
        <v>#REF!</v>
      </c>
      <c r="K955" s="16" t="e">
        <f t="shared" si="127"/>
        <v>#REF!</v>
      </c>
      <c r="L955" s="16" t="e">
        <f t="shared" si="128"/>
        <v>#REF!</v>
      </c>
      <c r="M955" s="276" t="e">
        <f t="shared" si="129"/>
        <v>#REF!</v>
      </c>
      <c r="N955" s="16" t="e">
        <f t="shared" si="130"/>
        <v>#REF!</v>
      </c>
      <c r="O955" s="16" t="e">
        <f t="shared" si="131"/>
        <v>#REF!</v>
      </c>
      <c r="P955" s="16" t="e">
        <f>#REF!</f>
        <v>#REF!</v>
      </c>
      <c r="Q955" s="16" t="e">
        <f t="shared" si="132"/>
        <v>#REF!</v>
      </c>
      <c r="R955" s="241" t="e">
        <f>#REF!</f>
        <v>#REF!</v>
      </c>
      <c r="S955" s="37"/>
      <c r="T955" s="242" t="e">
        <f t="shared" si="133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4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6"/>
        <v>#REF!</v>
      </c>
      <c r="K956" s="16" t="e">
        <f t="shared" si="127"/>
        <v>#REF!</v>
      </c>
      <c r="L956" s="16" t="e">
        <f t="shared" si="128"/>
        <v>#REF!</v>
      </c>
      <c r="M956" s="276" t="e">
        <f t="shared" si="129"/>
        <v>#REF!</v>
      </c>
      <c r="N956" s="16" t="e">
        <f t="shared" si="130"/>
        <v>#REF!</v>
      </c>
      <c r="O956" s="16" t="e">
        <f t="shared" si="131"/>
        <v>#REF!</v>
      </c>
      <c r="P956" s="16" t="e">
        <f>#REF!</f>
        <v>#REF!</v>
      </c>
      <c r="Q956" s="16" t="e">
        <f t="shared" si="132"/>
        <v>#REF!</v>
      </c>
      <c r="R956" s="241" t="e">
        <f>#REF!</f>
        <v>#REF!</v>
      </c>
      <c r="S956" s="37"/>
      <c r="T956" s="242" t="e">
        <f t="shared" si="133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4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6"/>
        <v>#REF!</v>
      </c>
      <c r="K957" s="16" t="e">
        <f t="shared" si="127"/>
        <v>#REF!</v>
      </c>
      <c r="L957" s="16" t="e">
        <f t="shared" si="128"/>
        <v>#REF!</v>
      </c>
      <c r="M957" s="276" t="e">
        <f t="shared" si="129"/>
        <v>#REF!</v>
      </c>
      <c r="N957" s="16" t="e">
        <f t="shared" si="130"/>
        <v>#REF!</v>
      </c>
      <c r="O957" s="16" t="e">
        <f t="shared" si="131"/>
        <v>#REF!</v>
      </c>
      <c r="P957" s="16" t="e">
        <f>#REF!</f>
        <v>#REF!</v>
      </c>
      <c r="Q957" s="16" t="e">
        <f t="shared" si="132"/>
        <v>#REF!</v>
      </c>
      <c r="R957" s="241" t="e">
        <f>#REF!</f>
        <v>#REF!</v>
      </c>
      <c r="S957" s="37"/>
      <c r="T957" s="242" t="e">
        <f t="shared" si="133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4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6"/>
        <v>#REF!</v>
      </c>
      <c r="K958" s="16" t="e">
        <f t="shared" si="127"/>
        <v>#REF!</v>
      </c>
      <c r="L958" s="16" t="e">
        <f t="shared" si="128"/>
        <v>#REF!</v>
      </c>
      <c r="M958" s="276" t="e">
        <f t="shared" si="129"/>
        <v>#REF!</v>
      </c>
      <c r="N958" s="16" t="e">
        <f t="shared" si="130"/>
        <v>#REF!</v>
      </c>
      <c r="O958" s="16" t="e">
        <f t="shared" si="131"/>
        <v>#REF!</v>
      </c>
      <c r="P958" s="16" t="e">
        <f>#REF!</f>
        <v>#REF!</v>
      </c>
      <c r="Q958" s="16" t="e">
        <f t="shared" si="132"/>
        <v>#REF!</v>
      </c>
      <c r="R958" s="241" t="e">
        <f>#REF!</f>
        <v>#REF!</v>
      </c>
      <c r="S958" s="37"/>
      <c r="T958" s="242" t="e">
        <f t="shared" si="133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4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6"/>
        <v>#REF!</v>
      </c>
      <c r="K959" s="16" t="e">
        <f t="shared" si="127"/>
        <v>#REF!</v>
      </c>
      <c r="L959" s="16" t="e">
        <f t="shared" si="128"/>
        <v>#REF!</v>
      </c>
      <c r="M959" s="276" t="e">
        <f t="shared" si="129"/>
        <v>#REF!</v>
      </c>
      <c r="N959" s="16" t="e">
        <f t="shared" si="130"/>
        <v>#REF!</v>
      </c>
      <c r="O959" s="16" t="e">
        <f t="shared" si="131"/>
        <v>#REF!</v>
      </c>
      <c r="P959" s="16" t="e">
        <f>#REF!</f>
        <v>#REF!</v>
      </c>
      <c r="Q959" s="16" t="e">
        <f t="shared" si="132"/>
        <v>#REF!</v>
      </c>
      <c r="R959" s="241" t="e">
        <f>#REF!</f>
        <v>#REF!</v>
      </c>
      <c r="S959" s="37"/>
      <c r="T959" s="242" t="e">
        <f t="shared" si="133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4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6"/>
        <v>#REF!</v>
      </c>
      <c r="K960" s="16" t="e">
        <f t="shared" si="127"/>
        <v>#REF!</v>
      </c>
      <c r="L960" s="16" t="e">
        <f t="shared" si="128"/>
        <v>#REF!</v>
      </c>
      <c r="M960" s="276" t="e">
        <f t="shared" si="129"/>
        <v>#REF!</v>
      </c>
      <c r="N960" s="16" t="e">
        <f t="shared" si="130"/>
        <v>#REF!</v>
      </c>
      <c r="O960" s="16" t="e">
        <f t="shared" si="131"/>
        <v>#REF!</v>
      </c>
      <c r="P960" s="16" t="e">
        <f>#REF!</f>
        <v>#REF!</v>
      </c>
      <c r="Q960" s="16" t="e">
        <f t="shared" si="132"/>
        <v>#REF!</v>
      </c>
      <c r="R960" s="241" t="e">
        <f>#REF!</f>
        <v>#REF!</v>
      </c>
      <c r="S960" s="37"/>
      <c r="T960" s="242" t="e">
        <f t="shared" si="133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4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6"/>
        <v>#REF!</v>
      </c>
      <c r="K961" s="16" t="e">
        <f t="shared" si="127"/>
        <v>#REF!</v>
      </c>
      <c r="L961" s="16" t="e">
        <f t="shared" si="128"/>
        <v>#REF!</v>
      </c>
      <c r="M961" s="276" t="e">
        <f t="shared" si="129"/>
        <v>#REF!</v>
      </c>
      <c r="N961" s="16" t="e">
        <f t="shared" si="130"/>
        <v>#REF!</v>
      </c>
      <c r="O961" s="16" t="e">
        <f t="shared" si="131"/>
        <v>#REF!</v>
      </c>
      <c r="P961" s="16" t="e">
        <f>#REF!</f>
        <v>#REF!</v>
      </c>
      <c r="Q961" s="16" t="e">
        <f t="shared" si="132"/>
        <v>#REF!</v>
      </c>
      <c r="R961" s="241" t="e">
        <f>#REF!</f>
        <v>#REF!</v>
      </c>
      <c r="S961" s="37"/>
      <c r="T961" s="242" t="e">
        <f t="shared" si="133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4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6"/>
        <v>#REF!</v>
      </c>
      <c r="K962" s="16" t="e">
        <f t="shared" si="127"/>
        <v>#REF!</v>
      </c>
      <c r="L962" s="16" t="e">
        <f t="shared" si="128"/>
        <v>#REF!</v>
      </c>
      <c r="M962" s="276" t="e">
        <f t="shared" si="129"/>
        <v>#REF!</v>
      </c>
      <c r="N962" s="16" t="e">
        <f t="shared" si="130"/>
        <v>#REF!</v>
      </c>
      <c r="O962" s="16" t="e">
        <f t="shared" si="131"/>
        <v>#REF!</v>
      </c>
      <c r="P962" s="16" t="e">
        <f>#REF!</f>
        <v>#REF!</v>
      </c>
      <c r="Q962" s="16" t="e">
        <f t="shared" si="132"/>
        <v>#REF!</v>
      </c>
      <c r="R962" s="241" t="e">
        <f>#REF!</f>
        <v>#REF!</v>
      </c>
      <c r="S962" s="37"/>
      <c r="T962" s="242" t="e">
        <f t="shared" si="133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4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6"/>
        <v>#REF!</v>
      </c>
      <c r="K963" s="16" t="e">
        <f t="shared" si="127"/>
        <v>#REF!</v>
      </c>
      <c r="L963" s="16" t="e">
        <f t="shared" si="128"/>
        <v>#REF!</v>
      </c>
      <c r="M963" s="276" t="e">
        <f t="shared" si="129"/>
        <v>#REF!</v>
      </c>
      <c r="N963" s="16" t="e">
        <f t="shared" si="130"/>
        <v>#REF!</v>
      </c>
      <c r="O963" s="16" t="e">
        <f t="shared" si="131"/>
        <v>#REF!</v>
      </c>
      <c r="P963" s="16" t="e">
        <f>#REF!</f>
        <v>#REF!</v>
      </c>
      <c r="Q963" s="16" t="e">
        <f t="shared" si="132"/>
        <v>#REF!</v>
      </c>
      <c r="R963" s="241" t="e">
        <f>#REF!</f>
        <v>#REF!</v>
      </c>
      <c r="S963" s="37"/>
      <c r="T963" s="242" t="e">
        <f t="shared" si="133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4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6"/>
        <v>#REF!</v>
      </c>
      <c r="K964" s="16" t="e">
        <f t="shared" si="127"/>
        <v>#REF!</v>
      </c>
      <c r="L964" s="16" t="e">
        <f t="shared" si="128"/>
        <v>#REF!</v>
      </c>
      <c r="M964" s="276" t="e">
        <f t="shared" si="129"/>
        <v>#REF!</v>
      </c>
      <c r="N964" s="16" t="e">
        <f t="shared" si="130"/>
        <v>#REF!</v>
      </c>
      <c r="O964" s="16" t="e">
        <f t="shared" si="131"/>
        <v>#REF!</v>
      </c>
      <c r="P964" s="16" t="e">
        <f>#REF!</f>
        <v>#REF!</v>
      </c>
      <c r="Q964" s="16" t="e">
        <f t="shared" si="132"/>
        <v>#REF!</v>
      </c>
      <c r="R964" s="241" t="e">
        <f>#REF!</f>
        <v>#REF!</v>
      </c>
      <c r="S964" s="37"/>
      <c r="T964" s="242" t="e">
        <f t="shared" si="133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4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6"/>
        <v>#REF!</v>
      </c>
      <c r="K965" s="16" t="e">
        <f t="shared" si="127"/>
        <v>#REF!</v>
      </c>
      <c r="L965" s="16" t="e">
        <f t="shared" si="128"/>
        <v>#REF!</v>
      </c>
      <c r="M965" s="276" t="e">
        <f t="shared" si="129"/>
        <v>#REF!</v>
      </c>
      <c r="N965" s="16" t="e">
        <f t="shared" si="130"/>
        <v>#REF!</v>
      </c>
      <c r="O965" s="16" t="e">
        <f t="shared" si="131"/>
        <v>#REF!</v>
      </c>
      <c r="P965" s="16" t="e">
        <f>#REF!</f>
        <v>#REF!</v>
      </c>
      <c r="Q965" s="16" t="e">
        <f t="shared" si="132"/>
        <v>#REF!</v>
      </c>
      <c r="R965" s="241" t="e">
        <f>#REF!</f>
        <v>#REF!</v>
      </c>
      <c r="S965" s="37"/>
      <c r="T965" s="242" t="e">
        <f t="shared" si="133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4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5">I966</f>
        <v>#REF!</v>
      </c>
      <c r="K966" s="16" t="e">
        <f t="shared" ref="K966:K1029" si="136">HOUR(I966-H966)+MINUTE(I966-H966)/60</f>
        <v>#REF!</v>
      </c>
      <c r="L966" s="16" t="e">
        <f t="shared" ref="L966:L1029" si="137">IF(J966&lt;0.9993,"OP","")</f>
        <v>#REF!</v>
      </c>
      <c r="M966" s="276" t="e">
        <f t="shared" ref="M966:M1029" si="138">IF(K966&lt;6,"ANT",IF(K966&lt;12,"BLU","CID"))</f>
        <v>#REF!</v>
      </c>
      <c r="N966" s="16" t="e">
        <f t="shared" ref="N966:N1029" si="139">VALUE(O966)</f>
        <v>#REF!</v>
      </c>
      <c r="O966" s="16" t="e">
        <f t="shared" ref="O966:O1029" si="140">SUBSTITUTE(P966,"MW","")</f>
        <v>#REF!</v>
      </c>
      <c r="P966" s="16" t="e">
        <f>#REF!</f>
        <v>#REF!</v>
      </c>
      <c r="Q966" s="16" t="e">
        <f t="shared" ref="Q966:Q1029" si="141">IF(J966&gt;=0.99,"0","1")</f>
        <v>#REF!</v>
      </c>
      <c r="R966" s="241" t="e">
        <f>#REF!</f>
        <v>#REF!</v>
      </c>
      <c r="S966" s="37"/>
      <c r="T966" s="242" t="e">
        <f t="shared" ref="T966:T1029" si="142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5"/>
        <v>#REF!</v>
      </c>
      <c r="K967" s="16" t="e">
        <f t="shared" si="136"/>
        <v>#REF!</v>
      </c>
      <c r="L967" s="16" t="e">
        <f t="shared" si="137"/>
        <v>#REF!</v>
      </c>
      <c r="M967" s="276" t="e">
        <f t="shared" si="138"/>
        <v>#REF!</v>
      </c>
      <c r="N967" s="16" t="e">
        <f t="shared" si="139"/>
        <v>#REF!</v>
      </c>
      <c r="O967" s="16" t="e">
        <f t="shared" si="140"/>
        <v>#REF!</v>
      </c>
      <c r="P967" s="16" t="e">
        <f>#REF!</f>
        <v>#REF!</v>
      </c>
      <c r="Q967" s="16" t="e">
        <f t="shared" si="141"/>
        <v>#REF!</v>
      </c>
      <c r="R967" s="241" t="e">
        <f>#REF!</f>
        <v>#REF!</v>
      </c>
      <c r="S967" s="37"/>
      <c r="T967" s="242" t="e">
        <f t="shared" si="142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3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5"/>
        <v>#REF!</v>
      </c>
      <c r="K968" s="16" t="e">
        <f t="shared" si="136"/>
        <v>#REF!</v>
      </c>
      <c r="L968" s="16" t="e">
        <f t="shared" si="137"/>
        <v>#REF!</v>
      </c>
      <c r="M968" s="276" t="e">
        <f t="shared" si="138"/>
        <v>#REF!</v>
      </c>
      <c r="N968" s="16" t="e">
        <f t="shared" si="139"/>
        <v>#REF!</v>
      </c>
      <c r="O968" s="16" t="e">
        <f t="shared" si="140"/>
        <v>#REF!</v>
      </c>
      <c r="P968" s="16" t="e">
        <f>#REF!</f>
        <v>#REF!</v>
      </c>
      <c r="Q968" s="16" t="e">
        <f t="shared" si="141"/>
        <v>#REF!</v>
      </c>
      <c r="R968" s="241" t="e">
        <f>#REF!</f>
        <v>#REF!</v>
      </c>
      <c r="S968" s="37"/>
      <c r="T968" s="242" t="e">
        <f t="shared" si="142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3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5"/>
        <v>#REF!</v>
      </c>
      <c r="K969" s="16" t="e">
        <f t="shared" si="136"/>
        <v>#REF!</v>
      </c>
      <c r="L969" s="16" t="e">
        <f t="shared" si="137"/>
        <v>#REF!</v>
      </c>
      <c r="M969" s="276" t="e">
        <f t="shared" si="138"/>
        <v>#REF!</v>
      </c>
      <c r="N969" s="16" t="e">
        <f t="shared" si="139"/>
        <v>#REF!</v>
      </c>
      <c r="O969" s="16" t="e">
        <f t="shared" si="140"/>
        <v>#REF!</v>
      </c>
      <c r="P969" s="16" t="e">
        <f>#REF!</f>
        <v>#REF!</v>
      </c>
      <c r="Q969" s="16" t="e">
        <f t="shared" si="141"/>
        <v>#REF!</v>
      </c>
      <c r="R969" s="241" t="e">
        <f>#REF!</f>
        <v>#REF!</v>
      </c>
      <c r="S969" s="37"/>
      <c r="T969" s="242" t="e">
        <f t="shared" si="142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3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5"/>
        <v>#REF!</v>
      </c>
      <c r="K970" s="16" t="e">
        <f t="shared" si="136"/>
        <v>#REF!</v>
      </c>
      <c r="L970" s="16" t="e">
        <f t="shared" si="137"/>
        <v>#REF!</v>
      </c>
      <c r="M970" s="276" t="e">
        <f t="shared" si="138"/>
        <v>#REF!</v>
      </c>
      <c r="N970" s="16" t="e">
        <f t="shared" si="139"/>
        <v>#REF!</v>
      </c>
      <c r="O970" s="16" t="e">
        <f t="shared" si="140"/>
        <v>#REF!</v>
      </c>
      <c r="P970" s="16" t="e">
        <f>#REF!</f>
        <v>#REF!</v>
      </c>
      <c r="Q970" s="16" t="e">
        <f t="shared" si="141"/>
        <v>#REF!</v>
      </c>
      <c r="R970" s="241" t="e">
        <f>#REF!</f>
        <v>#REF!</v>
      </c>
      <c r="S970" s="37"/>
      <c r="T970" s="242" t="e">
        <f t="shared" si="142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3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5"/>
        <v>#REF!</v>
      </c>
      <c r="K971" s="16" t="e">
        <f t="shared" si="136"/>
        <v>#REF!</v>
      </c>
      <c r="L971" s="16" t="e">
        <f t="shared" si="137"/>
        <v>#REF!</v>
      </c>
      <c r="M971" s="276" t="e">
        <f t="shared" si="138"/>
        <v>#REF!</v>
      </c>
      <c r="N971" s="16" t="e">
        <f t="shared" si="139"/>
        <v>#REF!</v>
      </c>
      <c r="O971" s="16" t="e">
        <f t="shared" si="140"/>
        <v>#REF!</v>
      </c>
      <c r="P971" s="16" t="e">
        <f>#REF!</f>
        <v>#REF!</v>
      </c>
      <c r="Q971" s="16" t="e">
        <f t="shared" si="141"/>
        <v>#REF!</v>
      </c>
      <c r="R971" s="241" t="e">
        <f>#REF!</f>
        <v>#REF!</v>
      </c>
      <c r="S971" s="37"/>
      <c r="T971" s="242" t="e">
        <f t="shared" si="142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3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5"/>
        <v>#REF!</v>
      </c>
      <c r="K972" s="16" t="e">
        <f t="shared" si="136"/>
        <v>#REF!</v>
      </c>
      <c r="L972" s="16" t="e">
        <f t="shared" si="137"/>
        <v>#REF!</v>
      </c>
      <c r="M972" s="276" t="e">
        <f t="shared" si="138"/>
        <v>#REF!</v>
      </c>
      <c r="N972" s="16" t="e">
        <f t="shared" si="139"/>
        <v>#REF!</v>
      </c>
      <c r="O972" s="16" t="e">
        <f t="shared" si="140"/>
        <v>#REF!</v>
      </c>
      <c r="P972" s="16" t="e">
        <f>#REF!</f>
        <v>#REF!</v>
      </c>
      <c r="Q972" s="16" t="e">
        <f t="shared" si="141"/>
        <v>#REF!</v>
      </c>
      <c r="R972" s="241" t="e">
        <f>#REF!</f>
        <v>#REF!</v>
      </c>
      <c r="S972" s="37"/>
      <c r="T972" s="242" t="e">
        <f t="shared" si="142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3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5"/>
        <v>#REF!</v>
      </c>
      <c r="K973" s="16" t="e">
        <f t="shared" si="136"/>
        <v>#REF!</v>
      </c>
      <c r="L973" s="16" t="e">
        <f t="shared" si="137"/>
        <v>#REF!</v>
      </c>
      <c r="M973" s="276" t="e">
        <f t="shared" si="138"/>
        <v>#REF!</v>
      </c>
      <c r="N973" s="16" t="e">
        <f t="shared" si="139"/>
        <v>#REF!</v>
      </c>
      <c r="O973" s="16" t="e">
        <f t="shared" si="140"/>
        <v>#REF!</v>
      </c>
      <c r="P973" s="16" t="e">
        <f>#REF!</f>
        <v>#REF!</v>
      </c>
      <c r="Q973" s="16" t="e">
        <f t="shared" si="141"/>
        <v>#REF!</v>
      </c>
      <c r="R973" s="241" t="e">
        <f>#REF!</f>
        <v>#REF!</v>
      </c>
      <c r="S973" s="37"/>
      <c r="T973" s="242" t="e">
        <f t="shared" si="142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3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5"/>
        <v>#REF!</v>
      </c>
      <c r="K974" s="16" t="e">
        <f t="shared" si="136"/>
        <v>#REF!</v>
      </c>
      <c r="L974" s="16" t="e">
        <f t="shared" si="137"/>
        <v>#REF!</v>
      </c>
      <c r="M974" s="276" t="e">
        <f t="shared" si="138"/>
        <v>#REF!</v>
      </c>
      <c r="N974" s="16" t="e">
        <f t="shared" si="139"/>
        <v>#REF!</v>
      </c>
      <c r="O974" s="16" t="e">
        <f t="shared" si="140"/>
        <v>#REF!</v>
      </c>
      <c r="P974" s="16" t="e">
        <f>#REF!</f>
        <v>#REF!</v>
      </c>
      <c r="Q974" s="16" t="e">
        <f t="shared" si="141"/>
        <v>#REF!</v>
      </c>
      <c r="R974" s="241" t="e">
        <f>#REF!</f>
        <v>#REF!</v>
      </c>
      <c r="S974" s="37"/>
      <c r="T974" s="242" t="e">
        <f t="shared" si="142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3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5"/>
        <v>#REF!</v>
      </c>
      <c r="K975" s="16" t="e">
        <f t="shared" si="136"/>
        <v>#REF!</v>
      </c>
      <c r="L975" s="16" t="e">
        <f t="shared" si="137"/>
        <v>#REF!</v>
      </c>
      <c r="M975" s="276" t="e">
        <f t="shared" si="138"/>
        <v>#REF!</v>
      </c>
      <c r="N975" s="16" t="e">
        <f t="shared" si="139"/>
        <v>#REF!</v>
      </c>
      <c r="O975" s="16" t="e">
        <f t="shared" si="140"/>
        <v>#REF!</v>
      </c>
      <c r="P975" s="16" t="e">
        <f>#REF!</f>
        <v>#REF!</v>
      </c>
      <c r="Q975" s="16" t="e">
        <f t="shared" si="141"/>
        <v>#REF!</v>
      </c>
      <c r="R975" s="241" t="e">
        <f>#REF!</f>
        <v>#REF!</v>
      </c>
      <c r="S975" s="37"/>
      <c r="T975" s="242" t="e">
        <f t="shared" si="142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3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5"/>
        <v>#REF!</v>
      </c>
      <c r="K976" s="16" t="e">
        <f t="shared" si="136"/>
        <v>#REF!</v>
      </c>
      <c r="L976" s="16" t="e">
        <f t="shared" si="137"/>
        <v>#REF!</v>
      </c>
      <c r="M976" s="276" t="e">
        <f t="shared" si="138"/>
        <v>#REF!</v>
      </c>
      <c r="N976" s="16" t="e">
        <f t="shared" si="139"/>
        <v>#REF!</v>
      </c>
      <c r="O976" s="16" t="e">
        <f t="shared" si="140"/>
        <v>#REF!</v>
      </c>
      <c r="P976" s="16" t="e">
        <f>#REF!</f>
        <v>#REF!</v>
      </c>
      <c r="Q976" s="16" t="e">
        <f t="shared" si="141"/>
        <v>#REF!</v>
      </c>
      <c r="R976" s="241" t="e">
        <f>#REF!</f>
        <v>#REF!</v>
      </c>
      <c r="S976" s="37"/>
      <c r="T976" s="242" t="e">
        <f t="shared" si="142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3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5"/>
        <v>#REF!</v>
      </c>
      <c r="K977" s="16" t="e">
        <f t="shared" si="136"/>
        <v>#REF!</v>
      </c>
      <c r="L977" s="16" t="e">
        <f t="shared" si="137"/>
        <v>#REF!</v>
      </c>
      <c r="M977" s="276" t="e">
        <f t="shared" si="138"/>
        <v>#REF!</v>
      </c>
      <c r="N977" s="16" t="e">
        <f t="shared" si="139"/>
        <v>#REF!</v>
      </c>
      <c r="O977" s="16" t="e">
        <f t="shared" si="140"/>
        <v>#REF!</v>
      </c>
      <c r="P977" s="16" t="e">
        <f>#REF!</f>
        <v>#REF!</v>
      </c>
      <c r="Q977" s="16" t="e">
        <f t="shared" si="141"/>
        <v>#REF!</v>
      </c>
      <c r="R977" s="241" t="e">
        <f>#REF!</f>
        <v>#REF!</v>
      </c>
      <c r="S977" s="37"/>
      <c r="T977" s="242" t="e">
        <f t="shared" si="142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3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5"/>
        <v>#REF!</v>
      </c>
      <c r="K978" s="16" t="e">
        <f t="shared" si="136"/>
        <v>#REF!</v>
      </c>
      <c r="L978" s="16" t="e">
        <f t="shared" si="137"/>
        <v>#REF!</v>
      </c>
      <c r="M978" s="276" t="e">
        <f t="shared" si="138"/>
        <v>#REF!</v>
      </c>
      <c r="N978" s="16" t="e">
        <f t="shared" si="139"/>
        <v>#REF!</v>
      </c>
      <c r="O978" s="16" t="e">
        <f t="shared" si="140"/>
        <v>#REF!</v>
      </c>
      <c r="P978" s="16" t="e">
        <f>#REF!</f>
        <v>#REF!</v>
      </c>
      <c r="Q978" s="16" t="e">
        <f t="shared" si="141"/>
        <v>#REF!</v>
      </c>
      <c r="R978" s="241" t="e">
        <f>#REF!</f>
        <v>#REF!</v>
      </c>
      <c r="S978" s="37"/>
      <c r="T978" s="242" t="e">
        <f t="shared" si="142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3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5"/>
        <v>#REF!</v>
      </c>
      <c r="K979" s="16" t="e">
        <f t="shared" si="136"/>
        <v>#REF!</v>
      </c>
      <c r="L979" s="16" t="e">
        <f t="shared" si="137"/>
        <v>#REF!</v>
      </c>
      <c r="M979" s="276" t="e">
        <f t="shared" si="138"/>
        <v>#REF!</v>
      </c>
      <c r="N979" s="16" t="e">
        <f t="shared" si="139"/>
        <v>#REF!</v>
      </c>
      <c r="O979" s="16" t="e">
        <f t="shared" si="140"/>
        <v>#REF!</v>
      </c>
      <c r="P979" s="16" t="e">
        <f>#REF!</f>
        <v>#REF!</v>
      </c>
      <c r="Q979" s="16" t="e">
        <f t="shared" si="141"/>
        <v>#REF!</v>
      </c>
      <c r="R979" s="241" t="e">
        <f>#REF!</f>
        <v>#REF!</v>
      </c>
      <c r="S979" s="37"/>
      <c r="T979" s="242" t="e">
        <f t="shared" si="142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3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5"/>
        <v>#REF!</v>
      </c>
      <c r="K980" s="16" t="e">
        <f t="shared" si="136"/>
        <v>#REF!</v>
      </c>
      <c r="L980" s="16" t="e">
        <f t="shared" si="137"/>
        <v>#REF!</v>
      </c>
      <c r="M980" s="276" t="e">
        <f t="shared" si="138"/>
        <v>#REF!</v>
      </c>
      <c r="N980" s="16" t="e">
        <f t="shared" si="139"/>
        <v>#REF!</v>
      </c>
      <c r="O980" s="16" t="e">
        <f t="shared" si="140"/>
        <v>#REF!</v>
      </c>
      <c r="P980" s="16" t="e">
        <f>#REF!</f>
        <v>#REF!</v>
      </c>
      <c r="Q980" s="16" t="e">
        <f t="shared" si="141"/>
        <v>#REF!</v>
      </c>
      <c r="R980" s="241" t="e">
        <f>#REF!</f>
        <v>#REF!</v>
      </c>
      <c r="S980" s="37"/>
      <c r="T980" s="242" t="e">
        <f t="shared" si="142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3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5"/>
        <v>#REF!</v>
      </c>
      <c r="K981" s="16" t="e">
        <f t="shared" si="136"/>
        <v>#REF!</v>
      </c>
      <c r="L981" s="16" t="e">
        <f t="shared" si="137"/>
        <v>#REF!</v>
      </c>
      <c r="M981" s="276" t="e">
        <f t="shared" si="138"/>
        <v>#REF!</v>
      </c>
      <c r="N981" s="16" t="e">
        <f t="shared" si="139"/>
        <v>#REF!</v>
      </c>
      <c r="O981" s="16" t="e">
        <f t="shared" si="140"/>
        <v>#REF!</v>
      </c>
      <c r="P981" s="16" t="e">
        <f>#REF!</f>
        <v>#REF!</v>
      </c>
      <c r="Q981" s="16" t="e">
        <f t="shared" si="141"/>
        <v>#REF!</v>
      </c>
      <c r="R981" s="241" t="e">
        <f>#REF!</f>
        <v>#REF!</v>
      </c>
      <c r="S981" s="37"/>
      <c r="T981" s="242" t="e">
        <f t="shared" si="142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3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5"/>
        <v>#REF!</v>
      </c>
      <c r="K982" s="16" t="e">
        <f t="shared" si="136"/>
        <v>#REF!</v>
      </c>
      <c r="L982" s="16" t="e">
        <f t="shared" si="137"/>
        <v>#REF!</v>
      </c>
      <c r="M982" s="276" t="e">
        <f t="shared" si="138"/>
        <v>#REF!</v>
      </c>
      <c r="N982" s="16" t="e">
        <f t="shared" si="139"/>
        <v>#REF!</v>
      </c>
      <c r="O982" s="16" t="e">
        <f t="shared" si="140"/>
        <v>#REF!</v>
      </c>
      <c r="P982" s="16" t="e">
        <f>#REF!</f>
        <v>#REF!</v>
      </c>
      <c r="Q982" s="16" t="e">
        <f t="shared" si="141"/>
        <v>#REF!</v>
      </c>
      <c r="R982" s="241" t="e">
        <f>#REF!</f>
        <v>#REF!</v>
      </c>
      <c r="S982" s="37"/>
      <c r="T982" s="242" t="e">
        <f t="shared" si="142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3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5"/>
        <v>#REF!</v>
      </c>
      <c r="K983" s="16" t="e">
        <f t="shared" si="136"/>
        <v>#REF!</v>
      </c>
      <c r="L983" s="16" t="e">
        <f t="shared" si="137"/>
        <v>#REF!</v>
      </c>
      <c r="M983" s="276" t="e">
        <f t="shared" si="138"/>
        <v>#REF!</v>
      </c>
      <c r="N983" s="16" t="e">
        <f t="shared" si="139"/>
        <v>#REF!</v>
      </c>
      <c r="O983" s="16" t="e">
        <f t="shared" si="140"/>
        <v>#REF!</v>
      </c>
      <c r="P983" s="16" t="e">
        <f>#REF!</f>
        <v>#REF!</v>
      </c>
      <c r="Q983" s="16" t="e">
        <f t="shared" si="141"/>
        <v>#REF!</v>
      </c>
      <c r="R983" s="241" t="e">
        <f>#REF!</f>
        <v>#REF!</v>
      </c>
      <c r="S983" s="37"/>
      <c r="T983" s="242" t="e">
        <f t="shared" si="142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3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5"/>
        <v>#REF!</v>
      </c>
      <c r="K984" s="16" t="e">
        <f t="shared" si="136"/>
        <v>#REF!</v>
      </c>
      <c r="L984" s="16" t="e">
        <f t="shared" si="137"/>
        <v>#REF!</v>
      </c>
      <c r="M984" s="276" t="e">
        <f t="shared" si="138"/>
        <v>#REF!</v>
      </c>
      <c r="N984" s="16" t="e">
        <f t="shared" si="139"/>
        <v>#REF!</v>
      </c>
      <c r="O984" s="16" t="e">
        <f t="shared" si="140"/>
        <v>#REF!</v>
      </c>
      <c r="P984" s="16" t="e">
        <f>#REF!</f>
        <v>#REF!</v>
      </c>
      <c r="Q984" s="16" t="e">
        <f t="shared" si="141"/>
        <v>#REF!</v>
      </c>
      <c r="R984" s="241" t="e">
        <f>#REF!</f>
        <v>#REF!</v>
      </c>
      <c r="S984" s="37"/>
      <c r="T984" s="242" t="e">
        <f t="shared" si="142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3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5"/>
        <v>#REF!</v>
      </c>
      <c r="K985" s="16" t="e">
        <f t="shared" si="136"/>
        <v>#REF!</v>
      </c>
      <c r="L985" s="16" t="e">
        <f t="shared" si="137"/>
        <v>#REF!</v>
      </c>
      <c r="M985" s="276" t="e">
        <f t="shared" si="138"/>
        <v>#REF!</v>
      </c>
      <c r="N985" s="16" t="e">
        <f t="shared" si="139"/>
        <v>#REF!</v>
      </c>
      <c r="O985" s="16" t="e">
        <f t="shared" si="140"/>
        <v>#REF!</v>
      </c>
      <c r="P985" s="16" t="e">
        <f>#REF!</f>
        <v>#REF!</v>
      </c>
      <c r="Q985" s="16" t="e">
        <f t="shared" si="141"/>
        <v>#REF!</v>
      </c>
      <c r="R985" s="241" t="e">
        <f>#REF!</f>
        <v>#REF!</v>
      </c>
      <c r="S985" s="37"/>
      <c r="T985" s="242" t="e">
        <f t="shared" si="142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3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5"/>
        <v>#REF!</v>
      </c>
      <c r="K986" s="16" t="e">
        <f t="shared" si="136"/>
        <v>#REF!</v>
      </c>
      <c r="L986" s="16" t="e">
        <f t="shared" si="137"/>
        <v>#REF!</v>
      </c>
      <c r="M986" s="276" t="e">
        <f t="shared" si="138"/>
        <v>#REF!</v>
      </c>
      <c r="N986" s="16" t="e">
        <f t="shared" si="139"/>
        <v>#REF!</v>
      </c>
      <c r="O986" s="16" t="e">
        <f t="shared" si="140"/>
        <v>#REF!</v>
      </c>
      <c r="P986" s="16" t="e">
        <f>#REF!</f>
        <v>#REF!</v>
      </c>
      <c r="Q986" s="16" t="e">
        <f t="shared" si="141"/>
        <v>#REF!</v>
      </c>
      <c r="R986" s="241" t="e">
        <f>#REF!</f>
        <v>#REF!</v>
      </c>
      <c r="S986" s="37"/>
      <c r="T986" s="242" t="e">
        <f t="shared" si="142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3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5"/>
        <v>#REF!</v>
      </c>
      <c r="K987" s="16" t="e">
        <f t="shared" si="136"/>
        <v>#REF!</v>
      </c>
      <c r="L987" s="16" t="e">
        <f t="shared" si="137"/>
        <v>#REF!</v>
      </c>
      <c r="M987" s="276" t="e">
        <f t="shared" si="138"/>
        <v>#REF!</v>
      </c>
      <c r="N987" s="16" t="e">
        <f t="shared" si="139"/>
        <v>#REF!</v>
      </c>
      <c r="O987" s="16" t="e">
        <f t="shared" si="140"/>
        <v>#REF!</v>
      </c>
      <c r="P987" s="16" t="e">
        <f>#REF!</f>
        <v>#REF!</v>
      </c>
      <c r="Q987" s="16" t="e">
        <f t="shared" si="141"/>
        <v>#REF!</v>
      </c>
      <c r="R987" s="241" t="e">
        <f>#REF!</f>
        <v>#REF!</v>
      </c>
      <c r="S987" s="37"/>
      <c r="T987" s="242" t="e">
        <f t="shared" si="142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3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5"/>
        <v>#REF!</v>
      </c>
      <c r="K988" s="16" t="e">
        <f t="shared" si="136"/>
        <v>#REF!</v>
      </c>
      <c r="L988" s="16" t="e">
        <f t="shared" si="137"/>
        <v>#REF!</v>
      </c>
      <c r="M988" s="276" t="e">
        <f t="shared" si="138"/>
        <v>#REF!</v>
      </c>
      <c r="N988" s="16" t="e">
        <f t="shared" si="139"/>
        <v>#REF!</v>
      </c>
      <c r="O988" s="16" t="e">
        <f t="shared" si="140"/>
        <v>#REF!</v>
      </c>
      <c r="P988" s="16" t="e">
        <f>#REF!</f>
        <v>#REF!</v>
      </c>
      <c r="Q988" s="16" t="e">
        <f t="shared" si="141"/>
        <v>#REF!</v>
      </c>
      <c r="R988" s="241" t="e">
        <f>#REF!</f>
        <v>#REF!</v>
      </c>
      <c r="S988" s="37"/>
      <c r="T988" s="242" t="e">
        <f t="shared" si="142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3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5"/>
        <v>#REF!</v>
      </c>
      <c r="K989" s="16" t="e">
        <f t="shared" si="136"/>
        <v>#REF!</v>
      </c>
      <c r="L989" s="16" t="e">
        <f t="shared" si="137"/>
        <v>#REF!</v>
      </c>
      <c r="M989" s="276" t="e">
        <f t="shared" si="138"/>
        <v>#REF!</v>
      </c>
      <c r="N989" s="16" t="e">
        <f t="shared" si="139"/>
        <v>#REF!</v>
      </c>
      <c r="O989" s="16" t="e">
        <f t="shared" si="140"/>
        <v>#REF!</v>
      </c>
      <c r="P989" s="16" t="e">
        <f>#REF!</f>
        <v>#REF!</v>
      </c>
      <c r="Q989" s="16" t="e">
        <f t="shared" si="141"/>
        <v>#REF!</v>
      </c>
      <c r="R989" s="241" t="e">
        <f>#REF!</f>
        <v>#REF!</v>
      </c>
      <c r="S989" s="37"/>
      <c r="T989" s="242" t="e">
        <f t="shared" si="142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3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5"/>
        <v>#REF!</v>
      </c>
      <c r="K990" s="16" t="e">
        <f t="shared" si="136"/>
        <v>#REF!</v>
      </c>
      <c r="L990" s="16" t="e">
        <f t="shared" si="137"/>
        <v>#REF!</v>
      </c>
      <c r="M990" s="276" t="e">
        <f t="shared" si="138"/>
        <v>#REF!</v>
      </c>
      <c r="N990" s="16" t="e">
        <f t="shared" si="139"/>
        <v>#REF!</v>
      </c>
      <c r="O990" s="16" t="e">
        <f t="shared" si="140"/>
        <v>#REF!</v>
      </c>
      <c r="P990" s="16" t="e">
        <f>#REF!</f>
        <v>#REF!</v>
      </c>
      <c r="Q990" s="16" t="e">
        <f t="shared" si="141"/>
        <v>#REF!</v>
      </c>
      <c r="R990" s="241" t="e">
        <f>#REF!</f>
        <v>#REF!</v>
      </c>
      <c r="S990" s="37"/>
      <c r="T990" s="242" t="e">
        <f t="shared" si="142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3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5"/>
        <v>#REF!</v>
      </c>
      <c r="K991" s="16" t="e">
        <f t="shared" si="136"/>
        <v>#REF!</v>
      </c>
      <c r="L991" s="16" t="e">
        <f t="shared" si="137"/>
        <v>#REF!</v>
      </c>
      <c r="M991" s="276" t="e">
        <f t="shared" si="138"/>
        <v>#REF!</v>
      </c>
      <c r="N991" s="16" t="e">
        <f t="shared" si="139"/>
        <v>#REF!</v>
      </c>
      <c r="O991" s="16" t="e">
        <f t="shared" si="140"/>
        <v>#REF!</v>
      </c>
      <c r="P991" s="16" t="e">
        <f>#REF!</f>
        <v>#REF!</v>
      </c>
      <c r="Q991" s="16" t="e">
        <f t="shared" si="141"/>
        <v>#REF!</v>
      </c>
      <c r="R991" s="241" t="e">
        <f>#REF!</f>
        <v>#REF!</v>
      </c>
      <c r="S991" s="37"/>
      <c r="T991" s="242" t="e">
        <f t="shared" si="142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3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5"/>
        <v>#REF!</v>
      </c>
      <c r="K992" s="16" t="e">
        <f t="shared" si="136"/>
        <v>#REF!</v>
      </c>
      <c r="L992" s="16" t="e">
        <f t="shared" si="137"/>
        <v>#REF!</v>
      </c>
      <c r="M992" s="276" t="e">
        <f t="shared" si="138"/>
        <v>#REF!</v>
      </c>
      <c r="N992" s="16" t="e">
        <f t="shared" si="139"/>
        <v>#REF!</v>
      </c>
      <c r="O992" s="16" t="e">
        <f t="shared" si="140"/>
        <v>#REF!</v>
      </c>
      <c r="P992" s="16" t="e">
        <f>#REF!</f>
        <v>#REF!</v>
      </c>
      <c r="Q992" s="16" t="e">
        <f t="shared" si="141"/>
        <v>#REF!</v>
      </c>
      <c r="R992" s="241" t="e">
        <f>#REF!</f>
        <v>#REF!</v>
      </c>
      <c r="S992" s="37"/>
      <c r="T992" s="242" t="e">
        <f t="shared" si="142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3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5"/>
        <v>#REF!</v>
      </c>
      <c r="K993" s="16" t="e">
        <f t="shared" si="136"/>
        <v>#REF!</v>
      </c>
      <c r="L993" s="16" t="e">
        <f t="shared" si="137"/>
        <v>#REF!</v>
      </c>
      <c r="M993" s="276" t="e">
        <f t="shared" si="138"/>
        <v>#REF!</v>
      </c>
      <c r="N993" s="16" t="e">
        <f t="shared" si="139"/>
        <v>#REF!</v>
      </c>
      <c r="O993" s="16" t="e">
        <f t="shared" si="140"/>
        <v>#REF!</v>
      </c>
      <c r="P993" s="16" t="e">
        <f>#REF!</f>
        <v>#REF!</v>
      </c>
      <c r="Q993" s="16" t="e">
        <f t="shared" si="141"/>
        <v>#REF!</v>
      </c>
      <c r="R993" s="241" t="e">
        <f>#REF!</f>
        <v>#REF!</v>
      </c>
      <c r="S993" s="37"/>
      <c r="T993" s="242" t="e">
        <f t="shared" si="142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3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5"/>
        <v>#REF!</v>
      </c>
      <c r="K994" s="16" t="e">
        <f t="shared" si="136"/>
        <v>#REF!</v>
      </c>
      <c r="L994" s="16" t="e">
        <f t="shared" si="137"/>
        <v>#REF!</v>
      </c>
      <c r="M994" s="276" t="e">
        <f t="shared" si="138"/>
        <v>#REF!</v>
      </c>
      <c r="N994" s="16" t="e">
        <f t="shared" si="139"/>
        <v>#REF!</v>
      </c>
      <c r="O994" s="16" t="e">
        <f t="shared" si="140"/>
        <v>#REF!</v>
      </c>
      <c r="P994" s="16" t="e">
        <f>#REF!</f>
        <v>#REF!</v>
      </c>
      <c r="Q994" s="16" t="e">
        <f t="shared" si="141"/>
        <v>#REF!</v>
      </c>
      <c r="R994" s="241" t="e">
        <f>#REF!</f>
        <v>#REF!</v>
      </c>
      <c r="S994" s="37"/>
      <c r="T994" s="242" t="e">
        <f t="shared" si="142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3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5"/>
        <v>#REF!</v>
      </c>
      <c r="K995" s="16" t="e">
        <f t="shared" si="136"/>
        <v>#REF!</v>
      </c>
      <c r="L995" s="16" t="e">
        <f t="shared" si="137"/>
        <v>#REF!</v>
      </c>
      <c r="M995" s="276" t="e">
        <f t="shared" si="138"/>
        <v>#REF!</v>
      </c>
      <c r="N995" s="16" t="e">
        <f t="shared" si="139"/>
        <v>#REF!</v>
      </c>
      <c r="O995" s="16" t="e">
        <f t="shared" si="140"/>
        <v>#REF!</v>
      </c>
      <c r="P995" s="16" t="e">
        <f>#REF!</f>
        <v>#REF!</v>
      </c>
      <c r="Q995" s="16" t="e">
        <f t="shared" si="141"/>
        <v>#REF!</v>
      </c>
      <c r="R995" s="241" t="e">
        <f>#REF!</f>
        <v>#REF!</v>
      </c>
      <c r="S995" s="37"/>
      <c r="T995" s="242" t="e">
        <f t="shared" si="142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3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5"/>
        <v>#REF!</v>
      </c>
      <c r="K996" s="16" t="e">
        <f t="shared" si="136"/>
        <v>#REF!</v>
      </c>
      <c r="L996" s="16" t="e">
        <f t="shared" si="137"/>
        <v>#REF!</v>
      </c>
      <c r="M996" s="276" t="e">
        <f t="shared" si="138"/>
        <v>#REF!</v>
      </c>
      <c r="N996" s="16" t="e">
        <f t="shared" si="139"/>
        <v>#REF!</v>
      </c>
      <c r="O996" s="16" t="e">
        <f t="shared" si="140"/>
        <v>#REF!</v>
      </c>
      <c r="P996" s="16" t="e">
        <f>#REF!</f>
        <v>#REF!</v>
      </c>
      <c r="Q996" s="16" t="e">
        <f t="shared" si="141"/>
        <v>#REF!</v>
      </c>
      <c r="R996" s="241" t="e">
        <f>#REF!</f>
        <v>#REF!</v>
      </c>
      <c r="S996" s="37"/>
      <c r="T996" s="242" t="e">
        <f t="shared" si="142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3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5"/>
        <v>#REF!</v>
      </c>
      <c r="K997" s="16" t="e">
        <f t="shared" si="136"/>
        <v>#REF!</v>
      </c>
      <c r="L997" s="16" t="e">
        <f t="shared" si="137"/>
        <v>#REF!</v>
      </c>
      <c r="M997" s="276" t="e">
        <f t="shared" si="138"/>
        <v>#REF!</v>
      </c>
      <c r="N997" s="16" t="e">
        <f t="shared" si="139"/>
        <v>#REF!</v>
      </c>
      <c r="O997" s="16" t="e">
        <f t="shared" si="140"/>
        <v>#REF!</v>
      </c>
      <c r="P997" s="16" t="e">
        <f>#REF!</f>
        <v>#REF!</v>
      </c>
      <c r="Q997" s="16" t="e">
        <f t="shared" si="141"/>
        <v>#REF!</v>
      </c>
      <c r="R997" s="241" t="e">
        <f>#REF!</f>
        <v>#REF!</v>
      </c>
      <c r="S997" s="37"/>
      <c r="T997" s="242" t="e">
        <f t="shared" si="142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3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5"/>
        <v>#REF!</v>
      </c>
      <c r="K998" s="16" t="e">
        <f t="shared" si="136"/>
        <v>#REF!</v>
      </c>
      <c r="L998" s="16" t="e">
        <f t="shared" si="137"/>
        <v>#REF!</v>
      </c>
      <c r="M998" s="276" t="e">
        <f t="shared" si="138"/>
        <v>#REF!</v>
      </c>
      <c r="N998" s="16" t="e">
        <f t="shared" si="139"/>
        <v>#REF!</v>
      </c>
      <c r="O998" s="16" t="e">
        <f t="shared" si="140"/>
        <v>#REF!</v>
      </c>
      <c r="P998" s="16" t="e">
        <f>#REF!</f>
        <v>#REF!</v>
      </c>
      <c r="Q998" s="16" t="e">
        <f t="shared" si="141"/>
        <v>#REF!</v>
      </c>
      <c r="R998" s="241" t="e">
        <f>#REF!</f>
        <v>#REF!</v>
      </c>
      <c r="S998" s="37"/>
      <c r="T998" s="242" t="e">
        <f t="shared" si="142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3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5"/>
        <v>#REF!</v>
      </c>
      <c r="K999" s="16" t="e">
        <f t="shared" si="136"/>
        <v>#REF!</v>
      </c>
      <c r="L999" s="16" t="e">
        <f t="shared" si="137"/>
        <v>#REF!</v>
      </c>
      <c r="M999" s="276" t="e">
        <f t="shared" si="138"/>
        <v>#REF!</v>
      </c>
      <c r="N999" s="16" t="e">
        <f t="shared" si="139"/>
        <v>#REF!</v>
      </c>
      <c r="O999" s="16" t="e">
        <f t="shared" si="140"/>
        <v>#REF!</v>
      </c>
      <c r="P999" s="16" t="e">
        <f>#REF!</f>
        <v>#REF!</v>
      </c>
      <c r="Q999" s="16" t="e">
        <f t="shared" si="141"/>
        <v>#REF!</v>
      </c>
      <c r="R999" s="241" t="e">
        <f>#REF!</f>
        <v>#REF!</v>
      </c>
      <c r="S999" s="37"/>
      <c r="T999" s="242" t="e">
        <f t="shared" si="142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3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5"/>
        <v>#REF!</v>
      </c>
      <c r="K1000" s="16" t="e">
        <f t="shared" si="136"/>
        <v>#REF!</v>
      </c>
      <c r="L1000" s="16" t="e">
        <f t="shared" si="137"/>
        <v>#REF!</v>
      </c>
      <c r="M1000" s="276" t="e">
        <f t="shared" si="138"/>
        <v>#REF!</v>
      </c>
      <c r="N1000" s="16" t="e">
        <f t="shared" si="139"/>
        <v>#REF!</v>
      </c>
      <c r="O1000" s="16" t="e">
        <f t="shared" si="140"/>
        <v>#REF!</v>
      </c>
      <c r="P1000" s="16" t="e">
        <f>#REF!</f>
        <v>#REF!</v>
      </c>
      <c r="Q1000" s="16" t="e">
        <f t="shared" si="141"/>
        <v>#REF!</v>
      </c>
      <c r="R1000" s="241" t="e">
        <f>#REF!</f>
        <v>#REF!</v>
      </c>
      <c r="S1000" s="37"/>
      <c r="T1000" s="242" t="e">
        <f t="shared" si="142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3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5"/>
        <v>#REF!</v>
      </c>
      <c r="K1001" s="16" t="e">
        <f t="shared" si="136"/>
        <v>#REF!</v>
      </c>
      <c r="L1001" s="16" t="e">
        <f t="shared" si="137"/>
        <v>#REF!</v>
      </c>
      <c r="M1001" s="276" t="e">
        <f t="shared" si="138"/>
        <v>#REF!</v>
      </c>
      <c r="N1001" s="16" t="e">
        <f t="shared" si="139"/>
        <v>#REF!</v>
      </c>
      <c r="O1001" s="16" t="e">
        <f t="shared" si="140"/>
        <v>#REF!</v>
      </c>
      <c r="P1001" s="16" t="e">
        <f>#REF!</f>
        <v>#REF!</v>
      </c>
      <c r="Q1001" s="16" t="e">
        <f t="shared" si="141"/>
        <v>#REF!</v>
      </c>
      <c r="R1001" s="241" t="e">
        <f>#REF!</f>
        <v>#REF!</v>
      </c>
      <c r="S1001" s="37"/>
      <c r="T1001" s="242" t="e">
        <f t="shared" si="142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3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5"/>
        <v>#REF!</v>
      </c>
      <c r="K1002" s="16" t="e">
        <f t="shared" si="136"/>
        <v>#REF!</v>
      </c>
      <c r="L1002" s="16" t="e">
        <f t="shared" si="137"/>
        <v>#REF!</v>
      </c>
      <c r="M1002" s="276" t="e">
        <f t="shared" si="138"/>
        <v>#REF!</v>
      </c>
      <c r="N1002" s="16" t="e">
        <f t="shared" si="139"/>
        <v>#REF!</v>
      </c>
      <c r="O1002" s="16" t="e">
        <f t="shared" si="140"/>
        <v>#REF!</v>
      </c>
      <c r="P1002" s="16" t="e">
        <f>#REF!</f>
        <v>#REF!</v>
      </c>
      <c r="Q1002" s="16" t="e">
        <f t="shared" si="141"/>
        <v>#REF!</v>
      </c>
      <c r="R1002" s="241" t="e">
        <f>#REF!</f>
        <v>#REF!</v>
      </c>
      <c r="S1002" s="37"/>
      <c r="T1002" s="242" t="e">
        <f t="shared" si="142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3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5"/>
        <v>#REF!</v>
      </c>
      <c r="K1003" s="16" t="e">
        <f t="shared" si="136"/>
        <v>#REF!</v>
      </c>
      <c r="L1003" s="16" t="e">
        <f t="shared" si="137"/>
        <v>#REF!</v>
      </c>
      <c r="M1003" s="276" t="e">
        <f t="shared" si="138"/>
        <v>#REF!</v>
      </c>
      <c r="N1003" s="16" t="e">
        <f t="shared" si="139"/>
        <v>#REF!</v>
      </c>
      <c r="O1003" s="16" t="e">
        <f t="shared" si="140"/>
        <v>#REF!</v>
      </c>
      <c r="P1003" s="16" t="e">
        <f>#REF!</f>
        <v>#REF!</v>
      </c>
      <c r="Q1003" s="16" t="e">
        <f t="shared" si="141"/>
        <v>#REF!</v>
      </c>
      <c r="R1003" s="241" t="e">
        <f>#REF!</f>
        <v>#REF!</v>
      </c>
      <c r="S1003" s="37"/>
      <c r="T1003" s="242" t="e">
        <f t="shared" si="142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3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5"/>
        <v>#REF!</v>
      </c>
      <c r="K1004" s="16" t="e">
        <f t="shared" si="136"/>
        <v>#REF!</v>
      </c>
      <c r="L1004" s="16" t="e">
        <f t="shared" si="137"/>
        <v>#REF!</v>
      </c>
      <c r="M1004" s="276" t="e">
        <f t="shared" si="138"/>
        <v>#REF!</v>
      </c>
      <c r="N1004" s="16" t="e">
        <f t="shared" si="139"/>
        <v>#REF!</v>
      </c>
      <c r="O1004" s="16" t="e">
        <f t="shared" si="140"/>
        <v>#REF!</v>
      </c>
      <c r="P1004" s="16" t="e">
        <f>#REF!</f>
        <v>#REF!</v>
      </c>
      <c r="Q1004" s="16" t="e">
        <f t="shared" si="141"/>
        <v>#REF!</v>
      </c>
      <c r="R1004" s="241" t="e">
        <f>#REF!</f>
        <v>#REF!</v>
      </c>
      <c r="S1004" s="37"/>
      <c r="T1004" s="242" t="e">
        <f t="shared" si="142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3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5"/>
        <v>#REF!</v>
      </c>
      <c r="K1005" s="16" t="e">
        <f t="shared" si="136"/>
        <v>#REF!</v>
      </c>
      <c r="L1005" s="16" t="e">
        <f t="shared" si="137"/>
        <v>#REF!</v>
      </c>
      <c r="M1005" s="276" t="e">
        <f t="shared" si="138"/>
        <v>#REF!</v>
      </c>
      <c r="N1005" s="16" t="e">
        <f t="shared" si="139"/>
        <v>#REF!</v>
      </c>
      <c r="O1005" s="16" t="e">
        <f t="shared" si="140"/>
        <v>#REF!</v>
      </c>
      <c r="P1005" s="16" t="e">
        <f>#REF!</f>
        <v>#REF!</v>
      </c>
      <c r="Q1005" s="16" t="e">
        <f t="shared" si="141"/>
        <v>#REF!</v>
      </c>
      <c r="R1005" s="241" t="e">
        <f>#REF!</f>
        <v>#REF!</v>
      </c>
      <c r="S1005" s="37"/>
      <c r="T1005" s="242" t="e">
        <f t="shared" si="142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3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5"/>
        <v>#REF!</v>
      </c>
      <c r="K1006" s="16" t="e">
        <f t="shared" si="136"/>
        <v>#REF!</v>
      </c>
      <c r="L1006" s="16" t="e">
        <f t="shared" si="137"/>
        <v>#REF!</v>
      </c>
      <c r="M1006" s="276" t="e">
        <f t="shared" si="138"/>
        <v>#REF!</v>
      </c>
      <c r="N1006" s="16" t="e">
        <f t="shared" si="139"/>
        <v>#REF!</v>
      </c>
      <c r="O1006" s="16" t="e">
        <f t="shared" si="140"/>
        <v>#REF!</v>
      </c>
      <c r="P1006" s="16" t="e">
        <f>#REF!</f>
        <v>#REF!</v>
      </c>
      <c r="Q1006" s="16" t="e">
        <f t="shared" si="141"/>
        <v>#REF!</v>
      </c>
      <c r="R1006" s="241" t="e">
        <f>#REF!</f>
        <v>#REF!</v>
      </c>
      <c r="S1006" s="37"/>
      <c r="T1006" s="242" t="e">
        <f t="shared" si="142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3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5"/>
        <v>#REF!</v>
      </c>
      <c r="K1007" s="16" t="e">
        <f t="shared" si="136"/>
        <v>#REF!</v>
      </c>
      <c r="L1007" s="16" t="e">
        <f t="shared" si="137"/>
        <v>#REF!</v>
      </c>
      <c r="M1007" s="276" t="e">
        <f t="shared" si="138"/>
        <v>#REF!</v>
      </c>
      <c r="N1007" s="16" t="e">
        <f t="shared" si="139"/>
        <v>#REF!</v>
      </c>
      <c r="O1007" s="16" t="e">
        <f t="shared" si="140"/>
        <v>#REF!</v>
      </c>
      <c r="P1007" s="16" t="e">
        <f>#REF!</f>
        <v>#REF!</v>
      </c>
      <c r="Q1007" s="16" t="e">
        <f t="shared" si="141"/>
        <v>#REF!</v>
      </c>
      <c r="R1007" s="241" t="e">
        <f>#REF!</f>
        <v>#REF!</v>
      </c>
      <c r="S1007" s="37"/>
      <c r="T1007" s="242" t="e">
        <f t="shared" si="142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3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5"/>
        <v>#REF!</v>
      </c>
      <c r="K1008" s="16" t="e">
        <f t="shared" si="136"/>
        <v>#REF!</v>
      </c>
      <c r="L1008" s="16" t="e">
        <f t="shared" si="137"/>
        <v>#REF!</v>
      </c>
      <c r="M1008" s="276" t="e">
        <f t="shared" si="138"/>
        <v>#REF!</v>
      </c>
      <c r="N1008" s="16" t="e">
        <f t="shared" si="139"/>
        <v>#REF!</v>
      </c>
      <c r="O1008" s="16" t="e">
        <f t="shared" si="140"/>
        <v>#REF!</v>
      </c>
      <c r="P1008" s="16" t="e">
        <f>#REF!</f>
        <v>#REF!</v>
      </c>
      <c r="Q1008" s="16" t="e">
        <f t="shared" si="141"/>
        <v>#REF!</v>
      </c>
      <c r="R1008" s="241" t="e">
        <f>#REF!</f>
        <v>#REF!</v>
      </c>
      <c r="S1008" s="37"/>
      <c r="T1008" s="242" t="e">
        <f t="shared" si="142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3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5"/>
        <v>#REF!</v>
      </c>
      <c r="K1009" s="16" t="e">
        <f t="shared" si="136"/>
        <v>#REF!</v>
      </c>
      <c r="L1009" s="16" t="e">
        <f t="shared" si="137"/>
        <v>#REF!</v>
      </c>
      <c r="M1009" s="276" t="e">
        <f t="shared" si="138"/>
        <v>#REF!</v>
      </c>
      <c r="N1009" s="16" t="e">
        <f t="shared" si="139"/>
        <v>#REF!</v>
      </c>
      <c r="O1009" s="16" t="e">
        <f t="shared" si="140"/>
        <v>#REF!</v>
      </c>
      <c r="P1009" s="16" t="e">
        <f>#REF!</f>
        <v>#REF!</v>
      </c>
      <c r="Q1009" s="16" t="e">
        <f t="shared" si="141"/>
        <v>#REF!</v>
      </c>
      <c r="R1009" s="241" t="e">
        <f>#REF!</f>
        <v>#REF!</v>
      </c>
      <c r="S1009" s="37"/>
      <c r="T1009" s="242" t="e">
        <f t="shared" si="142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3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5"/>
        <v>#REF!</v>
      </c>
      <c r="K1010" s="16" t="e">
        <f t="shared" si="136"/>
        <v>#REF!</v>
      </c>
      <c r="L1010" s="16" t="e">
        <f t="shared" si="137"/>
        <v>#REF!</v>
      </c>
      <c r="M1010" s="276" t="e">
        <f t="shared" si="138"/>
        <v>#REF!</v>
      </c>
      <c r="N1010" s="16" t="e">
        <f t="shared" si="139"/>
        <v>#REF!</v>
      </c>
      <c r="O1010" s="16" t="e">
        <f t="shared" si="140"/>
        <v>#REF!</v>
      </c>
      <c r="P1010" s="16" t="e">
        <f>#REF!</f>
        <v>#REF!</v>
      </c>
      <c r="Q1010" s="16" t="e">
        <f t="shared" si="141"/>
        <v>#REF!</v>
      </c>
      <c r="R1010" s="241" t="e">
        <f>#REF!</f>
        <v>#REF!</v>
      </c>
      <c r="S1010" s="37"/>
      <c r="T1010" s="242" t="e">
        <f t="shared" si="142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3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5"/>
        <v>#REF!</v>
      </c>
      <c r="K1011" s="16" t="e">
        <f t="shared" si="136"/>
        <v>#REF!</v>
      </c>
      <c r="L1011" s="16" t="e">
        <f t="shared" si="137"/>
        <v>#REF!</v>
      </c>
      <c r="M1011" s="276" t="e">
        <f t="shared" si="138"/>
        <v>#REF!</v>
      </c>
      <c r="N1011" s="16" t="e">
        <f t="shared" si="139"/>
        <v>#REF!</v>
      </c>
      <c r="O1011" s="16" t="e">
        <f t="shared" si="140"/>
        <v>#REF!</v>
      </c>
      <c r="P1011" s="16" t="e">
        <f>#REF!</f>
        <v>#REF!</v>
      </c>
      <c r="Q1011" s="16" t="e">
        <f t="shared" si="141"/>
        <v>#REF!</v>
      </c>
      <c r="R1011" s="241" t="e">
        <f>#REF!</f>
        <v>#REF!</v>
      </c>
      <c r="S1011" s="37"/>
      <c r="T1011" s="242" t="e">
        <f t="shared" si="142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3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5"/>
        <v>#REF!</v>
      </c>
      <c r="K1012" s="16" t="e">
        <f t="shared" si="136"/>
        <v>#REF!</v>
      </c>
      <c r="L1012" s="16" t="e">
        <f t="shared" si="137"/>
        <v>#REF!</v>
      </c>
      <c r="M1012" s="276" t="e">
        <f t="shared" si="138"/>
        <v>#REF!</v>
      </c>
      <c r="N1012" s="16" t="e">
        <f t="shared" si="139"/>
        <v>#REF!</v>
      </c>
      <c r="O1012" s="16" t="e">
        <f t="shared" si="140"/>
        <v>#REF!</v>
      </c>
      <c r="P1012" s="16" t="e">
        <f>#REF!</f>
        <v>#REF!</v>
      </c>
      <c r="Q1012" s="16" t="e">
        <f t="shared" si="141"/>
        <v>#REF!</v>
      </c>
      <c r="R1012" s="241" t="e">
        <f>#REF!</f>
        <v>#REF!</v>
      </c>
      <c r="S1012" s="37"/>
      <c r="T1012" s="242" t="e">
        <f t="shared" si="142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3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5"/>
        <v>#REF!</v>
      </c>
      <c r="K1013" s="16" t="e">
        <f t="shared" si="136"/>
        <v>#REF!</v>
      </c>
      <c r="L1013" s="16" t="e">
        <f t="shared" si="137"/>
        <v>#REF!</v>
      </c>
      <c r="M1013" s="276" t="e">
        <f t="shared" si="138"/>
        <v>#REF!</v>
      </c>
      <c r="N1013" s="16" t="e">
        <f t="shared" si="139"/>
        <v>#REF!</v>
      </c>
      <c r="O1013" s="16" t="e">
        <f t="shared" si="140"/>
        <v>#REF!</v>
      </c>
      <c r="P1013" s="16" t="e">
        <f>#REF!</f>
        <v>#REF!</v>
      </c>
      <c r="Q1013" s="16" t="e">
        <f t="shared" si="141"/>
        <v>#REF!</v>
      </c>
      <c r="R1013" s="241" t="e">
        <f>#REF!</f>
        <v>#REF!</v>
      </c>
      <c r="S1013" s="37"/>
      <c r="T1013" s="242" t="e">
        <f t="shared" si="142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3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5"/>
        <v>#REF!</v>
      </c>
      <c r="K1014" s="16" t="e">
        <f t="shared" si="136"/>
        <v>#REF!</v>
      </c>
      <c r="L1014" s="16" t="e">
        <f t="shared" si="137"/>
        <v>#REF!</v>
      </c>
      <c r="M1014" s="276" t="e">
        <f t="shared" si="138"/>
        <v>#REF!</v>
      </c>
      <c r="N1014" s="16" t="e">
        <f t="shared" si="139"/>
        <v>#REF!</v>
      </c>
      <c r="O1014" s="16" t="e">
        <f t="shared" si="140"/>
        <v>#REF!</v>
      </c>
      <c r="P1014" s="16" t="e">
        <f>#REF!</f>
        <v>#REF!</v>
      </c>
      <c r="Q1014" s="16" t="e">
        <f t="shared" si="141"/>
        <v>#REF!</v>
      </c>
      <c r="R1014" s="241" t="e">
        <f>#REF!</f>
        <v>#REF!</v>
      </c>
      <c r="S1014" s="37"/>
      <c r="T1014" s="242" t="e">
        <f t="shared" si="142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3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5"/>
        <v>#REF!</v>
      </c>
      <c r="K1015" s="16" t="e">
        <f t="shared" si="136"/>
        <v>#REF!</v>
      </c>
      <c r="L1015" s="16" t="e">
        <f t="shared" si="137"/>
        <v>#REF!</v>
      </c>
      <c r="M1015" s="276" t="e">
        <f t="shared" si="138"/>
        <v>#REF!</v>
      </c>
      <c r="N1015" s="16" t="e">
        <f t="shared" si="139"/>
        <v>#REF!</v>
      </c>
      <c r="O1015" s="16" t="e">
        <f t="shared" si="140"/>
        <v>#REF!</v>
      </c>
      <c r="P1015" s="16" t="e">
        <f>#REF!</f>
        <v>#REF!</v>
      </c>
      <c r="Q1015" s="16" t="e">
        <f t="shared" si="141"/>
        <v>#REF!</v>
      </c>
      <c r="R1015" s="241" t="e">
        <f>#REF!</f>
        <v>#REF!</v>
      </c>
      <c r="S1015" s="37"/>
      <c r="T1015" s="242" t="e">
        <f t="shared" si="142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3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5"/>
        <v>#REF!</v>
      </c>
      <c r="K1016" s="16" t="e">
        <f t="shared" si="136"/>
        <v>#REF!</v>
      </c>
      <c r="L1016" s="16" t="e">
        <f t="shared" si="137"/>
        <v>#REF!</v>
      </c>
      <c r="M1016" s="276" t="e">
        <f t="shared" si="138"/>
        <v>#REF!</v>
      </c>
      <c r="N1016" s="16" t="e">
        <f t="shared" si="139"/>
        <v>#REF!</v>
      </c>
      <c r="O1016" s="16" t="e">
        <f t="shared" si="140"/>
        <v>#REF!</v>
      </c>
      <c r="P1016" s="16" t="e">
        <f>#REF!</f>
        <v>#REF!</v>
      </c>
      <c r="Q1016" s="16" t="e">
        <f t="shared" si="141"/>
        <v>#REF!</v>
      </c>
      <c r="R1016" s="241" t="e">
        <f>#REF!</f>
        <v>#REF!</v>
      </c>
      <c r="S1016" s="37"/>
      <c r="T1016" s="242" t="e">
        <f t="shared" si="142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3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5"/>
        <v>#REF!</v>
      </c>
      <c r="K1017" s="16" t="e">
        <f t="shared" si="136"/>
        <v>#REF!</v>
      </c>
      <c r="L1017" s="16" t="e">
        <f t="shared" si="137"/>
        <v>#REF!</v>
      </c>
      <c r="M1017" s="276" t="e">
        <f t="shared" si="138"/>
        <v>#REF!</v>
      </c>
      <c r="N1017" s="16" t="e">
        <f t="shared" si="139"/>
        <v>#REF!</v>
      </c>
      <c r="O1017" s="16" t="e">
        <f t="shared" si="140"/>
        <v>#REF!</v>
      </c>
      <c r="P1017" s="16" t="e">
        <f>#REF!</f>
        <v>#REF!</v>
      </c>
      <c r="Q1017" s="16" t="e">
        <f t="shared" si="141"/>
        <v>#REF!</v>
      </c>
      <c r="R1017" s="241" t="e">
        <f>#REF!</f>
        <v>#REF!</v>
      </c>
      <c r="S1017" s="37"/>
      <c r="T1017" s="242" t="e">
        <f t="shared" si="142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3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5"/>
        <v>#REF!</v>
      </c>
      <c r="K1018" s="16" t="e">
        <f t="shared" si="136"/>
        <v>#REF!</v>
      </c>
      <c r="L1018" s="16" t="e">
        <f t="shared" si="137"/>
        <v>#REF!</v>
      </c>
      <c r="M1018" s="276" t="e">
        <f t="shared" si="138"/>
        <v>#REF!</v>
      </c>
      <c r="N1018" s="16" t="e">
        <f t="shared" si="139"/>
        <v>#REF!</v>
      </c>
      <c r="O1018" s="16" t="e">
        <f t="shared" si="140"/>
        <v>#REF!</v>
      </c>
      <c r="P1018" s="16" t="e">
        <f>#REF!</f>
        <v>#REF!</v>
      </c>
      <c r="Q1018" s="16" t="e">
        <f t="shared" si="141"/>
        <v>#REF!</v>
      </c>
      <c r="R1018" s="241" t="e">
        <f>#REF!</f>
        <v>#REF!</v>
      </c>
      <c r="S1018" s="37"/>
      <c r="T1018" s="242" t="e">
        <f t="shared" si="142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3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5"/>
        <v>#REF!</v>
      </c>
      <c r="K1019" s="16" t="e">
        <f t="shared" si="136"/>
        <v>#REF!</v>
      </c>
      <c r="L1019" s="16" t="e">
        <f t="shared" si="137"/>
        <v>#REF!</v>
      </c>
      <c r="M1019" s="276" t="e">
        <f t="shared" si="138"/>
        <v>#REF!</v>
      </c>
      <c r="N1019" s="16" t="e">
        <f t="shared" si="139"/>
        <v>#REF!</v>
      </c>
      <c r="O1019" s="16" t="e">
        <f t="shared" si="140"/>
        <v>#REF!</v>
      </c>
      <c r="P1019" s="16" t="e">
        <f>#REF!</f>
        <v>#REF!</v>
      </c>
      <c r="Q1019" s="16" t="e">
        <f t="shared" si="141"/>
        <v>#REF!</v>
      </c>
      <c r="R1019" s="241" t="e">
        <f>#REF!</f>
        <v>#REF!</v>
      </c>
      <c r="S1019" s="37"/>
      <c r="T1019" s="242" t="e">
        <f t="shared" si="142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3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5"/>
        <v>#REF!</v>
      </c>
      <c r="K1020" s="16" t="e">
        <f t="shared" si="136"/>
        <v>#REF!</v>
      </c>
      <c r="L1020" s="16" t="e">
        <f t="shared" si="137"/>
        <v>#REF!</v>
      </c>
      <c r="M1020" s="276" t="e">
        <f t="shared" si="138"/>
        <v>#REF!</v>
      </c>
      <c r="N1020" s="16" t="e">
        <f t="shared" si="139"/>
        <v>#REF!</v>
      </c>
      <c r="O1020" s="16" t="e">
        <f t="shared" si="140"/>
        <v>#REF!</v>
      </c>
      <c r="P1020" s="16" t="e">
        <f>#REF!</f>
        <v>#REF!</v>
      </c>
      <c r="Q1020" s="16" t="e">
        <f t="shared" si="141"/>
        <v>#REF!</v>
      </c>
      <c r="R1020" s="241" t="e">
        <f>#REF!</f>
        <v>#REF!</v>
      </c>
      <c r="S1020" s="37"/>
      <c r="T1020" s="242" t="e">
        <f t="shared" si="142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3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5"/>
        <v>#REF!</v>
      </c>
      <c r="K1021" s="16" t="e">
        <f t="shared" si="136"/>
        <v>#REF!</v>
      </c>
      <c r="L1021" s="16" t="e">
        <f t="shared" si="137"/>
        <v>#REF!</v>
      </c>
      <c r="M1021" s="276" t="e">
        <f t="shared" si="138"/>
        <v>#REF!</v>
      </c>
      <c r="N1021" s="16" t="e">
        <f t="shared" si="139"/>
        <v>#REF!</v>
      </c>
      <c r="O1021" s="16" t="e">
        <f t="shared" si="140"/>
        <v>#REF!</v>
      </c>
      <c r="P1021" s="16" t="e">
        <f>#REF!</f>
        <v>#REF!</v>
      </c>
      <c r="Q1021" s="16" t="e">
        <f t="shared" si="141"/>
        <v>#REF!</v>
      </c>
      <c r="R1021" s="241" t="e">
        <f>#REF!</f>
        <v>#REF!</v>
      </c>
      <c r="S1021" s="37"/>
      <c r="T1021" s="242" t="e">
        <f t="shared" si="142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3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5"/>
        <v>#REF!</v>
      </c>
      <c r="K1022" s="16" t="e">
        <f t="shared" si="136"/>
        <v>#REF!</v>
      </c>
      <c r="L1022" s="16" t="e">
        <f t="shared" si="137"/>
        <v>#REF!</v>
      </c>
      <c r="M1022" s="276" t="e">
        <f t="shared" si="138"/>
        <v>#REF!</v>
      </c>
      <c r="N1022" s="16" t="e">
        <f t="shared" si="139"/>
        <v>#REF!</v>
      </c>
      <c r="O1022" s="16" t="e">
        <f t="shared" si="140"/>
        <v>#REF!</v>
      </c>
      <c r="P1022" s="16" t="e">
        <f>#REF!</f>
        <v>#REF!</v>
      </c>
      <c r="Q1022" s="16" t="e">
        <f t="shared" si="141"/>
        <v>#REF!</v>
      </c>
      <c r="R1022" s="241" t="e">
        <f>#REF!</f>
        <v>#REF!</v>
      </c>
      <c r="S1022" s="37"/>
      <c r="T1022" s="242" t="e">
        <f t="shared" si="142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3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5"/>
        <v>#REF!</v>
      </c>
      <c r="K1023" s="16" t="e">
        <f t="shared" si="136"/>
        <v>#REF!</v>
      </c>
      <c r="L1023" s="16" t="e">
        <f t="shared" si="137"/>
        <v>#REF!</v>
      </c>
      <c r="M1023" s="276" t="e">
        <f t="shared" si="138"/>
        <v>#REF!</v>
      </c>
      <c r="N1023" s="16" t="e">
        <f t="shared" si="139"/>
        <v>#REF!</v>
      </c>
      <c r="O1023" s="16" t="e">
        <f t="shared" si="140"/>
        <v>#REF!</v>
      </c>
      <c r="P1023" s="16" t="e">
        <f>#REF!</f>
        <v>#REF!</v>
      </c>
      <c r="Q1023" s="16" t="e">
        <f t="shared" si="141"/>
        <v>#REF!</v>
      </c>
      <c r="R1023" s="241" t="e">
        <f>#REF!</f>
        <v>#REF!</v>
      </c>
      <c r="S1023" s="37"/>
      <c r="T1023" s="242" t="e">
        <f t="shared" si="142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3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5"/>
        <v>#REF!</v>
      </c>
      <c r="K1024" s="16" t="e">
        <f t="shared" si="136"/>
        <v>#REF!</v>
      </c>
      <c r="L1024" s="16" t="e">
        <f t="shared" si="137"/>
        <v>#REF!</v>
      </c>
      <c r="M1024" s="276" t="e">
        <f t="shared" si="138"/>
        <v>#REF!</v>
      </c>
      <c r="N1024" s="16" t="e">
        <f t="shared" si="139"/>
        <v>#REF!</v>
      </c>
      <c r="O1024" s="16" t="e">
        <f t="shared" si="140"/>
        <v>#REF!</v>
      </c>
      <c r="P1024" s="16" t="e">
        <f>#REF!</f>
        <v>#REF!</v>
      </c>
      <c r="Q1024" s="16" t="e">
        <f t="shared" si="141"/>
        <v>#REF!</v>
      </c>
      <c r="R1024" s="241" t="e">
        <f>#REF!</f>
        <v>#REF!</v>
      </c>
      <c r="S1024" s="37"/>
      <c r="T1024" s="242" t="e">
        <f t="shared" si="142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3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5"/>
        <v>#REF!</v>
      </c>
      <c r="K1025" s="16" t="e">
        <f t="shared" si="136"/>
        <v>#REF!</v>
      </c>
      <c r="L1025" s="16" t="e">
        <f t="shared" si="137"/>
        <v>#REF!</v>
      </c>
      <c r="M1025" s="276" t="e">
        <f t="shared" si="138"/>
        <v>#REF!</v>
      </c>
      <c r="N1025" s="16" t="e">
        <f t="shared" si="139"/>
        <v>#REF!</v>
      </c>
      <c r="O1025" s="16" t="e">
        <f t="shared" si="140"/>
        <v>#REF!</v>
      </c>
      <c r="P1025" s="16" t="e">
        <f>#REF!</f>
        <v>#REF!</v>
      </c>
      <c r="Q1025" s="16" t="e">
        <f t="shared" si="141"/>
        <v>#REF!</v>
      </c>
      <c r="R1025" s="241" t="e">
        <f>#REF!</f>
        <v>#REF!</v>
      </c>
      <c r="S1025" s="37"/>
      <c r="T1025" s="242" t="e">
        <f t="shared" si="142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3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5"/>
        <v>#REF!</v>
      </c>
      <c r="K1026" s="16" t="e">
        <f t="shared" si="136"/>
        <v>#REF!</v>
      </c>
      <c r="L1026" s="16" t="e">
        <f t="shared" si="137"/>
        <v>#REF!</v>
      </c>
      <c r="M1026" s="276" t="e">
        <f t="shared" si="138"/>
        <v>#REF!</v>
      </c>
      <c r="N1026" s="16" t="e">
        <f t="shared" si="139"/>
        <v>#REF!</v>
      </c>
      <c r="O1026" s="16" t="e">
        <f t="shared" si="140"/>
        <v>#REF!</v>
      </c>
      <c r="P1026" s="16" t="e">
        <f>#REF!</f>
        <v>#REF!</v>
      </c>
      <c r="Q1026" s="16" t="e">
        <f t="shared" si="141"/>
        <v>#REF!</v>
      </c>
      <c r="R1026" s="241" t="e">
        <f>#REF!</f>
        <v>#REF!</v>
      </c>
      <c r="S1026" s="37"/>
      <c r="T1026" s="242" t="e">
        <f t="shared" si="142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3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5"/>
        <v>#REF!</v>
      </c>
      <c r="K1027" s="16" t="e">
        <f t="shared" si="136"/>
        <v>#REF!</v>
      </c>
      <c r="L1027" s="16" t="e">
        <f t="shared" si="137"/>
        <v>#REF!</v>
      </c>
      <c r="M1027" s="276" t="e">
        <f t="shared" si="138"/>
        <v>#REF!</v>
      </c>
      <c r="N1027" s="16" t="e">
        <f t="shared" si="139"/>
        <v>#REF!</v>
      </c>
      <c r="O1027" s="16" t="e">
        <f t="shared" si="140"/>
        <v>#REF!</v>
      </c>
      <c r="P1027" s="16" t="e">
        <f>#REF!</f>
        <v>#REF!</v>
      </c>
      <c r="Q1027" s="16" t="e">
        <f t="shared" si="141"/>
        <v>#REF!</v>
      </c>
      <c r="R1027" s="241" t="e">
        <f>#REF!</f>
        <v>#REF!</v>
      </c>
      <c r="S1027" s="37"/>
      <c r="T1027" s="242" t="e">
        <f t="shared" si="142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3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5"/>
        <v>#REF!</v>
      </c>
      <c r="K1028" s="16" t="e">
        <f t="shared" si="136"/>
        <v>#REF!</v>
      </c>
      <c r="L1028" s="16" t="e">
        <f t="shared" si="137"/>
        <v>#REF!</v>
      </c>
      <c r="M1028" s="276" t="e">
        <f t="shared" si="138"/>
        <v>#REF!</v>
      </c>
      <c r="N1028" s="16" t="e">
        <f t="shared" si="139"/>
        <v>#REF!</v>
      </c>
      <c r="O1028" s="16" t="e">
        <f t="shared" si="140"/>
        <v>#REF!</v>
      </c>
      <c r="P1028" s="16" t="e">
        <f>#REF!</f>
        <v>#REF!</v>
      </c>
      <c r="Q1028" s="16" t="e">
        <f t="shared" si="141"/>
        <v>#REF!</v>
      </c>
      <c r="R1028" s="241" t="e">
        <f>#REF!</f>
        <v>#REF!</v>
      </c>
      <c r="S1028" s="37"/>
      <c r="T1028" s="242" t="e">
        <f t="shared" si="142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3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5"/>
        <v>#REF!</v>
      </c>
      <c r="K1029" s="16" t="e">
        <f t="shared" si="136"/>
        <v>#REF!</v>
      </c>
      <c r="L1029" s="16" t="e">
        <f t="shared" si="137"/>
        <v>#REF!</v>
      </c>
      <c r="M1029" s="276" t="e">
        <f t="shared" si="138"/>
        <v>#REF!</v>
      </c>
      <c r="N1029" s="16" t="e">
        <f t="shared" si="139"/>
        <v>#REF!</v>
      </c>
      <c r="O1029" s="16" t="e">
        <f t="shared" si="140"/>
        <v>#REF!</v>
      </c>
      <c r="P1029" s="16" t="e">
        <f>#REF!</f>
        <v>#REF!</v>
      </c>
      <c r="Q1029" s="16" t="e">
        <f t="shared" si="141"/>
        <v>#REF!</v>
      </c>
      <c r="R1029" s="241" t="e">
        <f>#REF!</f>
        <v>#REF!</v>
      </c>
      <c r="S1029" s="37"/>
      <c r="T1029" s="242" t="e">
        <f t="shared" si="142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3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4">I1030</f>
        <v>#REF!</v>
      </c>
      <c r="K1030" s="16" t="e">
        <f t="shared" ref="K1030:K1093" si="145">HOUR(I1030-H1030)+MINUTE(I1030-H1030)/60</f>
        <v>#REF!</v>
      </c>
      <c r="L1030" s="16" t="e">
        <f t="shared" ref="L1030:L1093" si="146">IF(J1030&lt;0.9993,"OP","")</f>
        <v>#REF!</v>
      </c>
      <c r="M1030" s="276" t="e">
        <f t="shared" ref="M1030:M1093" si="147">IF(K1030&lt;6,"ANT",IF(K1030&lt;12,"BLU","CID"))</f>
        <v>#REF!</v>
      </c>
      <c r="N1030" s="16" t="e">
        <f t="shared" ref="N1030:N1093" si="148">VALUE(O1030)</f>
        <v>#REF!</v>
      </c>
      <c r="O1030" s="16" t="e">
        <f t="shared" ref="O1030:O1093" si="149">SUBSTITUTE(P1030,"MW","")</f>
        <v>#REF!</v>
      </c>
      <c r="P1030" s="16" t="e">
        <f>#REF!</f>
        <v>#REF!</v>
      </c>
      <c r="Q1030" s="16" t="e">
        <f t="shared" ref="Q1030:Q1093" si="150">IF(J1030&gt;=0.99,"0","1")</f>
        <v>#REF!</v>
      </c>
      <c r="R1030" s="241" t="e">
        <f>#REF!</f>
        <v>#REF!</v>
      </c>
      <c r="S1030" s="37"/>
      <c r="T1030" s="242" t="e">
        <f t="shared" ref="T1030:T1093" si="151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4"/>
        <v>#REF!</v>
      </c>
      <c r="K1031" s="16" t="e">
        <f t="shared" si="145"/>
        <v>#REF!</v>
      </c>
      <c r="L1031" s="16" t="e">
        <f t="shared" si="146"/>
        <v>#REF!</v>
      </c>
      <c r="M1031" s="276" t="e">
        <f t="shared" si="147"/>
        <v>#REF!</v>
      </c>
      <c r="N1031" s="16" t="e">
        <f t="shared" si="148"/>
        <v>#REF!</v>
      </c>
      <c r="O1031" s="16" t="e">
        <f t="shared" si="149"/>
        <v>#REF!</v>
      </c>
      <c r="P1031" s="16" t="e">
        <f>#REF!</f>
        <v>#REF!</v>
      </c>
      <c r="Q1031" s="16" t="e">
        <f t="shared" si="150"/>
        <v>#REF!</v>
      </c>
      <c r="R1031" s="241" t="e">
        <f>#REF!</f>
        <v>#REF!</v>
      </c>
      <c r="S1031" s="37"/>
      <c r="T1031" s="242" t="e">
        <f t="shared" si="151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2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4"/>
        <v>#REF!</v>
      </c>
      <c r="K1032" s="16" t="e">
        <f t="shared" si="145"/>
        <v>#REF!</v>
      </c>
      <c r="L1032" s="16" t="e">
        <f t="shared" si="146"/>
        <v>#REF!</v>
      </c>
      <c r="M1032" s="276" t="e">
        <f t="shared" si="147"/>
        <v>#REF!</v>
      </c>
      <c r="N1032" s="16" t="e">
        <f t="shared" si="148"/>
        <v>#REF!</v>
      </c>
      <c r="O1032" s="16" t="e">
        <f t="shared" si="149"/>
        <v>#REF!</v>
      </c>
      <c r="P1032" s="16" t="e">
        <f>#REF!</f>
        <v>#REF!</v>
      </c>
      <c r="Q1032" s="16" t="e">
        <f t="shared" si="150"/>
        <v>#REF!</v>
      </c>
      <c r="R1032" s="241" t="e">
        <f>#REF!</f>
        <v>#REF!</v>
      </c>
      <c r="S1032" s="37"/>
      <c r="T1032" s="242" t="e">
        <f t="shared" si="151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2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4"/>
        <v>#REF!</v>
      </c>
      <c r="K1033" s="16" t="e">
        <f t="shared" si="145"/>
        <v>#REF!</v>
      </c>
      <c r="L1033" s="16" t="e">
        <f t="shared" si="146"/>
        <v>#REF!</v>
      </c>
      <c r="M1033" s="276" t="e">
        <f t="shared" si="147"/>
        <v>#REF!</v>
      </c>
      <c r="N1033" s="16" t="e">
        <f t="shared" si="148"/>
        <v>#REF!</v>
      </c>
      <c r="O1033" s="16" t="e">
        <f t="shared" si="149"/>
        <v>#REF!</v>
      </c>
      <c r="P1033" s="16" t="e">
        <f>#REF!</f>
        <v>#REF!</v>
      </c>
      <c r="Q1033" s="16" t="e">
        <f t="shared" si="150"/>
        <v>#REF!</v>
      </c>
      <c r="R1033" s="241" t="e">
        <f>#REF!</f>
        <v>#REF!</v>
      </c>
      <c r="S1033" s="37"/>
      <c r="T1033" s="242" t="e">
        <f t="shared" si="151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2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4"/>
        <v>#REF!</v>
      </c>
      <c r="K1034" s="16" t="e">
        <f t="shared" si="145"/>
        <v>#REF!</v>
      </c>
      <c r="L1034" s="16" t="e">
        <f t="shared" si="146"/>
        <v>#REF!</v>
      </c>
      <c r="M1034" s="276" t="e">
        <f t="shared" si="147"/>
        <v>#REF!</v>
      </c>
      <c r="N1034" s="16" t="e">
        <f t="shared" si="148"/>
        <v>#REF!</v>
      </c>
      <c r="O1034" s="16" t="e">
        <f t="shared" si="149"/>
        <v>#REF!</v>
      </c>
      <c r="P1034" s="16" t="e">
        <f>#REF!</f>
        <v>#REF!</v>
      </c>
      <c r="Q1034" s="16" t="e">
        <f t="shared" si="150"/>
        <v>#REF!</v>
      </c>
      <c r="R1034" s="241" t="e">
        <f>#REF!</f>
        <v>#REF!</v>
      </c>
      <c r="S1034" s="37"/>
      <c r="T1034" s="242" t="e">
        <f t="shared" si="151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2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4"/>
        <v>#REF!</v>
      </c>
      <c r="K1035" s="16" t="e">
        <f t="shared" si="145"/>
        <v>#REF!</v>
      </c>
      <c r="L1035" s="16" t="e">
        <f t="shared" si="146"/>
        <v>#REF!</v>
      </c>
      <c r="M1035" s="276" t="e">
        <f t="shared" si="147"/>
        <v>#REF!</v>
      </c>
      <c r="N1035" s="16" t="e">
        <f t="shared" si="148"/>
        <v>#REF!</v>
      </c>
      <c r="O1035" s="16" t="e">
        <f t="shared" si="149"/>
        <v>#REF!</v>
      </c>
      <c r="P1035" s="16" t="e">
        <f>#REF!</f>
        <v>#REF!</v>
      </c>
      <c r="Q1035" s="16" t="e">
        <f t="shared" si="150"/>
        <v>#REF!</v>
      </c>
      <c r="R1035" s="241" t="e">
        <f>#REF!</f>
        <v>#REF!</v>
      </c>
      <c r="S1035" s="37"/>
      <c r="T1035" s="242" t="e">
        <f t="shared" si="151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2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4"/>
        <v>#REF!</v>
      </c>
      <c r="K1036" s="16" t="e">
        <f t="shared" si="145"/>
        <v>#REF!</v>
      </c>
      <c r="L1036" s="16" t="e">
        <f t="shared" si="146"/>
        <v>#REF!</v>
      </c>
      <c r="M1036" s="276" t="e">
        <f t="shared" si="147"/>
        <v>#REF!</v>
      </c>
      <c r="N1036" s="16" t="e">
        <f t="shared" si="148"/>
        <v>#REF!</v>
      </c>
      <c r="O1036" s="16" t="e">
        <f t="shared" si="149"/>
        <v>#REF!</v>
      </c>
      <c r="P1036" s="16" t="e">
        <f>#REF!</f>
        <v>#REF!</v>
      </c>
      <c r="Q1036" s="16" t="e">
        <f t="shared" si="150"/>
        <v>#REF!</v>
      </c>
      <c r="R1036" s="241" t="e">
        <f>#REF!</f>
        <v>#REF!</v>
      </c>
      <c r="S1036" s="37"/>
      <c r="T1036" s="242" t="e">
        <f t="shared" si="151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2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4"/>
        <v>#REF!</v>
      </c>
      <c r="K1037" s="16" t="e">
        <f t="shared" si="145"/>
        <v>#REF!</v>
      </c>
      <c r="L1037" s="16" t="e">
        <f t="shared" si="146"/>
        <v>#REF!</v>
      </c>
      <c r="M1037" s="276" t="e">
        <f t="shared" si="147"/>
        <v>#REF!</v>
      </c>
      <c r="N1037" s="16" t="e">
        <f t="shared" si="148"/>
        <v>#REF!</v>
      </c>
      <c r="O1037" s="16" t="e">
        <f t="shared" si="149"/>
        <v>#REF!</v>
      </c>
      <c r="P1037" s="16" t="e">
        <f>#REF!</f>
        <v>#REF!</v>
      </c>
      <c r="Q1037" s="16" t="e">
        <f t="shared" si="150"/>
        <v>#REF!</v>
      </c>
      <c r="R1037" s="241" t="e">
        <f>#REF!</f>
        <v>#REF!</v>
      </c>
      <c r="S1037" s="37"/>
      <c r="T1037" s="242" t="e">
        <f t="shared" si="151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2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4"/>
        <v>#REF!</v>
      </c>
      <c r="K1038" s="16" t="e">
        <f t="shared" si="145"/>
        <v>#REF!</v>
      </c>
      <c r="L1038" s="16" t="e">
        <f t="shared" si="146"/>
        <v>#REF!</v>
      </c>
      <c r="M1038" s="276" t="e">
        <f t="shared" si="147"/>
        <v>#REF!</v>
      </c>
      <c r="N1038" s="16" t="e">
        <f t="shared" si="148"/>
        <v>#REF!</v>
      </c>
      <c r="O1038" s="16" t="e">
        <f t="shared" si="149"/>
        <v>#REF!</v>
      </c>
      <c r="P1038" s="16" t="e">
        <f>#REF!</f>
        <v>#REF!</v>
      </c>
      <c r="Q1038" s="16" t="e">
        <f t="shared" si="150"/>
        <v>#REF!</v>
      </c>
      <c r="R1038" s="241" t="e">
        <f>#REF!</f>
        <v>#REF!</v>
      </c>
      <c r="S1038" s="37"/>
      <c r="T1038" s="242" t="e">
        <f t="shared" si="151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2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4"/>
        <v>#REF!</v>
      </c>
      <c r="K1039" s="16" t="e">
        <f t="shared" si="145"/>
        <v>#REF!</v>
      </c>
      <c r="L1039" s="16" t="e">
        <f t="shared" si="146"/>
        <v>#REF!</v>
      </c>
      <c r="M1039" s="276" t="e">
        <f t="shared" si="147"/>
        <v>#REF!</v>
      </c>
      <c r="N1039" s="16" t="e">
        <f t="shared" si="148"/>
        <v>#REF!</v>
      </c>
      <c r="O1039" s="16" t="e">
        <f t="shared" si="149"/>
        <v>#REF!</v>
      </c>
      <c r="P1039" s="16" t="e">
        <f>#REF!</f>
        <v>#REF!</v>
      </c>
      <c r="Q1039" s="16" t="e">
        <f t="shared" si="150"/>
        <v>#REF!</v>
      </c>
      <c r="R1039" s="241" t="e">
        <f>#REF!</f>
        <v>#REF!</v>
      </c>
      <c r="S1039" s="37"/>
      <c r="T1039" s="242" t="e">
        <f t="shared" si="151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2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4"/>
        <v>#REF!</v>
      </c>
      <c r="K1040" s="16" t="e">
        <f t="shared" si="145"/>
        <v>#REF!</v>
      </c>
      <c r="L1040" s="16" t="e">
        <f t="shared" si="146"/>
        <v>#REF!</v>
      </c>
      <c r="M1040" s="276" t="e">
        <f t="shared" si="147"/>
        <v>#REF!</v>
      </c>
      <c r="N1040" s="16" t="e">
        <f t="shared" si="148"/>
        <v>#REF!</v>
      </c>
      <c r="O1040" s="16" t="e">
        <f t="shared" si="149"/>
        <v>#REF!</v>
      </c>
      <c r="P1040" s="16" t="e">
        <f>#REF!</f>
        <v>#REF!</v>
      </c>
      <c r="Q1040" s="16" t="e">
        <f t="shared" si="150"/>
        <v>#REF!</v>
      </c>
      <c r="R1040" s="241" t="e">
        <f>#REF!</f>
        <v>#REF!</v>
      </c>
      <c r="S1040" s="37"/>
      <c r="T1040" s="242" t="e">
        <f t="shared" si="151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2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4"/>
        <v>#REF!</v>
      </c>
      <c r="K1041" s="16" t="e">
        <f t="shared" si="145"/>
        <v>#REF!</v>
      </c>
      <c r="L1041" s="16" t="e">
        <f t="shared" si="146"/>
        <v>#REF!</v>
      </c>
      <c r="M1041" s="276" t="e">
        <f t="shared" si="147"/>
        <v>#REF!</v>
      </c>
      <c r="N1041" s="16" t="e">
        <f t="shared" si="148"/>
        <v>#REF!</v>
      </c>
      <c r="O1041" s="16" t="e">
        <f t="shared" si="149"/>
        <v>#REF!</v>
      </c>
      <c r="P1041" s="16" t="e">
        <f>#REF!</f>
        <v>#REF!</v>
      </c>
      <c r="Q1041" s="16" t="e">
        <f t="shared" si="150"/>
        <v>#REF!</v>
      </c>
      <c r="R1041" s="241" t="e">
        <f>#REF!</f>
        <v>#REF!</v>
      </c>
      <c r="S1041" s="37"/>
      <c r="T1041" s="242" t="e">
        <f t="shared" si="151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2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4"/>
        <v>#REF!</v>
      </c>
      <c r="K1042" s="16" t="e">
        <f t="shared" si="145"/>
        <v>#REF!</v>
      </c>
      <c r="L1042" s="16" t="e">
        <f t="shared" si="146"/>
        <v>#REF!</v>
      </c>
      <c r="M1042" s="276" t="e">
        <f t="shared" si="147"/>
        <v>#REF!</v>
      </c>
      <c r="N1042" s="16" t="e">
        <f t="shared" si="148"/>
        <v>#REF!</v>
      </c>
      <c r="O1042" s="16" t="e">
        <f t="shared" si="149"/>
        <v>#REF!</v>
      </c>
      <c r="P1042" s="16" t="e">
        <f>#REF!</f>
        <v>#REF!</v>
      </c>
      <c r="Q1042" s="16" t="e">
        <f t="shared" si="150"/>
        <v>#REF!</v>
      </c>
      <c r="R1042" s="241" t="e">
        <f>#REF!</f>
        <v>#REF!</v>
      </c>
      <c r="S1042" s="37"/>
      <c r="T1042" s="242" t="e">
        <f t="shared" si="151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2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4"/>
        <v>#REF!</v>
      </c>
      <c r="K1043" s="16" t="e">
        <f t="shared" si="145"/>
        <v>#REF!</v>
      </c>
      <c r="L1043" s="16" t="e">
        <f t="shared" si="146"/>
        <v>#REF!</v>
      </c>
      <c r="M1043" s="276" t="e">
        <f t="shared" si="147"/>
        <v>#REF!</v>
      </c>
      <c r="N1043" s="16" t="e">
        <f t="shared" si="148"/>
        <v>#REF!</v>
      </c>
      <c r="O1043" s="16" t="e">
        <f t="shared" si="149"/>
        <v>#REF!</v>
      </c>
      <c r="P1043" s="16" t="e">
        <f>#REF!</f>
        <v>#REF!</v>
      </c>
      <c r="Q1043" s="16" t="e">
        <f t="shared" si="150"/>
        <v>#REF!</v>
      </c>
      <c r="R1043" s="241" t="e">
        <f>#REF!</f>
        <v>#REF!</v>
      </c>
      <c r="S1043" s="37"/>
      <c r="T1043" s="242" t="e">
        <f t="shared" si="151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2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4"/>
        <v>#REF!</v>
      </c>
      <c r="K1044" s="16" t="e">
        <f t="shared" si="145"/>
        <v>#REF!</v>
      </c>
      <c r="L1044" s="16" t="e">
        <f t="shared" si="146"/>
        <v>#REF!</v>
      </c>
      <c r="M1044" s="276" t="e">
        <f t="shared" si="147"/>
        <v>#REF!</v>
      </c>
      <c r="N1044" s="16" t="e">
        <f t="shared" si="148"/>
        <v>#REF!</v>
      </c>
      <c r="O1044" s="16" t="e">
        <f t="shared" si="149"/>
        <v>#REF!</v>
      </c>
      <c r="P1044" s="16" t="e">
        <f>#REF!</f>
        <v>#REF!</v>
      </c>
      <c r="Q1044" s="16" t="e">
        <f t="shared" si="150"/>
        <v>#REF!</v>
      </c>
      <c r="R1044" s="241" t="e">
        <f>#REF!</f>
        <v>#REF!</v>
      </c>
      <c r="S1044" s="37"/>
      <c r="T1044" s="242" t="e">
        <f t="shared" si="151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2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4"/>
        <v>#REF!</v>
      </c>
      <c r="K1045" s="16" t="e">
        <f t="shared" si="145"/>
        <v>#REF!</v>
      </c>
      <c r="L1045" s="16" t="e">
        <f t="shared" si="146"/>
        <v>#REF!</v>
      </c>
      <c r="M1045" s="276" t="e">
        <f t="shared" si="147"/>
        <v>#REF!</v>
      </c>
      <c r="N1045" s="16" t="e">
        <f t="shared" si="148"/>
        <v>#REF!</v>
      </c>
      <c r="O1045" s="16" t="e">
        <f t="shared" si="149"/>
        <v>#REF!</v>
      </c>
      <c r="P1045" s="16" t="e">
        <f>#REF!</f>
        <v>#REF!</v>
      </c>
      <c r="Q1045" s="16" t="e">
        <f t="shared" si="150"/>
        <v>#REF!</v>
      </c>
      <c r="R1045" s="241" t="e">
        <f>#REF!</f>
        <v>#REF!</v>
      </c>
      <c r="S1045" s="37"/>
      <c r="T1045" s="242" t="e">
        <f t="shared" si="151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2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4"/>
        <v>#REF!</v>
      </c>
      <c r="K1046" s="16" t="e">
        <f t="shared" si="145"/>
        <v>#REF!</v>
      </c>
      <c r="L1046" s="16" t="e">
        <f t="shared" si="146"/>
        <v>#REF!</v>
      </c>
      <c r="M1046" s="276" t="e">
        <f t="shared" si="147"/>
        <v>#REF!</v>
      </c>
      <c r="N1046" s="16" t="e">
        <f t="shared" si="148"/>
        <v>#REF!</v>
      </c>
      <c r="O1046" s="16" t="e">
        <f t="shared" si="149"/>
        <v>#REF!</v>
      </c>
      <c r="P1046" s="16" t="e">
        <f>#REF!</f>
        <v>#REF!</v>
      </c>
      <c r="Q1046" s="16" t="e">
        <f t="shared" si="150"/>
        <v>#REF!</v>
      </c>
      <c r="R1046" s="241" t="e">
        <f>#REF!</f>
        <v>#REF!</v>
      </c>
      <c r="S1046" s="37"/>
      <c r="T1046" s="242" t="e">
        <f t="shared" si="151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2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4"/>
        <v>#REF!</v>
      </c>
      <c r="K1047" s="16" t="e">
        <f t="shared" si="145"/>
        <v>#REF!</v>
      </c>
      <c r="L1047" s="16" t="e">
        <f t="shared" si="146"/>
        <v>#REF!</v>
      </c>
      <c r="M1047" s="276" t="e">
        <f t="shared" si="147"/>
        <v>#REF!</v>
      </c>
      <c r="N1047" s="16" t="e">
        <f t="shared" si="148"/>
        <v>#REF!</v>
      </c>
      <c r="O1047" s="16" t="e">
        <f t="shared" si="149"/>
        <v>#REF!</v>
      </c>
      <c r="P1047" s="16" t="e">
        <f>#REF!</f>
        <v>#REF!</v>
      </c>
      <c r="Q1047" s="16" t="e">
        <f t="shared" si="150"/>
        <v>#REF!</v>
      </c>
      <c r="R1047" s="241" t="e">
        <f>#REF!</f>
        <v>#REF!</v>
      </c>
      <c r="S1047" s="37"/>
      <c r="T1047" s="242" t="e">
        <f t="shared" si="151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2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4"/>
        <v>#REF!</v>
      </c>
      <c r="K1048" s="16" t="e">
        <f t="shared" si="145"/>
        <v>#REF!</v>
      </c>
      <c r="L1048" s="16" t="e">
        <f t="shared" si="146"/>
        <v>#REF!</v>
      </c>
      <c r="M1048" s="276" t="e">
        <f t="shared" si="147"/>
        <v>#REF!</v>
      </c>
      <c r="N1048" s="16" t="e">
        <f t="shared" si="148"/>
        <v>#REF!</v>
      </c>
      <c r="O1048" s="16" t="e">
        <f t="shared" si="149"/>
        <v>#REF!</v>
      </c>
      <c r="P1048" s="16" t="e">
        <f>#REF!</f>
        <v>#REF!</v>
      </c>
      <c r="Q1048" s="16" t="e">
        <f t="shared" si="150"/>
        <v>#REF!</v>
      </c>
      <c r="R1048" s="241" t="e">
        <f>#REF!</f>
        <v>#REF!</v>
      </c>
      <c r="S1048" s="37"/>
      <c r="T1048" s="242" t="e">
        <f t="shared" si="151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2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4"/>
        <v>#REF!</v>
      </c>
      <c r="K1049" s="16" t="e">
        <f t="shared" si="145"/>
        <v>#REF!</v>
      </c>
      <c r="L1049" s="16" t="e">
        <f t="shared" si="146"/>
        <v>#REF!</v>
      </c>
      <c r="M1049" s="276" t="e">
        <f t="shared" si="147"/>
        <v>#REF!</v>
      </c>
      <c r="N1049" s="16" t="e">
        <f t="shared" si="148"/>
        <v>#REF!</v>
      </c>
      <c r="O1049" s="16" t="e">
        <f t="shared" si="149"/>
        <v>#REF!</v>
      </c>
      <c r="P1049" s="16" t="e">
        <f>#REF!</f>
        <v>#REF!</v>
      </c>
      <c r="Q1049" s="16" t="e">
        <f t="shared" si="150"/>
        <v>#REF!</v>
      </c>
      <c r="R1049" s="241" t="e">
        <f>#REF!</f>
        <v>#REF!</v>
      </c>
      <c r="S1049" s="37"/>
      <c r="T1049" s="242" t="e">
        <f t="shared" si="151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2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4"/>
        <v>#REF!</v>
      </c>
      <c r="K1050" s="16" t="e">
        <f t="shared" si="145"/>
        <v>#REF!</v>
      </c>
      <c r="L1050" s="16" t="e">
        <f t="shared" si="146"/>
        <v>#REF!</v>
      </c>
      <c r="M1050" s="276" t="e">
        <f t="shared" si="147"/>
        <v>#REF!</v>
      </c>
      <c r="N1050" s="16" t="e">
        <f t="shared" si="148"/>
        <v>#REF!</v>
      </c>
      <c r="O1050" s="16" t="e">
        <f t="shared" si="149"/>
        <v>#REF!</v>
      </c>
      <c r="P1050" s="16" t="e">
        <f>#REF!</f>
        <v>#REF!</v>
      </c>
      <c r="Q1050" s="16" t="e">
        <f t="shared" si="150"/>
        <v>#REF!</v>
      </c>
      <c r="R1050" s="241" t="e">
        <f>#REF!</f>
        <v>#REF!</v>
      </c>
      <c r="S1050" s="37"/>
      <c r="T1050" s="242" t="e">
        <f t="shared" si="151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2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4"/>
        <v>#REF!</v>
      </c>
      <c r="K1051" s="16" t="e">
        <f t="shared" si="145"/>
        <v>#REF!</v>
      </c>
      <c r="L1051" s="16" t="e">
        <f t="shared" si="146"/>
        <v>#REF!</v>
      </c>
      <c r="M1051" s="276" t="e">
        <f t="shared" si="147"/>
        <v>#REF!</v>
      </c>
      <c r="N1051" s="16" t="e">
        <f t="shared" si="148"/>
        <v>#REF!</v>
      </c>
      <c r="O1051" s="16" t="e">
        <f t="shared" si="149"/>
        <v>#REF!</v>
      </c>
      <c r="P1051" s="16" t="e">
        <f>#REF!</f>
        <v>#REF!</v>
      </c>
      <c r="Q1051" s="16" t="e">
        <f t="shared" si="150"/>
        <v>#REF!</v>
      </c>
      <c r="R1051" s="241" t="e">
        <f>#REF!</f>
        <v>#REF!</v>
      </c>
      <c r="S1051" s="37"/>
      <c r="T1051" s="242" t="e">
        <f t="shared" si="151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2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4"/>
        <v>#REF!</v>
      </c>
      <c r="K1052" s="16" t="e">
        <f t="shared" si="145"/>
        <v>#REF!</v>
      </c>
      <c r="L1052" s="16" t="e">
        <f t="shared" si="146"/>
        <v>#REF!</v>
      </c>
      <c r="M1052" s="276" t="e">
        <f t="shared" si="147"/>
        <v>#REF!</v>
      </c>
      <c r="N1052" s="16" t="e">
        <f t="shared" si="148"/>
        <v>#REF!</v>
      </c>
      <c r="O1052" s="16" t="e">
        <f t="shared" si="149"/>
        <v>#REF!</v>
      </c>
      <c r="P1052" s="16" t="e">
        <f>#REF!</f>
        <v>#REF!</v>
      </c>
      <c r="Q1052" s="16" t="e">
        <f t="shared" si="150"/>
        <v>#REF!</v>
      </c>
      <c r="R1052" s="241" t="e">
        <f>#REF!</f>
        <v>#REF!</v>
      </c>
      <c r="S1052" s="37"/>
      <c r="T1052" s="242" t="e">
        <f t="shared" si="151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2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4"/>
        <v>#REF!</v>
      </c>
      <c r="K1053" s="16" t="e">
        <f t="shared" si="145"/>
        <v>#REF!</v>
      </c>
      <c r="L1053" s="16" t="e">
        <f t="shared" si="146"/>
        <v>#REF!</v>
      </c>
      <c r="M1053" s="276" t="e">
        <f t="shared" si="147"/>
        <v>#REF!</v>
      </c>
      <c r="N1053" s="16" t="e">
        <f t="shared" si="148"/>
        <v>#REF!</v>
      </c>
      <c r="O1053" s="16" t="e">
        <f t="shared" si="149"/>
        <v>#REF!</v>
      </c>
      <c r="P1053" s="16" t="e">
        <f>#REF!</f>
        <v>#REF!</v>
      </c>
      <c r="Q1053" s="16" t="e">
        <f t="shared" si="150"/>
        <v>#REF!</v>
      </c>
      <c r="R1053" s="241" t="e">
        <f>#REF!</f>
        <v>#REF!</v>
      </c>
      <c r="S1053" s="37"/>
      <c r="T1053" s="242" t="e">
        <f t="shared" si="151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2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4"/>
        <v>#REF!</v>
      </c>
      <c r="K1054" s="16" t="e">
        <f t="shared" si="145"/>
        <v>#REF!</v>
      </c>
      <c r="L1054" s="16" t="e">
        <f t="shared" si="146"/>
        <v>#REF!</v>
      </c>
      <c r="M1054" s="276" t="e">
        <f t="shared" si="147"/>
        <v>#REF!</v>
      </c>
      <c r="N1054" s="16" t="e">
        <f t="shared" si="148"/>
        <v>#REF!</v>
      </c>
      <c r="O1054" s="16" t="e">
        <f t="shared" si="149"/>
        <v>#REF!</v>
      </c>
      <c r="P1054" s="16" t="e">
        <f>#REF!</f>
        <v>#REF!</v>
      </c>
      <c r="Q1054" s="16" t="e">
        <f t="shared" si="150"/>
        <v>#REF!</v>
      </c>
      <c r="R1054" s="241" t="e">
        <f>#REF!</f>
        <v>#REF!</v>
      </c>
      <c r="S1054" s="37"/>
      <c r="T1054" s="242" t="e">
        <f t="shared" si="151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2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4"/>
        <v>#REF!</v>
      </c>
      <c r="K1055" s="16" t="e">
        <f t="shared" si="145"/>
        <v>#REF!</v>
      </c>
      <c r="L1055" s="16" t="e">
        <f t="shared" si="146"/>
        <v>#REF!</v>
      </c>
      <c r="M1055" s="276" t="e">
        <f t="shared" si="147"/>
        <v>#REF!</v>
      </c>
      <c r="N1055" s="16" t="e">
        <f t="shared" si="148"/>
        <v>#REF!</v>
      </c>
      <c r="O1055" s="16" t="e">
        <f t="shared" si="149"/>
        <v>#REF!</v>
      </c>
      <c r="P1055" s="16" t="e">
        <f>#REF!</f>
        <v>#REF!</v>
      </c>
      <c r="Q1055" s="16" t="e">
        <f t="shared" si="150"/>
        <v>#REF!</v>
      </c>
      <c r="R1055" s="241" t="e">
        <f>#REF!</f>
        <v>#REF!</v>
      </c>
      <c r="S1055" s="37"/>
      <c r="T1055" s="242" t="e">
        <f t="shared" si="151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2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4"/>
        <v>#REF!</v>
      </c>
      <c r="K1056" s="16" t="e">
        <f t="shared" si="145"/>
        <v>#REF!</v>
      </c>
      <c r="L1056" s="16" t="e">
        <f t="shared" si="146"/>
        <v>#REF!</v>
      </c>
      <c r="M1056" s="276" t="e">
        <f t="shared" si="147"/>
        <v>#REF!</v>
      </c>
      <c r="N1056" s="16" t="e">
        <f t="shared" si="148"/>
        <v>#REF!</v>
      </c>
      <c r="O1056" s="16" t="e">
        <f t="shared" si="149"/>
        <v>#REF!</v>
      </c>
      <c r="P1056" s="16" t="e">
        <f>#REF!</f>
        <v>#REF!</v>
      </c>
      <c r="Q1056" s="16" t="e">
        <f t="shared" si="150"/>
        <v>#REF!</v>
      </c>
      <c r="R1056" s="241" t="e">
        <f>#REF!</f>
        <v>#REF!</v>
      </c>
      <c r="S1056" s="37"/>
      <c r="T1056" s="242" t="e">
        <f t="shared" si="151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2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4"/>
        <v>#REF!</v>
      </c>
      <c r="K1057" s="16" t="e">
        <f t="shared" si="145"/>
        <v>#REF!</v>
      </c>
      <c r="L1057" s="16" t="e">
        <f t="shared" si="146"/>
        <v>#REF!</v>
      </c>
      <c r="M1057" s="276" t="e">
        <f t="shared" si="147"/>
        <v>#REF!</v>
      </c>
      <c r="N1057" s="16" t="e">
        <f t="shared" si="148"/>
        <v>#REF!</v>
      </c>
      <c r="O1057" s="16" t="e">
        <f t="shared" si="149"/>
        <v>#REF!</v>
      </c>
      <c r="P1057" s="16" t="e">
        <f>#REF!</f>
        <v>#REF!</v>
      </c>
      <c r="Q1057" s="16" t="e">
        <f t="shared" si="150"/>
        <v>#REF!</v>
      </c>
      <c r="R1057" s="241" t="e">
        <f>#REF!</f>
        <v>#REF!</v>
      </c>
      <c r="S1057" s="37"/>
      <c r="T1057" s="242" t="e">
        <f t="shared" si="151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2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4"/>
        <v>#REF!</v>
      </c>
      <c r="K1058" s="16" t="e">
        <f t="shared" si="145"/>
        <v>#REF!</v>
      </c>
      <c r="L1058" s="16" t="e">
        <f t="shared" si="146"/>
        <v>#REF!</v>
      </c>
      <c r="M1058" s="276" t="e">
        <f t="shared" si="147"/>
        <v>#REF!</v>
      </c>
      <c r="N1058" s="16" t="e">
        <f t="shared" si="148"/>
        <v>#REF!</v>
      </c>
      <c r="O1058" s="16" t="e">
        <f t="shared" si="149"/>
        <v>#REF!</v>
      </c>
      <c r="P1058" s="16" t="e">
        <f>#REF!</f>
        <v>#REF!</v>
      </c>
      <c r="Q1058" s="16" t="e">
        <f t="shared" si="150"/>
        <v>#REF!</v>
      </c>
      <c r="R1058" s="241" t="e">
        <f>#REF!</f>
        <v>#REF!</v>
      </c>
      <c r="S1058" s="37"/>
      <c r="T1058" s="242" t="e">
        <f t="shared" si="151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2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4"/>
        <v>#REF!</v>
      </c>
      <c r="K1059" s="16" t="e">
        <f t="shared" si="145"/>
        <v>#REF!</v>
      </c>
      <c r="L1059" s="16" t="e">
        <f t="shared" si="146"/>
        <v>#REF!</v>
      </c>
      <c r="M1059" s="276" t="e">
        <f t="shared" si="147"/>
        <v>#REF!</v>
      </c>
      <c r="N1059" s="16" t="e">
        <f t="shared" si="148"/>
        <v>#REF!</v>
      </c>
      <c r="O1059" s="16" t="e">
        <f t="shared" si="149"/>
        <v>#REF!</v>
      </c>
      <c r="P1059" s="16" t="e">
        <f>#REF!</f>
        <v>#REF!</v>
      </c>
      <c r="Q1059" s="16" t="e">
        <f t="shared" si="150"/>
        <v>#REF!</v>
      </c>
      <c r="R1059" s="241" t="e">
        <f>#REF!</f>
        <v>#REF!</v>
      </c>
      <c r="S1059" s="37"/>
      <c r="T1059" s="242" t="e">
        <f t="shared" si="151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2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4"/>
        <v>#REF!</v>
      </c>
      <c r="K1060" s="16" t="e">
        <f t="shared" si="145"/>
        <v>#REF!</v>
      </c>
      <c r="L1060" s="16" t="e">
        <f t="shared" si="146"/>
        <v>#REF!</v>
      </c>
      <c r="M1060" s="276" t="e">
        <f t="shared" si="147"/>
        <v>#REF!</v>
      </c>
      <c r="N1060" s="16" t="e">
        <f t="shared" si="148"/>
        <v>#REF!</v>
      </c>
      <c r="O1060" s="16" t="e">
        <f t="shared" si="149"/>
        <v>#REF!</v>
      </c>
      <c r="P1060" s="16" t="e">
        <f>#REF!</f>
        <v>#REF!</v>
      </c>
      <c r="Q1060" s="16" t="e">
        <f t="shared" si="150"/>
        <v>#REF!</v>
      </c>
      <c r="R1060" s="241" t="e">
        <f>#REF!</f>
        <v>#REF!</v>
      </c>
      <c r="S1060" s="37"/>
      <c r="T1060" s="242" t="e">
        <f t="shared" si="151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2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4"/>
        <v>#REF!</v>
      </c>
      <c r="K1061" s="16" t="e">
        <f t="shared" si="145"/>
        <v>#REF!</v>
      </c>
      <c r="L1061" s="16" t="e">
        <f t="shared" si="146"/>
        <v>#REF!</v>
      </c>
      <c r="M1061" s="276" t="e">
        <f t="shared" si="147"/>
        <v>#REF!</v>
      </c>
      <c r="N1061" s="16" t="e">
        <f t="shared" si="148"/>
        <v>#REF!</v>
      </c>
      <c r="O1061" s="16" t="e">
        <f t="shared" si="149"/>
        <v>#REF!</v>
      </c>
      <c r="P1061" s="16" t="e">
        <f>#REF!</f>
        <v>#REF!</v>
      </c>
      <c r="Q1061" s="16" t="e">
        <f t="shared" si="150"/>
        <v>#REF!</v>
      </c>
      <c r="R1061" s="241" t="e">
        <f>#REF!</f>
        <v>#REF!</v>
      </c>
      <c r="S1061" s="37"/>
      <c r="T1061" s="242" t="e">
        <f t="shared" si="151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2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4"/>
        <v>#REF!</v>
      </c>
      <c r="K1062" s="16" t="e">
        <f t="shared" si="145"/>
        <v>#REF!</v>
      </c>
      <c r="L1062" s="16" t="e">
        <f t="shared" si="146"/>
        <v>#REF!</v>
      </c>
      <c r="M1062" s="276" t="e">
        <f t="shared" si="147"/>
        <v>#REF!</v>
      </c>
      <c r="N1062" s="16" t="e">
        <f t="shared" si="148"/>
        <v>#REF!</v>
      </c>
      <c r="O1062" s="16" t="e">
        <f t="shared" si="149"/>
        <v>#REF!</v>
      </c>
      <c r="P1062" s="16" t="e">
        <f>#REF!</f>
        <v>#REF!</v>
      </c>
      <c r="Q1062" s="16" t="e">
        <f t="shared" si="150"/>
        <v>#REF!</v>
      </c>
      <c r="R1062" s="241" t="e">
        <f>#REF!</f>
        <v>#REF!</v>
      </c>
      <c r="S1062" s="37"/>
      <c r="T1062" s="242" t="e">
        <f t="shared" si="151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2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4"/>
        <v>#REF!</v>
      </c>
      <c r="K1063" s="16" t="e">
        <f t="shared" si="145"/>
        <v>#REF!</v>
      </c>
      <c r="L1063" s="16" t="e">
        <f t="shared" si="146"/>
        <v>#REF!</v>
      </c>
      <c r="M1063" s="276" t="e">
        <f t="shared" si="147"/>
        <v>#REF!</v>
      </c>
      <c r="N1063" s="16" t="e">
        <f t="shared" si="148"/>
        <v>#REF!</v>
      </c>
      <c r="O1063" s="16" t="e">
        <f t="shared" si="149"/>
        <v>#REF!</v>
      </c>
      <c r="P1063" s="16" t="e">
        <f>#REF!</f>
        <v>#REF!</v>
      </c>
      <c r="Q1063" s="16" t="e">
        <f t="shared" si="150"/>
        <v>#REF!</v>
      </c>
      <c r="R1063" s="241" t="e">
        <f>#REF!</f>
        <v>#REF!</v>
      </c>
      <c r="S1063" s="37"/>
      <c r="T1063" s="242" t="e">
        <f t="shared" si="151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2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4"/>
        <v>#REF!</v>
      </c>
      <c r="K1064" s="16" t="e">
        <f t="shared" si="145"/>
        <v>#REF!</v>
      </c>
      <c r="L1064" s="16" t="e">
        <f t="shared" si="146"/>
        <v>#REF!</v>
      </c>
      <c r="M1064" s="276" t="e">
        <f t="shared" si="147"/>
        <v>#REF!</v>
      </c>
      <c r="N1064" s="16" t="e">
        <f t="shared" si="148"/>
        <v>#REF!</v>
      </c>
      <c r="O1064" s="16" t="e">
        <f t="shared" si="149"/>
        <v>#REF!</v>
      </c>
      <c r="P1064" s="16" t="e">
        <f>#REF!</f>
        <v>#REF!</v>
      </c>
      <c r="Q1064" s="16" t="e">
        <f t="shared" si="150"/>
        <v>#REF!</v>
      </c>
      <c r="R1064" s="241" t="e">
        <f>#REF!</f>
        <v>#REF!</v>
      </c>
      <c r="S1064" s="37"/>
      <c r="T1064" s="242" t="e">
        <f t="shared" si="151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2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4"/>
        <v>#REF!</v>
      </c>
      <c r="K1065" s="16" t="e">
        <f t="shared" si="145"/>
        <v>#REF!</v>
      </c>
      <c r="L1065" s="16" t="e">
        <f t="shared" si="146"/>
        <v>#REF!</v>
      </c>
      <c r="M1065" s="276" t="e">
        <f t="shared" si="147"/>
        <v>#REF!</v>
      </c>
      <c r="N1065" s="16" t="e">
        <f t="shared" si="148"/>
        <v>#REF!</v>
      </c>
      <c r="O1065" s="16" t="e">
        <f t="shared" si="149"/>
        <v>#REF!</v>
      </c>
      <c r="P1065" s="16" t="e">
        <f>#REF!</f>
        <v>#REF!</v>
      </c>
      <c r="Q1065" s="16" t="e">
        <f t="shared" si="150"/>
        <v>#REF!</v>
      </c>
      <c r="R1065" s="241" t="e">
        <f>#REF!</f>
        <v>#REF!</v>
      </c>
      <c r="S1065" s="37"/>
      <c r="T1065" s="242" t="e">
        <f t="shared" si="151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2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4"/>
        <v>#REF!</v>
      </c>
      <c r="K1066" s="16" t="e">
        <f t="shared" si="145"/>
        <v>#REF!</v>
      </c>
      <c r="L1066" s="16" t="e">
        <f t="shared" si="146"/>
        <v>#REF!</v>
      </c>
      <c r="M1066" s="276" t="e">
        <f t="shared" si="147"/>
        <v>#REF!</v>
      </c>
      <c r="N1066" s="16" t="e">
        <f t="shared" si="148"/>
        <v>#REF!</v>
      </c>
      <c r="O1066" s="16" t="e">
        <f t="shared" si="149"/>
        <v>#REF!</v>
      </c>
      <c r="P1066" s="16" t="e">
        <f>#REF!</f>
        <v>#REF!</v>
      </c>
      <c r="Q1066" s="16" t="e">
        <f t="shared" si="150"/>
        <v>#REF!</v>
      </c>
      <c r="R1066" s="241" t="e">
        <f>#REF!</f>
        <v>#REF!</v>
      </c>
      <c r="S1066" s="37"/>
      <c r="T1066" s="242" t="e">
        <f t="shared" si="151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2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4"/>
        <v>#REF!</v>
      </c>
      <c r="K1067" s="16" t="e">
        <f t="shared" si="145"/>
        <v>#REF!</v>
      </c>
      <c r="L1067" s="16" t="e">
        <f t="shared" si="146"/>
        <v>#REF!</v>
      </c>
      <c r="M1067" s="276" t="e">
        <f t="shared" si="147"/>
        <v>#REF!</v>
      </c>
      <c r="N1067" s="16" t="e">
        <f t="shared" si="148"/>
        <v>#REF!</v>
      </c>
      <c r="O1067" s="16" t="e">
        <f t="shared" si="149"/>
        <v>#REF!</v>
      </c>
      <c r="P1067" s="16" t="e">
        <f>#REF!</f>
        <v>#REF!</v>
      </c>
      <c r="Q1067" s="16" t="e">
        <f t="shared" si="150"/>
        <v>#REF!</v>
      </c>
      <c r="R1067" s="241" t="e">
        <f>#REF!</f>
        <v>#REF!</v>
      </c>
      <c r="S1067" s="37"/>
      <c r="T1067" s="242" t="e">
        <f t="shared" si="151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2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4"/>
        <v>#REF!</v>
      </c>
      <c r="K1068" s="16" t="e">
        <f t="shared" si="145"/>
        <v>#REF!</v>
      </c>
      <c r="L1068" s="16" t="e">
        <f t="shared" si="146"/>
        <v>#REF!</v>
      </c>
      <c r="M1068" s="276" t="e">
        <f t="shared" si="147"/>
        <v>#REF!</v>
      </c>
      <c r="N1068" s="16" t="e">
        <f t="shared" si="148"/>
        <v>#REF!</v>
      </c>
      <c r="O1068" s="16" t="e">
        <f t="shared" si="149"/>
        <v>#REF!</v>
      </c>
      <c r="P1068" s="16" t="e">
        <f>#REF!</f>
        <v>#REF!</v>
      </c>
      <c r="Q1068" s="16" t="e">
        <f t="shared" si="150"/>
        <v>#REF!</v>
      </c>
      <c r="R1068" s="241" t="e">
        <f>#REF!</f>
        <v>#REF!</v>
      </c>
      <c r="S1068" s="37"/>
      <c r="T1068" s="242" t="e">
        <f t="shared" si="151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2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4"/>
        <v>#REF!</v>
      </c>
      <c r="K1069" s="16" t="e">
        <f t="shared" si="145"/>
        <v>#REF!</v>
      </c>
      <c r="L1069" s="16" t="e">
        <f t="shared" si="146"/>
        <v>#REF!</v>
      </c>
      <c r="M1069" s="276" t="e">
        <f t="shared" si="147"/>
        <v>#REF!</v>
      </c>
      <c r="N1069" s="16" t="e">
        <f t="shared" si="148"/>
        <v>#REF!</v>
      </c>
      <c r="O1069" s="16" t="e">
        <f t="shared" si="149"/>
        <v>#REF!</v>
      </c>
      <c r="P1069" s="16" t="e">
        <f>#REF!</f>
        <v>#REF!</v>
      </c>
      <c r="Q1069" s="16" t="e">
        <f t="shared" si="150"/>
        <v>#REF!</v>
      </c>
      <c r="R1069" s="241" t="e">
        <f>#REF!</f>
        <v>#REF!</v>
      </c>
      <c r="S1069" s="37"/>
      <c r="T1069" s="242" t="e">
        <f t="shared" si="151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2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4"/>
        <v>#REF!</v>
      </c>
      <c r="K1070" s="16" t="e">
        <f t="shared" si="145"/>
        <v>#REF!</v>
      </c>
      <c r="L1070" s="16" t="e">
        <f t="shared" si="146"/>
        <v>#REF!</v>
      </c>
      <c r="M1070" s="276" t="e">
        <f t="shared" si="147"/>
        <v>#REF!</v>
      </c>
      <c r="N1070" s="16" t="e">
        <f t="shared" si="148"/>
        <v>#REF!</v>
      </c>
      <c r="O1070" s="16" t="e">
        <f t="shared" si="149"/>
        <v>#REF!</v>
      </c>
      <c r="P1070" s="16" t="e">
        <f>#REF!</f>
        <v>#REF!</v>
      </c>
      <c r="Q1070" s="16" t="e">
        <f t="shared" si="150"/>
        <v>#REF!</v>
      </c>
      <c r="R1070" s="241" t="e">
        <f>#REF!</f>
        <v>#REF!</v>
      </c>
      <c r="S1070" s="37"/>
      <c r="T1070" s="242" t="e">
        <f t="shared" si="151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2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4"/>
        <v>#REF!</v>
      </c>
      <c r="K1071" s="16" t="e">
        <f t="shared" si="145"/>
        <v>#REF!</v>
      </c>
      <c r="L1071" s="16" t="e">
        <f t="shared" si="146"/>
        <v>#REF!</v>
      </c>
      <c r="M1071" s="276" t="e">
        <f t="shared" si="147"/>
        <v>#REF!</v>
      </c>
      <c r="N1071" s="16" t="e">
        <f t="shared" si="148"/>
        <v>#REF!</v>
      </c>
      <c r="O1071" s="16" t="e">
        <f t="shared" si="149"/>
        <v>#REF!</v>
      </c>
      <c r="P1071" s="16" t="e">
        <f>#REF!</f>
        <v>#REF!</v>
      </c>
      <c r="Q1071" s="16" t="e">
        <f t="shared" si="150"/>
        <v>#REF!</v>
      </c>
      <c r="R1071" s="241" t="e">
        <f>#REF!</f>
        <v>#REF!</v>
      </c>
      <c r="S1071" s="37"/>
      <c r="T1071" s="242" t="e">
        <f t="shared" si="151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2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4"/>
        <v>#REF!</v>
      </c>
      <c r="K1072" s="16" t="e">
        <f t="shared" si="145"/>
        <v>#REF!</v>
      </c>
      <c r="L1072" s="16" t="e">
        <f t="shared" si="146"/>
        <v>#REF!</v>
      </c>
      <c r="M1072" s="276" t="e">
        <f t="shared" si="147"/>
        <v>#REF!</v>
      </c>
      <c r="N1072" s="16" t="e">
        <f t="shared" si="148"/>
        <v>#REF!</v>
      </c>
      <c r="O1072" s="16" t="e">
        <f t="shared" si="149"/>
        <v>#REF!</v>
      </c>
      <c r="P1072" s="16" t="e">
        <f>#REF!</f>
        <v>#REF!</v>
      </c>
      <c r="Q1072" s="16" t="e">
        <f t="shared" si="150"/>
        <v>#REF!</v>
      </c>
      <c r="R1072" s="241" t="e">
        <f>#REF!</f>
        <v>#REF!</v>
      </c>
      <c r="S1072" s="37"/>
      <c r="T1072" s="242" t="e">
        <f t="shared" si="151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2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4"/>
        <v>#REF!</v>
      </c>
      <c r="K1073" s="16" t="e">
        <f t="shared" si="145"/>
        <v>#REF!</v>
      </c>
      <c r="L1073" s="16" t="e">
        <f t="shared" si="146"/>
        <v>#REF!</v>
      </c>
      <c r="M1073" s="276" t="e">
        <f t="shared" si="147"/>
        <v>#REF!</v>
      </c>
      <c r="N1073" s="16" t="e">
        <f t="shared" si="148"/>
        <v>#REF!</v>
      </c>
      <c r="O1073" s="16" t="e">
        <f t="shared" si="149"/>
        <v>#REF!</v>
      </c>
      <c r="P1073" s="16" t="e">
        <f>#REF!</f>
        <v>#REF!</v>
      </c>
      <c r="Q1073" s="16" t="e">
        <f t="shared" si="150"/>
        <v>#REF!</v>
      </c>
      <c r="R1073" s="241" t="e">
        <f>#REF!</f>
        <v>#REF!</v>
      </c>
      <c r="S1073" s="37"/>
      <c r="T1073" s="242" t="e">
        <f t="shared" si="151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2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4"/>
        <v>#REF!</v>
      </c>
      <c r="K1074" s="16" t="e">
        <f t="shared" si="145"/>
        <v>#REF!</v>
      </c>
      <c r="L1074" s="16" t="e">
        <f t="shared" si="146"/>
        <v>#REF!</v>
      </c>
      <c r="M1074" s="276" t="e">
        <f t="shared" si="147"/>
        <v>#REF!</v>
      </c>
      <c r="N1074" s="16" t="e">
        <f t="shared" si="148"/>
        <v>#REF!</v>
      </c>
      <c r="O1074" s="16" t="e">
        <f t="shared" si="149"/>
        <v>#REF!</v>
      </c>
      <c r="P1074" s="16" t="e">
        <f>#REF!</f>
        <v>#REF!</v>
      </c>
      <c r="Q1074" s="16" t="e">
        <f t="shared" si="150"/>
        <v>#REF!</v>
      </c>
      <c r="R1074" s="241" t="e">
        <f>#REF!</f>
        <v>#REF!</v>
      </c>
      <c r="S1074" s="37"/>
      <c r="T1074" s="242" t="e">
        <f t="shared" si="151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2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4"/>
        <v>#REF!</v>
      </c>
      <c r="K1075" s="16" t="e">
        <f t="shared" si="145"/>
        <v>#REF!</v>
      </c>
      <c r="L1075" s="16" t="e">
        <f t="shared" si="146"/>
        <v>#REF!</v>
      </c>
      <c r="M1075" s="276" t="e">
        <f t="shared" si="147"/>
        <v>#REF!</v>
      </c>
      <c r="N1075" s="16" t="e">
        <f t="shared" si="148"/>
        <v>#REF!</v>
      </c>
      <c r="O1075" s="16" t="e">
        <f t="shared" si="149"/>
        <v>#REF!</v>
      </c>
      <c r="P1075" s="16" t="e">
        <f>#REF!</f>
        <v>#REF!</v>
      </c>
      <c r="Q1075" s="16" t="e">
        <f t="shared" si="150"/>
        <v>#REF!</v>
      </c>
      <c r="R1075" s="241" t="e">
        <f>#REF!</f>
        <v>#REF!</v>
      </c>
      <c r="S1075" s="37"/>
      <c r="T1075" s="242" t="e">
        <f t="shared" si="151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2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4"/>
        <v>#REF!</v>
      </c>
      <c r="K1076" s="16" t="e">
        <f t="shared" si="145"/>
        <v>#REF!</v>
      </c>
      <c r="L1076" s="16" t="e">
        <f t="shared" si="146"/>
        <v>#REF!</v>
      </c>
      <c r="M1076" s="276" t="e">
        <f t="shared" si="147"/>
        <v>#REF!</v>
      </c>
      <c r="N1076" s="16" t="e">
        <f t="shared" si="148"/>
        <v>#REF!</v>
      </c>
      <c r="O1076" s="16" t="e">
        <f t="shared" si="149"/>
        <v>#REF!</v>
      </c>
      <c r="P1076" s="16" t="e">
        <f>#REF!</f>
        <v>#REF!</v>
      </c>
      <c r="Q1076" s="16" t="e">
        <f t="shared" si="150"/>
        <v>#REF!</v>
      </c>
      <c r="R1076" s="241" t="e">
        <f>#REF!</f>
        <v>#REF!</v>
      </c>
      <c r="S1076" s="37"/>
      <c r="T1076" s="242" t="e">
        <f t="shared" si="151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2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4"/>
        <v>#REF!</v>
      </c>
      <c r="K1077" s="16" t="e">
        <f t="shared" si="145"/>
        <v>#REF!</v>
      </c>
      <c r="L1077" s="16" t="e">
        <f t="shared" si="146"/>
        <v>#REF!</v>
      </c>
      <c r="M1077" s="276" t="e">
        <f t="shared" si="147"/>
        <v>#REF!</v>
      </c>
      <c r="N1077" s="16" t="e">
        <f t="shared" si="148"/>
        <v>#REF!</v>
      </c>
      <c r="O1077" s="16" t="e">
        <f t="shared" si="149"/>
        <v>#REF!</v>
      </c>
      <c r="P1077" s="16" t="e">
        <f>#REF!</f>
        <v>#REF!</v>
      </c>
      <c r="Q1077" s="16" t="e">
        <f t="shared" si="150"/>
        <v>#REF!</v>
      </c>
      <c r="R1077" s="241" t="e">
        <f>#REF!</f>
        <v>#REF!</v>
      </c>
      <c r="S1077" s="37"/>
      <c r="T1077" s="242" t="e">
        <f t="shared" si="151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2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4"/>
        <v>#REF!</v>
      </c>
      <c r="K1078" s="16" t="e">
        <f t="shared" si="145"/>
        <v>#REF!</v>
      </c>
      <c r="L1078" s="16" t="e">
        <f t="shared" si="146"/>
        <v>#REF!</v>
      </c>
      <c r="M1078" s="276" t="e">
        <f t="shared" si="147"/>
        <v>#REF!</v>
      </c>
      <c r="N1078" s="16" t="e">
        <f t="shared" si="148"/>
        <v>#REF!</v>
      </c>
      <c r="O1078" s="16" t="e">
        <f t="shared" si="149"/>
        <v>#REF!</v>
      </c>
      <c r="P1078" s="16" t="e">
        <f>#REF!</f>
        <v>#REF!</v>
      </c>
      <c r="Q1078" s="16" t="e">
        <f t="shared" si="150"/>
        <v>#REF!</v>
      </c>
      <c r="R1078" s="241" t="e">
        <f>#REF!</f>
        <v>#REF!</v>
      </c>
      <c r="S1078" s="37"/>
      <c r="T1078" s="242" t="e">
        <f t="shared" si="151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2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4"/>
        <v>#REF!</v>
      </c>
      <c r="K1079" s="16" t="e">
        <f t="shared" si="145"/>
        <v>#REF!</v>
      </c>
      <c r="L1079" s="16" t="e">
        <f t="shared" si="146"/>
        <v>#REF!</v>
      </c>
      <c r="M1079" s="276" t="e">
        <f t="shared" si="147"/>
        <v>#REF!</v>
      </c>
      <c r="N1079" s="16" t="e">
        <f t="shared" si="148"/>
        <v>#REF!</v>
      </c>
      <c r="O1079" s="16" t="e">
        <f t="shared" si="149"/>
        <v>#REF!</v>
      </c>
      <c r="P1079" s="16" t="e">
        <f>#REF!</f>
        <v>#REF!</v>
      </c>
      <c r="Q1079" s="16" t="e">
        <f t="shared" si="150"/>
        <v>#REF!</v>
      </c>
      <c r="R1079" s="241" t="e">
        <f>#REF!</f>
        <v>#REF!</v>
      </c>
      <c r="S1079" s="37"/>
      <c r="T1079" s="242" t="e">
        <f t="shared" si="151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2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4"/>
        <v>#REF!</v>
      </c>
      <c r="K1080" s="16" t="e">
        <f t="shared" si="145"/>
        <v>#REF!</v>
      </c>
      <c r="L1080" s="16" t="e">
        <f t="shared" si="146"/>
        <v>#REF!</v>
      </c>
      <c r="M1080" s="276" t="e">
        <f t="shared" si="147"/>
        <v>#REF!</v>
      </c>
      <c r="N1080" s="16" t="e">
        <f t="shared" si="148"/>
        <v>#REF!</v>
      </c>
      <c r="O1080" s="16" t="e">
        <f t="shared" si="149"/>
        <v>#REF!</v>
      </c>
      <c r="P1080" s="16" t="e">
        <f>#REF!</f>
        <v>#REF!</v>
      </c>
      <c r="Q1080" s="16" t="e">
        <f t="shared" si="150"/>
        <v>#REF!</v>
      </c>
      <c r="R1080" s="241" t="e">
        <f>#REF!</f>
        <v>#REF!</v>
      </c>
      <c r="S1080" s="37"/>
      <c r="T1080" s="242" t="e">
        <f t="shared" si="151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2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4"/>
        <v>#REF!</v>
      </c>
      <c r="K1081" s="16" t="e">
        <f t="shared" si="145"/>
        <v>#REF!</v>
      </c>
      <c r="L1081" s="16" t="e">
        <f t="shared" si="146"/>
        <v>#REF!</v>
      </c>
      <c r="M1081" s="276" t="e">
        <f t="shared" si="147"/>
        <v>#REF!</v>
      </c>
      <c r="N1081" s="16" t="e">
        <f t="shared" si="148"/>
        <v>#REF!</v>
      </c>
      <c r="O1081" s="16" t="e">
        <f t="shared" si="149"/>
        <v>#REF!</v>
      </c>
      <c r="P1081" s="16" t="e">
        <f>#REF!</f>
        <v>#REF!</v>
      </c>
      <c r="Q1081" s="16" t="e">
        <f t="shared" si="150"/>
        <v>#REF!</v>
      </c>
      <c r="R1081" s="241" t="e">
        <f>#REF!</f>
        <v>#REF!</v>
      </c>
      <c r="S1081" s="37"/>
      <c r="T1081" s="242" t="e">
        <f t="shared" si="151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2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4"/>
        <v>#REF!</v>
      </c>
      <c r="K1082" s="16" t="e">
        <f t="shared" si="145"/>
        <v>#REF!</v>
      </c>
      <c r="L1082" s="16" t="e">
        <f t="shared" si="146"/>
        <v>#REF!</v>
      </c>
      <c r="M1082" s="276" t="e">
        <f t="shared" si="147"/>
        <v>#REF!</v>
      </c>
      <c r="N1082" s="16" t="e">
        <f t="shared" si="148"/>
        <v>#REF!</v>
      </c>
      <c r="O1082" s="16" t="e">
        <f t="shared" si="149"/>
        <v>#REF!</v>
      </c>
      <c r="P1082" s="16" t="e">
        <f>#REF!</f>
        <v>#REF!</v>
      </c>
      <c r="Q1082" s="16" t="e">
        <f t="shared" si="150"/>
        <v>#REF!</v>
      </c>
      <c r="R1082" s="241" t="e">
        <f>#REF!</f>
        <v>#REF!</v>
      </c>
      <c r="S1082" s="37"/>
      <c r="T1082" s="242" t="e">
        <f t="shared" si="151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2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4"/>
        <v>#REF!</v>
      </c>
      <c r="K1083" s="16" t="e">
        <f t="shared" si="145"/>
        <v>#REF!</v>
      </c>
      <c r="L1083" s="16" t="e">
        <f t="shared" si="146"/>
        <v>#REF!</v>
      </c>
      <c r="M1083" s="276" t="e">
        <f t="shared" si="147"/>
        <v>#REF!</v>
      </c>
      <c r="N1083" s="16" t="e">
        <f t="shared" si="148"/>
        <v>#REF!</v>
      </c>
      <c r="O1083" s="16" t="e">
        <f t="shared" si="149"/>
        <v>#REF!</v>
      </c>
      <c r="P1083" s="16" t="e">
        <f>#REF!</f>
        <v>#REF!</v>
      </c>
      <c r="Q1083" s="16" t="e">
        <f t="shared" si="150"/>
        <v>#REF!</v>
      </c>
      <c r="R1083" s="241" t="e">
        <f>#REF!</f>
        <v>#REF!</v>
      </c>
      <c r="S1083" s="37"/>
      <c r="T1083" s="242" t="e">
        <f t="shared" si="151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2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4"/>
        <v>#REF!</v>
      </c>
      <c r="K1084" s="16" t="e">
        <f t="shared" si="145"/>
        <v>#REF!</v>
      </c>
      <c r="L1084" s="16" t="e">
        <f t="shared" si="146"/>
        <v>#REF!</v>
      </c>
      <c r="M1084" s="276" t="e">
        <f t="shared" si="147"/>
        <v>#REF!</v>
      </c>
      <c r="N1084" s="16" t="e">
        <f t="shared" si="148"/>
        <v>#REF!</v>
      </c>
      <c r="O1084" s="16" t="e">
        <f t="shared" si="149"/>
        <v>#REF!</v>
      </c>
      <c r="P1084" s="16" t="e">
        <f>#REF!</f>
        <v>#REF!</v>
      </c>
      <c r="Q1084" s="16" t="e">
        <f t="shared" si="150"/>
        <v>#REF!</v>
      </c>
      <c r="R1084" s="241" t="e">
        <f>#REF!</f>
        <v>#REF!</v>
      </c>
      <c r="S1084" s="37"/>
      <c r="T1084" s="242" t="e">
        <f t="shared" si="151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2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4"/>
        <v>#REF!</v>
      </c>
      <c r="K1085" s="16" t="e">
        <f t="shared" si="145"/>
        <v>#REF!</v>
      </c>
      <c r="L1085" s="16" t="e">
        <f t="shared" si="146"/>
        <v>#REF!</v>
      </c>
      <c r="M1085" s="276" t="e">
        <f t="shared" si="147"/>
        <v>#REF!</v>
      </c>
      <c r="N1085" s="16" t="e">
        <f t="shared" si="148"/>
        <v>#REF!</v>
      </c>
      <c r="O1085" s="16" t="e">
        <f t="shared" si="149"/>
        <v>#REF!</v>
      </c>
      <c r="P1085" s="16" t="e">
        <f>#REF!</f>
        <v>#REF!</v>
      </c>
      <c r="Q1085" s="16" t="e">
        <f t="shared" si="150"/>
        <v>#REF!</v>
      </c>
      <c r="R1085" s="241" t="e">
        <f>#REF!</f>
        <v>#REF!</v>
      </c>
      <c r="S1085" s="37"/>
      <c r="T1085" s="242" t="e">
        <f t="shared" si="151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2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4"/>
        <v>#REF!</v>
      </c>
      <c r="K1086" s="16" t="e">
        <f t="shared" si="145"/>
        <v>#REF!</v>
      </c>
      <c r="L1086" s="16" t="e">
        <f t="shared" si="146"/>
        <v>#REF!</v>
      </c>
      <c r="M1086" s="276" t="e">
        <f t="shared" si="147"/>
        <v>#REF!</v>
      </c>
      <c r="N1086" s="16" t="e">
        <f t="shared" si="148"/>
        <v>#REF!</v>
      </c>
      <c r="O1086" s="16" t="e">
        <f t="shared" si="149"/>
        <v>#REF!</v>
      </c>
      <c r="P1086" s="16" t="e">
        <f>#REF!</f>
        <v>#REF!</v>
      </c>
      <c r="Q1086" s="16" t="e">
        <f t="shared" si="150"/>
        <v>#REF!</v>
      </c>
      <c r="R1086" s="241" t="e">
        <f>#REF!</f>
        <v>#REF!</v>
      </c>
      <c r="S1086" s="37"/>
      <c r="T1086" s="242" t="e">
        <f t="shared" si="151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2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4"/>
        <v>#REF!</v>
      </c>
      <c r="K1087" s="16" t="e">
        <f t="shared" si="145"/>
        <v>#REF!</v>
      </c>
      <c r="L1087" s="16" t="e">
        <f t="shared" si="146"/>
        <v>#REF!</v>
      </c>
      <c r="M1087" s="276" t="e">
        <f t="shared" si="147"/>
        <v>#REF!</v>
      </c>
      <c r="N1087" s="16" t="e">
        <f t="shared" si="148"/>
        <v>#REF!</v>
      </c>
      <c r="O1087" s="16" t="e">
        <f t="shared" si="149"/>
        <v>#REF!</v>
      </c>
      <c r="P1087" s="16" t="e">
        <f>#REF!</f>
        <v>#REF!</v>
      </c>
      <c r="Q1087" s="16" t="e">
        <f t="shared" si="150"/>
        <v>#REF!</v>
      </c>
      <c r="R1087" s="241" t="e">
        <f>#REF!</f>
        <v>#REF!</v>
      </c>
      <c r="S1087" s="37"/>
      <c r="T1087" s="242" t="e">
        <f t="shared" si="151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2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4"/>
        <v>#REF!</v>
      </c>
      <c r="K1088" s="16" t="e">
        <f t="shared" si="145"/>
        <v>#REF!</v>
      </c>
      <c r="L1088" s="16" t="e">
        <f t="shared" si="146"/>
        <v>#REF!</v>
      </c>
      <c r="M1088" s="276" t="e">
        <f t="shared" si="147"/>
        <v>#REF!</v>
      </c>
      <c r="N1088" s="16" t="e">
        <f t="shared" si="148"/>
        <v>#REF!</v>
      </c>
      <c r="O1088" s="16" t="e">
        <f t="shared" si="149"/>
        <v>#REF!</v>
      </c>
      <c r="P1088" s="16" t="e">
        <f>#REF!</f>
        <v>#REF!</v>
      </c>
      <c r="Q1088" s="16" t="e">
        <f t="shared" si="150"/>
        <v>#REF!</v>
      </c>
      <c r="R1088" s="241" t="e">
        <f>#REF!</f>
        <v>#REF!</v>
      </c>
      <c r="S1088" s="37"/>
      <c r="T1088" s="242" t="e">
        <f t="shared" si="151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2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4"/>
        <v>#REF!</v>
      </c>
      <c r="K1089" s="16" t="e">
        <f t="shared" si="145"/>
        <v>#REF!</v>
      </c>
      <c r="L1089" s="16" t="e">
        <f t="shared" si="146"/>
        <v>#REF!</v>
      </c>
      <c r="M1089" s="276" t="e">
        <f t="shared" si="147"/>
        <v>#REF!</v>
      </c>
      <c r="N1089" s="16" t="e">
        <f t="shared" si="148"/>
        <v>#REF!</v>
      </c>
      <c r="O1089" s="16" t="e">
        <f t="shared" si="149"/>
        <v>#REF!</v>
      </c>
      <c r="P1089" s="16" t="e">
        <f>#REF!</f>
        <v>#REF!</v>
      </c>
      <c r="Q1089" s="16" t="e">
        <f t="shared" si="150"/>
        <v>#REF!</v>
      </c>
      <c r="R1089" s="241" t="e">
        <f>#REF!</f>
        <v>#REF!</v>
      </c>
      <c r="S1089" s="37"/>
      <c r="T1089" s="242" t="e">
        <f t="shared" si="151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2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4"/>
        <v>#REF!</v>
      </c>
      <c r="K1090" s="16" t="e">
        <f t="shared" si="145"/>
        <v>#REF!</v>
      </c>
      <c r="L1090" s="16" t="e">
        <f t="shared" si="146"/>
        <v>#REF!</v>
      </c>
      <c r="M1090" s="276" t="e">
        <f t="shared" si="147"/>
        <v>#REF!</v>
      </c>
      <c r="N1090" s="16" t="e">
        <f t="shared" si="148"/>
        <v>#REF!</v>
      </c>
      <c r="O1090" s="16" t="e">
        <f t="shared" si="149"/>
        <v>#REF!</v>
      </c>
      <c r="P1090" s="16" t="e">
        <f>#REF!</f>
        <v>#REF!</v>
      </c>
      <c r="Q1090" s="16" t="e">
        <f t="shared" si="150"/>
        <v>#REF!</v>
      </c>
      <c r="R1090" s="241" t="e">
        <f>#REF!</f>
        <v>#REF!</v>
      </c>
      <c r="S1090" s="37"/>
      <c r="T1090" s="242" t="e">
        <f t="shared" si="151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2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4"/>
        <v>#REF!</v>
      </c>
      <c r="K1091" s="16" t="e">
        <f t="shared" si="145"/>
        <v>#REF!</v>
      </c>
      <c r="L1091" s="16" t="e">
        <f t="shared" si="146"/>
        <v>#REF!</v>
      </c>
      <c r="M1091" s="276" t="e">
        <f t="shared" si="147"/>
        <v>#REF!</v>
      </c>
      <c r="N1091" s="16" t="e">
        <f t="shared" si="148"/>
        <v>#REF!</v>
      </c>
      <c r="O1091" s="16" t="e">
        <f t="shared" si="149"/>
        <v>#REF!</v>
      </c>
      <c r="P1091" s="16" t="e">
        <f>#REF!</f>
        <v>#REF!</v>
      </c>
      <c r="Q1091" s="16" t="e">
        <f t="shared" si="150"/>
        <v>#REF!</v>
      </c>
      <c r="R1091" s="241" t="e">
        <f>#REF!</f>
        <v>#REF!</v>
      </c>
      <c r="S1091" s="37"/>
      <c r="T1091" s="242" t="e">
        <f t="shared" si="151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2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4"/>
        <v>#REF!</v>
      </c>
      <c r="K1092" s="16" t="e">
        <f t="shared" si="145"/>
        <v>#REF!</v>
      </c>
      <c r="L1092" s="16" t="e">
        <f t="shared" si="146"/>
        <v>#REF!</v>
      </c>
      <c r="M1092" s="276" t="e">
        <f t="shared" si="147"/>
        <v>#REF!</v>
      </c>
      <c r="N1092" s="16" t="e">
        <f t="shared" si="148"/>
        <v>#REF!</v>
      </c>
      <c r="O1092" s="16" t="e">
        <f t="shared" si="149"/>
        <v>#REF!</v>
      </c>
      <c r="P1092" s="16" t="e">
        <f>#REF!</f>
        <v>#REF!</v>
      </c>
      <c r="Q1092" s="16" t="e">
        <f t="shared" si="150"/>
        <v>#REF!</v>
      </c>
      <c r="R1092" s="241" t="e">
        <f>#REF!</f>
        <v>#REF!</v>
      </c>
      <c r="S1092" s="37"/>
      <c r="T1092" s="242" t="e">
        <f t="shared" si="151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2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4"/>
        <v>#REF!</v>
      </c>
      <c r="K1093" s="16" t="e">
        <f t="shared" si="145"/>
        <v>#REF!</v>
      </c>
      <c r="L1093" s="16" t="e">
        <f t="shared" si="146"/>
        <v>#REF!</v>
      </c>
      <c r="M1093" s="276" t="e">
        <f t="shared" si="147"/>
        <v>#REF!</v>
      </c>
      <c r="N1093" s="16" t="e">
        <f t="shared" si="148"/>
        <v>#REF!</v>
      </c>
      <c r="O1093" s="16" t="e">
        <f t="shared" si="149"/>
        <v>#REF!</v>
      </c>
      <c r="P1093" s="16" t="e">
        <f>#REF!</f>
        <v>#REF!</v>
      </c>
      <c r="Q1093" s="16" t="e">
        <f t="shared" si="150"/>
        <v>#REF!</v>
      </c>
      <c r="R1093" s="241" t="e">
        <f>#REF!</f>
        <v>#REF!</v>
      </c>
      <c r="S1093" s="37"/>
      <c r="T1093" s="242" t="e">
        <f t="shared" si="151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2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3">I1094</f>
        <v>#REF!</v>
      </c>
      <c r="K1094" s="16" t="e">
        <f t="shared" ref="K1094:K1157" si="154">HOUR(I1094-H1094)+MINUTE(I1094-H1094)/60</f>
        <v>#REF!</v>
      </c>
      <c r="L1094" s="16" t="e">
        <f t="shared" ref="L1094:L1157" si="155">IF(J1094&lt;0.9993,"OP","")</f>
        <v>#REF!</v>
      </c>
      <c r="M1094" s="276" t="e">
        <f t="shared" ref="M1094:M1157" si="156">IF(K1094&lt;6,"ANT",IF(K1094&lt;12,"BLU","CID"))</f>
        <v>#REF!</v>
      </c>
      <c r="N1094" s="16" t="e">
        <f t="shared" ref="N1094:N1157" si="157">VALUE(O1094)</f>
        <v>#REF!</v>
      </c>
      <c r="O1094" s="16" t="e">
        <f t="shared" ref="O1094:O1157" si="158">SUBSTITUTE(P1094,"MW","")</f>
        <v>#REF!</v>
      </c>
      <c r="P1094" s="16" t="e">
        <f>#REF!</f>
        <v>#REF!</v>
      </c>
      <c r="Q1094" s="16" t="e">
        <f t="shared" ref="Q1094:Q1157" si="159">IF(J1094&gt;=0.99,"0","1")</f>
        <v>#REF!</v>
      </c>
      <c r="R1094" s="241" t="e">
        <f>#REF!</f>
        <v>#REF!</v>
      </c>
      <c r="S1094" s="37"/>
      <c r="T1094" s="242" t="e">
        <f t="shared" ref="T1094:T1157" si="160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3"/>
        <v>#REF!</v>
      </c>
      <c r="K1095" s="16" t="e">
        <f t="shared" si="154"/>
        <v>#REF!</v>
      </c>
      <c r="L1095" s="16" t="e">
        <f t="shared" si="155"/>
        <v>#REF!</v>
      </c>
      <c r="M1095" s="276" t="e">
        <f t="shared" si="156"/>
        <v>#REF!</v>
      </c>
      <c r="N1095" s="16" t="e">
        <f t="shared" si="157"/>
        <v>#REF!</v>
      </c>
      <c r="O1095" s="16" t="e">
        <f t="shared" si="158"/>
        <v>#REF!</v>
      </c>
      <c r="P1095" s="16" t="e">
        <f>#REF!</f>
        <v>#REF!</v>
      </c>
      <c r="Q1095" s="16" t="e">
        <f t="shared" si="159"/>
        <v>#REF!</v>
      </c>
      <c r="R1095" s="241" t="e">
        <f>#REF!</f>
        <v>#REF!</v>
      </c>
      <c r="S1095" s="37"/>
      <c r="T1095" s="242" t="e">
        <f t="shared" si="160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1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3"/>
        <v>#REF!</v>
      </c>
      <c r="K1096" s="16" t="e">
        <f t="shared" si="154"/>
        <v>#REF!</v>
      </c>
      <c r="L1096" s="16" t="e">
        <f t="shared" si="155"/>
        <v>#REF!</v>
      </c>
      <c r="M1096" s="276" t="e">
        <f t="shared" si="156"/>
        <v>#REF!</v>
      </c>
      <c r="N1096" s="16" t="e">
        <f t="shared" si="157"/>
        <v>#REF!</v>
      </c>
      <c r="O1096" s="16" t="e">
        <f t="shared" si="158"/>
        <v>#REF!</v>
      </c>
      <c r="P1096" s="16" t="e">
        <f>#REF!</f>
        <v>#REF!</v>
      </c>
      <c r="Q1096" s="16" t="e">
        <f t="shared" si="159"/>
        <v>#REF!</v>
      </c>
      <c r="R1096" s="241" t="e">
        <f>#REF!</f>
        <v>#REF!</v>
      </c>
      <c r="S1096" s="37"/>
      <c r="T1096" s="242" t="e">
        <f t="shared" si="160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1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3"/>
        <v>#REF!</v>
      </c>
      <c r="K1097" s="16" t="e">
        <f t="shared" si="154"/>
        <v>#REF!</v>
      </c>
      <c r="L1097" s="16" t="e">
        <f t="shared" si="155"/>
        <v>#REF!</v>
      </c>
      <c r="M1097" s="276" t="e">
        <f t="shared" si="156"/>
        <v>#REF!</v>
      </c>
      <c r="N1097" s="16" t="e">
        <f t="shared" si="157"/>
        <v>#REF!</v>
      </c>
      <c r="O1097" s="16" t="e">
        <f t="shared" si="158"/>
        <v>#REF!</v>
      </c>
      <c r="P1097" s="16" t="e">
        <f>#REF!</f>
        <v>#REF!</v>
      </c>
      <c r="Q1097" s="16" t="e">
        <f t="shared" si="159"/>
        <v>#REF!</v>
      </c>
      <c r="R1097" s="241" t="e">
        <f>#REF!</f>
        <v>#REF!</v>
      </c>
      <c r="S1097" s="37"/>
      <c r="T1097" s="242" t="e">
        <f t="shared" si="160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1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3"/>
        <v>#REF!</v>
      </c>
      <c r="K1098" s="16" t="e">
        <f t="shared" si="154"/>
        <v>#REF!</v>
      </c>
      <c r="L1098" s="16" t="e">
        <f t="shared" si="155"/>
        <v>#REF!</v>
      </c>
      <c r="M1098" s="276" t="e">
        <f t="shared" si="156"/>
        <v>#REF!</v>
      </c>
      <c r="N1098" s="16" t="e">
        <f t="shared" si="157"/>
        <v>#REF!</v>
      </c>
      <c r="O1098" s="16" t="e">
        <f t="shared" si="158"/>
        <v>#REF!</v>
      </c>
      <c r="P1098" s="16" t="e">
        <f>#REF!</f>
        <v>#REF!</v>
      </c>
      <c r="Q1098" s="16" t="e">
        <f t="shared" si="159"/>
        <v>#REF!</v>
      </c>
      <c r="R1098" s="241" t="e">
        <f>#REF!</f>
        <v>#REF!</v>
      </c>
      <c r="S1098" s="37"/>
      <c r="T1098" s="242" t="e">
        <f t="shared" si="160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1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3"/>
        <v>#REF!</v>
      </c>
      <c r="K1099" s="16" t="e">
        <f t="shared" si="154"/>
        <v>#REF!</v>
      </c>
      <c r="L1099" s="16" t="e">
        <f t="shared" si="155"/>
        <v>#REF!</v>
      </c>
      <c r="M1099" s="276" t="e">
        <f t="shared" si="156"/>
        <v>#REF!</v>
      </c>
      <c r="N1099" s="16" t="e">
        <f t="shared" si="157"/>
        <v>#REF!</v>
      </c>
      <c r="O1099" s="16" t="e">
        <f t="shared" si="158"/>
        <v>#REF!</v>
      </c>
      <c r="P1099" s="16" t="e">
        <f>#REF!</f>
        <v>#REF!</v>
      </c>
      <c r="Q1099" s="16" t="e">
        <f t="shared" si="159"/>
        <v>#REF!</v>
      </c>
      <c r="R1099" s="241" t="e">
        <f>#REF!</f>
        <v>#REF!</v>
      </c>
      <c r="S1099" s="37"/>
      <c r="T1099" s="242" t="e">
        <f t="shared" si="160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1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3"/>
        <v>#REF!</v>
      </c>
      <c r="K1100" s="16" t="e">
        <f t="shared" si="154"/>
        <v>#REF!</v>
      </c>
      <c r="L1100" s="16" t="e">
        <f t="shared" si="155"/>
        <v>#REF!</v>
      </c>
      <c r="M1100" s="276" t="e">
        <f t="shared" si="156"/>
        <v>#REF!</v>
      </c>
      <c r="N1100" s="16" t="e">
        <f t="shared" si="157"/>
        <v>#REF!</v>
      </c>
      <c r="O1100" s="16" t="e">
        <f t="shared" si="158"/>
        <v>#REF!</v>
      </c>
      <c r="P1100" s="16" t="e">
        <f>#REF!</f>
        <v>#REF!</v>
      </c>
      <c r="Q1100" s="16" t="e">
        <f t="shared" si="159"/>
        <v>#REF!</v>
      </c>
      <c r="R1100" s="241" t="e">
        <f>#REF!</f>
        <v>#REF!</v>
      </c>
      <c r="S1100" s="37"/>
      <c r="T1100" s="242" t="e">
        <f t="shared" si="160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1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3"/>
        <v>#REF!</v>
      </c>
      <c r="K1101" s="16" t="e">
        <f t="shared" si="154"/>
        <v>#REF!</v>
      </c>
      <c r="L1101" s="16" t="e">
        <f t="shared" si="155"/>
        <v>#REF!</v>
      </c>
      <c r="M1101" s="276" t="e">
        <f t="shared" si="156"/>
        <v>#REF!</v>
      </c>
      <c r="N1101" s="16" t="e">
        <f t="shared" si="157"/>
        <v>#REF!</v>
      </c>
      <c r="O1101" s="16" t="e">
        <f t="shared" si="158"/>
        <v>#REF!</v>
      </c>
      <c r="P1101" s="16" t="e">
        <f>#REF!</f>
        <v>#REF!</v>
      </c>
      <c r="Q1101" s="16" t="e">
        <f t="shared" si="159"/>
        <v>#REF!</v>
      </c>
      <c r="R1101" s="241" t="e">
        <f>#REF!</f>
        <v>#REF!</v>
      </c>
      <c r="S1101" s="37"/>
      <c r="T1101" s="242" t="e">
        <f t="shared" si="160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1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3"/>
        <v>#REF!</v>
      </c>
      <c r="K1102" s="16" t="e">
        <f t="shared" si="154"/>
        <v>#REF!</v>
      </c>
      <c r="L1102" s="16" t="e">
        <f t="shared" si="155"/>
        <v>#REF!</v>
      </c>
      <c r="M1102" s="276" t="e">
        <f t="shared" si="156"/>
        <v>#REF!</v>
      </c>
      <c r="N1102" s="16" t="e">
        <f t="shared" si="157"/>
        <v>#REF!</v>
      </c>
      <c r="O1102" s="16" t="e">
        <f t="shared" si="158"/>
        <v>#REF!</v>
      </c>
      <c r="P1102" s="16" t="e">
        <f>#REF!</f>
        <v>#REF!</v>
      </c>
      <c r="Q1102" s="16" t="e">
        <f t="shared" si="159"/>
        <v>#REF!</v>
      </c>
      <c r="R1102" s="241" t="e">
        <f>#REF!</f>
        <v>#REF!</v>
      </c>
      <c r="S1102" s="37"/>
      <c r="T1102" s="242" t="e">
        <f t="shared" si="160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1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3"/>
        <v>#REF!</v>
      </c>
      <c r="K1103" s="16" t="e">
        <f t="shared" si="154"/>
        <v>#REF!</v>
      </c>
      <c r="L1103" s="16" t="e">
        <f t="shared" si="155"/>
        <v>#REF!</v>
      </c>
      <c r="M1103" s="276" t="e">
        <f t="shared" si="156"/>
        <v>#REF!</v>
      </c>
      <c r="N1103" s="16" t="e">
        <f t="shared" si="157"/>
        <v>#REF!</v>
      </c>
      <c r="O1103" s="16" t="e">
        <f t="shared" si="158"/>
        <v>#REF!</v>
      </c>
      <c r="P1103" s="16" t="e">
        <f>#REF!</f>
        <v>#REF!</v>
      </c>
      <c r="Q1103" s="16" t="e">
        <f t="shared" si="159"/>
        <v>#REF!</v>
      </c>
      <c r="R1103" s="241" t="e">
        <f>#REF!</f>
        <v>#REF!</v>
      </c>
      <c r="S1103" s="37"/>
      <c r="T1103" s="242" t="e">
        <f t="shared" si="160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1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3"/>
        <v>#REF!</v>
      </c>
      <c r="K1104" s="16" t="e">
        <f t="shared" si="154"/>
        <v>#REF!</v>
      </c>
      <c r="L1104" s="16" t="e">
        <f t="shared" si="155"/>
        <v>#REF!</v>
      </c>
      <c r="M1104" s="276" t="e">
        <f t="shared" si="156"/>
        <v>#REF!</v>
      </c>
      <c r="N1104" s="16" t="e">
        <f t="shared" si="157"/>
        <v>#REF!</v>
      </c>
      <c r="O1104" s="16" t="e">
        <f t="shared" si="158"/>
        <v>#REF!</v>
      </c>
      <c r="P1104" s="16" t="e">
        <f>#REF!</f>
        <v>#REF!</v>
      </c>
      <c r="Q1104" s="16" t="e">
        <f t="shared" si="159"/>
        <v>#REF!</v>
      </c>
      <c r="R1104" s="241" t="e">
        <f>#REF!</f>
        <v>#REF!</v>
      </c>
      <c r="S1104" s="37"/>
      <c r="T1104" s="242" t="e">
        <f t="shared" si="160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1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3"/>
        <v>#REF!</v>
      </c>
      <c r="K1105" s="16" t="e">
        <f t="shared" si="154"/>
        <v>#REF!</v>
      </c>
      <c r="L1105" s="16" t="e">
        <f t="shared" si="155"/>
        <v>#REF!</v>
      </c>
      <c r="M1105" s="276" t="e">
        <f t="shared" si="156"/>
        <v>#REF!</v>
      </c>
      <c r="N1105" s="16" t="e">
        <f t="shared" si="157"/>
        <v>#REF!</v>
      </c>
      <c r="O1105" s="16" t="e">
        <f t="shared" si="158"/>
        <v>#REF!</v>
      </c>
      <c r="P1105" s="16" t="e">
        <f>#REF!</f>
        <v>#REF!</v>
      </c>
      <c r="Q1105" s="16" t="e">
        <f t="shared" si="159"/>
        <v>#REF!</v>
      </c>
      <c r="R1105" s="241" t="e">
        <f>#REF!</f>
        <v>#REF!</v>
      </c>
      <c r="S1105" s="37"/>
      <c r="T1105" s="242" t="e">
        <f t="shared" si="160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1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3"/>
        <v>#REF!</v>
      </c>
      <c r="K1106" s="16" t="e">
        <f t="shared" si="154"/>
        <v>#REF!</v>
      </c>
      <c r="L1106" s="16" t="e">
        <f t="shared" si="155"/>
        <v>#REF!</v>
      </c>
      <c r="M1106" s="276" t="e">
        <f t="shared" si="156"/>
        <v>#REF!</v>
      </c>
      <c r="N1106" s="16" t="e">
        <f t="shared" si="157"/>
        <v>#REF!</v>
      </c>
      <c r="O1106" s="16" t="e">
        <f t="shared" si="158"/>
        <v>#REF!</v>
      </c>
      <c r="P1106" s="16" t="e">
        <f>#REF!</f>
        <v>#REF!</v>
      </c>
      <c r="Q1106" s="16" t="e">
        <f t="shared" si="159"/>
        <v>#REF!</v>
      </c>
      <c r="R1106" s="241" t="e">
        <f>#REF!</f>
        <v>#REF!</v>
      </c>
      <c r="S1106" s="37"/>
      <c r="T1106" s="242" t="e">
        <f t="shared" si="160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1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3"/>
        <v>#REF!</v>
      </c>
      <c r="K1107" s="16" t="e">
        <f t="shared" si="154"/>
        <v>#REF!</v>
      </c>
      <c r="L1107" s="16" t="e">
        <f t="shared" si="155"/>
        <v>#REF!</v>
      </c>
      <c r="M1107" s="276" t="e">
        <f t="shared" si="156"/>
        <v>#REF!</v>
      </c>
      <c r="N1107" s="16" t="e">
        <f t="shared" si="157"/>
        <v>#REF!</v>
      </c>
      <c r="O1107" s="16" t="e">
        <f t="shared" si="158"/>
        <v>#REF!</v>
      </c>
      <c r="P1107" s="16" t="e">
        <f>#REF!</f>
        <v>#REF!</v>
      </c>
      <c r="Q1107" s="16" t="e">
        <f t="shared" si="159"/>
        <v>#REF!</v>
      </c>
      <c r="R1107" s="241" t="e">
        <f>#REF!</f>
        <v>#REF!</v>
      </c>
      <c r="S1107" s="37"/>
      <c r="T1107" s="242" t="e">
        <f t="shared" si="160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1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3"/>
        <v>#REF!</v>
      </c>
      <c r="K1108" s="16" t="e">
        <f t="shared" si="154"/>
        <v>#REF!</v>
      </c>
      <c r="L1108" s="16" t="e">
        <f t="shared" si="155"/>
        <v>#REF!</v>
      </c>
      <c r="M1108" s="276" t="e">
        <f t="shared" si="156"/>
        <v>#REF!</v>
      </c>
      <c r="N1108" s="16" t="e">
        <f t="shared" si="157"/>
        <v>#REF!</v>
      </c>
      <c r="O1108" s="16" t="e">
        <f t="shared" si="158"/>
        <v>#REF!</v>
      </c>
      <c r="P1108" s="16" t="e">
        <f>#REF!</f>
        <v>#REF!</v>
      </c>
      <c r="Q1108" s="16" t="e">
        <f t="shared" si="159"/>
        <v>#REF!</v>
      </c>
      <c r="R1108" s="241" t="e">
        <f>#REF!</f>
        <v>#REF!</v>
      </c>
      <c r="S1108" s="37"/>
      <c r="T1108" s="242" t="e">
        <f t="shared" si="160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1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3"/>
        <v>#REF!</v>
      </c>
      <c r="K1109" s="16" t="e">
        <f t="shared" si="154"/>
        <v>#REF!</v>
      </c>
      <c r="L1109" s="16" t="e">
        <f t="shared" si="155"/>
        <v>#REF!</v>
      </c>
      <c r="M1109" s="276" t="e">
        <f t="shared" si="156"/>
        <v>#REF!</v>
      </c>
      <c r="N1109" s="16" t="e">
        <f t="shared" si="157"/>
        <v>#REF!</v>
      </c>
      <c r="O1109" s="16" t="e">
        <f t="shared" si="158"/>
        <v>#REF!</v>
      </c>
      <c r="P1109" s="16" t="e">
        <f>#REF!</f>
        <v>#REF!</v>
      </c>
      <c r="Q1109" s="16" t="e">
        <f t="shared" si="159"/>
        <v>#REF!</v>
      </c>
      <c r="R1109" s="241" t="e">
        <f>#REF!</f>
        <v>#REF!</v>
      </c>
      <c r="S1109" s="37"/>
      <c r="T1109" s="242" t="e">
        <f t="shared" si="160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1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3"/>
        <v>#REF!</v>
      </c>
      <c r="K1110" s="16" t="e">
        <f t="shared" si="154"/>
        <v>#REF!</v>
      </c>
      <c r="L1110" s="16" t="e">
        <f t="shared" si="155"/>
        <v>#REF!</v>
      </c>
      <c r="M1110" s="276" t="e">
        <f t="shared" si="156"/>
        <v>#REF!</v>
      </c>
      <c r="N1110" s="16" t="e">
        <f t="shared" si="157"/>
        <v>#REF!</v>
      </c>
      <c r="O1110" s="16" t="e">
        <f t="shared" si="158"/>
        <v>#REF!</v>
      </c>
      <c r="P1110" s="16" t="e">
        <f>#REF!</f>
        <v>#REF!</v>
      </c>
      <c r="Q1110" s="16" t="e">
        <f t="shared" si="159"/>
        <v>#REF!</v>
      </c>
      <c r="R1110" s="241" t="e">
        <f>#REF!</f>
        <v>#REF!</v>
      </c>
      <c r="S1110" s="37"/>
      <c r="T1110" s="242" t="e">
        <f t="shared" si="160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1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3"/>
        <v>#REF!</v>
      </c>
      <c r="K1111" s="16" t="e">
        <f t="shared" si="154"/>
        <v>#REF!</v>
      </c>
      <c r="L1111" s="16" t="e">
        <f t="shared" si="155"/>
        <v>#REF!</v>
      </c>
      <c r="M1111" s="276" t="e">
        <f t="shared" si="156"/>
        <v>#REF!</v>
      </c>
      <c r="N1111" s="16" t="e">
        <f t="shared" si="157"/>
        <v>#REF!</v>
      </c>
      <c r="O1111" s="16" t="e">
        <f t="shared" si="158"/>
        <v>#REF!</v>
      </c>
      <c r="P1111" s="16" t="e">
        <f>#REF!</f>
        <v>#REF!</v>
      </c>
      <c r="Q1111" s="16" t="e">
        <f t="shared" si="159"/>
        <v>#REF!</v>
      </c>
      <c r="R1111" s="241" t="e">
        <f>#REF!</f>
        <v>#REF!</v>
      </c>
      <c r="S1111" s="37"/>
      <c r="T1111" s="242" t="e">
        <f t="shared" si="160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1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3"/>
        <v>#REF!</v>
      </c>
      <c r="K1112" s="16" t="e">
        <f t="shared" si="154"/>
        <v>#REF!</v>
      </c>
      <c r="L1112" s="16" t="e">
        <f t="shared" si="155"/>
        <v>#REF!</v>
      </c>
      <c r="M1112" s="276" t="e">
        <f t="shared" si="156"/>
        <v>#REF!</v>
      </c>
      <c r="N1112" s="16" t="e">
        <f t="shared" si="157"/>
        <v>#REF!</v>
      </c>
      <c r="O1112" s="16" t="e">
        <f t="shared" si="158"/>
        <v>#REF!</v>
      </c>
      <c r="P1112" s="16" t="e">
        <f>#REF!</f>
        <v>#REF!</v>
      </c>
      <c r="Q1112" s="16" t="e">
        <f t="shared" si="159"/>
        <v>#REF!</v>
      </c>
      <c r="R1112" s="241" t="e">
        <f>#REF!</f>
        <v>#REF!</v>
      </c>
      <c r="S1112" s="37"/>
      <c r="T1112" s="242" t="e">
        <f t="shared" si="160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1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3"/>
        <v>#REF!</v>
      </c>
      <c r="K1113" s="16" t="e">
        <f t="shared" si="154"/>
        <v>#REF!</v>
      </c>
      <c r="L1113" s="16" t="e">
        <f t="shared" si="155"/>
        <v>#REF!</v>
      </c>
      <c r="M1113" s="276" t="e">
        <f t="shared" si="156"/>
        <v>#REF!</v>
      </c>
      <c r="N1113" s="16" t="e">
        <f t="shared" si="157"/>
        <v>#REF!</v>
      </c>
      <c r="O1113" s="16" t="e">
        <f t="shared" si="158"/>
        <v>#REF!</v>
      </c>
      <c r="P1113" s="16" t="e">
        <f>#REF!</f>
        <v>#REF!</v>
      </c>
      <c r="Q1113" s="16" t="e">
        <f t="shared" si="159"/>
        <v>#REF!</v>
      </c>
      <c r="R1113" s="241" t="e">
        <f>#REF!</f>
        <v>#REF!</v>
      </c>
      <c r="S1113" s="37"/>
      <c r="T1113" s="242" t="e">
        <f t="shared" si="160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1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3"/>
        <v>#REF!</v>
      </c>
      <c r="K1114" s="16" t="e">
        <f t="shared" si="154"/>
        <v>#REF!</v>
      </c>
      <c r="L1114" s="16" t="e">
        <f t="shared" si="155"/>
        <v>#REF!</v>
      </c>
      <c r="M1114" s="276" t="e">
        <f t="shared" si="156"/>
        <v>#REF!</v>
      </c>
      <c r="N1114" s="16" t="e">
        <f t="shared" si="157"/>
        <v>#REF!</v>
      </c>
      <c r="O1114" s="16" t="e">
        <f t="shared" si="158"/>
        <v>#REF!</v>
      </c>
      <c r="P1114" s="16" t="e">
        <f>#REF!</f>
        <v>#REF!</v>
      </c>
      <c r="Q1114" s="16" t="e">
        <f t="shared" si="159"/>
        <v>#REF!</v>
      </c>
      <c r="R1114" s="241" t="e">
        <f>#REF!</f>
        <v>#REF!</v>
      </c>
      <c r="S1114" s="37"/>
      <c r="T1114" s="242" t="e">
        <f t="shared" si="160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1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3"/>
        <v>#REF!</v>
      </c>
      <c r="K1115" s="16" t="e">
        <f t="shared" si="154"/>
        <v>#REF!</v>
      </c>
      <c r="L1115" s="16" t="e">
        <f t="shared" si="155"/>
        <v>#REF!</v>
      </c>
      <c r="M1115" s="276" t="e">
        <f t="shared" si="156"/>
        <v>#REF!</v>
      </c>
      <c r="N1115" s="16" t="e">
        <f t="shared" si="157"/>
        <v>#REF!</v>
      </c>
      <c r="O1115" s="16" t="e">
        <f t="shared" si="158"/>
        <v>#REF!</v>
      </c>
      <c r="P1115" s="16" t="e">
        <f>#REF!</f>
        <v>#REF!</v>
      </c>
      <c r="Q1115" s="16" t="e">
        <f t="shared" si="159"/>
        <v>#REF!</v>
      </c>
      <c r="R1115" s="241" t="e">
        <f>#REF!</f>
        <v>#REF!</v>
      </c>
      <c r="S1115" s="37"/>
      <c r="T1115" s="242" t="e">
        <f t="shared" si="160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1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3"/>
        <v>#REF!</v>
      </c>
      <c r="K1116" s="16" t="e">
        <f t="shared" si="154"/>
        <v>#REF!</v>
      </c>
      <c r="L1116" s="16" t="e">
        <f t="shared" si="155"/>
        <v>#REF!</v>
      </c>
      <c r="M1116" s="276" t="e">
        <f t="shared" si="156"/>
        <v>#REF!</v>
      </c>
      <c r="N1116" s="16" t="e">
        <f t="shared" si="157"/>
        <v>#REF!</v>
      </c>
      <c r="O1116" s="16" t="e">
        <f t="shared" si="158"/>
        <v>#REF!</v>
      </c>
      <c r="P1116" s="16" t="e">
        <f>#REF!</f>
        <v>#REF!</v>
      </c>
      <c r="Q1116" s="16" t="e">
        <f t="shared" si="159"/>
        <v>#REF!</v>
      </c>
      <c r="R1116" s="241" t="e">
        <f>#REF!</f>
        <v>#REF!</v>
      </c>
      <c r="S1116" s="37"/>
      <c r="T1116" s="242" t="e">
        <f t="shared" si="160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1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3"/>
        <v>#REF!</v>
      </c>
      <c r="K1117" s="16" t="e">
        <f t="shared" si="154"/>
        <v>#REF!</v>
      </c>
      <c r="L1117" s="16" t="e">
        <f t="shared" si="155"/>
        <v>#REF!</v>
      </c>
      <c r="M1117" s="276" t="e">
        <f t="shared" si="156"/>
        <v>#REF!</v>
      </c>
      <c r="N1117" s="16" t="e">
        <f t="shared" si="157"/>
        <v>#REF!</v>
      </c>
      <c r="O1117" s="16" t="e">
        <f t="shared" si="158"/>
        <v>#REF!</v>
      </c>
      <c r="P1117" s="16" t="e">
        <f>#REF!</f>
        <v>#REF!</v>
      </c>
      <c r="Q1117" s="16" t="e">
        <f t="shared" si="159"/>
        <v>#REF!</v>
      </c>
      <c r="R1117" s="241" t="e">
        <f>#REF!</f>
        <v>#REF!</v>
      </c>
      <c r="S1117" s="37"/>
      <c r="T1117" s="242" t="e">
        <f t="shared" si="160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1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3"/>
        <v>#REF!</v>
      </c>
      <c r="K1118" s="16" t="e">
        <f t="shared" si="154"/>
        <v>#REF!</v>
      </c>
      <c r="L1118" s="16" t="e">
        <f t="shared" si="155"/>
        <v>#REF!</v>
      </c>
      <c r="M1118" s="276" t="e">
        <f t="shared" si="156"/>
        <v>#REF!</v>
      </c>
      <c r="N1118" s="16" t="e">
        <f t="shared" si="157"/>
        <v>#REF!</v>
      </c>
      <c r="O1118" s="16" t="e">
        <f t="shared" si="158"/>
        <v>#REF!</v>
      </c>
      <c r="P1118" s="16" t="e">
        <f>#REF!</f>
        <v>#REF!</v>
      </c>
      <c r="Q1118" s="16" t="e">
        <f t="shared" si="159"/>
        <v>#REF!</v>
      </c>
      <c r="R1118" s="241" t="e">
        <f>#REF!</f>
        <v>#REF!</v>
      </c>
      <c r="S1118" s="37"/>
      <c r="T1118" s="242" t="e">
        <f t="shared" si="160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1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3"/>
        <v>#REF!</v>
      </c>
      <c r="K1119" s="16" t="e">
        <f t="shared" si="154"/>
        <v>#REF!</v>
      </c>
      <c r="L1119" s="16" t="e">
        <f t="shared" si="155"/>
        <v>#REF!</v>
      </c>
      <c r="M1119" s="276" t="e">
        <f t="shared" si="156"/>
        <v>#REF!</v>
      </c>
      <c r="N1119" s="16" t="e">
        <f t="shared" si="157"/>
        <v>#REF!</v>
      </c>
      <c r="O1119" s="16" t="e">
        <f t="shared" si="158"/>
        <v>#REF!</v>
      </c>
      <c r="P1119" s="16" t="e">
        <f>#REF!</f>
        <v>#REF!</v>
      </c>
      <c r="Q1119" s="16" t="e">
        <f t="shared" si="159"/>
        <v>#REF!</v>
      </c>
      <c r="R1119" s="241" t="e">
        <f>#REF!</f>
        <v>#REF!</v>
      </c>
      <c r="S1119" s="37"/>
      <c r="T1119" s="242" t="e">
        <f t="shared" si="160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1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3"/>
        <v>#REF!</v>
      </c>
      <c r="K1120" s="16" t="e">
        <f t="shared" si="154"/>
        <v>#REF!</v>
      </c>
      <c r="L1120" s="16" t="e">
        <f t="shared" si="155"/>
        <v>#REF!</v>
      </c>
      <c r="M1120" s="276" t="e">
        <f t="shared" si="156"/>
        <v>#REF!</v>
      </c>
      <c r="N1120" s="16" t="e">
        <f t="shared" si="157"/>
        <v>#REF!</v>
      </c>
      <c r="O1120" s="16" t="e">
        <f t="shared" si="158"/>
        <v>#REF!</v>
      </c>
      <c r="P1120" s="16" t="e">
        <f>#REF!</f>
        <v>#REF!</v>
      </c>
      <c r="Q1120" s="16" t="e">
        <f t="shared" si="159"/>
        <v>#REF!</v>
      </c>
      <c r="R1120" s="241" t="e">
        <f>#REF!</f>
        <v>#REF!</v>
      </c>
      <c r="S1120" s="37"/>
      <c r="T1120" s="242" t="e">
        <f t="shared" si="160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1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3"/>
        <v>#REF!</v>
      </c>
      <c r="K1121" s="16" t="e">
        <f t="shared" si="154"/>
        <v>#REF!</v>
      </c>
      <c r="L1121" s="16" t="e">
        <f t="shared" si="155"/>
        <v>#REF!</v>
      </c>
      <c r="M1121" s="276" t="e">
        <f t="shared" si="156"/>
        <v>#REF!</v>
      </c>
      <c r="N1121" s="16" t="e">
        <f t="shared" si="157"/>
        <v>#REF!</v>
      </c>
      <c r="O1121" s="16" t="e">
        <f t="shared" si="158"/>
        <v>#REF!</v>
      </c>
      <c r="P1121" s="16" t="e">
        <f>#REF!</f>
        <v>#REF!</v>
      </c>
      <c r="Q1121" s="16" t="e">
        <f t="shared" si="159"/>
        <v>#REF!</v>
      </c>
      <c r="R1121" s="241" t="e">
        <f>#REF!</f>
        <v>#REF!</v>
      </c>
      <c r="S1121" s="37"/>
      <c r="T1121" s="242" t="e">
        <f t="shared" si="160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1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3"/>
        <v>#REF!</v>
      </c>
      <c r="K1122" s="16" t="e">
        <f t="shared" si="154"/>
        <v>#REF!</v>
      </c>
      <c r="L1122" s="16" t="e">
        <f t="shared" si="155"/>
        <v>#REF!</v>
      </c>
      <c r="M1122" s="276" t="e">
        <f t="shared" si="156"/>
        <v>#REF!</v>
      </c>
      <c r="N1122" s="16" t="e">
        <f t="shared" si="157"/>
        <v>#REF!</v>
      </c>
      <c r="O1122" s="16" t="e">
        <f t="shared" si="158"/>
        <v>#REF!</v>
      </c>
      <c r="P1122" s="16" t="e">
        <f>#REF!</f>
        <v>#REF!</v>
      </c>
      <c r="Q1122" s="16" t="e">
        <f t="shared" si="159"/>
        <v>#REF!</v>
      </c>
      <c r="R1122" s="241" t="e">
        <f>#REF!</f>
        <v>#REF!</v>
      </c>
      <c r="S1122" s="37"/>
      <c r="T1122" s="242" t="e">
        <f t="shared" si="160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1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3"/>
        <v>#REF!</v>
      </c>
      <c r="K1123" s="16" t="e">
        <f t="shared" si="154"/>
        <v>#REF!</v>
      </c>
      <c r="L1123" s="16" t="e">
        <f t="shared" si="155"/>
        <v>#REF!</v>
      </c>
      <c r="M1123" s="276" t="e">
        <f t="shared" si="156"/>
        <v>#REF!</v>
      </c>
      <c r="N1123" s="16" t="e">
        <f t="shared" si="157"/>
        <v>#REF!</v>
      </c>
      <c r="O1123" s="16" t="e">
        <f t="shared" si="158"/>
        <v>#REF!</v>
      </c>
      <c r="P1123" s="16" t="e">
        <f>#REF!</f>
        <v>#REF!</v>
      </c>
      <c r="Q1123" s="16" t="e">
        <f t="shared" si="159"/>
        <v>#REF!</v>
      </c>
      <c r="R1123" s="241" t="e">
        <f>#REF!</f>
        <v>#REF!</v>
      </c>
      <c r="S1123" s="37"/>
      <c r="T1123" s="242" t="e">
        <f t="shared" si="160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1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3"/>
        <v>#REF!</v>
      </c>
      <c r="K1124" s="16" t="e">
        <f t="shared" si="154"/>
        <v>#REF!</v>
      </c>
      <c r="L1124" s="16" t="e">
        <f t="shared" si="155"/>
        <v>#REF!</v>
      </c>
      <c r="M1124" s="276" t="e">
        <f t="shared" si="156"/>
        <v>#REF!</v>
      </c>
      <c r="N1124" s="16" t="e">
        <f t="shared" si="157"/>
        <v>#REF!</v>
      </c>
      <c r="O1124" s="16" t="e">
        <f t="shared" si="158"/>
        <v>#REF!</v>
      </c>
      <c r="P1124" s="16" t="e">
        <f>#REF!</f>
        <v>#REF!</v>
      </c>
      <c r="Q1124" s="16" t="e">
        <f t="shared" si="159"/>
        <v>#REF!</v>
      </c>
      <c r="R1124" s="241" t="e">
        <f>#REF!</f>
        <v>#REF!</v>
      </c>
      <c r="S1124" s="37"/>
      <c r="T1124" s="242" t="e">
        <f t="shared" si="160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1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3"/>
        <v>#REF!</v>
      </c>
      <c r="K1125" s="16" t="e">
        <f t="shared" si="154"/>
        <v>#REF!</v>
      </c>
      <c r="L1125" s="16" t="e">
        <f t="shared" si="155"/>
        <v>#REF!</v>
      </c>
      <c r="M1125" s="276" t="e">
        <f t="shared" si="156"/>
        <v>#REF!</v>
      </c>
      <c r="N1125" s="16" t="e">
        <f t="shared" si="157"/>
        <v>#REF!</v>
      </c>
      <c r="O1125" s="16" t="e">
        <f t="shared" si="158"/>
        <v>#REF!</v>
      </c>
      <c r="P1125" s="16" t="e">
        <f>#REF!</f>
        <v>#REF!</v>
      </c>
      <c r="Q1125" s="16" t="e">
        <f t="shared" si="159"/>
        <v>#REF!</v>
      </c>
      <c r="R1125" s="241" t="e">
        <f>#REF!</f>
        <v>#REF!</v>
      </c>
      <c r="S1125" s="37"/>
      <c r="T1125" s="242" t="e">
        <f t="shared" si="160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1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3"/>
        <v>#REF!</v>
      </c>
      <c r="K1126" s="16" t="e">
        <f t="shared" si="154"/>
        <v>#REF!</v>
      </c>
      <c r="L1126" s="16" t="e">
        <f t="shared" si="155"/>
        <v>#REF!</v>
      </c>
      <c r="M1126" s="276" t="e">
        <f t="shared" si="156"/>
        <v>#REF!</v>
      </c>
      <c r="N1126" s="16" t="e">
        <f t="shared" si="157"/>
        <v>#REF!</v>
      </c>
      <c r="O1126" s="16" t="e">
        <f t="shared" si="158"/>
        <v>#REF!</v>
      </c>
      <c r="P1126" s="16" t="e">
        <f>#REF!</f>
        <v>#REF!</v>
      </c>
      <c r="Q1126" s="16" t="e">
        <f t="shared" si="159"/>
        <v>#REF!</v>
      </c>
      <c r="R1126" s="241" t="e">
        <f>#REF!</f>
        <v>#REF!</v>
      </c>
      <c r="S1126" s="37"/>
      <c r="T1126" s="242" t="e">
        <f t="shared" si="160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1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3"/>
        <v>#REF!</v>
      </c>
      <c r="K1127" s="16" t="e">
        <f t="shared" si="154"/>
        <v>#REF!</v>
      </c>
      <c r="L1127" s="16" t="e">
        <f t="shared" si="155"/>
        <v>#REF!</v>
      </c>
      <c r="M1127" s="276" t="e">
        <f t="shared" si="156"/>
        <v>#REF!</v>
      </c>
      <c r="N1127" s="16" t="e">
        <f t="shared" si="157"/>
        <v>#REF!</v>
      </c>
      <c r="O1127" s="16" t="e">
        <f t="shared" si="158"/>
        <v>#REF!</v>
      </c>
      <c r="P1127" s="16" t="e">
        <f>#REF!</f>
        <v>#REF!</v>
      </c>
      <c r="Q1127" s="16" t="e">
        <f t="shared" si="159"/>
        <v>#REF!</v>
      </c>
      <c r="R1127" s="241" t="e">
        <f>#REF!</f>
        <v>#REF!</v>
      </c>
      <c r="S1127" s="37"/>
      <c r="T1127" s="242" t="e">
        <f t="shared" si="160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1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3"/>
        <v>#REF!</v>
      </c>
      <c r="K1128" s="16" t="e">
        <f t="shared" si="154"/>
        <v>#REF!</v>
      </c>
      <c r="L1128" s="16" t="e">
        <f t="shared" si="155"/>
        <v>#REF!</v>
      </c>
      <c r="M1128" s="276" t="e">
        <f t="shared" si="156"/>
        <v>#REF!</v>
      </c>
      <c r="N1128" s="16" t="e">
        <f t="shared" si="157"/>
        <v>#REF!</v>
      </c>
      <c r="O1128" s="16" t="e">
        <f t="shared" si="158"/>
        <v>#REF!</v>
      </c>
      <c r="P1128" s="16" t="e">
        <f>#REF!</f>
        <v>#REF!</v>
      </c>
      <c r="Q1128" s="16" t="e">
        <f t="shared" si="159"/>
        <v>#REF!</v>
      </c>
      <c r="R1128" s="241" t="e">
        <f>#REF!</f>
        <v>#REF!</v>
      </c>
      <c r="S1128" s="37"/>
      <c r="T1128" s="242" t="e">
        <f t="shared" si="160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1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3"/>
        <v>#REF!</v>
      </c>
      <c r="K1129" s="16" t="e">
        <f t="shared" si="154"/>
        <v>#REF!</v>
      </c>
      <c r="L1129" s="16" t="e">
        <f t="shared" si="155"/>
        <v>#REF!</v>
      </c>
      <c r="M1129" s="276" t="e">
        <f t="shared" si="156"/>
        <v>#REF!</v>
      </c>
      <c r="N1129" s="16" t="e">
        <f t="shared" si="157"/>
        <v>#REF!</v>
      </c>
      <c r="O1129" s="16" t="e">
        <f t="shared" si="158"/>
        <v>#REF!</v>
      </c>
      <c r="P1129" s="16" t="e">
        <f>#REF!</f>
        <v>#REF!</v>
      </c>
      <c r="Q1129" s="16" t="e">
        <f t="shared" si="159"/>
        <v>#REF!</v>
      </c>
      <c r="R1129" s="241" t="e">
        <f>#REF!</f>
        <v>#REF!</v>
      </c>
      <c r="S1129" s="37"/>
      <c r="T1129" s="242" t="e">
        <f t="shared" si="160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1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3"/>
        <v>#REF!</v>
      </c>
      <c r="K1130" s="16" t="e">
        <f t="shared" si="154"/>
        <v>#REF!</v>
      </c>
      <c r="L1130" s="16" t="e">
        <f t="shared" si="155"/>
        <v>#REF!</v>
      </c>
      <c r="M1130" s="276" t="e">
        <f t="shared" si="156"/>
        <v>#REF!</v>
      </c>
      <c r="N1130" s="16" t="e">
        <f t="shared" si="157"/>
        <v>#REF!</v>
      </c>
      <c r="O1130" s="16" t="e">
        <f t="shared" si="158"/>
        <v>#REF!</v>
      </c>
      <c r="P1130" s="16" t="e">
        <f>#REF!</f>
        <v>#REF!</v>
      </c>
      <c r="Q1130" s="16" t="e">
        <f t="shared" si="159"/>
        <v>#REF!</v>
      </c>
      <c r="R1130" s="241" t="e">
        <f>#REF!</f>
        <v>#REF!</v>
      </c>
      <c r="S1130" s="37"/>
      <c r="T1130" s="242" t="e">
        <f t="shared" si="160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1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3"/>
        <v>#REF!</v>
      </c>
      <c r="K1131" s="16" t="e">
        <f t="shared" si="154"/>
        <v>#REF!</v>
      </c>
      <c r="L1131" s="16" t="e">
        <f t="shared" si="155"/>
        <v>#REF!</v>
      </c>
      <c r="M1131" s="276" t="e">
        <f t="shared" si="156"/>
        <v>#REF!</v>
      </c>
      <c r="N1131" s="16" t="e">
        <f t="shared" si="157"/>
        <v>#REF!</v>
      </c>
      <c r="O1131" s="16" t="e">
        <f t="shared" si="158"/>
        <v>#REF!</v>
      </c>
      <c r="P1131" s="16" t="e">
        <f>#REF!</f>
        <v>#REF!</v>
      </c>
      <c r="Q1131" s="16" t="e">
        <f t="shared" si="159"/>
        <v>#REF!</v>
      </c>
      <c r="R1131" s="241" t="e">
        <f>#REF!</f>
        <v>#REF!</v>
      </c>
      <c r="S1131" s="37"/>
      <c r="T1131" s="242" t="e">
        <f t="shared" si="160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1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3"/>
        <v>#REF!</v>
      </c>
      <c r="K1132" s="16" t="e">
        <f t="shared" si="154"/>
        <v>#REF!</v>
      </c>
      <c r="L1132" s="16" t="e">
        <f t="shared" si="155"/>
        <v>#REF!</v>
      </c>
      <c r="M1132" s="276" t="e">
        <f t="shared" si="156"/>
        <v>#REF!</v>
      </c>
      <c r="N1132" s="16" t="e">
        <f t="shared" si="157"/>
        <v>#REF!</v>
      </c>
      <c r="O1132" s="16" t="e">
        <f t="shared" si="158"/>
        <v>#REF!</v>
      </c>
      <c r="P1132" s="16" t="e">
        <f>#REF!</f>
        <v>#REF!</v>
      </c>
      <c r="Q1132" s="16" t="e">
        <f t="shared" si="159"/>
        <v>#REF!</v>
      </c>
      <c r="R1132" s="241" t="e">
        <f>#REF!</f>
        <v>#REF!</v>
      </c>
      <c r="S1132" s="37"/>
      <c r="T1132" s="242" t="e">
        <f t="shared" si="160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1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3"/>
        <v>#REF!</v>
      </c>
      <c r="K1133" s="16" t="e">
        <f t="shared" si="154"/>
        <v>#REF!</v>
      </c>
      <c r="L1133" s="16" t="e">
        <f t="shared" si="155"/>
        <v>#REF!</v>
      </c>
      <c r="M1133" s="276" t="e">
        <f t="shared" si="156"/>
        <v>#REF!</v>
      </c>
      <c r="N1133" s="16" t="e">
        <f t="shared" si="157"/>
        <v>#REF!</v>
      </c>
      <c r="O1133" s="16" t="e">
        <f t="shared" si="158"/>
        <v>#REF!</v>
      </c>
      <c r="P1133" s="16" t="e">
        <f>#REF!</f>
        <v>#REF!</v>
      </c>
      <c r="Q1133" s="16" t="e">
        <f t="shared" si="159"/>
        <v>#REF!</v>
      </c>
      <c r="R1133" s="241" t="e">
        <f>#REF!</f>
        <v>#REF!</v>
      </c>
      <c r="S1133" s="37"/>
      <c r="T1133" s="242" t="e">
        <f t="shared" si="160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1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3"/>
        <v>#REF!</v>
      </c>
      <c r="K1134" s="16" t="e">
        <f t="shared" si="154"/>
        <v>#REF!</v>
      </c>
      <c r="L1134" s="16" t="e">
        <f t="shared" si="155"/>
        <v>#REF!</v>
      </c>
      <c r="M1134" s="276" t="e">
        <f t="shared" si="156"/>
        <v>#REF!</v>
      </c>
      <c r="N1134" s="16" t="e">
        <f t="shared" si="157"/>
        <v>#REF!</v>
      </c>
      <c r="O1134" s="16" t="e">
        <f t="shared" si="158"/>
        <v>#REF!</v>
      </c>
      <c r="P1134" s="16" t="e">
        <f>#REF!</f>
        <v>#REF!</v>
      </c>
      <c r="Q1134" s="16" t="e">
        <f t="shared" si="159"/>
        <v>#REF!</v>
      </c>
      <c r="R1134" s="241" t="e">
        <f>#REF!</f>
        <v>#REF!</v>
      </c>
      <c r="S1134" s="37"/>
      <c r="T1134" s="242" t="e">
        <f t="shared" si="160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1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3"/>
        <v>#REF!</v>
      </c>
      <c r="K1135" s="16" t="e">
        <f t="shared" si="154"/>
        <v>#REF!</v>
      </c>
      <c r="L1135" s="16" t="e">
        <f t="shared" si="155"/>
        <v>#REF!</v>
      </c>
      <c r="M1135" s="276" t="e">
        <f t="shared" si="156"/>
        <v>#REF!</v>
      </c>
      <c r="N1135" s="16" t="e">
        <f t="shared" si="157"/>
        <v>#REF!</v>
      </c>
      <c r="O1135" s="16" t="e">
        <f t="shared" si="158"/>
        <v>#REF!</v>
      </c>
      <c r="P1135" s="16" t="e">
        <f>#REF!</f>
        <v>#REF!</v>
      </c>
      <c r="Q1135" s="16" t="e">
        <f t="shared" si="159"/>
        <v>#REF!</v>
      </c>
      <c r="R1135" s="241" t="e">
        <f>#REF!</f>
        <v>#REF!</v>
      </c>
      <c r="S1135" s="37"/>
      <c r="T1135" s="242" t="e">
        <f t="shared" si="160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1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3"/>
        <v>#REF!</v>
      </c>
      <c r="K1136" s="16" t="e">
        <f t="shared" si="154"/>
        <v>#REF!</v>
      </c>
      <c r="L1136" s="16" t="e">
        <f t="shared" si="155"/>
        <v>#REF!</v>
      </c>
      <c r="M1136" s="276" t="e">
        <f t="shared" si="156"/>
        <v>#REF!</v>
      </c>
      <c r="N1136" s="16" t="e">
        <f t="shared" si="157"/>
        <v>#REF!</v>
      </c>
      <c r="O1136" s="16" t="e">
        <f t="shared" si="158"/>
        <v>#REF!</v>
      </c>
      <c r="P1136" s="16" t="e">
        <f>#REF!</f>
        <v>#REF!</v>
      </c>
      <c r="Q1136" s="16" t="e">
        <f t="shared" si="159"/>
        <v>#REF!</v>
      </c>
      <c r="R1136" s="241" t="e">
        <f>#REF!</f>
        <v>#REF!</v>
      </c>
      <c r="S1136" s="37"/>
      <c r="T1136" s="242" t="e">
        <f t="shared" si="160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1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3"/>
        <v>#REF!</v>
      </c>
      <c r="K1137" s="16" t="e">
        <f t="shared" si="154"/>
        <v>#REF!</v>
      </c>
      <c r="L1137" s="16" t="e">
        <f t="shared" si="155"/>
        <v>#REF!</v>
      </c>
      <c r="M1137" s="276" t="e">
        <f t="shared" si="156"/>
        <v>#REF!</v>
      </c>
      <c r="N1137" s="16" t="e">
        <f t="shared" si="157"/>
        <v>#REF!</v>
      </c>
      <c r="O1137" s="16" t="e">
        <f t="shared" si="158"/>
        <v>#REF!</v>
      </c>
      <c r="P1137" s="16" t="e">
        <f>#REF!</f>
        <v>#REF!</v>
      </c>
      <c r="Q1137" s="16" t="e">
        <f t="shared" si="159"/>
        <v>#REF!</v>
      </c>
      <c r="R1137" s="241" t="e">
        <f>#REF!</f>
        <v>#REF!</v>
      </c>
      <c r="S1137" s="37"/>
      <c r="T1137" s="242" t="e">
        <f t="shared" si="160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1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3"/>
        <v>#REF!</v>
      </c>
      <c r="K1138" s="16" t="e">
        <f t="shared" si="154"/>
        <v>#REF!</v>
      </c>
      <c r="L1138" s="16" t="e">
        <f t="shared" si="155"/>
        <v>#REF!</v>
      </c>
      <c r="M1138" s="276" t="e">
        <f t="shared" si="156"/>
        <v>#REF!</v>
      </c>
      <c r="N1138" s="16" t="e">
        <f t="shared" si="157"/>
        <v>#REF!</v>
      </c>
      <c r="O1138" s="16" t="e">
        <f t="shared" si="158"/>
        <v>#REF!</v>
      </c>
      <c r="P1138" s="16" t="e">
        <f>#REF!</f>
        <v>#REF!</v>
      </c>
      <c r="Q1138" s="16" t="e">
        <f t="shared" si="159"/>
        <v>#REF!</v>
      </c>
      <c r="R1138" s="241" t="e">
        <f>#REF!</f>
        <v>#REF!</v>
      </c>
      <c r="S1138" s="37"/>
      <c r="T1138" s="242" t="e">
        <f t="shared" si="160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1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3"/>
        <v>#REF!</v>
      </c>
      <c r="K1139" s="16" t="e">
        <f t="shared" si="154"/>
        <v>#REF!</v>
      </c>
      <c r="L1139" s="16" t="e">
        <f t="shared" si="155"/>
        <v>#REF!</v>
      </c>
      <c r="M1139" s="276" t="e">
        <f t="shared" si="156"/>
        <v>#REF!</v>
      </c>
      <c r="N1139" s="16" t="e">
        <f t="shared" si="157"/>
        <v>#REF!</v>
      </c>
      <c r="O1139" s="16" t="e">
        <f t="shared" si="158"/>
        <v>#REF!</v>
      </c>
      <c r="P1139" s="16" t="e">
        <f>#REF!</f>
        <v>#REF!</v>
      </c>
      <c r="Q1139" s="16" t="e">
        <f t="shared" si="159"/>
        <v>#REF!</v>
      </c>
      <c r="R1139" s="241" t="e">
        <f>#REF!</f>
        <v>#REF!</v>
      </c>
      <c r="S1139" s="37"/>
      <c r="T1139" s="242" t="e">
        <f t="shared" si="160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1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3"/>
        <v>#REF!</v>
      </c>
      <c r="K1140" s="16" t="e">
        <f t="shared" si="154"/>
        <v>#REF!</v>
      </c>
      <c r="L1140" s="16" t="e">
        <f t="shared" si="155"/>
        <v>#REF!</v>
      </c>
      <c r="M1140" s="276" t="e">
        <f t="shared" si="156"/>
        <v>#REF!</v>
      </c>
      <c r="N1140" s="16" t="e">
        <f t="shared" si="157"/>
        <v>#REF!</v>
      </c>
      <c r="O1140" s="16" t="e">
        <f t="shared" si="158"/>
        <v>#REF!</v>
      </c>
      <c r="P1140" s="16" t="e">
        <f>#REF!</f>
        <v>#REF!</v>
      </c>
      <c r="Q1140" s="16" t="e">
        <f t="shared" si="159"/>
        <v>#REF!</v>
      </c>
      <c r="R1140" s="241" t="e">
        <f>#REF!</f>
        <v>#REF!</v>
      </c>
      <c r="S1140" s="37"/>
      <c r="T1140" s="242" t="e">
        <f t="shared" si="160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1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3"/>
        <v>#REF!</v>
      </c>
      <c r="K1141" s="16" t="e">
        <f t="shared" si="154"/>
        <v>#REF!</v>
      </c>
      <c r="L1141" s="16" t="e">
        <f t="shared" si="155"/>
        <v>#REF!</v>
      </c>
      <c r="M1141" s="276" t="e">
        <f t="shared" si="156"/>
        <v>#REF!</v>
      </c>
      <c r="N1141" s="16" t="e">
        <f t="shared" si="157"/>
        <v>#REF!</v>
      </c>
      <c r="O1141" s="16" t="e">
        <f t="shared" si="158"/>
        <v>#REF!</v>
      </c>
      <c r="P1141" s="16" t="e">
        <f>#REF!</f>
        <v>#REF!</v>
      </c>
      <c r="Q1141" s="16" t="e">
        <f t="shared" si="159"/>
        <v>#REF!</v>
      </c>
      <c r="R1141" s="241" t="e">
        <f>#REF!</f>
        <v>#REF!</v>
      </c>
      <c r="S1141" s="37"/>
      <c r="T1141" s="242" t="e">
        <f t="shared" si="160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1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3"/>
        <v>#REF!</v>
      </c>
      <c r="K1142" s="16" t="e">
        <f t="shared" si="154"/>
        <v>#REF!</v>
      </c>
      <c r="L1142" s="16" t="e">
        <f t="shared" si="155"/>
        <v>#REF!</v>
      </c>
      <c r="M1142" s="276" t="e">
        <f t="shared" si="156"/>
        <v>#REF!</v>
      </c>
      <c r="N1142" s="16" t="e">
        <f t="shared" si="157"/>
        <v>#REF!</v>
      </c>
      <c r="O1142" s="16" t="e">
        <f t="shared" si="158"/>
        <v>#REF!</v>
      </c>
      <c r="P1142" s="16" t="e">
        <f>#REF!</f>
        <v>#REF!</v>
      </c>
      <c r="Q1142" s="16" t="e">
        <f t="shared" si="159"/>
        <v>#REF!</v>
      </c>
      <c r="R1142" s="241" t="e">
        <f>#REF!</f>
        <v>#REF!</v>
      </c>
      <c r="S1142" s="37"/>
      <c r="T1142" s="242" t="e">
        <f t="shared" si="160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1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3"/>
        <v>#REF!</v>
      </c>
      <c r="K1143" s="16" t="e">
        <f t="shared" si="154"/>
        <v>#REF!</v>
      </c>
      <c r="L1143" s="16" t="e">
        <f t="shared" si="155"/>
        <v>#REF!</v>
      </c>
      <c r="M1143" s="276" t="e">
        <f t="shared" si="156"/>
        <v>#REF!</v>
      </c>
      <c r="N1143" s="16" t="e">
        <f t="shared" si="157"/>
        <v>#REF!</v>
      </c>
      <c r="O1143" s="16" t="e">
        <f t="shared" si="158"/>
        <v>#REF!</v>
      </c>
      <c r="P1143" s="16" t="e">
        <f>#REF!</f>
        <v>#REF!</v>
      </c>
      <c r="Q1143" s="16" t="e">
        <f t="shared" si="159"/>
        <v>#REF!</v>
      </c>
      <c r="R1143" s="241" t="e">
        <f>#REF!</f>
        <v>#REF!</v>
      </c>
      <c r="S1143" s="37"/>
      <c r="T1143" s="242" t="e">
        <f t="shared" si="160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1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3"/>
        <v>#REF!</v>
      </c>
      <c r="K1144" s="16" t="e">
        <f t="shared" si="154"/>
        <v>#REF!</v>
      </c>
      <c r="L1144" s="16" t="e">
        <f t="shared" si="155"/>
        <v>#REF!</v>
      </c>
      <c r="M1144" s="276" t="e">
        <f t="shared" si="156"/>
        <v>#REF!</v>
      </c>
      <c r="N1144" s="16" t="e">
        <f t="shared" si="157"/>
        <v>#REF!</v>
      </c>
      <c r="O1144" s="16" t="e">
        <f t="shared" si="158"/>
        <v>#REF!</v>
      </c>
      <c r="P1144" s="16" t="e">
        <f>#REF!</f>
        <v>#REF!</v>
      </c>
      <c r="Q1144" s="16" t="e">
        <f t="shared" si="159"/>
        <v>#REF!</v>
      </c>
      <c r="R1144" s="241" t="e">
        <f>#REF!</f>
        <v>#REF!</v>
      </c>
      <c r="S1144" s="37"/>
      <c r="T1144" s="242" t="e">
        <f t="shared" si="160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1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3"/>
        <v>#REF!</v>
      </c>
      <c r="K1145" s="16" t="e">
        <f t="shared" si="154"/>
        <v>#REF!</v>
      </c>
      <c r="L1145" s="16" t="e">
        <f t="shared" si="155"/>
        <v>#REF!</v>
      </c>
      <c r="M1145" s="276" t="e">
        <f t="shared" si="156"/>
        <v>#REF!</v>
      </c>
      <c r="N1145" s="16" t="e">
        <f t="shared" si="157"/>
        <v>#REF!</v>
      </c>
      <c r="O1145" s="16" t="e">
        <f t="shared" si="158"/>
        <v>#REF!</v>
      </c>
      <c r="P1145" s="16" t="e">
        <f>#REF!</f>
        <v>#REF!</v>
      </c>
      <c r="Q1145" s="16" t="e">
        <f t="shared" si="159"/>
        <v>#REF!</v>
      </c>
      <c r="R1145" s="241" t="e">
        <f>#REF!</f>
        <v>#REF!</v>
      </c>
      <c r="S1145" s="37"/>
      <c r="T1145" s="242" t="e">
        <f t="shared" si="160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1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3"/>
        <v>#REF!</v>
      </c>
      <c r="K1146" s="16" t="e">
        <f t="shared" si="154"/>
        <v>#REF!</v>
      </c>
      <c r="L1146" s="16" t="e">
        <f t="shared" si="155"/>
        <v>#REF!</v>
      </c>
      <c r="M1146" s="276" t="e">
        <f t="shared" si="156"/>
        <v>#REF!</v>
      </c>
      <c r="N1146" s="16" t="e">
        <f t="shared" si="157"/>
        <v>#REF!</v>
      </c>
      <c r="O1146" s="16" t="e">
        <f t="shared" si="158"/>
        <v>#REF!</v>
      </c>
      <c r="P1146" s="16" t="e">
        <f>#REF!</f>
        <v>#REF!</v>
      </c>
      <c r="Q1146" s="16" t="e">
        <f t="shared" si="159"/>
        <v>#REF!</v>
      </c>
      <c r="R1146" s="241" t="e">
        <f>#REF!</f>
        <v>#REF!</v>
      </c>
      <c r="S1146" s="37"/>
      <c r="T1146" s="242" t="e">
        <f t="shared" si="160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1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3"/>
        <v>#REF!</v>
      </c>
      <c r="K1147" s="16" t="e">
        <f t="shared" si="154"/>
        <v>#REF!</v>
      </c>
      <c r="L1147" s="16" t="e">
        <f t="shared" si="155"/>
        <v>#REF!</v>
      </c>
      <c r="M1147" s="276" t="e">
        <f t="shared" si="156"/>
        <v>#REF!</v>
      </c>
      <c r="N1147" s="16" t="e">
        <f t="shared" si="157"/>
        <v>#REF!</v>
      </c>
      <c r="O1147" s="16" t="e">
        <f t="shared" si="158"/>
        <v>#REF!</v>
      </c>
      <c r="P1147" s="16" t="e">
        <f>#REF!</f>
        <v>#REF!</v>
      </c>
      <c r="Q1147" s="16" t="e">
        <f t="shared" si="159"/>
        <v>#REF!</v>
      </c>
      <c r="R1147" s="241" t="e">
        <f>#REF!</f>
        <v>#REF!</v>
      </c>
      <c r="S1147" s="37"/>
      <c r="T1147" s="242" t="e">
        <f t="shared" si="160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1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3"/>
        <v>#REF!</v>
      </c>
      <c r="K1148" s="16" t="e">
        <f t="shared" si="154"/>
        <v>#REF!</v>
      </c>
      <c r="L1148" s="16" t="e">
        <f t="shared" si="155"/>
        <v>#REF!</v>
      </c>
      <c r="M1148" s="276" t="e">
        <f t="shared" si="156"/>
        <v>#REF!</v>
      </c>
      <c r="N1148" s="16" t="e">
        <f t="shared" si="157"/>
        <v>#REF!</v>
      </c>
      <c r="O1148" s="16" t="e">
        <f t="shared" si="158"/>
        <v>#REF!</v>
      </c>
      <c r="P1148" s="16" t="e">
        <f>#REF!</f>
        <v>#REF!</v>
      </c>
      <c r="Q1148" s="16" t="e">
        <f t="shared" si="159"/>
        <v>#REF!</v>
      </c>
      <c r="R1148" s="241" t="e">
        <f>#REF!</f>
        <v>#REF!</v>
      </c>
      <c r="S1148" s="37"/>
      <c r="T1148" s="242" t="e">
        <f t="shared" si="160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1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3"/>
        <v>#REF!</v>
      </c>
      <c r="K1149" s="16" t="e">
        <f t="shared" si="154"/>
        <v>#REF!</v>
      </c>
      <c r="L1149" s="16" t="e">
        <f t="shared" si="155"/>
        <v>#REF!</v>
      </c>
      <c r="M1149" s="276" t="e">
        <f t="shared" si="156"/>
        <v>#REF!</v>
      </c>
      <c r="N1149" s="16" t="e">
        <f t="shared" si="157"/>
        <v>#REF!</v>
      </c>
      <c r="O1149" s="16" t="e">
        <f t="shared" si="158"/>
        <v>#REF!</v>
      </c>
      <c r="P1149" s="16" t="e">
        <f>#REF!</f>
        <v>#REF!</v>
      </c>
      <c r="Q1149" s="16" t="e">
        <f t="shared" si="159"/>
        <v>#REF!</v>
      </c>
      <c r="R1149" s="241" t="e">
        <f>#REF!</f>
        <v>#REF!</v>
      </c>
      <c r="S1149" s="37"/>
      <c r="T1149" s="242" t="e">
        <f t="shared" si="160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1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3"/>
        <v>#REF!</v>
      </c>
      <c r="K1150" s="16" t="e">
        <f t="shared" si="154"/>
        <v>#REF!</v>
      </c>
      <c r="L1150" s="16" t="e">
        <f t="shared" si="155"/>
        <v>#REF!</v>
      </c>
      <c r="M1150" s="276" t="e">
        <f t="shared" si="156"/>
        <v>#REF!</v>
      </c>
      <c r="N1150" s="16" t="e">
        <f t="shared" si="157"/>
        <v>#REF!</v>
      </c>
      <c r="O1150" s="16" t="e">
        <f t="shared" si="158"/>
        <v>#REF!</v>
      </c>
      <c r="P1150" s="16" t="e">
        <f>#REF!</f>
        <v>#REF!</v>
      </c>
      <c r="Q1150" s="16" t="e">
        <f t="shared" si="159"/>
        <v>#REF!</v>
      </c>
      <c r="R1150" s="241" t="e">
        <f>#REF!</f>
        <v>#REF!</v>
      </c>
      <c r="S1150" s="37"/>
      <c r="T1150" s="242" t="e">
        <f t="shared" si="160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1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3"/>
        <v>#REF!</v>
      </c>
      <c r="K1151" s="16" t="e">
        <f t="shared" si="154"/>
        <v>#REF!</v>
      </c>
      <c r="L1151" s="16" t="e">
        <f t="shared" si="155"/>
        <v>#REF!</v>
      </c>
      <c r="M1151" s="276" t="e">
        <f t="shared" si="156"/>
        <v>#REF!</v>
      </c>
      <c r="N1151" s="16" t="e">
        <f t="shared" si="157"/>
        <v>#REF!</v>
      </c>
      <c r="O1151" s="16" t="e">
        <f t="shared" si="158"/>
        <v>#REF!</v>
      </c>
      <c r="P1151" s="16" t="e">
        <f>#REF!</f>
        <v>#REF!</v>
      </c>
      <c r="Q1151" s="16" t="e">
        <f t="shared" si="159"/>
        <v>#REF!</v>
      </c>
      <c r="R1151" s="241" t="e">
        <f>#REF!</f>
        <v>#REF!</v>
      </c>
      <c r="S1151" s="37"/>
      <c r="T1151" s="242" t="e">
        <f t="shared" si="160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1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3"/>
        <v>#REF!</v>
      </c>
      <c r="K1152" s="16" t="e">
        <f t="shared" si="154"/>
        <v>#REF!</v>
      </c>
      <c r="L1152" s="16" t="e">
        <f t="shared" si="155"/>
        <v>#REF!</v>
      </c>
      <c r="M1152" s="276" t="e">
        <f t="shared" si="156"/>
        <v>#REF!</v>
      </c>
      <c r="N1152" s="16" t="e">
        <f t="shared" si="157"/>
        <v>#REF!</v>
      </c>
      <c r="O1152" s="16" t="e">
        <f t="shared" si="158"/>
        <v>#REF!</v>
      </c>
      <c r="P1152" s="16" t="e">
        <f>#REF!</f>
        <v>#REF!</v>
      </c>
      <c r="Q1152" s="16" t="e">
        <f t="shared" si="159"/>
        <v>#REF!</v>
      </c>
      <c r="R1152" s="241" t="e">
        <f>#REF!</f>
        <v>#REF!</v>
      </c>
      <c r="S1152" s="37"/>
      <c r="T1152" s="242" t="e">
        <f t="shared" si="160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1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3"/>
        <v>#REF!</v>
      </c>
      <c r="K1153" s="16" t="e">
        <f t="shared" si="154"/>
        <v>#REF!</v>
      </c>
      <c r="L1153" s="16" t="e">
        <f t="shared" si="155"/>
        <v>#REF!</v>
      </c>
      <c r="M1153" s="276" t="e">
        <f t="shared" si="156"/>
        <v>#REF!</v>
      </c>
      <c r="N1153" s="16" t="e">
        <f t="shared" si="157"/>
        <v>#REF!</v>
      </c>
      <c r="O1153" s="16" t="e">
        <f t="shared" si="158"/>
        <v>#REF!</v>
      </c>
      <c r="P1153" s="16" t="e">
        <f>#REF!</f>
        <v>#REF!</v>
      </c>
      <c r="Q1153" s="16" t="e">
        <f t="shared" si="159"/>
        <v>#REF!</v>
      </c>
      <c r="R1153" s="241" t="e">
        <f>#REF!</f>
        <v>#REF!</v>
      </c>
      <c r="S1153" s="37"/>
      <c r="T1153" s="242" t="e">
        <f t="shared" si="160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1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3"/>
        <v>#REF!</v>
      </c>
      <c r="K1154" s="16" t="e">
        <f t="shared" si="154"/>
        <v>#REF!</v>
      </c>
      <c r="L1154" s="16" t="e">
        <f t="shared" si="155"/>
        <v>#REF!</v>
      </c>
      <c r="M1154" s="276" t="e">
        <f t="shared" si="156"/>
        <v>#REF!</v>
      </c>
      <c r="N1154" s="16" t="e">
        <f t="shared" si="157"/>
        <v>#REF!</v>
      </c>
      <c r="O1154" s="16" t="e">
        <f t="shared" si="158"/>
        <v>#REF!</v>
      </c>
      <c r="P1154" s="16" t="e">
        <f>#REF!</f>
        <v>#REF!</v>
      </c>
      <c r="Q1154" s="16" t="e">
        <f t="shared" si="159"/>
        <v>#REF!</v>
      </c>
      <c r="R1154" s="241" t="e">
        <f>#REF!</f>
        <v>#REF!</v>
      </c>
      <c r="S1154" s="37"/>
      <c r="T1154" s="242" t="e">
        <f t="shared" si="160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1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3"/>
        <v>#REF!</v>
      </c>
      <c r="K1155" s="16" t="e">
        <f t="shared" si="154"/>
        <v>#REF!</v>
      </c>
      <c r="L1155" s="16" t="e">
        <f t="shared" si="155"/>
        <v>#REF!</v>
      </c>
      <c r="M1155" s="276" t="e">
        <f t="shared" si="156"/>
        <v>#REF!</v>
      </c>
      <c r="N1155" s="16" t="e">
        <f t="shared" si="157"/>
        <v>#REF!</v>
      </c>
      <c r="O1155" s="16" t="e">
        <f t="shared" si="158"/>
        <v>#REF!</v>
      </c>
      <c r="P1155" s="16" t="e">
        <f>#REF!</f>
        <v>#REF!</v>
      </c>
      <c r="Q1155" s="16" t="e">
        <f t="shared" si="159"/>
        <v>#REF!</v>
      </c>
      <c r="R1155" s="241" t="e">
        <f>#REF!</f>
        <v>#REF!</v>
      </c>
      <c r="S1155" s="37"/>
      <c r="T1155" s="242" t="e">
        <f t="shared" si="160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1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3"/>
        <v>#REF!</v>
      </c>
      <c r="K1156" s="16" t="e">
        <f t="shared" si="154"/>
        <v>#REF!</v>
      </c>
      <c r="L1156" s="16" t="e">
        <f t="shared" si="155"/>
        <v>#REF!</v>
      </c>
      <c r="M1156" s="276" t="e">
        <f t="shared" si="156"/>
        <v>#REF!</v>
      </c>
      <c r="N1156" s="16" t="e">
        <f t="shared" si="157"/>
        <v>#REF!</v>
      </c>
      <c r="O1156" s="16" t="e">
        <f t="shared" si="158"/>
        <v>#REF!</v>
      </c>
      <c r="P1156" s="16" t="e">
        <f>#REF!</f>
        <v>#REF!</v>
      </c>
      <c r="Q1156" s="16" t="e">
        <f t="shared" si="159"/>
        <v>#REF!</v>
      </c>
      <c r="R1156" s="241" t="e">
        <f>#REF!</f>
        <v>#REF!</v>
      </c>
      <c r="S1156" s="37"/>
      <c r="T1156" s="242" t="e">
        <f t="shared" si="160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1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3"/>
        <v>#REF!</v>
      </c>
      <c r="K1157" s="16" t="e">
        <f t="shared" si="154"/>
        <v>#REF!</v>
      </c>
      <c r="L1157" s="16" t="e">
        <f t="shared" si="155"/>
        <v>#REF!</v>
      </c>
      <c r="M1157" s="276" t="e">
        <f t="shared" si="156"/>
        <v>#REF!</v>
      </c>
      <c r="N1157" s="16" t="e">
        <f t="shared" si="157"/>
        <v>#REF!</v>
      </c>
      <c r="O1157" s="16" t="e">
        <f t="shared" si="158"/>
        <v>#REF!</v>
      </c>
      <c r="P1157" s="16" t="e">
        <f>#REF!</f>
        <v>#REF!</v>
      </c>
      <c r="Q1157" s="16" t="e">
        <f t="shared" si="159"/>
        <v>#REF!</v>
      </c>
      <c r="R1157" s="241" t="e">
        <f>#REF!</f>
        <v>#REF!</v>
      </c>
      <c r="S1157" s="37"/>
      <c r="T1157" s="242" t="e">
        <f t="shared" si="160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1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2">I1158</f>
        <v>#REF!</v>
      </c>
      <c r="K1158" s="16" t="e">
        <f t="shared" ref="K1158:K1221" si="163">HOUR(I1158-H1158)+MINUTE(I1158-H1158)/60</f>
        <v>#REF!</v>
      </c>
      <c r="L1158" s="16" t="e">
        <f t="shared" ref="L1158:L1221" si="164">IF(J1158&lt;0.9993,"OP","")</f>
        <v>#REF!</v>
      </c>
      <c r="M1158" s="276" t="e">
        <f t="shared" ref="M1158:M1221" si="165">IF(K1158&lt;6,"ANT",IF(K1158&lt;12,"BLU","CID"))</f>
        <v>#REF!</v>
      </c>
      <c r="N1158" s="16" t="e">
        <f t="shared" ref="N1158:N1221" si="166">VALUE(O1158)</f>
        <v>#REF!</v>
      </c>
      <c r="O1158" s="16" t="e">
        <f t="shared" ref="O1158:O1221" si="167">SUBSTITUTE(P1158,"MW","")</f>
        <v>#REF!</v>
      </c>
      <c r="P1158" s="16" t="e">
        <f>#REF!</f>
        <v>#REF!</v>
      </c>
      <c r="Q1158" s="16" t="e">
        <f t="shared" ref="Q1158:Q1221" si="168">IF(J1158&gt;=0.99,"0","1")</f>
        <v>#REF!</v>
      </c>
      <c r="R1158" s="241" t="e">
        <f>#REF!</f>
        <v>#REF!</v>
      </c>
      <c r="S1158" s="37"/>
      <c r="T1158" s="242" t="e">
        <f t="shared" ref="T1158:T1221" si="169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2"/>
        <v>#REF!</v>
      </c>
      <c r="K1159" s="16" t="e">
        <f t="shared" si="163"/>
        <v>#REF!</v>
      </c>
      <c r="L1159" s="16" t="e">
        <f t="shared" si="164"/>
        <v>#REF!</v>
      </c>
      <c r="M1159" s="276" t="e">
        <f t="shared" si="165"/>
        <v>#REF!</v>
      </c>
      <c r="N1159" s="16" t="e">
        <f t="shared" si="166"/>
        <v>#REF!</v>
      </c>
      <c r="O1159" s="16" t="e">
        <f t="shared" si="167"/>
        <v>#REF!</v>
      </c>
      <c r="P1159" s="16" t="e">
        <f>#REF!</f>
        <v>#REF!</v>
      </c>
      <c r="Q1159" s="16" t="e">
        <f t="shared" si="168"/>
        <v>#REF!</v>
      </c>
      <c r="R1159" s="241" t="e">
        <f>#REF!</f>
        <v>#REF!</v>
      </c>
      <c r="S1159" s="37"/>
      <c r="T1159" s="242" t="e">
        <f t="shared" si="169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0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2"/>
        <v>#REF!</v>
      </c>
      <c r="K1160" s="16" t="e">
        <f t="shared" si="163"/>
        <v>#REF!</v>
      </c>
      <c r="L1160" s="16" t="e">
        <f t="shared" si="164"/>
        <v>#REF!</v>
      </c>
      <c r="M1160" s="276" t="e">
        <f t="shared" si="165"/>
        <v>#REF!</v>
      </c>
      <c r="N1160" s="16" t="e">
        <f t="shared" si="166"/>
        <v>#REF!</v>
      </c>
      <c r="O1160" s="16" t="e">
        <f t="shared" si="167"/>
        <v>#REF!</v>
      </c>
      <c r="P1160" s="16" t="e">
        <f>#REF!</f>
        <v>#REF!</v>
      </c>
      <c r="Q1160" s="16" t="e">
        <f t="shared" si="168"/>
        <v>#REF!</v>
      </c>
      <c r="R1160" s="241" t="e">
        <f>#REF!</f>
        <v>#REF!</v>
      </c>
      <c r="S1160" s="37"/>
      <c r="T1160" s="242" t="e">
        <f t="shared" si="169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0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2"/>
        <v>#REF!</v>
      </c>
      <c r="K1161" s="16" t="e">
        <f t="shared" si="163"/>
        <v>#REF!</v>
      </c>
      <c r="L1161" s="16" t="e">
        <f t="shared" si="164"/>
        <v>#REF!</v>
      </c>
      <c r="M1161" s="276" t="e">
        <f t="shared" si="165"/>
        <v>#REF!</v>
      </c>
      <c r="N1161" s="16" t="e">
        <f t="shared" si="166"/>
        <v>#REF!</v>
      </c>
      <c r="O1161" s="16" t="e">
        <f t="shared" si="167"/>
        <v>#REF!</v>
      </c>
      <c r="P1161" s="16" t="e">
        <f>#REF!</f>
        <v>#REF!</v>
      </c>
      <c r="Q1161" s="16" t="e">
        <f t="shared" si="168"/>
        <v>#REF!</v>
      </c>
      <c r="R1161" s="241" t="e">
        <f>#REF!</f>
        <v>#REF!</v>
      </c>
      <c r="S1161" s="37"/>
      <c r="T1161" s="242" t="e">
        <f t="shared" si="169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0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2"/>
        <v>#REF!</v>
      </c>
      <c r="K1162" s="16" t="e">
        <f t="shared" si="163"/>
        <v>#REF!</v>
      </c>
      <c r="L1162" s="16" t="e">
        <f t="shared" si="164"/>
        <v>#REF!</v>
      </c>
      <c r="M1162" s="276" t="e">
        <f t="shared" si="165"/>
        <v>#REF!</v>
      </c>
      <c r="N1162" s="16" t="e">
        <f t="shared" si="166"/>
        <v>#REF!</v>
      </c>
      <c r="O1162" s="16" t="e">
        <f t="shared" si="167"/>
        <v>#REF!</v>
      </c>
      <c r="P1162" s="16" t="e">
        <f>#REF!</f>
        <v>#REF!</v>
      </c>
      <c r="Q1162" s="16" t="e">
        <f t="shared" si="168"/>
        <v>#REF!</v>
      </c>
      <c r="R1162" s="241" t="e">
        <f>#REF!</f>
        <v>#REF!</v>
      </c>
      <c r="S1162" s="37"/>
      <c r="T1162" s="242" t="e">
        <f t="shared" si="169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0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2"/>
        <v>#REF!</v>
      </c>
      <c r="K1163" s="16" t="e">
        <f t="shared" si="163"/>
        <v>#REF!</v>
      </c>
      <c r="L1163" s="16" t="e">
        <f t="shared" si="164"/>
        <v>#REF!</v>
      </c>
      <c r="M1163" s="276" t="e">
        <f t="shared" si="165"/>
        <v>#REF!</v>
      </c>
      <c r="N1163" s="16" t="e">
        <f t="shared" si="166"/>
        <v>#REF!</v>
      </c>
      <c r="O1163" s="16" t="e">
        <f t="shared" si="167"/>
        <v>#REF!</v>
      </c>
      <c r="P1163" s="16" t="e">
        <f>#REF!</f>
        <v>#REF!</v>
      </c>
      <c r="Q1163" s="16" t="e">
        <f t="shared" si="168"/>
        <v>#REF!</v>
      </c>
      <c r="R1163" s="241" t="e">
        <f>#REF!</f>
        <v>#REF!</v>
      </c>
      <c r="S1163" s="37"/>
      <c r="T1163" s="242" t="e">
        <f t="shared" si="169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0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2"/>
        <v>#REF!</v>
      </c>
      <c r="K1164" s="16" t="e">
        <f t="shared" si="163"/>
        <v>#REF!</v>
      </c>
      <c r="L1164" s="16" t="e">
        <f t="shared" si="164"/>
        <v>#REF!</v>
      </c>
      <c r="M1164" s="276" t="e">
        <f t="shared" si="165"/>
        <v>#REF!</v>
      </c>
      <c r="N1164" s="16" t="e">
        <f t="shared" si="166"/>
        <v>#REF!</v>
      </c>
      <c r="O1164" s="16" t="e">
        <f t="shared" si="167"/>
        <v>#REF!</v>
      </c>
      <c r="P1164" s="16" t="e">
        <f>#REF!</f>
        <v>#REF!</v>
      </c>
      <c r="Q1164" s="16" t="e">
        <f t="shared" si="168"/>
        <v>#REF!</v>
      </c>
      <c r="R1164" s="241" t="e">
        <f>#REF!</f>
        <v>#REF!</v>
      </c>
      <c r="S1164" s="37"/>
      <c r="T1164" s="242" t="e">
        <f t="shared" si="169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0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2"/>
        <v>#REF!</v>
      </c>
      <c r="K1165" s="16" t="e">
        <f t="shared" si="163"/>
        <v>#REF!</v>
      </c>
      <c r="L1165" s="16" t="e">
        <f t="shared" si="164"/>
        <v>#REF!</v>
      </c>
      <c r="M1165" s="276" t="e">
        <f t="shared" si="165"/>
        <v>#REF!</v>
      </c>
      <c r="N1165" s="16" t="e">
        <f t="shared" si="166"/>
        <v>#REF!</v>
      </c>
      <c r="O1165" s="16" t="e">
        <f t="shared" si="167"/>
        <v>#REF!</v>
      </c>
      <c r="P1165" s="16" t="e">
        <f>#REF!</f>
        <v>#REF!</v>
      </c>
      <c r="Q1165" s="16" t="e">
        <f t="shared" si="168"/>
        <v>#REF!</v>
      </c>
      <c r="R1165" s="241" t="e">
        <f>#REF!</f>
        <v>#REF!</v>
      </c>
      <c r="S1165" s="37"/>
      <c r="T1165" s="242" t="e">
        <f t="shared" si="169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0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2"/>
        <v>#REF!</v>
      </c>
      <c r="K1166" s="16" t="e">
        <f t="shared" si="163"/>
        <v>#REF!</v>
      </c>
      <c r="L1166" s="16" t="e">
        <f t="shared" si="164"/>
        <v>#REF!</v>
      </c>
      <c r="M1166" s="276" t="e">
        <f t="shared" si="165"/>
        <v>#REF!</v>
      </c>
      <c r="N1166" s="16" t="e">
        <f t="shared" si="166"/>
        <v>#REF!</v>
      </c>
      <c r="O1166" s="16" t="e">
        <f t="shared" si="167"/>
        <v>#REF!</v>
      </c>
      <c r="P1166" s="16" t="e">
        <f>#REF!</f>
        <v>#REF!</v>
      </c>
      <c r="Q1166" s="16" t="e">
        <f t="shared" si="168"/>
        <v>#REF!</v>
      </c>
      <c r="R1166" s="241" t="e">
        <f>#REF!</f>
        <v>#REF!</v>
      </c>
      <c r="S1166" s="37"/>
      <c r="T1166" s="242" t="e">
        <f t="shared" si="169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0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2"/>
        <v>#REF!</v>
      </c>
      <c r="K1167" s="16" t="e">
        <f t="shared" si="163"/>
        <v>#REF!</v>
      </c>
      <c r="L1167" s="16" t="e">
        <f t="shared" si="164"/>
        <v>#REF!</v>
      </c>
      <c r="M1167" s="276" t="e">
        <f t="shared" si="165"/>
        <v>#REF!</v>
      </c>
      <c r="N1167" s="16" t="e">
        <f t="shared" si="166"/>
        <v>#REF!</v>
      </c>
      <c r="O1167" s="16" t="e">
        <f t="shared" si="167"/>
        <v>#REF!</v>
      </c>
      <c r="P1167" s="16" t="e">
        <f>#REF!</f>
        <v>#REF!</v>
      </c>
      <c r="Q1167" s="16" t="e">
        <f t="shared" si="168"/>
        <v>#REF!</v>
      </c>
      <c r="R1167" s="241" t="e">
        <f>#REF!</f>
        <v>#REF!</v>
      </c>
      <c r="S1167" s="37"/>
      <c r="T1167" s="242" t="e">
        <f t="shared" si="169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0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2"/>
        <v>#REF!</v>
      </c>
      <c r="K1168" s="16" t="e">
        <f t="shared" si="163"/>
        <v>#REF!</v>
      </c>
      <c r="L1168" s="16" t="e">
        <f t="shared" si="164"/>
        <v>#REF!</v>
      </c>
      <c r="M1168" s="276" t="e">
        <f t="shared" si="165"/>
        <v>#REF!</v>
      </c>
      <c r="N1168" s="16" t="e">
        <f t="shared" si="166"/>
        <v>#REF!</v>
      </c>
      <c r="O1168" s="16" t="e">
        <f t="shared" si="167"/>
        <v>#REF!</v>
      </c>
      <c r="P1168" s="16" t="e">
        <f>#REF!</f>
        <v>#REF!</v>
      </c>
      <c r="Q1168" s="16" t="e">
        <f t="shared" si="168"/>
        <v>#REF!</v>
      </c>
      <c r="R1168" s="241" t="e">
        <f>#REF!</f>
        <v>#REF!</v>
      </c>
      <c r="S1168" s="37"/>
      <c r="T1168" s="242" t="e">
        <f t="shared" si="169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0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2"/>
        <v>#REF!</v>
      </c>
      <c r="K1169" s="16" t="e">
        <f t="shared" si="163"/>
        <v>#REF!</v>
      </c>
      <c r="L1169" s="16" t="e">
        <f t="shared" si="164"/>
        <v>#REF!</v>
      </c>
      <c r="M1169" s="276" t="e">
        <f t="shared" si="165"/>
        <v>#REF!</v>
      </c>
      <c r="N1169" s="16" t="e">
        <f t="shared" si="166"/>
        <v>#REF!</v>
      </c>
      <c r="O1169" s="16" t="e">
        <f t="shared" si="167"/>
        <v>#REF!</v>
      </c>
      <c r="P1169" s="16" t="e">
        <f>#REF!</f>
        <v>#REF!</v>
      </c>
      <c r="Q1169" s="16" t="e">
        <f t="shared" si="168"/>
        <v>#REF!</v>
      </c>
      <c r="R1169" s="241" t="e">
        <f>#REF!</f>
        <v>#REF!</v>
      </c>
      <c r="S1169" s="37"/>
      <c r="T1169" s="242" t="e">
        <f t="shared" si="169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0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2"/>
        <v>#REF!</v>
      </c>
      <c r="K1170" s="16" t="e">
        <f t="shared" si="163"/>
        <v>#REF!</v>
      </c>
      <c r="L1170" s="16" t="e">
        <f t="shared" si="164"/>
        <v>#REF!</v>
      </c>
      <c r="M1170" s="276" t="e">
        <f t="shared" si="165"/>
        <v>#REF!</v>
      </c>
      <c r="N1170" s="16" t="e">
        <f t="shared" si="166"/>
        <v>#REF!</v>
      </c>
      <c r="O1170" s="16" t="e">
        <f t="shared" si="167"/>
        <v>#REF!</v>
      </c>
      <c r="P1170" s="16" t="e">
        <f>#REF!</f>
        <v>#REF!</v>
      </c>
      <c r="Q1170" s="16" t="e">
        <f t="shared" si="168"/>
        <v>#REF!</v>
      </c>
      <c r="R1170" s="241" t="e">
        <f>#REF!</f>
        <v>#REF!</v>
      </c>
      <c r="S1170" s="37"/>
      <c r="T1170" s="242" t="e">
        <f t="shared" si="169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0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2"/>
        <v>#REF!</v>
      </c>
      <c r="K1171" s="16" t="e">
        <f t="shared" si="163"/>
        <v>#REF!</v>
      </c>
      <c r="L1171" s="16" t="e">
        <f t="shared" si="164"/>
        <v>#REF!</v>
      </c>
      <c r="M1171" s="276" t="e">
        <f t="shared" si="165"/>
        <v>#REF!</v>
      </c>
      <c r="N1171" s="16" t="e">
        <f t="shared" si="166"/>
        <v>#REF!</v>
      </c>
      <c r="O1171" s="16" t="e">
        <f t="shared" si="167"/>
        <v>#REF!</v>
      </c>
      <c r="P1171" s="16" t="e">
        <f>#REF!</f>
        <v>#REF!</v>
      </c>
      <c r="Q1171" s="16" t="e">
        <f t="shared" si="168"/>
        <v>#REF!</v>
      </c>
      <c r="R1171" s="241" t="e">
        <f>#REF!</f>
        <v>#REF!</v>
      </c>
      <c r="S1171" s="37"/>
      <c r="T1171" s="242" t="e">
        <f t="shared" si="169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0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2"/>
        <v>#REF!</v>
      </c>
      <c r="K1172" s="16" t="e">
        <f t="shared" si="163"/>
        <v>#REF!</v>
      </c>
      <c r="L1172" s="16" t="e">
        <f t="shared" si="164"/>
        <v>#REF!</v>
      </c>
      <c r="M1172" s="276" t="e">
        <f t="shared" si="165"/>
        <v>#REF!</v>
      </c>
      <c r="N1172" s="16" t="e">
        <f t="shared" si="166"/>
        <v>#REF!</v>
      </c>
      <c r="O1172" s="16" t="e">
        <f t="shared" si="167"/>
        <v>#REF!</v>
      </c>
      <c r="P1172" s="16" t="e">
        <f>#REF!</f>
        <v>#REF!</v>
      </c>
      <c r="Q1172" s="16" t="e">
        <f t="shared" si="168"/>
        <v>#REF!</v>
      </c>
      <c r="R1172" s="241" t="e">
        <f>#REF!</f>
        <v>#REF!</v>
      </c>
      <c r="S1172" s="37"/>
      <c r="T1172" s="242" t="e">
        <f t="shared" si="169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0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2"/>
        <v>#REF!</v>
      </c>
      <c r="K1173" s="16" t="e">
        <f t="shared" si="163"/>
        <v>#REF!</v>
      </c>
      <c r="L1173" s="16" t="e">
        <f t="shared" si="164"/>
        <v>#REF!</v>
      </c>
      <c r="M1173" s="276" t="e">
        <f t="shared" si="165"/>
        <v>#REF!</v>
      </c>
      <c r="N1173" s="16" t="e">
        <f t="shared" si="166"/>
        <v>#REF!</v>
      </c>
      <c r="O1173" s="16" t="e">
        <f t="shared" si="167"/>
        <v>#REF!</v>
      </c>
      <c r="P1173" s="16" t="e">
        <f>#REF!</f>
        <v>#REF!</v>
      </c>
      <c r="Q1173" s="16" t="e">
        <f t="shared" si="168"/>
        <v>#REF!</v>
      </c>
      <c r="R1173" s="241" t="e">
        <f>#REF!</f>
        <v>#REF!</v>
      </c>
      <c r="S1173" s="37"/>
      <c r="T1173" s="242" t="e">
        <f t="shared" si="169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0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2"/>
        <v>#REF!</v>
      </c>
      <c r="K1174" s="16" t="e">
        <f t="shared" si="163"/>
        <v>#REF!</v>
      </c>
      <c r="L1174" s="16" t="e">
        <f t="shared" si="164"/>
        <v>#REF!</v>
      </c>
      <c r="M1174" s="276" t="e">
        <f t="shared" si="165"/>
        <v>#REF!</v>
      </c>
      <c r="N1174" s="16" t="e">
        <f t="shared" si="166"/>
        <v>#REF!</v>
      </c>
      <c r="O1174" s="16" t="e">
        <f t="shared" si="167"/>
        <v>#REF!</v>
      </c>
      <c r="P1174" s="16" t="e">
        <f>#REF!</f>
        <v>#REF!</v>
      </c>
      <c r="Q1174" s="16" t="e">
        <f t="shared" si="168"/>
        <v>#REF!</v>
      </c>
      <c r="R1174" s="241" t="e">
        <f>#REF!</f>
        <v>#REF!</v>
      </c>
      <c r="S1174" s="37"/>
      <c r="T1174" s="242" t="e">
        <f t="shared" si="169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0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2"/>
        <v>#REF!</v>
      </c>
      <c r="K1175" s="16" t="e">
        <f t="shared" si="163"/>
        <v>#REF!</v>
      </c>
      <c r="L1175" s="16" t="e">
        <f t="shared" si="164"/>
        <v>#REF!</v>
      </c>
      <c r="M1175" s="276" t="e">
        <f t="shared" si="165"/>
        <v>#REF!</v>
      </c>
      <c r="N1175" s="16" t="e">
        <f t="shared" si="166"/>
        <v>#REF!</v>
      </c>
      <c r="O1175" s="16" t="e">
        <f t="shared" si="167"/>
        <v>#REF!</v>
      </c>
      <c r="P1175" s="16" t="e">
        <f>#REF!</f>
        <v>#REF!</v>
      </c>
      <c r="Q1175" s="16" t="e">
        <f t="shared" si="168"/>
        <v>#REF!</v>
      </c>
      <c r="R1175" s="241" t="e">
        <f>#REF!</f>
        <v>#REF!</v>
      </c>
      <c r="S1175" s="37"/>
      <c r="T1175" s="242" t="e">
        <f t="shared" si="169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0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2"/>
        <v>#REF!</v>
      </c>
      <c r="K1176" s="16" t="e">
        <f t="shared" si="163"/>
        <v>#REF!</v>
      </c>
      <c r="L1176" s="16" t="e">
        <f t="shared" si="164"/>
        <v>#REF!</v>
      </c>
      <c r="M1176" s="276" t="e">
        <f t="shared" si="165"/>
        <v>#REF!</v>
      </c>
      <c r="N1176" s="16" t="e">
        <f t="shared" si="166"/>
        <v>#REF!</v>
      </c>
      <c r="O1176" s="16" t="e">
        <f t="shared" si="167"/>
        <v>#REF!</v>
      </c>
      <c r="P1176" s="16" t="e">
        <f>#REF!</f>
        <v>#REF!</v>
      </c>
      <c r="Q1176" s="16" t="e">
        <f t="shared" si="168"/>
        <v>#REF!</v>
      </c>
      <c r="R1176" s="241" t="e">
        <f>#REF!</f>
        <v>#REF!</v>
      </c>
      <c r="S1176" s="37"/>
      <c r="T1176" s="242" t="e">
        <f t="shared" si="169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0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2"/>
        <v>#REF!</v>
      </c>
      <c r="K1177" s="16" t="e">
        <f t="shared" si="163"/>
        <v>#REF!</v>
      </c>
      <c r="L1177" s="16" t="e">
        <f t="shared" si="164"/>
        <v>#REF!</v>
      </c>
      <c r="M1177" s="276" t="e">
        <f t="shared" si="165"/>
        <v>#REF!</v>
      </c>
      <c r="N1177" s="16" t="e">
        <f t="shared" si="166"/>
        <v>#REF!</v>
      </c>
      <c r="O1177" s="16" t="e">
        <f t="shared" si="167"/>
        <v>#REF!</v>
      </c>
      <c r="P1177" s="16" t="e">
        <f>#REF!</f>
        <v>#REF!</v>
      </c>
      <c r="Q1177" s="16" t="e">
        <f t="shared" si="168"/>
        <v>#REF!</v>
      </c>
      <c r="R1177" s="241" t="e">
        <f>#REF!</f>
        <v>#REF!</v>
      </c>
      <c r="S1177" s="37"/>
      <c r="T1177" s="242" t="e">
        <f t="shared" si="169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0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2"/>
        <v>#REF!</v>
      </c>
      <c r="K1178" s="16" t="e">
        <f t="shared" si="163"/>
        <v>#REF!</v>
      </c>
      <c r="L1178" s="16" t="e">
        <f t="shared" si="164"/>
        <v>#REF!</v>
      </c>
      <c r="M1178" s="276" t="e">
        <f t="shared" si="165"/>
        <v>#REF!</v>
      </c>
      <c r="N1178" s="16" t="e">
        <f t="shared" si="166"/>
        <v>#REF!</v>
      </c>
      <c r="O1178" s="16" t="e">
        <f t="shared" si="167"/>
        <v>#REF!</v>
      </c>
      <c r="P1178" s="16" t="e">
        <f>#REF!</f>
        <v>#REF!</v>
      </c>
      <c r="Q1178" s="16" t="e">
        <f t="shared" si="168"/>
        <v>#REF!</v>
      </c>
      <c r="R1178" s="241" t="e">
        <f>#REF!</f>
        <v>#REF!</v>
      </c>
      <c r="S1178" s="37"/>
      <c r="T1178" s="242" t="e">
        <f t="shared" si="169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0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2"/>
        <v>#REF!</v>
      </c>
      <c r="K1179" s="16" t="e">
        <f t="shared" si="163"/>
        <v>#REF!</v>
      </c>
      <c r="L1179" s="16" t="e">
        <f t="shared" si="164"/>
        <v>#REF!</v>
      </c>
      <c r="M1179" s="276" t="e">
        <f t="shared" si="165"/>
        <v>#REF!</v>
      </c>
      <c r="N1179" s="16" t="e">
        <f t="shared" si="166"/>
        <v>#REF!</v>
      </c>
      <c r="O1179" s="16" t="e">
        <f t="shared" si="167"/>
        <v>#REF!</v>
      </c>
      <c r="P1179" s="16" t="e">
        <f>#REF!</f>
        <v>#REF!</v>
      </c>
      <c r="Q1179" s="16" t="e">
        <f t="shared" si="168"/>
        <v>#REF!</v>
      </c>
      <c r="R1179" s="241" t="e">
        <f>#REF!</f>
        <v>#REF!</v>
      </c>
      <c r="S1179" s="37"/>
      <c r="T1179" s="242" t="e">
        <f t="shared" si="169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0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2"/>
        <v>#REF!</v>
      </c>
      <c r="K1180" s="16" t="e">
        <f t="shared" si="163"/>
        <v>#REF!</v>
      </c>
      <c r="L1180" s="16" t="e">
        <f t="shared" si="164"/>
        <v>#REF!</v>
      </c>
      <c r="M1180" s="276" t="e">
        <f t="shared" si="165"/>
        <v>#REF!</v>
      </c>
      <c r="N1180" s="16" t="e">
        <f t="shared" si="166"/>
        <v>#REF!</v>
      </c>
      <c r="O1180" s="16" t="e">
        <f t="shared" si="167"/>
        <v>#REF!</v>
      </c>
      <c r="P1180" s="16" t="e">
        <f>#REF!</f>
        <v>#REF!</v>
      </c>
      <c r="Q1180" s="16" t="e">
        <f t="shared" si="168"/>
        <v>#REF!</v>
      </c>
      <c r="R1180" s="241" t="e">
        <f>#REF!</f>
        <v>#REF!</v>
      </c>
      <c r="S1180" s="37"/>
      <c r="T1180" s="242" t="e">
        <f t="shared" si="169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0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2"/>
        <v>#REF!</v>
      </c>
      <c r="K1181" s="16" t="e">
        <f t="shared" si="163"/>
        <v>#REF!</v>
      </c>
      <c r="L1181" s="16" t="e">
        <f t="shared" si="164"/>
        <v>#REF!</v>
      </c>
      <c r="M1181" s="276" t="e">
        <f t="shared" si="165"/>
        <v>#REF!</v>
      </c>
      <c r="N1181" s="16" t="e">
        <f t="shared" si="166"/>
        <v>#REF!</v>
      </c>
      <c r="O1181" s="16" t="e">
        <f t="shared" si="167"/>
        <v>#REF!</v>
      </c>
      <c r="P1181" s="16" t="e">
        <f>#REF!</f>
        <v>#REF!</v>
      </c>
      <c r="Q1181" s="16" t="e">
        <f t="shared" si="168"/>
        <v>#REF!</v>
      </c>
      <c r="R1181" s="241" t="e">
        <f>#REF!</f>
        <v>#REF!</v>
      </c>
      <c r="S1181" s="37"/>
      <c r="T1181" s="242" t="e">
        <f t="shared" si="169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0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2"/>
        <v>#REF!</v>
      </c>
      <c r="K1182" s="16" t="e">
        <f t="shared" si="163"/>
        <v>#REF!</v>
      </c>
      <c r="L1182" s="16" t="e">
        <f t="shared" si="164"/>
        <v>#REF!</v>
      </c>
      <c r="M1182" s="276" t="e">
        <f t="shared" si="165"/>
        <v>#REF!</v>
      </c>
      <c r="N1182" s="16" t="e">
        <f t="shared" si="166"/>
        <v>#REF!</v>
      </c>
      <c r="O1182" s="16" t="e">
        <f t="shared" si="167"/>
        <v>#REF!</v>
      </c>
      <c r="P1182" s="16" t="e">
        <f>#REF!</f>
        <v>#REF!</v>
      </c>
      <c r="Q1182" s="16" t="e">
        <f t="shared" si="168"/>
        <v>#REF!</v>
      </c>
      <c r="R1182" s="241" t="e">
        <f>#REF!</f>
        <v>#REF!</v>
      </c>
      <c r="S1182" s="37"/>
      <c r="T1182" s="242" t="e">
        <f t="shared" si="169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0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2"/>
        <v>#REF!</v>
      </c>
      <c r="K1183" s="16" t="e">
        <f t="shared" si="163"/>
        <v>#REF!</v>
      </c>
      <c r="L1183" s="16" t="e">
        <f t="shared" si="164"/>
        <v>#REF!</v>
      </c>
      <c r="M1183" s="276" t="e">
        <f t="shared" si="165"/>
        <v>#REF!</v>
      </c>
      <c r="N1183" s="16" t="e">
        <f t="shared" si="166"/>
        <v>#REF!</v>
      </c>
      <c r="O1183" s="16" t="e">
        <f t="shared" si="167"/>
        <v>#REF!</v>
      </c>
      <c r="P1183" s="16" t="e">
        <f>#REF!</f>
        <v>#REF!</v>
      </c>
      <c r="Q1183" s="16" t="e">
        <f t="shared" si="168"/>
        <v>#REF!</v>
      </c>
      <c r="R1183" s="241" t="e">
        <f>#REF!</f>
        <v>#REF!</v>
      </c>
      <c r="S1183" s="37"/>
      <c r="T1183" s="242" t="e">
        <f t="shared" si="169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0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2"/>
        <v>#REF!</v>
      </c>
      <c r="K1184" s="16" t="e">
        <f t="shared" si="163"/>
        <v>#REF!</v>
      </c>
      <c r="L1184" s="16" t="e">
        <f t="shared" si="164"/>
        <v>#REF!</v>
      </c>
      <c r="M1184" s="276" t="e">
        <f t="shared" si="165"/>
        <v>#REF!</v>
      </c>
      <c r="N1184" s="16" t="e">
        <f t="shared" si="166"/>
        <v>#REF!</v>
      </c>
      <c r="O1184" s="16" t="e">
        <f t="shared" si="167"/>
        <v>#REF!</v>
      </c>
      <c r="P1184" s="16" t="e">
        <f>#REF!</f>
        <v>#REF!</v>
      </c>
      <c r="Q1184" s="16" t="e">
        <f t="shared" si="168"/>
        <v>#REF!</v>
      </c>
      <c r="R1184" s="241" t="e">
        <f>#REF!</f>
        <v>#REF!</v>
      </c>
      <c r="S1184" s="37"/>
      <c r="T1184" s="242" t="e">
        <f t="shared" si="169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0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2"/>
        <v>#REF!</v>
      </c>
      <c r="K1185" s="16" t="e">
        <f t="shared" si="163"/>
        <v>#REF!</v>
      </c>
      <c r="L1185" s="16" t="e">
        <f t="shared" si="164"/>
        <v>#REF!</v>
      </c>
      <c r="M1185" s="276" t="e">
        <f t="shared" si="165"/>
        <v>#REF!</v>
      </c>
      <c r="N1185" s="16" t="e">
        <f t="shared" si="166"/>
        <v>#REF!</v>
      </c>
      <c r="O1185" s="16" t="e">
        <f t="shared" si="167"/>
        <v>#REF!</v>
      </c>
      <c r="P1185" s="16" t="e">
        <f>#REF!</f>
        <v>#REF!</v>
      </c>
      <c r="Q1185" s="16" t="e">
        <f t="shared" si="168"/>
        <v>#REF!</v>
      </c>
      <c r="R1185" s="241" t="e">
        <f>#REF!</f>
        <v>#REF!</v>
      </c>
      <c r="S1185" s="37"/>
      <c r="T1185" s="242" t="e">
        <f t="shared" si="169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0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2"/>
        <v>#REF!</v>
      </c>
      <c r="K1186" s="16" t="e">
        <f t="shared" si="163"/>
        <v>#REF!</v>
      </c>
      <c r="L1186" s="16" t="e">
        <f t="shared" si="164"/>
        <v>#REF!</v>
      </c>
      <c r="M1186" s="276" t="e">
        <f t="shared" si="165"/>
        <v>#REF!</v>
      </c>
      <c r="N1186" s="16" t="e">
        <f t="shared" si="166"/>
        <v>#REF!</v>
      </c>
      <c r="O1186" s="16" t="e">
        <f t="shared" si="167"/>
        <v>#REF!</v>
      </c>
      <c r="P1186" s="16" t="e">
        <f>#REF!</f>
        <v>#REF!</v>
      </c>
      <c r="Q1186" s="16" t="e">
        <f t="shared" si="168"/>
        <v>#REF!</v>
      </c>
      <c r="R1186" s="241" t="e">
        <f>#REF!</f>
        <v>#REF!</v>
      </c>
      <c r="S1186" s="37"/>
      <c r="T1186" s="242" t="e">
        <f t="shared" si="169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0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2"/>
        <v>#REF!</v>
      </c>
      <c r="K1187" s="16" t="e">
        <f t="shared" si="163"/>
        <v>#REF!</v>
      </c>
      <c r="L1187" s="16" t="e">
        <f t="shared" si="164"/>
        <v>#REF!</v>
      </c>
      <c r="M1187" s="276" t="e">
        <f t="shared" si="165"/>
        <v>#REF!</v>
      </c>
      <c r="N1187" s="16" t="e">
        <f t="shared" si="166"/>
        <v>#REF!</v>
      </c>
      <c r="O1187" s="16" t="e">
        <f t="shared" si="167"/>
        <v>#REF!</v>
      </c>
      <c r="P1187" s="16" t="e">
        <f>#REF!</f>
        <v>#REF!</v>
      </c>
      <c r="Q1187" s="16" t="e">
        <f t="shared" si="168"/>
        <v>#REF!</v>
      </c>
      <c r="R1187" s="241" t="e">
        <f>#REF!</f>
        <v>#REF!</v>
      </c>
      <c r="S1187" s="37"/>
      <c r="T1187" s="242" t="e">
        <f t="shared" si="169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0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2"/>
        <v>#REF!</v>
      </c>
      <c r="K1188" s="16" t="e">
        <f t="shared" si="163"/>
        <v>#REF!</v>
      </c>
      <c r="L1188" s="16" t="e">
        <f t="shared" si="164"/>
        <v>#REF!</v>
      </c>
      <c r="M1188" s="276" t="e">
        <f t="shared" si="165"/>
        <v>#REF!</v>
      </c>
      <c r="N1188" s="16" t="e">
        <f t="shared" si="166"/>
        <v>#REF!</v>
      </c>
      <c r="O1188" s="16" t="e">
        <f t="shared" si="167"/>
        <v>#REF!</v>
      </c>
      <c r="P1188" s="16" t="e">
        <f>#REF!</f>
        <v>#REF!</v>
      </c>
      <c r="Q1188" s="16" t="e">
        <f t="shared" si="168"/>
        <v>#REF!</v>
      </c>
      <c r="R1188" s="241" t="e">
        <f>#REF!</f>
        <v>#REF!</v>
      </c>
      <c r="S1188" s="37"/>
      <c r="T1188" s="242" t="e">
        <f t="shared" si="169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0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2"/>
        <v>#REF!</v>
      </c>
      <c r="K1189" s="16" t="e">
        <f t="shared" si="163"/>
        <v>#REF!</v>
      </c>
      <c r="L1189" s="16" t="e">
        <f t="shared" si="164"/>
        <v>#REF!</v>
      </c>
      <c r="M1189" s="276" t="e">
        <f t="shared" si="165"/>
        <v>#REF!</v>
      </c>
      <c r="N1189" s="16" t="e">
        <f t="shared" si="166"/>
        <v>#REF!</v>
      </c>
      <c r="O1189" s="16" t="e">
        <f t="shared" si="167"/>
        <v>#REF!</v>
      </c>
      <c r="P1189" s="16" t="e">
        <f>#REF!</f>
        <v>#REF!</v>
      </c>
      <c r="Q1189" s="16" t="e">
        <f t="shared" si="168"/>
        <v>#REF!</v>
      </c>
      <c r="R1189" s="241" t="e">
        <f>#REF!</f>
        <v>#REF!</v>
      </c>
      <c r="S1189" s="37"/>
      <c r="T1189" s="242" t="e">
        <f t="shared" si="169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0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2"/>
        <v>#REF!</v>
      </c>
      <c r="K1190" s="16" t="e">
        <f t="shared" si="163"/>
        <v>#REF!</v>
      </c>
      <c r="L1190" s="16" t="e">
        <f t="shared" si="164"/>
        <v>#REF!</v>
      </c>
      <c r="M1190" s="276" t="e">
        <f t="shared" si="165"/>
        <v>#REF!</v>
      </c>
      <c r="N1190" s="16" t="e">
        <f t="shared" si="166"/>
        <v>#REF!</v>
      </c>
      <c r="O1190" s="16" t="e">
        <f t="shared" si="167"/>
        <v>#REF!</v>
      </c>
      <c r="P1190" s="16" t="e">
        <f>#REF!</f>
        <v>#REF!</v>
      </c>
      <c r="Q1190" s="16" t="e">
        <f t="shared" si="168"/>
        <v>#REF!</v>
      </c>
      <c r="R1190" s="241" t="e">
        <f>#REF!</f>
        <v>#REF!</v>
      </c>
      <c r="S1190" s="37"/>
      <c r="T1190" s="242" t="e">
        <f t="shared" si="169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0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2"/>
        <v>#REF!</v>
      </c>
      <c r="K1191" s="16" t="e">
        <f t="shared" si="163"/>
        <v>#REF!</v>
      </c>
      <c r="L1191" s="16" t="e">
        <f t="shared" si="164"/>
        <v>#REF!</v>
      </c>
      <c r="M1191" s="276" t="e">
        <f t="shared" si="165"/>
        <v>#REF!</v>
      </c>
      <c r="N1191" s="16" t="e">
        <f t="shared" si="166"/>
        <v>#REF!</v>
      </c>
      <c r="O1191" s="16" t="e">
        <f t="shared" si="167"/>
        <v>#REF!</v>
      </c>
      <c r="P1191" s="16" t="e">
        <f>#REF!</f>
        <v>#REF!</v>
      </c>
      <c r="Q1191" s="16" t="e">
        <f t="shared" si="168"/>
        <v>#REF!</v>
      </c>
      <c r="R1191" s="241" t="e">
        <f>#REF!</f>
        <v>#REF!</v>
      </c>
      <c r="S1191" s="37"/>
      <c r="T1191" s="242" t="e">
        <f t="shared" si="169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0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2"/>
        <v>#REF!</v>
      </c>
      <c r="K1192" s="16" t="e">
        <f t="shared" si="163"/>
        <v>#REF!</v>
      </c>
      <c r="L1192" s="16" t="e">
        <f t="shared" si="164"/>
        <v>#REF!</v>
      </c>
      <c r="M1192" s="276" t="e">
        <f t="shared" si="165"/>
        <v>#REF!</v>
      </c>
      <c r="N1192" s="16" t="e">
        <f t="shared" si="166"/>
        <v>#REF!</v>
      </c>
      <c r="O1192" s="16" t="e">
        <f t="shared" si="167"/>
        <v>#REF!</v>
      </c>
      <c r="P1192" s="16" t="e">
        <f>#REF!</f>
        <v>#REF!</v>
      </c>
      <c r="Q1192" s="16" t="e">
        <f t="shared" si="168"/>
        <v>#REF!</v>
      </c>
      <c r="R1192" s="241" t="e">
        <f>#REF!</f>
        <v>#REF!</v>
      </c>
      <c r="S1192" s="37"/>
      <c r="T1192" s="242" t="e">
        <f t="shared" si="169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0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2"/>
        <v>#REF!</v>
      </c>
      <c r="K1193" s="16" t="e">
        <f t="shared" si="163"/>
        <v>#REF!</v>
      </c>
      <c r="L1193" s="16" t="e">
        <f t="shared" si="164"/>
        <v>#REF!</v>
      </c>
      <c r="M1193" s="276" t="e">
        <f t="shared" si="165"/>
        <v>#REF!</v>
      </c>
      <c r="N1193" s="16" t="e">
        <f t="shared" si="166"/>
        <v>#REF!</v>
      </c>
      <c r="O1193" s="16" t="e">
        <f t="shared" si="167"/>
        <v>#REF!</v>
      </c>
      <c r="P1193" s="16" t="e">
        <f>#REF!</f>
        <v>#REF!</v>
      </c>
      <c r="Q1193" s="16" t="e">
        <f t="shared" si="168"/>
        <v>#REF!</v>
      </c>
      <c r="R1193" s="241" t="e">
        <f>#REF!</f>
        <v>#REF!</v>
      </c>
      <c r="S1193" s="37"/>
      <c r="T1193" s="242" t="e">
        <f t="shared" si="169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0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2"/>
        <v>#REF!</v>
      </c>
      <c r="K1194" s="16" t="e">
        <f t="shared" si="163"/>
        <v>#REF!</v>
      </c>
      <c r="L1194" s="16" t="e">
        <f t="shared" si="164"/>
        <v>#REF!</v>
      </c>
      <c r="M1194" s="276" t="e">
        <f t="shared" si="165"/>
        <v>#REF!</v>
      </c>
      <c r="N1194" s="16" t="e">
        <f t="shared" si="166"/>
        <v>#REF!</v>
      </c>
      <c r="O1194" s="16" t="e">
        <f t="shared" si="167"/>
        <v>#REF!</v>
      </c>
      <c r="P1194" s="16" t="e">
        <f>#REF!</f>
        <v>#REF!</v>
      </c>
      <c r="Q1194" s="16" t="e">
        <f t="shared" si="168"/>
        <v>#REF!</v>
      </c>
      <c r="R1194" s="241" t="e">
        <f>#REF!</f>
        <v>#REF!</v>
      </c>
      <c r="S1194" s="37"/>
      <c r="T1194" s="242" t="e">
        <f t="shared" si="169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0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2"/>
        <v>#REF!</v>
      </c>
      <c r="K1195" s="16" t="e">
        <f t="shared" si="163"/>
        <v>#REF!</v>
      </c>
      <c r="L1195" s="16" t="e">
        <f t="shared" si="164"/>
        <v>#REF!</v>
      </c>
      <c r="M1195" s="276" t="e">
        <f t="shared" si="165"/>
        <v>#REF!</v>
      </c>
      <c r="N1195" s="16" t="e">
        <f t="shared" si="166"/>
        <v>#REF!</v>
      </c>
      <c r="O1195" s="16" t="e">
        <f t="shared" si="167"/>
        <v>#REF!</v>
      </c>
      <c r="P1195" s="16" t="e">
        <f>#REF!</f>
        <v>#REF!</v>
      </c>
      <c r="Q1195" s="16" t="e">
        <f t="shared" si="168"/>
        <v>#REF!</v>
      </c>
      <c r="R1195" s="241" t="e">
        <f>#REF!</f>
        <v>#REF!</v>
      </c>
      <c r="S1195" s="37"/>
      <c r="T1195" s="242" t="e">
        <f t="shared" si="169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0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2"/>
        <v>#REF!</v>
      </c>
      <c r="K1196" s="16" t="e">
        <f t="shared" si="163"/>
        <v>#REF!</v>
      </c>
      <c r="L1196" s="16" t="e">
        <f t="shared" si="164"/>
        <v>#REF!</v>
      </c>
      <c r="M1196" s="276" t="e">
        <f t="shared" si="165"/>
        <v>#REF!</v>
      </c>
      <c r="N1196" s="16" t="e">
        <f t="shared" si="166"/>
        <v>#REF!</v>
      </c>
      <c r="O1196" s="16" t="e">
        <f t="shared" si="167"/>
        <v>#REF!</v>
      </c>
      <c r="P1196" s="16" t="e">
        <f>#REF!</f>
        <v>#REF!</v>
      </c>
      <c r="Q1196" s="16" t="e">
        <f t="shared" si="168"/>
        <v>#REF!</v>
      </c>
      <c r="R1196" s="241" t="e">
        <f>#REF!</f>
        <v>#REF!</v>
      </c>
      <c r="S1196" s="37"/>
      <c r="T1196" s="242" t="e">
        <f t="shared" si="169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0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2"/>
        <v>#REF!</v>
      </c>
      <c r="K1197" s="16" t="e">
        <f t="shared" si="163"/>
        <v>#REF!</v>
      </c>
      <c r="L1197" s="16" t="e">
        <f t="shared" si="164"/>
        <v>#REF!</v>
      </c>
      <c r="M1197" s="276" t="e">
        <f t="shared" si="165"/>
        <v>#REF!</v>
      </c>
      <c r="N1197" s="16" t="e">
        <f t="shared" si="166"/>
        <v>#REF!</v>
      </c>
      <c r="O1197" s="16" t="e">
        <f t="shared" si="167"/>
        <v>#REF!</v>
      </c>
      <c r="P1197" s="16" t="e">
        <f>#REF!</f>
        <v>#REF!</v>
      </c>
      <c r="Q1197" s="16" t="e">
        <f t="shared" si="168"/>
        <v>#REF!</v>
      </c>
      <c r="R1197" s="241" t="e">
        <f>#REF!</f>
        <v>#REF!</v>
      </c>
      <c r="S1197" s="37"/>
      <c r="T1197" s="242" t="e">
        <f t="shared" si="169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0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2"/>
        <v>#REF!</v>
      </c>
      <c r="K1198" s="16" t="e">
        <f t="shared" si="163"/>
        <v>#REF!</v>
      </c>
      <c r="L1198" s="16" t="e">
        <f t="shared" si="164"/>
        <v>#REF!</v>
      </c>
      <c r="M1198" s="276" t="e">
        <f t="shared" si="165"/>
        <v>#REF!</v>
      </c>
      <c r="N1198" s="16" t="e">
        <f t="shared" si="166"/>
        <v>#REF!</v>
      </c>
      <c r="O1198" s="16" t="e">
        <f t="shared" si="167"/>
        <v>#REF!</v>
      </c>
      <c r="P1198" s="16" t="e">
        <f>#REF!</f>
        <v>#REF!</v>
      </c>
      <c r="Q1198" s="16" t="e">
        <f t="shared" si="168"/>
        <v>#REF!</v>
      </c>
      <c r="R1198" s="241" t="e">
        <f>#REF!</f>
        <v>#REF!</v>
      </c>
      <c r="S1198" s="37"/>
      <c r="T1198" s="242" t="e">
        <f t="shared" si="169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0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2"/>
        <v>#REF!</v>
      </c>
      <c r="K1199" s="16" t="e">
        <f t="shared" si="163"/>
        <v>#REF!</v>
      </c>
      <c r="L1199" s="16" t="e">
        <f t="shared" si="164"/>
        <v>#REF!</v>
      </c>
      <c r="M1199" s="276" t="e">
        <f t="shared" si="165"/>
        <v>#REF!</v>
      </c>
      <c r="N1199" s="16" t="e">
        <f t="shared" si="166"/>
        <v>#REF!</v>
      </c>
      <c r="O1199" s="16" t="e">
        <f t="shared" si="167"/>
        <v>#REF!</v>
      </c>
      <c r="P1199" s="16" t="e">
        <f>#REF!</f>
        <v>#REF!</v>
      </c>
      <c r="Q1199" s="16" t="e">
        <f t="shared" si="168"/>
        <v>#REF!</v>
      </c>
      <c r="R1199" s="241" t="e">
        <f>#REF!</f>
        <v>#REF!</v>
      </c>
      <c r="S1199" s="37"/>
      <c r="T1199" s="242" t="e">
        <f t="shared" si="169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0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2"/>
        <v>#REF!</v>
      </c>
      <c r="K1200" s="16" t="e">
        <f t="shared" si="163"/>
        <v>#REF!</v>
      </c>
      <c r="L1200" s="16" t="e">
        <f t="shared" si="164"/>
        <v>#REF!</v>
      </c>
      <c r="M1200" s="276" t="e">
        <f t="shared" si="165"/>
        <v>#REF!</v>
      </c>
      <c r="N1200" s="16" t="e">
        <f t="shared" si="166"/>
        <v>#REF!</v>
      </c>
      <c r="O1200" s="16" t="e">
        <f t="shared" si="167"/>
        <v>#REF!</v>
      </c>
      <c r="P1200" s="16" t="e">
        <f>#REF!</f>
        <v>#REF!</v>
      </c>
      <c r="Q1200" s="16" t="e">
        <f t="shared" si="168"/>
        <v>#REF!</v>
      </c>
      <c r="R1200" s="241" t="e">
        <f>#REF!</f>
        <v>#REF!</v>
      </c>
      <c r="S1200" s="37"/>
      <c r="T1200" s="242" t="e">
        <f t="shared" si="169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0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2"/>
        <v>#REF!</v>
      </c>
      <c r="K1201" s="16" t="e">
        <f t="shared" si="163"/>
        <v>#REF!</v>
      </c>
      <c r="L1201" s="16" t="e">
        <f t="shared" si="164"/>
        <v>#REF!</v>
      </c>
      <c r="M1201" s="276" t="e">
        <f t="shared" si="165"/>
        <v>#REF!</v>
      </c>
      <c r="N1201" s="16" t="e">
        <f t="shared" si="166"/>
        <v>#REF!</v>
      </c>
      <c r="O1201" s="16" t="e">
        <f t="shared" si="167"/>
        <v>#REF!</v>
      </c>
      <c r="P1201" s="16" t="e">
        <f>#REF!</f>
        <v>#REF!</v>
      </c>
      <c r="Q1201" s="16" t="e">
        <f t="shared" si="168"/>
        <v>#REF!</v>
      </c>
      <c r="R1201" s="241" t="e">
        <f>#REF!</f>
        <v>#REF!</v>
      </c>
      <c r="S1201" s="37"/>
      <c r="T1201" s="242" t="e">
        <f t="shared" si="169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0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2"/>
        <v>#REF!</v>
      </c>
      <c r="K1202" s="16" t="e">
        <f t="shared" si="163"/>
        <v>#REF!</v>
      </c>
      <c r="L1202" s="16" t="e">
        <f t="shared" si="164"/>
        <v>#REF!</v>
      </c>
      <c r="M1202" s="276" t="e">
        <f t="shared" si="165"/>
        <v>#REF!</v>
      </c>
      <c r="N1202" s="16" t="e">
        <f t="shared" si="166"/>
        <v>#REF!</v>
      </c>
      <c r="O1202" s="16" t="e">
        <f t="shared" si="167"/>
        <v>#REF!</v>
      </c>
      <c r="P1202" s="16" t="e">
        <f>#REF!</f>
        <v>#REF!</v>
      </c>
      <c r="Q1202" s="16" t="e">
        <f t="shared" si="168"/>
        <v>#REF!</v>
      </c>
      <c r="R1202" s="241" t="e">
        <f>#REF!</f>
        <v>#REF!</v>
      </c>
      <c r="S1202" s="37"/>
      <c r="T1202" s="242" t="e">
        <f t="shared" si="169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0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2"/>
        <v>#REF!</v>
      </c>
      <c r="K1203" s="16" t="e">
        <f t="shared" si="163"/>
        <v>#REF!</v>
      </c>
      <c r="L1203" s="16" t="e">
        <f t="shared" si="164"/>
        <v>#REF!</v>
      </c>
      <c r="M1203" s="276" t="e">
        <f t="shared" si="165"/>
        <v>#REF!</v>
      </c>
      <c r="N1203" s="16" t="e">
        <f t="shared" si="166"/>
        <v>#REF!</v>
      </c>
      <c r="O1203" s="16" t="e">
        <f t="shared" si="167"/>
        <v>#REF!</v>
      </c>
      <c r="P1203" s="16" t="e">
        <f>#REF!</f>
        <v>#REF!</v>
      </c>
      <c r="Q1203" s="16" t="e">
        <f t="shared" si="168"/>
        <v>#REF!</v>
      </c>
      <c r="R1203" s="241" t="e">
        <f>#REF!</f>
        <v>#REF!</v>
      </c>
      <c r="S1203" s="37"/>
      <c r="T1203" s="242" t="e">
        <f t="shared" si="169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0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2"/>
        <v>#REF!</v>
      </c>
      <c r="K1204" s="16" t="e">
        <f t="shared" si="163"/>
        <v>#REF!</v>
      </c>
      <c r="L1204" s="16" t="e">
        <f t="shared" si="164"/>
        <v>#REF!</v>
      </c>
      <c r="M1204" s="276" t="e">
        <f t="shared" si="165"/>
        <v>#REF!</v>
      </c>
      <c r="N1204" s="16" t="e">
        <f t="shared" si="166"/>
        <v>#REF!</v>
      </c>
      <c r="O1204" s="16" t="e">
        <f t="shared" si="167"/>
        <v>#REF!</v>
      </c>
      <c r="P1204" s="16" t="e">
        <f>#REF!</f>
        <v>#REF!</v>
      </c>
      <c r="Q1204" s="16" t="e">
        <f t="shared" si="168"/>
        <v>#REF!</v>
      </c>
      <c r="R1204" s="241" t="e">
        <f>#REF!</f>
        <v>#REF!</v>
      </c>
      <c r="S1204" s="37"/>
      <c r="T1204" s="242" t="e">
        <f t="shared" si="169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0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2"/>
        <v>#REF!</v>
      </c>
      <c r="K1205" s="16" t="e">
        <f t="shared" si="163"/>
        <v>#REF!</v>
      </c>
      <c r="L1205" s="16" t="e">
        <f t="shared" si="164"/>
        <v>#REF!</v>
      </c>
      <c r="M1205" s="276" t="e">
        <f t="shared" si="165"/>
        <v>#REF!</v>
      </c>
      <c r="N1205" s="16" t="e">
        <f t="shared" si="166"/>
        <v>#REF!</v>
      </c>
      <c r="O1205" s="16" t="e">
        <f t="shared" si="167"/>
        <v>#REF!</v>
      </c>
      <c r="P1205" s="16" t="e">
        <f>#REF!</f>
        <v>#REF!</v>
      </c>
      <c r="Q1205" s="16" t="e">
        <f t="shared" si="168"/>
        <v>#REF!</v>
      </c>
      <c r="R1205" s="241" t="e">
        <f>#REF!</f>
        <v>#REF!</v>
      </c>
      <c r="S1205" s="37"/>
      <c r="T1205" s="242" t="e">
        <f t="shared" si="169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0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2"/>
        <v>#REF!</v>
      </c>
      <c r="K1206" s="16" t="e">
        <f t="shared" si="163"/>
        <v>#REF!</v>
      </c>
      <c r="L1206" s="16" t="e">
        <f t="shared" si="164"/>
        <v>#REF!</v>
      </c>
      <c r="M1206" s="276" t="e">
        <f t="shared" si="165"/>
        <v>#REF!</v>
      </c>
      <c r="N1206" s="16" t="e">
        <f t="shared" si="166"/>
        <v>#REF!</v>
      </c>
      <c r="O1206" s="16" t="e">
        <f t="shared" si="167"/>
        <v>#REF!</v>
      </c>
      <c r="P1206" s="16" t="e">
        <f>#REF!</f>
        <v>#REF!</v>
      </c>
      <c r="Q1206" s="16" t="e">
        <f t="shared" si="168"/>
        <v>#REF!</v>
      </c>
      <c r="R1206" s="241" t="e">
        <f>#REF!</f>
        <v>#REF!</v>
      </c>
      <c r="S1206" s="37"/>
      <c r="T1206" s="242" t="e">
        <f t="shared" si="169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0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2"/>
        <v>#REF!</v>
      </c>
      <c r="K1207" s="16" t="e">
        <f t="shared" si="163"/>
        <v>#REF!</v>
      </c>
      <c r="L1207" s="16" t="e">
        <f t="shared" si="164"/>
        <v>#REF!</v>
      </c>
      <c r="M1207" s="276" t="e">
        <f t="shared" si="165"/>
        <v>#REF!</v>
      </c>
      <c r="N1207" s="16" t="e">
        <f t="shared" si="166"/>
        <v>#REF!</v>
      </c>
      <c r="O1207" s="16" t="e">
        <f t="shared" si="167"/>
        <v>#REF!</v>
      </c>
      <c r="P1207" s="16" t="e">
        <f>#REF!</f>
        <v>#REF!</v>
      </c>
      <c r="Q1207" s="16" t="e">
        <f t="shared" si="168"/>
        <v>#REF!</v>
      </c>
      <c r="R1207" s="241" t="e">
        <f>#REF!</f>
        <v>#REF!</v>
      </c>
      <c r="S1207" s="37"/>
      <c r="T1207" s="242" t="e">
        <f t="shared" si="169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0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2"/>
        <v>#REF!</v>
      </c>
      <c r="K1208" s="16" t="e">
        <f t="shared" si="163"/>
        <v>#REF!</v>
      </c>
      <c r="L1208" s="16" t="e">
        <f t="shared" si="164"/>
        <v>#REF!</v>
      </c>
      <c r="M1208" s="276" t="e">
        <f t="shared" si="165"/>
        <v>#REF!</v>
      </c>
      <c r="N1208" s="16" t="e">
        <f t="shared" si="166"/>
        <v>#REF!</v>
      </c>
      <c r="O1208" s="16" t="e">
        <f t="shared" si="167"/>
        <v>#REF!</v>
      </c>
      <c r="P1208" s="16" t="e">
        <f>#REF!</f>
        <v>#REF!</v>
      </c>
      <c r="Q1208" s="16" t="e">
        <f t="shared" si="168"/>
        <v>#REF!</v>
      </c>
      <c r="R1208" s="241" t="e">
        <f>#REF!</f>
        <v>#REF!</v>
      </c>
      <c r="S1208" s="37"/>
      <c r="T1208" s="242" t="e">
        <f t="shared" si="169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0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2"/>
        <v>#REF!</v>
      </c>
      <c r="K1209" s="16" t="e">
        <f t="shared" si="163"/>
        <v>#REF!</v>
      </c>
      <c r="L1209" s="16" t="e">
        <f t="shared" si="164"/>
        <v>#REF!</v>
      </c>
      <c r="M1209" s="276" t="e">
        <f t="shared" si="165"/>
        <v>#REF!</v>
      </c>
      <c r="N1209" s="16" t="e">
        <f t="shared" si="166"/>
        <v>#REF!</v>
      </c>
      <c r="O1209" s="16" t="e">
        <f t="shared" si="167"/>
        <v>#REF!</v>
      </c>
      <c r="P1209" s="16" t="e">
        <f>#REF!</f>
        <v>#REF!</v>
      </c>
      <c r="Q1209" s="16" t="e">
        <f t="shared" si="168"/>
        <v>#REF!</v>
      </c>
      <c r="R1209" s="241" t="e">
        <f>#REF!</f>
        <v>#REF!</v>
      </c>
      <c r="S1209" s="37"/>
      <c r="T1209" s="242" t="e">
        <f t="shared" si="169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0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2"/>
        <v>#REF!</v>
      </c>
      <c r="K1210" s="16" t="e">
        <f t="shared" si="163"/>
        <v>#REF!</v>
      </c>
      <c r="L1210" s="16" t="e">
        <f t="shared" si="164"/>
        <v>#REF!</v>
      </c>
      <c r="M1210" s="276" t="e">
        <f t="shared" si="165"/>
        <v>#REF!</v>
      </c>
      <c r="N1210" s="16" t="e">
        <f t="shared" si="166"/>
        <v>#REF!</v>
      </c>
      <c r="O1210" s="16" t="e">
        <f t="shared" si="167"/>
        <v>#REF!</v>
      </c>
      <c r="P1210" s="16" t="e">
        <f>#REF!</f>
        <v>#REF!</v>
      </c>
      <c r="Q1210" s="16" t="e">
        <f t="shared" si="168"/>
        <v>#REF!</v>
      </c>
      <c r="R1210" s="241" t="e">
        <f>#REF!</f>
        <v>#REF!</v>
      </c>
      <c r="S1210" s="37"/>
      <c r="T1210" s="242" t="e">
        <f t="shared" si="169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0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2"/>
        <v>#REF!</v>
      </c>
      <c r="K1211" s="16" t="e">
        <f t="shared" si="163"/>
        <v>#REF!</v>
      </c>
      <c r="L1211" s="16" t="e">
        <f t="shared" si="164"/>
        <v>#REF!</v>
      </c>
      <c r="M1211" s="276" t="e">
        <f t="shared" si="165"/>
        <v>#REF!</v>
      </c>
      <c r="N1211" s="16" t="e">
        <f t="shared" si="166"/>
        <v>#REF!</v>
      </c>
      <c r="O1211" s="16" t="e">
        <f t="shared" si="167"/>
        <v>#REF!</v>
      </c>
      <c r="P1211" s="16" t="e">
        <f>#REF!</f>
        <v>#REF!</v>
      </c>
      <c r="Q1211" s="16" t="e">
        <f t="shared" si="168"/>
        <v>#REF!</v>
      </c>
      <c r="R1211" s="241" t="e">
        <f>#REF!</f>
        <v>#REF!</v>
      </c>
      <c r="S1211" s="37"/>
      <c r="T1211" s="242" t="e">
        <f t="shared" si="169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0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2"/>
        <v>#REF!</v>
      </c>
      <c r="K1212" s="16" t="e">
        <f t="shared" si="163"/>
        <v>#REF!</v>
      </c>
      <c r="L1212" s="16" t="e">
        <f t="shared" si="164"/>
        <v>#REF!</v>
      </c>
      <c r="M1212" s="276" t="e">
        <f t="shared" si="165"/>
        <v>#REF!</v>
      </c>
      <c r="N1212" s="16" t="e">
        <f t="shared" si="166"/>
        <v>#REF!</v>
      </c>
      <c r="O1212" s="16" t="e">
        <f t="shared" si="167"/>
        <v>#REF!</v>
      </c>
      <c r="P1212" s="16" t="e">
        <f>#REF!</f>
        <v>#REF!</v>
      </c>
      <c r="Q1212" s="16" t="e">
        <f t="shared" si="168"/>
        <v>#REF!</v>
      </c>
      <c r="R1212" s="241" t="e">
        <f>#REF!</f>
        <v>#REF!</v>
      </c>
      <c r="S1212" s="37"/>
      <c r="T1212" s="242" t="e">
        <f t="shared" si="169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0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2"/>
        <v>#REF!</v>
      </c>
      <c r="K1213" s="16" t="e">
        <f t="shared" si="163"/>
        <v>#REF!</v>
      </c>
      <c r="L1213" s="16" t="e">
        <f t="shared" si="164"/>
        <v>#REF!</v>
      </c>
      <c r="M1213" s="276" t="e">
        <f t="shared" si="165"/>
        <v>#REF!</v>
      </c>
      <c r="N1213" s="16" t="e">
        <f t="shared" si="166"/>
        <v>#REF!</v>
      </c>
      <c r="O1213" s="16" t="e">
        <f t="shared" si="167"/>
        <v>#REF!</v>
      </c>
      <c r="P1213" s="16" t="e">
        <f>#REF!</f>
        <v>#REF!</v>
      </c>
      <c r="Q1213" s="16" t="e">
        <f t="shared" si="168"/>
        <v>#REF!</v>
      </c>
      <c r="R1213" s="241" t="e">
        <f>#REF!</f>
        <v>#REF!</v>
      </c>
      <c r="S1213" s="37"/>
      <c r="T1213" s="242" t="e">
        <f t="shared" si="169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0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2"/>
        <v>#REF!</v>
      </c>
      <c r="K1214" s="16" t="e">
        <f t="shared" si="163"/>
        <v>#REF!</v>
      </c>
      <c r="L1214" s="16" t="e">
        <f t="shared" si="164"/>
        <v>#REF!</v>
      </c>
      <c r="M1214" s="276" t="e">
        <f t="shared" si="165"/>
        <v>#REF!</v>
      </c>
      <c r="N1214" s="16" t="e">
        <f t="shared" si="166"/>
        <v>#REF!</v>
      </c>
      <c r="O1214" s="16" t="e">
        <f t="shared" si="167"/>
        <v>#REF!</v>
      </c>
      <c r="P1214" s="16" t="e">
        <f>#REF!</f>
        <v>#REF!</v>
      </c>
      <c r="Q1214" s="16" t="e">
        <f t="shared" si="168"/>
        <v>#REF!</v>
      </c>
      <c r="R1214" s="241" t="e">
        <f>#REF!</f>
        <v>#REF!</v>
      </c>
      <c r="S1214" s="37"/>
      <c r="T1214" s="242" t="e">
        <f t="shared" si="169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0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2"/>
        <v>#REF!</v>
      </c>
      <c r="K1215" s="16" t="e">
        <f t="shared" si="163"/>
        <v>#REF!</v>
      </c>
      <c r="L1215" s="16" t="e">
        <f t="shared" si="164"/>
        <v>#REF!</v>
      </c>
      <c r="M1215" s="276" t="e">
        <f t="shared" si="165"/>
        <v>#REF!</v>
      </c>
      <c r="N1215" s="16" t="e">
        <f t="shared" si="166"/>
        <v>#REF!</v>
      </c>
      <c r="O1215" s="16" t="e">
        <f t="shared" si="167"/>
        <v>#REF!</v>
      </c>
      <c r="P1215" s="16" t="e">
        <f>#REF!</f>
        <v>#REF!</v>
      </c>
      <c r="Q1215" s="16" t="e">
        <f t="shared" si="168"/>
        <v>#REF!</v>
      </c>
      <c r="R1215" s="241" t="e">
        <f>#REF!</f>
        <v>#REF!</v>
      </c>
      <c r="S1215" s="37"/>
      <c r="T1215" s="242" t="e">
        <f t="shared" si="169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0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2"/>
        <v>#REF!</v>
      </c>
      <c r="K1216" s="16" t="e">
        <f t="shared" si="163"/>
        <v>#REF!</v>
      </c>
      <c r="L1216" s="16" t="e">
        <f t="shared" si="164"/>
        <v>#REF!</v>
      </c>
      <c r="M1216" s="276" t="e">
        <f t="shared" si="165"/>
        <v>#REF!</v>
      </c>
      <c r="N1216" s="16" t="e">
        <f t="shared" si="166"/>
        <v>#REF!</v>
      </c>
      <c r="O1216" s="16" t="e">
        <f t="shared" si="167"/>
        <v>#REF!</v>
      </c>
      <c r="P1216" s="16" t="e">
        <f>#REF!</f>
        <v>#REF!</v>
      </c>
      <c r="Q1216" s="16" t="e">
        <f t="shared" si="168"/>
        <v>#REF!</v>
      </c>
      <c r="R1216" s="241" t="e">
        <f>#REF!</f>
        <v>#REF!</v>
      </c>
      <c r="S1216" s="37"/>
      <c r="T1216" s="242" t="e">
        <f t="shared" si="169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0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2"/>
        <v>#REF!</v>
      </c>
      <c r="K1217" s="16" t="e">
        <f t="shared" si="163"/>
        <v>#REF!</v>
      </c>
      <c r="L1217" s="16" t="e">
        <f t="shared" si="164"/>
        <v>#REF!</v>
      </c>
      <c r="M1217" s="276" t="e">
        <f t="shared" si="165"/>
        <v>#REF!</v>
      </c>
      <c r="N1217" s="16" t="e">
        <f t="shared" si="166"/>
        <v>#REF!</v>
      </c>
      <c r="O1217" s="16" t="e">
        <f t="shared" si="167"/>
        <v>#REF!</v>
      </c>
      <c r="P1217" s="16" t="e">
        <f>#REF!</f>
        <v>#REF!</v>
      </c>
      <c r="Q1217" s="16" t="e">
        <f t="shared" si="168"/>
        <v>#REF!</v>
      </c>
      <c r="R1217" s="241" t="e">
        <f>#REF!</f>
        <v>#REF!</v>
      </c>
      <c r="S1217" s="37"/>
      <c r="T1217" s="242" t="e">
        <f t="shared" si="169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0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2"/>
        <v>#REF!</v>
      </c>
      <c r="K1218" s="16" t="e">
        <f t="shared" si="163"/>
        <v>#REF!</v>
      </c>
      <c r="L1218" s="16" t="e">
        <f t="shared" si="164"/>
        <v>#REF!</v>
      </c>
      <c r="M1218" s="276" t="e">
        <f t="shared" si="165"/>
        <v>#REF!</v>
      </c>
      <c r="N1218" s="16" t="e">
        <f t="shared" si="166"/>
        <v>#REF!</v>
      </c>
      <c r="O1218" s="16" t="e">
        <f t="shared" si="167"/>
        <v>#REF!</v>
      </c>
      <c r="P1218" s="16" t="e">
        <f>#REF!</f>
        <v>#REF!</v>
      </c>
      <c r="Q1218" s="16" t="e">
        <f t="shared" si="168"/>
        <v>#REF!</v>
      </c>
      <c r="R1218" s="241" t="e">
        <f>#REF!</f>
        <v>#REF!</v>
      </c>
      <c r="S1218" s="37"/>
      <c r="T1218" s="242" t="e">
        <f t="shared" si="169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0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2"/>
        <v>#REF!</v>
      </c>
      <c r="K1219" s="16" t="e">
        <f t="shared" si="163"/>
        <v>#REF!</v>
      </c>
      <c r="L1219" s="16" t="e">
        <f t="shared" si="164"/>
        <v>#REF!</v>
      </c>
      <c r="M1219" s="276" t="e">
        <f t="shared" si="165"/>
        <v>#REF!</v>
      </c>
      <c r="N1219" s="16" t="e">
        <f t="shared" si="166"/>
        <v>#REF!</v>
      </c>
      <c r="O1219" s="16" t="e">
        <f t="shared" si="167"/>
        <v>#REF!</v>
      </c>
      <c r="P1219" s="16" t="e">
        <f>#REF!</f>
        <v>#REF!</v>
      </c>
      <c r="Q1219" s="16" t="e">
        <f t="shared" si="168"/>
        <v>#REF!</v>
      </c>
      <c r="R1219" s="241" t="e">
        <f>#REF!</f>
        <v>#REF!</v>
      </c>
      <c r="S1219" s="37"/>
      <c r="T1219" s="242" t="e">
        <f t="shared" si="169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0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2"/>
        <v>#REF!</v>
      </c>
      <c r="K1220" s="16" t="e">
        <f t="shared" si="163"/>
        <v>#REF!</v>
      </c>
      <c r="L1220" s="16" t="e">
        <f t="shared" si="164"/>
        <v>#REF!</v>
      </c>
      <c r="M1220" s="276" t="e">
        <f t="shared" si="165"/>
        <v>#REF!</v>
      </c>
      <c r="N1220" s="16" t="e">
        <f t="shared" si="166"/>
        <v>#REF!</v>
      </c>
      <c r="O1220" s="16" t="e">
        <f t="shared" si="167"/>
        <v>#REF!</v>
      </c>
      <c r="P1220" s="16" t="e">
        <f>#REF!</f>
        <v>#REF!</v>
      </c>
      <c r="Q1220" s="16" t="e">
        <f t="shared" si="168"/>
        <v>#REF!</v>
      </c>
      <c r="R1220" s="241" t="e">
        <f>#REF!</f>
        <v>#REF!</v>
      </c>
      <c r="S1220" s="37"/>
      <c r="T1220" s="242" t="e">
        <f t="shared" si="169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0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2"/>
        <v>#REF!</v>
      </c>
      <c r="K1221" s="16" t="e">
        <f t="shared" si="163"/>
        <v>#REF!</v>
      </c>
      <c r="L1221" s="16" t="e">
        <f t="shared" si="164"/>
        <v>#REF!</v>
      </c>
      <c r="M1221" s="276" t="e">
        <f t="shared" si="165"/>
        <v>#REF!</v>
      </c>
      <c r="N1221" s="16" t="e">
        <f t="shared" si="166"/>
        <v>#REF!</v>
      </c>
      <c r="O1221" s="16" t="e">
        <f t="shared" si="167"/>
        <v>#REF!</v>
      </c>
      <c r="P1221" s="16" t="e">
        <f>#REF!</f>
        <v>#REF!</v>
      </c>
      <c r="Q1221" s="16" t="e">
        <f t="shared" si="168"/>
        <v>#REF!</v>
      </c>
      <c r="R1221" s="241" t="e">
        <f>#REF!</f>
        <v>#REF!</v>
      </c>
      <c r="S1221" s="37"/>
      <c r="T1221" s="242" t="e">
        <f t="shared" si="169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0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1">I1222</f>
        <v>#REF!</v>
      </c>
      <c r="K1222" s="16" t="e">
        <f t="shared" ref="K1222:K1285" si="172">HOUR(I1222-H1222)+MINUTE(I1222-H1222)/60</f>
        <v>#REF!</v>
      </c>
      <c r="L1222" s="16" t="e">
        <f t="shared" ref="L1222:L1285" si="173">IF(J1222&lt;0.9993,"OP","")</f>
        <v>#REF!</v>
      </c>
      <c r="M1222" s="276" t="e">
        <f t="shared" ref="M1222:M1285" si="174">IF(K1222&lt;6,"ANT",IF(K1222&lt;12,"BLU","CID"))</f>
        <v>#REF!</v>
      </c>
      <c r="N1222" s="16" t="e">
        <f t="shared" ref="N1222:N1285" si="175">VALUE(O1222)</f>
        <v>#REF!</v>
      </c>
      <c r="O1222" s="16" t="e">
        <f t="shared" ref="O1222:O1285" si="176">SUBSTITUTE(P1222,"MW","")</f>
        <v>#REF!</v>
      </c>
      <c r="P1222" s="16" t="e">
        <f>#REF!</f>
        <v>#REF!</v>
      </c>
      <c r="Q1222" s="16" t="e">
        <f t="shared" ref="Q1222:Q1285" si="177">IF(J1222&gt;=0.99,"0","1")</f>
        <v>#REF!</v>
      </c>
      <c r="R1222" s="241" t="e">
        <f>#REF!</f>
        <v>#REF!</v>
      </c>
      <c r="S1222" s="37"/>
      <c r="T1222" s="242" t="e">
        <f t="shared" ref="T1222:T1285" si="178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1"/>
        <v>#REF!</v>
      </c>
      <c r="K1223" s="16" t="e">
        <f t="shared" si="172"/>
        <v>#REF!</v>
      </c>
      <c r="L1223" s="16" t="e">
        <f t="shared" si="173"/>
        <v>#REF!</v>
      </c>
      <c r="M1223" s="276" t="e">
        <f t="shared" si="174"/>
        <v>#REF!</v>
      </c>
      <c r="N1223" s="16" t="e">
        <f t="shared" si="175"/>
        <v>#REF!</v>
      </c>
      <c r="O1223" s="16" t="e">
        <f t="shared" si="176"/>
        <v>#REF!</v>
      </c>
      <c r="P1223" s="16" t="e">
        <f>#REF!</f>
        <v>#REF!</v>
      </c>
      <c r="Q1223" s="16" t="e">
        <f t="shared" si="177"/>
        <v>#REF!</v>
      </c>
      <c r="R1223" s="241" t="e">
        <f>#REF!</f>
        <v>#REF!</v>
      </c>
      <c r="S1223" s="37"/>
      <c r="T1223" s="242" t="e">
        <f t="shared" si="178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79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1"/>
        <v>#REF!</v>
      </c>
      <c r="K1224" s="16" t="e">
        <f t="shared" si="172"/>
        <v>#REF!</v>
      </c>
      <c r="L1224" s="16" t="e">
        <f t="shared" si="173"/>
        <v>#REF!</v>
      </c>
      <c r="M1224" s="276" t="e">
        <f t="shared" si="174"/>
        <v>#REF!</v>
      </c>
      <c r="N1224" s="16" t="e">
        <f t="shared" si="175"/>
        <v>#REF!</v>
      </c>
      <c r="O1224" s="16" t="e">
        <f t="shared" si="176"/>
        <v>#REF!</v>
      </c>
      <c r="P1224" s="16" t="e">
        <f>#REF!</f>
        <v>#REF!</v>
      </c>
      <c r="Q1224" s="16" t="e">
        <f t="shared" si="177"/>
        <v>#REF!</v>
      </c>
      <c r="R1224" s="241" t="e">
        <f>#REF!</f>
        <v>#REF!</v>
      </c>
      <c r="S1224" s="37"/>
      <c r="T1224" s="242" t="e">
        <f t="shared" si="178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79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1"/>
        <v>#REF!</v>
      </c>
      <c r="K1225" s="16" t="e">
        <f t="shared" si="172"/>
        <v>#REF!</v>
      </c>
      <c r="L1225" s="16" t="e">
        <f t="shared" si="173"/>
        <v>#REF!</v>
      </c>
      <c r="M1225" s="276" t="e">
        <f t="shared" si="174"/>
        <v>#REF!</v>
      </c>
      <c r="N1225" s="16" t="e">
        <f t="shared" si="175"/>
        <v>#REF!</v>
      </c>
      <c r="O1225" s="16" t="e">
        <f t="shared" si="176"/>
        <v>#REF!</v>
      </c>
      <c r="P1225" s="16" t="e">
        <f>#REF!</f>
        <v>#REF!</v>
      </c>
      <c r="Q1225" s="16" t="e">
        <f t="shared" si="177"/>
        <v>#REF!</v>
      </c>
      <c r="R1225" s="241" t="e">
        <f>#REF!</f>
        <v>#REF!</v>
      </c>
      <c r="S1225" s="37"/>
      <c r="T1225" s="242" t="e">
        <f t="shared" si="178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79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1"/>
        <v>#REF!</v>
      </c>
      <c r="K1226" s="16" t="e">
        <f t="shared" si="172"/>
        <v>#REF!</v>
      </c>
      <c r="L1226" s="16" t="e">
        <f t="shared" si="173"/>
        <v>#REF!</v>
      </c>
      <c r="M1226" s="276" t="e">
        <f t="shared" si="174"/>
        <v>#REF!</v>
      </c>
      <c r="N1226" s="16" t="e">
        <f t="shared" si="175"/>
        <v>#REF!</v>
      </c>
      <c r="O1226" s="16" t="e">
        <f t="shared" si="176"/>
        <v>#REF!</v>
      </c>
      <c r="P1226" s="16" t="e">
        <f>#REF!</f>
        <v>#REF!</v>
      </c>
      <c r="Q1226" s="16" t="e">
        <f t="shared" si="177"/>
        <v>#REF!</v>
      </c>
      <c r="R1226" s="241" t="e">
        <f>#REF!</f>
        <v>#REF!</v>
      </c>
      <c r="S1226" s="37"/>
      <c r="T1226" s="242" t="e">
        <f t="shared" si="178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79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1"/>
        <v>#REF!</v>
      </c>
      <c r="K1227" s="16" t="e">
        <f t="shared" si="172"/>
        <v>#REF!</v>
      </c>
      <c r="L1227" s="16" t="e">
        <f t="shared" si="173"/>
        <v>#REF!</v>
      </c>
      <c r="M1227" s="276" t="e">
        <f t="shared" si="174"/>
        <v>#REF!</v>
      </c>
      <c r="N1227" s="16" t="e">
        <f t="shared" si="175"/>
        <v>#REF!</v>
      </c>
      <c r="O1227" s="16" t="e">
        <f t="shared" si="176"/>
        <v>#REF!</v>
      </c>
      <c r="P1227" s="16" t="e">
        <f>#REF!</f>
        <v>#REF!</v>
      </c>
      <c r="Q1227" s="16" t="e">
        <f t="shared" si="177"/>
        <v>#REF!</v>
      </c>
      <c r="R1227" s="241" t="e">
        <f>#REF!</f>
        <v>#REF!</v>
      </c>
      <c r="S1227" s="37"/>
      <c r="T1227" s="242" t="e">
        <f t="shared" si="178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79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1"/>
        <v>#REF!</v>
      </c>
      <c r="K1228" s="16" t="e">
        <f t="shared" si="172"/>
        <v>#REF!</v>
      </c>
      <c r="L1228" s="16" t="e">
        <f t="shared" si="173"/>
        <v>#REF!</v>
      </c>
      <c r="M1228" s="276" t="e">
        <f t="shared" si="174"/>
        <v>#REF!</v>
      </c>
      <c r="N1228" s="16" t="e">
        <f t="shared" si="175"/>
        <v>#REF!</v>
      </c>
      <c r="O1228" s="16" t="e">
        <f t="shared" si="176"/>
        <v>#REF!</v>
      </c>
      <c r="P1228" s="16" t="e">
        <f>#REF!</f>
        <v>#REF!</v>
      </c>
      <c r="Q1228" s="16" t="e">
        <f t="shared" si="177"/>
        <v>#REF!</v>
      </c>
      <c r="R1228" s="241" t="e">
        <f>#REF!</f>
        <v>#REF!</v>
      </c>
      <c r="S1228" s="37"/>
      <c r="T1228" s="242" t="e">
        <f t="shared" si="178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79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1"/>
        <v>#REF!</v>
      </c>
      <c r="K1229" s="16" t="e">
        <f t="shared" si="172"/>
        <v>#REF!</v>
      </c>
      <c r="L1229" s="16" t="e">
        <f t="shared" si="173"/>
        <v>#REF!</v>
      </c>
      <c r="M1229" s="276" t="e">
        <f t="shared" si="174"/>
        <v>#REF!</v>
      </c>
      <c r="N1229" s="16" t="e">
        <f t="shared" si="175"/>
        <v>#REF!</v>
      </c>
      <c r="O1229" s="16" t="e">
        <f t="shared" si="176"/>
        <v>#REF!</v>
      </c>
      <c r="P1229" s="16" t="e">
        <f>#REF!</f>
        <v>#REF!</v>
      </c>
      <c r="Q1229" s="16" t="e">
        <f t="shared" si="177"/>
        <v>#REF!</v>
      </c>
      <c r="R1229" s="241" t="e">
        <f>#REF!</f>
        <v>#REF!</v>
      </c>
      <c r="S1229" s="37"/>
      <c r="T1229" s="242" t="e">
        <f t="shared" si="178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79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1"/>
        <v>#REF!</v>
      </c>
      <c r="K1230" s="16" t="e">
        <f t="shared" si="172"/>
        <v>#REF!</v>
      </c>
      <c r="L1230" s="16" t="e">
        <f t="shared" si="173"/>
        <v>#REF!</v>
      </c>
      <c r="M1230" s="276" t="e">
        <f t="shared" si="174"/>
        <v>#REF!</v>
      </c>
      <c r="N1230" s="16" t="e">
        <f t="shared" si="175"/>
        <v>#REF!</v>
      </c>
      <c r="O1230" s="16" t="e">
        <f t="shared" si="176"/>
        <v>#REF!</v>
      </c>
      <c r="P1230" s="16" t="e">
        <f>#REF!</f>
        <v>#REF!</v>
      </c>
      <c r="Q1230" s="16" t="e">
        <f t="shared" si="177"/>
        <v>#REF!</v>
      </c>
      <c r="R1230" s="241" t="e">
        <f>#REF!</f>
        <v>#REF!</v>
      </c>
      <c r="S1230" s="37"/>
      <c r="T1230" s="242" t="e">
        <f t="shared" si="178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79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1"/>
        <v>#REF!</v>
      </c>
      <c r="K1231" s="16" t="e">
        <f t="shared" si="172"/>
        <v>#REF!</v>
      </c>
      <c r="L1231" s="16" t="e">
        <f t="shared" si="173"/>
        <v>#REF!</v>
      </c>
      <c r="M1231" s="276" t="e">
        <f t="shared" si="174"/>
        <v>#REF!</v>
      </c>
      <c r="N1231" s="16" t="e">
        <f t="shared" si="175"/>
        <v>#REF!</v>
      </c>
      <c r="O1231" s="16" t="e">
        <f t="shared" si="176"/>
        <v>#REF!</v>
      </c>
      <c r="P1231" s="16" t="e">
        <f>#REF!</f>
        <v>#REF!</v>
      </c>
      <c r="Q1231" s="16" t="e">
        <f t="shared" si="177"/>
        <v>#REF!</v>
      </c>
      <c r="R1231" s="241" t="e">
        <f>#REF!</f>
        <v>#REF!</v>
      </c>
      <c r="S1231" s="37"/>
      <c r="T1231" s="242" t="e">
        <f t="shared" si="178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79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1"/>
        <v>#REF!</v>
      </c>
      <c r="K1232" s="16" t="e">
        <f t="shared" si="172"/>
        <v>#REF!</v>
      </c>
      <c r="L1232" s="16" t="e">
        <f t="shared" si="173"/>
        <v>#REF!</v>
      </c>
      <c r="M1232" s="276" t="e">
        <f t="shared" si="174"/>
        <v>#REF!</v>
      </c>
      <c r="N1232" s="16" t="e">
        <f t="shared" si="175"/>
        <v>#REF!</v>
      </c>
      <c r="O1232" s="16" t="e">
        <f t="shared" si="176"/>
        <v>#REF!</v>
      </c>
      <c r="P1232" s="16" t="e">
        <f>#REF!</f>
        <v>#REF!</v>
      </c>
      <c r="Q1232" s="16" t="e">
        <f t="shared" si="177"/>
        <v>#REF!</v>
      </c>
      <c r="R1232" s="241" t="e">
        <f>#REF!</f>
        <v>#REF!</v>
      </c>
      <c r="S1232" s="37"/>
      <c r="T1232" s="242" t="e">
        <f t="shared" si="178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79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1"/>
        <v>#REF!</v>
      </c>
      <c r="K1233" s="16" t="e">
        <f t="shared" si="172"/>
        <v>#REF!</v>
      </c>
      <c r="L1233" s="16" t="e">
        <f t="shared" si="173"/>
        <v>#REF!</v>
      </c>
      <c r="M1233" s="276" t="e">
        <f t="shared" si="174"/>
        <v>#REF!</v>
      </c>
      <c r="N1233" s="16" t="e">
        <f t="shared" si="175"/>
        <v>#REF!</v>
      </c>
      <c r="O1233" s="16" t="e">
        <f t="shared" si="176"/>
        <v>#REF!</v>
      </c>
      <c r="P1233" s="16" t="e">
        <f>#REF!</f>
        <v>#REF!</v>
      </c>
      <c r="Q1233" s="16" t="e">
        <f t="shared" si="177"/>
        <v>#REF!</v>
      </c>
      <c r="R1233" s="241" t="e">
        <f>#REF!</f>
        <v>#REF!</v>
      </c>
      <c r="S1233" s="37"/>
      <c r="T1233" s="242" t="e">
        <f t="shared" si="178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79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1"/>
        <v>#REF!</v>
      </c>
      <c r="K1234" s="16" t="e">
        <f t="shared" si="172"/>
        <v>#REF!</v>
      </c>
      <c r="L1234" s="16" t="e">
        <f t="shared" si="173"/>
        <v>#REF!</v>
      </c>
      <c r="M1234" s="276" t="e">
        <f t="shared" si="174"/>
        <v>#REF!</v>
      </c>
      <c r="N1234" s="16" t="e">
        <f t="shared" si="175"/>
        <v>#REF!</v>
      </c>
      <c r="O1234" s="16" t="e">
        <f t="shared" si="176"/>
        <v>#REF!</v>
      </c>
      <c r="P1234" s="16" t="e">
        <f>#REF!</f>
        <v>#REF!</v>
      </c>
      <c r="Q1234" s="16" t="e">
        <f t="shared" si="177"/>
        <v>#REF!</v>
      </c>
      <c r="R1234" s="241" t="e">
        <f>#REF!</f>
        <v>#REF!</v>
      </c>
      <c r="S1234" s="37"/>
      <c r="T1234" s="242" t="e">
        <f t="shared" si="178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79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1"/>
        <v>#REF!</v>
      </c>
      <c r="K1235" s="16" t="e">
        <f t="shared" si="172"/>
        <v>#REF!</v>
      </c>
      <c r="L1235" s="16" t="e">
        <f t="shared" si="173"/>
        <v>#REF!</v>
      </c>
      <c r="M1235" s="276" t="e">
        <f t="shared" si="174"/>
        <v>#REF!</v>
      </c>
      <c r="N1235" s="16" t="e">
        <f t="shared" si="175"/>
        <v>#REF!</v>
      </c>
      <c r="O1235" s="16" t="e">
        <f t="shared" si="176"/>
        <v>#REF!</v>
      </c>
      <c r="P1235" s="16" t="e">
        <f>#REF!</f>
        <v>#REF!</v>
      </c>
      <c r="Q1235" s="16" t="e">
        <f t="shared" si="177"/>
        <v>#REF!</v>
      </c>
      <c r="R1235" s="241" t="e">
        <f>#REF!</f>
        <v>#REF!</v>
      </c>
      <c r="S1235" s="37"/>
      <c r="T1235" s="242" t="e">
        <f t="shared" si="178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79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1"/>
        <v>#REF!</v>
      </c>
      <c r="K1236" s="16" t="e">
        <f t="shared" si="172"/>
        <v>#REF!</v>
      </c>
      <c r="L1236" s="16" t="e">
        <f t="shared" si="173"/>
        <v>#REF!</v>
      </c>
      <c r="M1236" s="276" t="e">
        <f t="shared" si="174"/>
        <v>#REF!</v>
      </c>
      <c r="N1236" s="16" t="e">
        <f t="shared" si="175"/>
        <v>#REF!</v>
      </c>
      <c r="O1236" s="16" t="e">
        <f t="shared" si="176"/>
        <v>#REF!</v>
      </c>
      <c r="P1236" s="16" t="e">
        <f>#REF!</f>
        <v>#REF!</v>
      </c>
      <c r="Q1236" s="16" t="e">
        <f t="shared" si="177"/>
        <v>#REF!</v>
      </c>
      <c r="R1236" s="241" t="e">
        <f>#REF!</f>
        <v>#REF!</v>
      </c>
      <c r="S1236" s="37"/>
      <c r="T1236" s="242" t="e">
        <f t="shared" si="178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79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1"/>
        <v>#REF!</v>
      </c>
      <c r="K1237" s="16" t="e">
        <f t="shared" si="172"/>
        <v>#REF!</v>
      </c>
      <c r="L1237" s="16" t="e">
        <f t="shared" si="173"/>
        <v>#REF!</v>
      </c>
      <c r="M1237" s="276" t="e">
        <f t="shared" si="174"/>
        <v>#REF!</v>
      </c>
      <c r="N1237" s="16" t="e">
        <f t="shared" si="175"/>
        <v>#REF!</v>
      </c>
      <c r="O1237" s="16" t="e">
        <f t="shared" si="176"/>
        <v>#REF!</v>
      </c>
      <c r="P1237" s="16" t="e">
        <f>#REF!</f>
        <v>#REF!</v>
      </c>
      <c r="Q1237" s="16" t="e">
        <f t="shared" si="177"/>
        <v>#REF!</v>
      </c>
      <c r="R1237" s="241" t="e">
        <f>#REF!</f>
        <v>#REF!</v>
      </c>
      <c r="S1237" s="37"/>
      <c r="T1237" s="242" t="e">
        <f t="shared" si="178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79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1"/>
        <v>#REF!</v>
      </c>
      <c r="K1238" s="16" t="e">
        <f t="shared" si="172"/>
        <v>#REF!</v>
      </c>
      <c r="L1238" s="16" t="e">
        <f t="shared" si="173"/>
        <v>#REF!</v>
      </c>
      <c r="M1238" s="276" t="e">
        <f t="shared" si="174"/>
        <v>#REF!</v>
      </c>
      <c r="N1238" s="16" t="e">
        <f t="shared" si="175"/>
        <v>#REF!</v>
      </c>
      <c r="O1238" s="16" t="e">
        <f t="shared" si="176"/>
        <v>#REF!</v>
      </c>
      <c r="P1238" s="16" t="e">
        <f>#REF!</f>
        <v>#REF!</v>
      </c>
      <c r="Q1238" s="16" t="e">
        <f t="shared" si="177"/>
        <v>#REF!</v>
      </c>
      <c r="R1238" s="241" t="e">
        <f>#REF!</f>
        <v>#REF!</v>
      </c>
      <c r="S1238" s="37"/>
      <c r="T1238" s="242" t="e">
        <f t="shared" si="178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79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1"/>
        <v>#REF!</v>
      </c>
      <c r="K1239" s="16" t="e">
        <f t="shared" si="172"/>
        <v>#REF!</v>
      </c>
      <c r="L1239" s="16" t="e">
        <f t="shared" si="173"/>
        <v>#REF!</v>
      </c>
      <c r="M1239" s="276" t="e">
        <f t="shared" si="174"/>
        <v>#REF!</v>
      </c>
      <c r="N1239" s="16" t="e">
        <f t="shared" si="175"/>
        <v>#REF!</v>
      </c>
      <c r="O1239" s="16" t="e">
        <f t="shared" si="176"/>
        <v>#REF!</v>
      </c>
      <c r="P1239" s="16" t="e">
        <f>#REF!</f>
        <v>#REF!</v>
      </c>
      <c r="Q1239" s="16" t="e">
        <f t="shared" si="177"/>
        <v>#REF!</v>
      </c>
      <c r="R1239" s="241" t="e">
        <f>#REF!</f>
        <v>#REF!</v>
      </c>
      <c r="S1239" s="37"/>
      <c r="T1239" s="242" t="e">
        <f t="shared" si="178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79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1"/>
        <v>#REF!</v>
      </c>
      <c r="K1240" s="16" t="e">
        <f t="shared" si="172"/>
        <v>#REF!</v>
      </c>
      <c r="L1240" s="16" t="e">
        <f t="shared" si="173"/>
        <v>#REF!</v>
      </c>
      <c r="M1240" s="276" t="e">
        <f t="shared" si="174"/>
        <v>#REF!</v>
      </c>
      <c r="N1240" s="16" t="e">
        <f t="shared" si="175"/>
        <v>#REF!</v>
      </c>
      <c r="O1240" s="16" t="e">
        <f t="shared" si="176"/>
        <v>#REF!</v>
      </c>
      <c r="P1240" s="16" t="e">
        <f>#REF!</f>
        <v>#REF!</v>
      </c>
      <c r="Q1240" s="16" t="e">
        <f t="shared" si="177"/>
        <v>#REF!</v>
      </c>
      <c r="R1240" s="241" t="e">
        <f>#REF!</f>
        <v>#REF!</v>
      </c>
      <c r="S1240" s="37"/>
      <c r="T1240" s="242" t="e">
        <f t="shared" si="178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79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1"/>
        <v>#REF!</v>
      </c>
      <c r="K1241" s="16" t="e">
        <f t="shared" si="172"/>
        <v>#REF!</v>
      </c>
      <c r="L1241" s="16" t="e">
        <f t="shared" si="173"/>
        <v>#REF!</v>
      </c>
      <c r="M1241" s="276" t="e">
        <f t="shared" si="174"/>
        <v>#REF!</v>
      </c>
      <c r="N1241" s="16" t="e">
        <f t="shared" si="175"/>
        <v>#REF!</v>
      </c>
      <c r="O1241" s="16" t="e">
        <f t="shared" si="176"/>
        <v>#REF!</v>
      </c>
      <c r="P1241" s="16" t="e">
        <f>#REF!</f>
        <v>#REF!</v>
      </c>
      <c r="Q1241" s="16" t="e">
        <f t="shared" si="177"/>
        <v>#REF!</v>
      </c>
      <c r="R1241" s="241" t="e">
        <f>#REF!</f>
        <v>#REF!</v>
      </c>
      <c r="S1241" s="37"/>
      <c r="T1241" s="242" t="e">
        <f t="shared" si="178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79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1"/>
        <v>#REF!</v>
      </c>
      <c r="K1242" s="16" t="e">
        <f t="shared" si="172"/>
        <v>#REF!</v>
      </c>
      <c r="L1242" s="16" t="e">
        <f t="shared" si="173"/>
        <v>#REF!</v>
      </c>
      <c r="M1242" s="276" t="e">
        <f t="shared" si="174"/>
        <v>#REF!</v>
      </c>
      <c r="N1242" s="16" t="e">
        <f t="shared" si="175"/>
        <v>#REF!</v>
      </c>
      <c r="O1242" s="16" t="e">
        <f t="shared" si="176"/>
        <v>#REF!</v>
      </c>
      <c r="P1242" s="16" t="e">
        <f>#REF!</f>
        <v>#REF!</v>
      </c>
      <c r="Q1242" s="16" t="e">
        <f t="shared" si="177"/>
        <v>#REF!</v>
      </c>
      <c r="R1242" s="241" t="e">
        <f>#REF!</f>
        <v>#REF!</v>
      </c>
      <c r="S1242" s="37"/>
      <c r="T1242" s="242" t="e">
        <f t="shared" si="178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79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1"/>
        <v>#REF!</v>
      </c>
      <c r="K1243" s="16" t="e">
        <f t="shared" si="172"/>
        <v>#REF!</v>
      </c>
      <c r="L1243" s="16" t="e">
        <f t="shared" si="173"/>
        <v>#REF!</v>
      </c>
      <c r="M1243" s="276" t="e">
        <f t="shared" si="174"/>
        <v>#REF!</v>
      </c>
      <c r="N1243" s="16" t="e">
        <f t="shared" si="175"/>
        <v>#REF!</v>
      </c>
      <c r="O1243" s="16" t="e">
        <f t="shared" si="176"/>
        <v>#REF!</v>
      </c>
      <c r="P1243" s="16" t="e">
        <f>#REF!</f>
        <v>#REF!</v>
      </c>
      <c r="Q1243" s="16" t="e">
        <f t="shared" si="177"/>
        <v>#REF!</v>
      </c>
      <c r="R1243" s="241" t="e">
        <f>#REF!</f>
        <v>#REF!</v>
      </c>
      <c r="S1243" s="37"/>
      <c r="T1243" s="242" t="e">
        <f t="shared" si="178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79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1"/>
        <v>#REF!</v>
      </c>
      <c r="K1244" s="16" t="e">
        <f t="shared" si="172"/>
        <v>#REF!</v>
      </c>
      <c r="L1244" s="16" t="e">
        <f t="shared" si="173"/>
        <v>#REF!</v>
      </c>
      <c r="M1244" s="276" t="e">
        <f t="shared" si="174"/>
        <v>#REF!</v>
      </c>
      <c r="N1244" s="16" t="e">
        <f t="shared" si="175"/>
        <v>#REF!</v>
      </c>
      <c r="O1244" s="16" t="e">
        <f t="shared" si="176"/>
        <v>#REF!</v>
      </c>
      <c r="P1244" s="16" t="e">
        <f>#REF!</f>
        <v>#REF!</v>
      </c>
      <c r="Q1244" s="16" t="e">
        <f t="shared" si="177"/>
        <v>#REF!</v>
      </c>
      <c r="R1244" s="241" t="e">
        <f>#REF!</f>
        <v>#REF!</v>
      </c>
      <c r="S1244" s="37"/>
      <c r="T1244" s="242" t="e">
        <f t="shared" si="178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79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1"/>
        <v>#REF!</v>
      </c>
      <c r="K1245" s="16" t="e">
        <f t="shared" si="172"/>
        <v>#REF!</v>
      </c>
      <c r="L1245" s="16" t="e">
        <f t="shared" si="173"/>
        <v>#REF!</v>
      </c>
      <c r="M1245" s="276" t="e">
        <f t="shared" si="174"/>
        <v>#REF!</v>
      </c>
      <c r="N1245" s="16" t="e">
        <f t="shared" si="175"/>
        <v>#REF!</v>
      </c>
      <c r="O1245" s="16" t="e">
        <f t="shared" si="176"/>
        <v>#REF!</v>
      </c>
      <c r="P1245" s="16" t="e">
        <f>#REF!</f>
        <v>#REF!</v>
      </c>
      <c r="Q1245" s="16" t="e">
        <f t="shared" si="177"/>
        <v>#REF!</v>
      </c>
      <c r="R1245" s="241" t="e">
        <f>#REF!</f>
        <v>#REF!</v>
      </c>
      <c r="S1245" s="37"/>
      <c r="T1245" s="242" t="e">
        <f t="shared" si="178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79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1"/>
        <v>#REF!</v>
      </c>
      <c r="K1246" s="16" t="e">
        <f t="shared" si="172"/>
        <v>#REF!</v>
      </c>
      <c r="L1246" s="16" t="e">
        <f t="shared" si="173"/>
        <v>#REF!</v>
      </c>
      <c r="M1246" s="276" t="e">
        <f t="shared" si="174"/>
        <v>#REF!</v>
      </c>
      <c r="N1246" s="16" t="e">
        <f t="shared" si="175"/>
        <v>#REF!</v>
      </c>
      <c r="O1246" s="16" t="e">
        <f t="shared" si="176"/>
        <v>#REF!</v>
      </c>
      <c r="P1246" s="16" t="e">
        <f>#REF!</f>
        <v>#REF!</v>
      </c>
      <c r="Q1246" s="16" t="e">
        <f t="shared" si="177"/>
        <v>#REF!</v>
      </c>
      <c r="R1246" s="241" t="e">
        <f>#REF!</f>
        <v>#REF!</v>
      </c>
      <c r="S1246" s="37"/>
      <c r="T1246" s="242" t="e">
        <f t="shared" si="178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79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1"/>
        <v>#REF!</v>
      </c>
      <c r="K1247" s="16" t="e">
        <f t="shared" si="172"/>
        <v>#REF!</v>
      </c>
      <c r="L1247" s="16" t="e">
        <f t="shared" si="173"/>
        <v>#REF!</v>
      </c>
      <c r="M1247" s="276" t="e">
        <f t="shared" si="174"/>
        <v>#REF!</v>
      </c>
      <c r="N1247" s="16" t="e">
        <f t="shared" si="175"/>
        <v>#REF!</v>
      </c>
      <c r="O1247" s="16" t="e">
        <f t="shared" si="176"/>
        <v>#REF!</v>
      </c>
      <c r="P1247" s="16" t="e">
        <f>#REF!</f>
        <v>#REF!</v>
      </c>
      <c r="Q1247" s="16" t="e">
        <f t="shared" si="177"/>
        <v>#REF!</v>
      </c>
      <c r="R1247" s="241" t="e">
        <f>#REF!</f>
        <v>#REF!</v>
      </c>
      <c r="S1247" s="37"/>
      <c r="T1247" s="242" t="e">
        <f t="shared" si="178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79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1"/>
        <v>#REF!</v>
      </c>
      <c r="K1248" s="16" t="e">
        <f t="shared" si="172"/>
        <v>#REF!</v>
      </c>
      <c r="L1248" s="16" t="e">
        <f t="shared" si="173"/>
        <v>#REF!</v>
      </c>
      <c r="M1248" s="276" t="e">
        <f t="shared" si="174"/>
        <v>#REF!</v>
      </c>
      <c r="N1248" s="16" t="e">
        <f t="shared" si="175"/>
        <v>#REF!</v>
      </c>
      <c r="O1248" s="16" t="e">
        <f t="shared" si="176"/>
        <v>#REF!</v>
      </c>
      <c r="P1248" s="16" t="e">
        <f>#REF!</f>
        <v>#REF!</v>
      </c>
      <c r="Q1248" s="16" t="e">
        <f t="shared" si="177"/>
        <v>#REF!</v>
      </c>
      <c r="R1248" s="241" t="e">
        <f>#REF!</f>
        <v>#REF!</v>
      </c>
      <c r="S1248" s="37"/>
      <c r="T1248" s="242" t="e">
        <f t="shared" si="178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79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1"/>
        <v>#REF!</v>
      </c>
      <c r="K1249" s="16" t="e">
        <f t="shared" si="172"/>
        <v>#REF!</v>
      </c>
      <c r="L1249" s="16" t="e">
        <f t="shared" si="173"/>
        <v>#REF!</v>
      </c>
      <c r="M1249" s="276" t="e">
        <f t="shared" si="174"/>
        <v>#REF!</v>
      </c>
      <c r="N1249" s="16" t="e">
        <f t="shared" si="175"/>
        <v>#REF!</v>
      </c>
      <c r="O1249" s="16" t="e">
        <f t="shared" si="176"/>
        <v>#REF!</v>
      </c>
      <c r="P1249" s="16" t="e">
        <f>#REF!</f>
        <v>#REF!</v>
      </c>
      <c r="Q1249" s="16" t="e">
        <f t="shared" si="177"/>
        <v>#REF!</v>
      </c>
      <c r="R1249" s="241" t="e">
        <f>#REF!</f>
        <v>#REF!</v>
      </c>
      <c r="S1249" s="37"/>
      <c r="T1249" s="242" t="e">
        <f t="shared" si="178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79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1"/>
        <v>#REF!</v>
      </c>
      <c r="K1250" s="16" t="e">
        <f t="shared" si="172"/>
        <v>#REF!</v>
      </c>
      <c r="L1250" s="16" t="e">
        <f t="shared" si="173"/>
        <v>#REF!</v>
      </c>
      <c r="M1250" s="276" t="e">
        <f t="shared" si="174"/>
        <v>#REF!</v>
      </c>
      <c r="N1250" s="16" t="e">
        <f t="shared" si="175"/>
        <v>#REF!</v>
      </c>
      <c r="O1250" s="16" t="e">
        <f t="shared" si="176"/>
        <v>#REF!</v>
      </c>
      <c r="P1250" s="16" t="e">
        <f>#REF!</f>
        <v>#REF!</v>
      </c>
      <c r="Q1250" s="16" t="e">
        <f t="shared" si="177"/>
        <v>#REF!</v>
      </c>
      <c r="R1250" s="241" t="e">
        <f>#REF!</f>
        <v>#REF!</v>
      </c>
      <c r="S1250" s="37"/>
      <c r="T1250" s="242" t="e">
        <f t="shared" si="178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79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1"/>
        <v>#REF!</v>
      </c>
      <c r="K1251" s="16" t="e">
        <f t="shared" si="172"/>
        <v>#REF!</v>
      </c>
      <c r="L1251" s="16" t="e">
        <f t="shared" si="173"/>
        <v>#REF!</v>
      </c>
      <c r="M1251" s="276" t="e">
        <f t="shared" si="174"/>
        <v>#REF!</v>
      </c>
      <c r="N1251" s="16" t="e">
        <f t="shared" si="175"/>
        <v>#REF!</v>
      </c>
      <c r="O1251" s="16" t="e">
        <f t="shared" si="176"/>
        <v>#REF!</v>
      </c>
      <c r="P1251" s="16" t="e">
        <f>#REF!</f>
        <v>#REF!</v>
      </c>
      <c r="Q1251" s="16" t="e">
        <f t="shared" si="177"/>
        <v>#REF!</v>
      </c>
      <c r="R1251" s="241" t="e">
        <f>#REF!</f>
        <v>#REF!</v>
      </c>
      <c r="S1251" s="37"/>
      <c r="T1251" s="242" t="e">
        <f t="shared" si="178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79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1"/>
        <v>#REF!</v>
      </c>
      <c r="K1252" s="16" t="e">
        <f t="shared" si="172"/>
        <v>#REF!</v>
      </c>
      <c r="L1252" s="16" t="e">
        <f t="shared" si="173"/>
        <v>#REF!</v>
      </c>
      <c r="M1252" s="276" t="e">
        <f t="shared" si="174"/>
        <v>#REF!</v>
      </c>
      <c r="N1252" s="16" t="e">
        <f t="shared" si="175"/>
        <v>#REF!</v>
      </c>
      <c r="O1252" s="16" t="e">
        <f t="shared" si="176"/>
        <v>#REF!</v>
      </c>
      <c r="P1252" s="16" t="e">
        <f>#REF!</f>
        <v>#REF!</v>
      </c>
      <c r="Q1252" s="16" t="e">
        <f t="shared" si="177"/>
        <v>#REF!</v>
      </c>
      <c r="R1252" s="241" t="e">
        <f>#REF!</f>
        <v>#REF!</v>
      </c>
      <c r="S1252" s="37"/>
      <c r="T1252" s="242" t="e">
        <f t="shared" si="178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79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1"/>
        <v>#REF!</v>
      </c>
      <c r="K1253" s="16" t="e">
        <f t="shared" si="172"/>
        <v>#REF!</v>
      </c>
      <c r="L1253" s="16" t="e">
        <f t="shared" si="173"/>
        <v>#REF!</v>
      </c>
      <c r="M1253" s="276" t="e">
        <f t="shared" si="174"/>
        <v>#REF!</v>
      </c>
      <c r="N1253" s="16" t="e">
        <f t="shared" si="175"/>
        <v>#REF!</v>
      </c>
      <c r="O1253" s="16" t="e">
        <f t="shared" si="176"/>
        <v>#REF!</v>
      </c>
      <c r="P1253" s="16" t="e">
        <f>#REF!</f>
        <v>#REF!</v>
      </c>
      <c r="Q1253" s="16" t="e">
        <f t="shared" si="177"/>
        <v>#REF!</v>
      </c>
      <c r="R1253" s="241" t="e">
        <f>#REF!</f>
        <v>#REF!</v>
      </c>
      <c r="S1253" s="37"/>
      <c r="T1253" s="242" t="e">
        <f t="shared" si="178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79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1"/>
        <v>#REF!</v>
      </c>
      <c r="K1254" s="16" t="e">
        <f t="shared" si="172"/>
        <v>#REF!</v>
      </c>
      <c r="L1254" s="16" t="e">
        <f t="shared" si="173"/>
        <v>#REF!</v>
      </c>
      <c r="M1254" s="276" t="e">
        <f t="shared" si="174"/>
        <v>#REF!</v>
      </c>
      <c r="N1254" s="16" t="e">
        <f t="shared" si="175"/>
        <v>#REF!</v>
      </c>
      <c r="O1254" s="16" t="e">
        <f t="shared" si="176"/>
        <v>#REF!</v>
      </c>
      <c r="P1254" s="16" t="e">
        <f>#REF!</f>
        <v>#REF!</v>
      </c>
      <c r="Q1254" s="16" t="e">
        <f t="shared" si="177"/>
        <v>#REF!</v>
      </c>
      <c r="R1254" s="241" t="e">
        <f>#REF!</f>
        <v>#REF!</v>
      </c>
      <c r="S1254" s="37"/>
      <c r="T1254" s="242" t="e">
        <f t="shared" si="178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79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1"/>
        <v>#REF!</v>
      </c>
      <c r="K1255" s="16" t="e">
        <f t="shared" si="172"/>
        <v>#REF!</v>
      </c>
      <c r="L1255" s="16" t="e">
        <f t="shared" si="173"/>
        <v>#REF!</v>
      </c>
      <c r="M1255" s="276" t="e">
        <f t="shared" si="174"/>
        <v>#REF!</v>
      </c>
      <c r="N1255" s="16" t="e">
        <f t="shared" si="175"/>
        <v>#REF!</v>
      </c>
      <c r="O1255" s="16" t="e">
        <f t="shared" si="176"/>
        <v>#REF!</v>
      </c>
      <c r="P1255" s="16" t="e">
        <f>#REF!</f>
        <v>#REF!</v>
      </c>
      <c r="Q1255" s="16" t="e">
        <f t="shared" si="177"/>
        <v>#REF!</v>
      </c>
      <c r="R1255" s="241" t="e">
        <f>#REF!</f>
        <v>#REF!</v>
      </c>
      <c r="S1255" s="37"/>
      <c r="T1255" s="242" t="e">
        <f t="shared" si="178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79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1"/>
        <v>#REF!</v>
      </c>
      <c r="K1256" s="16" t="e">
        <f t="shared" si="172"/>
        <v>#REF!</v>
      </c>
      <c r="L1256" s="16" t="e">
        <f t="shared" si="173"/>
        <v>#REF!</v>
      </c>
      <c r="M1256" s="276" t="e">
        <f t="shared" si="174"/>
        <v>#REF!</v>
      </c>
      <c r="N1256" s="16" t="e">
        <f t="shared" si="175"/>
        <v>#REF!</v>
      </c>
      <c r="O1256" s="16" t="e">
        <f t="shared" si="176"/>
        <v>#REF!</v>
      </c>
      <c r="P1256" s="16" t="e">
        <f>#REF!</f>
        <v>#REF!</v>
      </c>
      <c r="Q1256" s="16" t="e">
        <f t="shared" si="177"/>
        <v>#REF!</v>
      </c>
      <c r="R1256" s="241" t="e">
        <f>#REF!</f>
        <v>#REF!</v>
      </c>
      <c r="S1256" s="37"/>
      <c r="T1256" s="242" t="e">
        <f t="shared" si="178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79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1"/>
        <v>#REF!</v>
      </c>
      <c r="K1257" s="16" t="e">
        <f t="shared" si="172"/>
        <v>#REF!</v>
      </c>
      <c r="L1257" s="16" t="e">
        <f t="shared" si="173"/>
        <v>#REF!</v>
      </c>
      <c r="M1257" s="276" t="e">
        <f t="shared" si="174"/>
        <v>#REF!</v>
      </c>
      <c r="N1257" s="16" t="e">
        <f t="shared" si="175"/>
        <v>#REF!</v>
      </c>
      <c r="O1257" s="16" t="e">
        <f t="shared" si="176"/>
        <v>#REF!</v>
      </c>
      <c r="P1257" s="16" t="e">
        <f>#REF!</f>
        <v>#REF!</v>
      </c>
      <c r="Q1257" s="16" t="e">
        <f t="shared" si="177"/>
        <v>#REF!</v>
      </c>
      <c r="R1257" s="241" t="e">
        <f>#REF!</f>
        <v>#REF!</v>
      </c>
      <c r="S1257" s="37"/>
      <c r="T1257" s="242" t="e">
        <f t="shared" si="178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79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1"/>
        <v>#REF!</v>
      </c>
      <c r="K1258" s="16" t="e">
        <f t="shared" si="172"/>
        <v>#REF!</v>
      </c>
      <c r="L1258" s="16" t="e">
        <f t="shared" si="173"/>
        <v>#REF!</v>
      </c>
      <c r="M1258" s="276" t="e">
        <f t="shared" si="174"/>
        <v>#REF!</v>
      </c>
      <c r="N1258" s="16" t="e">
        <f t="shared" si="175"/>
        <v>#REF!</v>
      </c>
      <c r="O1258" s="16" t="e">
        <f t="shared" si="176"/>
        <v>#REF!</v>
      </c>
      <c r="P1258" s="16" t="e">
        <f>#REF!</f>
        <v>#REF!</v>
      </c>
      <c r="Q1258" s="16" t="e">
        <f t="shared" si="177"/>
        <v>#REF!</v>
      </c>
      <c r="R1258" s="241" t="e">
        <f>#REF!</f>
        <v>#REF!</v>
      </c>
      <c r="S1258" s="37"/>
      <c r="T1258" s="242" t="e">
        <f t="shared" si="178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79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1"/>
        <v>#REF!</v>
      </c>
      <c r="K1259" s="16" t="e">
        <f t="shared" si="172"/>
        <v>#REF!</v>
      </c>
      <c r="L1259" s="16" t="e">
        <f t="shared" si="173"/>
        <v>#REF!</v>
      </c>
      <c r="M1259" s="276" t="e">
        <f t="shared" si="174"/>
        <v>#REF!</v>
      </c>
      <c r="N1259" s="16" t="e">
        <f t="shared" si="175"/>
        <v>#REF!</v>
      </c>
      <c r="O1259" s="16" t="e">
        <f t="shared" si="176"/>
        <v>#REF!</v>
      </c>
      <c r="P1259" s="16" t="e">
        <f>#REF!</f>
        <v>#REF!</v>
      </c>
      <c r="Q1259" s="16" t="e">
        <f t="shared" si="177"/>
        <v>#REF!</v>
      </c>
      <c r="R1259" s="241" t="e">
        <f>#REF!</f>
        <v>#REF!</v>
      </c>
      <c r="S1259" s="37"/>
      <c r="T1259" s="242" t="e">
        <f t="shared" si="178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79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1"/>
        <v>#REF!</v>
      </c>
      <c r="K1260" s="16" t="e">
        <f t="shared" si="172"/>
        <v>#REF!</v>
      </c>
      <c r="L1260" s="16" t="e">
        <f t="shared" si="173"/>
        <v>#REF!</v>
      </c>
      <c r="M1260" s="276" t="e">
        <f t="shared" si="174"/>
        <v>#REF!</v>
      </c>
      <c r="N1260" s="16" t="e">
        <f t="shared" si="175"/>
        <v>#REF!</v>
      </c>
      <c r="O1260" s="16" t="e">
        <f t="shared" si="176"/>
        <v>#REF!</v>
      </c>
      <c r="P1260" s="16" t="e">
        <f>#REF!</f>
        <v>#REF!</v>
      </c>
      <c r="Q1260" s="16" t="e">
        <f t="shared" si="177"/>
        <v>#REF!</v>
      </c>
      <c r="R1260" s="241" t="e">
        <f>#REF!</f>
        <v>#REF!</v>
      </c>
      <c r="S1260" s="37"/>
      <c r="T1260" s="242" t="e">
        <f t="shared" si="178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79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1"/>
        <v>#REF!</v>
      </c>
      <c r="K1261" s="16" t="e">
        <f t="shared" si="172"/>
        <v>#REF!</v>
      </c>
      <c r="L1261" s="16" t="e">
        <f t="shared" si="173"/>
        <v>#REF!</v>
      </c>
      <c r="M1261" s="276" t="e">
        <f t="shared" si="174"/>
        <v>#REF!</v>
      </c>
      <c r="N1261" s="16" t="e">
        <f t="shared" si="175"/>
        <v>#REF!</v>
      </c>
      <c r="O1261" s="16" t="e">
        <f t="shared" si="176"/>
        <v>#REF!</v>
      </c>
      <c r="P1261" s="16" t="e">
        <f>#REF!</f>
        <v>#REF!</v>
      </c>
      <c r="Q1261" s="16" t="e">
        <f t="shared" si="177"/>
        <v>#REF!</v>
      </c>
      <c r="R1261" s="241" t="e">
        <f>#REF!</f>
        <v>#REF!</v>
      </c>
      <c r="S1261" s="37"/>
      <c r="T1261" s="242" t="e">
        <f t="shared" si="178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79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1"/>
        <v>#REF!</v>
      </c>
      <c r="K1262" s="16" t="e">
        <f t="shared" si="172"/>
        <v>#REF!</v>
      </c>
      <c r="L1262" s="16" t="e">
        <f t="shared" si="173"/>
        <v>#REF!</v>
      </c>
      <c r="M1262" s="276" t="e">
        <f t="shared" si="174"/>
        <v>#REF!</v>
      </c>
      <c r="N1262" s="16" t="e">
        <f t="shared" si="175"/>
        <v>#REF!</v>
      </c>
      <c r="O1262" s="16" t="e">
        <f t="shared" si="176"/>
        <v>#REF!</v>
      </c>
      <c r="P1262" s="16" t="e">
        <f>#REF!</f>
        <v>#REF!</v>
      </c>
      <c r="Q1262" s="16" t="e">
        <f t="shared" si="177"/>
        <v>#REF!</v>
      </c>
      <c r="R1262" s="241" t="e">
        <f>#REF!</f>
        <v>#REF!</v>
      </c>
      <c r="S1262" s="37"/>
      <c r="T1262" s="242" t="e">
        <f t="shared" si="178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79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1"/>
        <v>#REF!</v>
      </c>
      <c r="K1263" s="16" t="e">
        <f t="shared" si="172"/>
        <v>#REF!</v>
      </c>
      <c r="L1263" s="16" t="e">
        <f t="shared" si="173"/>
        <v>#REF!</v>
      </c>
      <c r="M1263" s="276" t="e">
        <f t="shared" si="174"/>
        <v>#REF!</v>
      </c>
      <c r="N1263" s="16" t="e">
        <f t="shared" si="175"/>
        <v>#REF!</v>
      </c>
      <c r="O1263" s="16" t="e">
        <f t="shared" si="176"/>
        <v>#REF!</v>
      </c>
      <c r="P1263" s="16" t="e">
        <f>#REF!</f>
        <v>#REF!</v>
      </c>
      <c r="Q1263" s="16" t="e">
        <f t="shared" si="177"/>
        <v>#REF!</v>
      </c>
      <c r="R1263" s="241" t="e">
        <f>#REF!</f>
        <v>#REF!</v>
      </c>
      <c r="S1263" s="37"/>
      <c r="T1263" s="242" t="e">
        <f t="shared" si="178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79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1"/>
        <v>#REF!</v>
      </c>
      <c r="K1264" s="16" t="e">
        <f t="shared" si="172"/>
        <v>#REF!</v>
      </c>
      <c r="L1264" s="16" t="e">
        <f t="shared" si="173"/>
        <v>#REF!</v>
      </c>
      <c r="M1264" s="276" t="e">
        <f t="shared" si="174"/>
        <v>#REF!</v>
      </c>
      <c r="N1264" s="16" t="e">
        <f t="shared" si="175"/>
        <v>#REF!</v>
      </c>
      <c r="O1264" s="16" t="e">
        <f t="shared" si="176"/>
        <v>#REF!</v>
      </c>
      <c r="P1264" s="16" t="e">
        <f>#REF!</f>
        <v>#REF!</v>
      </c>
      <c r="Q1264" s="16" t="e">
        <f t="shared" si="177"/>
        <v>#REF!</v>
      </c>
      <c r="R1264" s="241" t="e">
        <f>#REF!</f>
        <v>#REF!</v>
      </c>
      <c r="S1264" s="37"/>
      <c r="T1264" s="242" t="e">
        <f t="shared" si="178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79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1"/>
        <v>#REF!</v>
      </c>
      <c r="K1265" s="16" t="e">
        <f t="shared" si="172"/>
        <v>#REF!</v>
      </c>
      <c r="L1265" s="16" t="e">
        <f t="shared" si="173"/>
        <v>#REF!</v>
      </c>
      <c r="M1265" s="276" t="e">
        <f t="shared" si="174"/>
        <v>#REF!</v>
      </c>
      <c r="N1265" s="16" t="e">
        <f t="shared" si="175"/>
        <v>#REF!</v>
      </c>
      <c r="O1265" s="16" t="e">
        <f t="shared" si="176"/>
        <v>#REF!</v>
      </c>
      <c r="P1265" s="16" t="e">
        <f>#REF!</f>
        <v>#REF!</v>
      </c>
      <c r="Q1265" s="16" t="e">
        <f t="shared" si="177"/>
        <v>#REF!</v>
      </c>
      <c r="R1265" s="241" t="e">
        <f>#REF!</f>
        <v>#REF!</v>
      </c>
      <c r="S1265" s="37"/>
      <c r="T1265" s="242" t="e">
        <f t="shared" si="178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79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1"/>
        <v>#REF!</v>
      </c>
      <c r="K1266" s="16" t="e">
        <f t="shared" si="172"/>
        <v>#REF!</v>
      </c>
      <c r="L1266" s="16" t="e">
        <f t="shared" si="173"/>
        <v>#REF!</v>
      </c>
      <c r="M1266" s="276" t="e">
        <f t="shared" si="174"/>
        <v>#REF!</v>
      </c>
      <c r="N1266" s="16" t="e">
        <f t="shared" si="175"/>
        <v>#REF!</v>
      </c>
      <c r="O1266" s="16" t="e">
        <f t="shared" si="176"/>
        <v>#REF!</v>
      </c>
      <c r="P1266" s="16" t="e">
        <f>#REF!</f>
        <v>#REF!</v>
      </c>
      <c r="Q1266" s="16" t="e">
        <f t="shared" si="177"/>
        <v>#REF!</v>
      </c>
      <c r="R1266" s="241" t="e">
        <f>#REF!</f>
        <v>#REF!</v>
      </c>
      <c r="S1266" s="37"/>
      <c r="T1266" s="242" t="e">
        <f t="shared" si="178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79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1"/>
        <v>#REF!</v>
      </c>
      <c r="K1267" s="16" t="e">
        <f t="shared" si="172"/>
        <v>#REF!</v>
      </c>
      <c r="L1267" s="16" t="e">
        <f t="shared" si="173"/>
        <v>#REF!</v>
      </c>
      <c r="M1267" s="276" t="e">
        <f t="shared" si="174"/>
        <v>#REF!</v>
      </c>
      <c r="N1267" s="16" t="e">
        <f t="shared" si="175"/>
        <v>#REF!</v>
      </c>
      <c r="O1267" s="16" t="e">
        <f t="shared" si="176"/>
        <v>#REF!</v>
      </c>
      <c r="P1267" s="16" t="e">
        <f>#REF!</f>
        <v>#REF!</v>
      </c>
      <c r="Q1267" s="16" t="e">
        <f t="shared" si="177"/>
        <v>#REF!</v>
      </c>
      <c r="R1267" s="241" t="e">
        <f>#REF!</f>
        <v>#REF!</v>
      </c>
      <c r="S1267" s="37"/>
      <c r="T1267" s="242" t="e">
        <f t="shared" si="178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79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1"/>
        <v>#REF!</v>
      </c>
      <c r="K1268" s="16" t="e">
        <f t="shared" si="172"/>
        <v>#REF!</v>
      </c>
      <c r="L1268" s="16" t="e">
        <f t="shared" si="173"/>
        <v>#REF!</v>
      </c>
      <c r="M1268" s="276" t="e">
        <f t="shared" si="174"/>
        <v>#REF!</v>
      </c>
      <c r="N1268" s="16" t="e">
        <f t="shared" si="175"/>
        <v>#REF!</v>
      </c>
      <c r="O1268" s="16" t="e">
        <f t="shared" si="176"/>
        <v>#REF!</v>
      </c>
      <c r="P1268" s="16" t="e">
        <f>#REF!</f>
        <v>#REF!</v>
      </c>
      <c r="Q1268" s="16" t="e">
        <f t="shared" si="177"/>
        <v>#REF!</v>
      </c>
      <c r="R1268" s="241" t="e">
        <f>#REF!</f>
        <v>#REF!</v>
      </c>
      <c r="S1268" s="37"/>
      <c r="T1268" s="242" t="e">
        <f t="shared" si="178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79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1"/>
        <v>#REF!</v>
      </c>
      <c r="K1269" s="16" t="e">
        <f t="shared" si="172"/>
        <v>#REF!</v>
      </c>
      <c r="L1269" s="16" t="e">
        <f t="shared" si="173"/>
        <v>#REF!</v>
      </c>
      <c r="M1269" s="276" t="e">
        <f t="shared" si="174"/>
        <v>#REF!</v>
      </c>
      <c r="N1269" s="16" t="e">
        <f t="shared" si="175"/>
        <v>#REF!</v>
      </c>
      <c r="O1269" s="16" t="e">
        <f t="shared" si="176"/>
        <v>#REF!</v>
      </c>
      <c r="P1269" s="16" t="e">
        <f>#REF!</f>
        <v>#REF!</v>
      </c>
      <c r="Q1269" s="16" t="e">
        <f t="shared" si="177"/>
        <v>#REF!</v>
      </c>
      <c r="R1269" s="241" t="e">
        <f>#REF!</f>
        <v>#REF!</v>
      </c>
      <c r="S1269" s="37"/>
      <c r="T1269" s="242" t="e">
        <f t="shared" si="178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79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1"/>
        <v>#REF!</v>
      </c>
      <c r="K1270" s="16" t="e">
        <f t="shared" si="172"/>
        <v>#REF!</v>
      </c>
      <c r="L1270" s="16" t="e">
        <f t="shared" si="173"/>
        <v>#REF!</v>
      </c>
      <c r="M1270" s="276" t="e">
        <f t="shared" si="174"/>
        <v>#REF!</v>
      </c>
      <c r="N1270" s="16" t="e">
        <f t="shared" si="175"/>
        <v>#REF!</v>
      </c>
      <c r="O1270" s="16" t="e">
        <f t="shared" si="176"/>
        <v>#REF!</v>
      </c>
      <c r="P1270" s="16" t="e">
        <f>#REF!</f>
        <v>#REF!</v>
      </c>
      <c r="Q1270" s="16" t="e">
        <f t="shared" si="177"/>
        <v>#REF!</v>
      </c>
      <c r="R1270" s="241" t="e">
        <f>#REF!</f>
        <v>#REF!</v>
      </c>
      <c r="S1270" s="37"/>
      <c r="T1270" s="242" t="e">
        <f t="shared" si="178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79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1"/>
        <v>#REF!</v>
      </c>
      <c r="K1271" s="16" t="e">
        <f t="shared" si="172"/>
        <v>#REF!</v>
      </c>
      <c r="L1271" s="16" t="e">
        <f t="shared" si="173"/>
        <v>#REF!</v>
      </c>
      <c r="M1271" s="276" t="e">
        <f t="shared" si="174"/>
        <v>#REF!</v>
      </c>
      <c r="N1271" s="16" t="e">
        <f t="shared" si="175"/>
        <v>#REF!</v>
      </c>
      <c r="O1271" s="16" t="e">
        <f t="shared" si="176"/>
        <v>#REF!</v>
      </c>
      <c r="P1271" s="16" t="e">
        <f>#REF!</f>
        <v>#REF!</v>
      </c>
      <c r="Q1271" s="16" t="e">
        <f t="shared" si="177"/>
        <v>#REF!</v>
      </c>
      <c r="R1271" s="241" t="e">
        <f>#REF!</f>
        <v>#REF!</v>
      </c>
      <c r="S1271" s="37"/>
      <c r="T1271" s="242" t="e">
        <f t="shared" si="178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79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1"/>
        <v>#REF!</v>
      </c>
      <c r="K1272" s="16" t="e">
        <f t="shared" si="172"/>
        <v>#REF!</v>
      </c>
      <c r="L1272" s="16" t="e">
        <f t="shared" si="173"/>
        <v>#REF!</v>
      </c>
      <c r="M1272" s="276" t="e">
        <f t="shared" si="174"/>
        <v>#REF!</v>
      </c>
      <c r="N1272" s="16" t="e">
        <f t="shared" si="175"/>
        <v>#REF!</v>
      </c>
      <c r="O1272" s="16" t="e">
        <f t="shared" si="176"/>
        <v>#REF!</v>
      </c>
      <c r="P1272" s="16" t="e">
        <f>#REF!</f>
        <v>#REF!</v>
      </c>
      <c r="Q1272" s="16" t="e">
        <f t="shared" si="177"/>
        <v>#REF!</v>
      </c>
      <c r="R1272" s="241" t="e">
        <f>#REF!</f>
        <v>#REF!</v>
      </c>
      <c r="S1272" s="37"/>
      <c r="T1272" s="242" t="e">
        <f t="shared" si="178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79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1"/>
        <v>#REF!</v>
      </c>
      <c r="K1273" s="16" t="e">
        <f t="shared" si="172"/>
        <v>#REF!</v>
      </c>
      <c r="L1273" s="16" t="e">
        <f t="shared" si="173"/>
        <v>#REF!</v>
      </c>
      <c r="M1273" s="276" t="e">
        <f t="shared" si="174"/>
        <v>#REF!</v>
      </c>
      <c r="N1273" s="16" t="e">
        <f t="shared" si="175"/>
        <v>#REF!</v>
      </c>
      <c r="O1273" s="16" t="e">
        <f t="shared" si="176"/>
        <v>#REF!</v>
      </c>
      <c r="P1273" s="16" t="e">
        <f>#REF!</f>
        <v>#REF!</v>
      </c>
      <c r="Q1273" s="16" t="e">
        <f t="shared" si="177"/>
        <v>#REF!</v>
      </c>
      <c r="R1273" s="241" t="e">
        <f>#REF!</f>
        <v>#REF!</v>
      </c>
      <c r="S1273" s="37"/>
      <c r="T1273" s="242" t="e">
        <f t="shared" si="178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79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1"/>
        <v>#REF!</v>
      </c>
      <c r="K1274" s="16" t="e">
        <f t="shared" si="172"/>
        <v>#REF!</v>
      </c>
      <c r="L1274" s="16" t="e">
        <f t="shared" si="173"/>
        <v>#REF!</v>
      </c>
      <c r="M1274" s="276" t="e">
        <f t="shared" si="174"/>
        <v>#REF!</v>
      </c>
      <c r="N1274" s="16" t="e">
        <f t="shared" si="175"/>
        <v>#REF!</v>
      </c>
      <c r="O1274" s="16" t="e">
        <f t="shared" si="176"/>
        <v>#REF!</v>
      </c>
      <c r="P1274" s="16" t="e">
        <f>#REF!</f>
        <v>#REF!</v>
      </c>
      <c r="Q1274" s="16" t="e">
        <f t="shared" si="177"/>
        <v>#REF!</v>
      </c>
      <c r="R1274" s="241" t="e">
        <f>#REF!</f>
        <v>#REF!</v>
      </c>
      <c r="S1274" s="37"/>
      <c r="T1274" s="242" t="e">
        <f t="shared" si="178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79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1"/>
        <v>#REF!</v>
      </c>
      <c r="K1275" s="16" t="e">
        <f t="shared" si="172"/>
        <v>#REF!</v>
      </c>
      <c r="L1275" s="16" t="e">
        <f t="shared" si="173"/>
        <v>#REF!</v>
      </c>
      <c r="M1275" s="276" t="e">
        <f t="shared" si="174"/>
        <v>#REF!</v>
      </c>
      <c r="N1275" s="16" t="e">
        <f t="shared" si="175"/>
        <v>#REF!</v>
      </c>
      <c r="O1275" s="16" t="e">
        <f t="shared" si="176"/>
        <v>#REF!</v>
      </c>
      <c r="P1275" s="16" t="e">
        <f>#REF!</f>
        <v>#REF!</v>
      </c>
      <c r="Q1275" s="16" t="e">
        <f t="shared" si="177"/>
        <v>#REF!</v>
      </c>
      <c r="R1275" s="241" t="e">
        <f>#REF!</f>
        <v>#REF!</v>
      </c>
      <c r="S1275" s="37"/>
      <c r="T1275" s="242" t="e">
        <f t="shared" si="178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79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1"/>
        <v>#REF!</v>
      </c>
      <c r="K1276" s="16" t="e">
        <f t="shared" si="172"/>
        <v>#REF!</v>
      </c>
      <c r="L1276" s="16" t="e">
        <f t="shared" si="173"/>
        <v>#REF!</v>
      </c>
      <c r="M1276" s="276" t="e">
        <f t="shared" si="174"/>
        <v>#REF!</v>
      </c>
      <c r="N1276" s="16" t="e">
        <f t="shared" si="175"/>
        <v>#REF!</v>
      </c>
      <c r="O1276" s="16" t="e">
        <f t="shared" si="176"/>
        <v>#REF!</v>
      </c>
      <c r="P1276" s="16" t="e">
        <f>#REF!</f>
        <v>#REF!</v>
      </c>
      <c r="Q1276" s="16" t="e">
        <f t="shared" si="177"/>
        <v>#REF!</v>
      </c>
      <c r="R1276" s="241" t="e">
        <f>#REF!</f>
        <v>#REF!</v>
      </c>
      <c r="S1276" s="37"/>
      <c r="T1276" s="242" t="e">
        <f t="shared" si="178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79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1"/>
        <v>#REF!</v>
      </c>
      <c r="K1277" s="16" t="e">
        <f t="shared" si="172"/>
        <v>#REF!</v>
      </c>
      <c r="L1277" s="16" t="e">
        <f t="shared" si="173"/>
        <v>#REF!</v>
      </c>
      <c r="M1277" s="276" t="e">
        <f t="shared" si="174"/>
        <v>#REF!</v>
      </c>
      <c r="N1277" s="16" t="e">
        <f t="shared" si="175"/>
        <v>#REF!</v>
      </c>
      <c r="O1277" s="16" t="e">
        <f t="shared" si="176"/>
        <v>#REF!</v>
      </c>
      <c r="P1277" s="16" t="e">
        <f>#REF!</f>
        <v>#REF!</v>
      </c>
      <c r="Q1277" s="16" t="e">
        <f t="shared" si="177"/>
        <v>#REF!</v>
      </c>
      <c r="R1277" s="241" t="e">
        <f>#REF!</f>
        <v>#REF!</v>
      </c>
      <c r="S1277" s="37"/>
      <c r="T1277" s="242" t="e">
        <f t="shared" si="178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79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1"/>
        <v>#REF!</v>
      </c>
      <c r="K1278" s="16" t="e">
        <f t="shared" si="172"/>
        <v>#REF!</v>
      </c>
      <c r="L1278" s="16" t="e">
        <f t="shared" si="173"/>
        <v>#REF!</v>
      </c>
      <c r="M1278" s="276" t="e">
        <f t="shared" si="174"/>
        <v>#REF!</v>
      </c>
      <c r="N1278" s="16" t="e">
        <f t="shared" si="175"/>
        <v>#REF!</v>
      </c>
      <c r="O1278" s="16" t="e">
        <f t="shared" si="176"/>
        <v>#REF!</v>
      </c>
      <c r="P1278" s="16" t="e">
        <f>#REF!</f>
        <v>#REF!</v>
      </c>
      <c r="Q1278" s="16" t="e">
        <f t="shared" si="177"/>
        <v>#REF!</v>
      </c>
      <c r="R1278" s="241" t="e">
        <f>#REF!</f>
        <v>#REF!</v>
      </c>
      <c r="S1278" s="37"/>
      <c r="T1278" s="242" t="e">
        <f t="shared" si="178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79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1"/>
        <v>#REF!</v>
      </c>
      <c r="K1279" s="16" t="e">
        <f t="shared" si="172"/>
        <v>#REF!</v>
      </c>
      <c r="L1279" s="16" t="e">
        <f t="shared" si="173"/>
        <v>#REF!</v>
      </c>
      <c r="M1279" s="276" t="e">
        <f t="shared" si="174"/>
        <v>#REF!</v>
      </c>
      <c r="N1279" s="16" t="e">
        <f t="shared" si="175"/>
        <v>#REF!</v>
      </c>
      <c r="O1279" s="16" t="e">
        <f t="shared" si="176"/>
        <v>#REF!</v>
      </c>
      <c r="P1279" s="16" t="e">
        <f>#REF!</f>
        <v>#REF!</v>
      </c>
      <c r="Q1279" s="16" t="e">
        <f t="shared" si="177"/>
        <v>#REF!</v>
      </c>
      <c r="R1279" s="241" t="e">
        <f>#REF!</f>
        <v>#REF!</v>
      </c>
      <c r="S1279" s="37"/>
      <c r="T1279" s="242" t="e">
        <f t="shared" si="178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79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1"/>
        <v>#REF!</v>
      </c>
      <c r="K1280" s="16" t="e">
        <f t="shared" si="172"/>
        <v>#REF!</v>
      </c>
      <c r="L1280" s="16" t="e">
        <f t="shared" si="173"/>
        <v>#REF!</v>
      </c>
      <c r="M1280" s="276" t="e">
        <f t="shared" si="174"/>
        <v>#REF!</v>
      </c>
      <c r="N1280" s="16" t="e">
        <f t="shared" si="175"/>
        <v>#REF!</v>
      </c>
      <c r="O1280" s="16" t="e">
        <f t="shared" si="176"/>
        <v>#REF!</v>
      </c>
      <c r="P1280" s="16" t="e">
        <f>#REF!</f>
        <v>#REF!</v>
      </c>
      <c r="Q1280" s="16" t="e">
        <f t="shared" si="177"/>
        <v>#REF!</v>
      </c>
      <c r="R1280" s="241" t="e">
        <f>#REF!</f>
        <v>#REF!</v>
      </c>
      <c r="S1280" s="37"/>
      <c r="T1280" s="242" t="e">
        <f t="shared" si="178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79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1"/>
        <v>#REF!</v>
      </c>
      <c r="K1281" s="16" t="e">
        <f t="shared" si="172"/>
        <v>#REF!</v>
      </c>
      <c r="L1281" s="16" t="e">
        <f t="shared" si="173"/>
        <v>#REF!</v>
      </c>
      <c r="M1281" s="276" t="e">
        <f t="shared" si="174"/>
        <v>#REF!</v>
      </c>
      <c r="N1281" s="16" t="e">
        <f t="shared" si="175"/>
        <v>#REF!</v>
      </c>
      <c r="O1281" s="16" t="e">
        <f t="shared" si="176"/>
        <v>#REF!</v>
      </c>
      <c r="P1281" s="16" t="e">
        <f>#REF!</f>
        <v>#REF!</v>
      </c>
      <c r="Q1281" s="16" t="e">
        <f t="shared" si="177"/>
        <v>#REF!</v>
      </c>
      <c r="R1281" s="241" t="e">
        <f>#REF!</f>
        <v>#REF!</v>
      </c>
      <c r="S1281" s="37"/>
      <c r="T1281" s="242" t="e">
        <f t="shared" si="178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79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1"/>
        <v>#REF!</v>
      </c>
      <c r="K1282" s="16" t="e">
        <f t="shared" si="172"/>
        <v>#REF!</v>
      </c>
      <c r="L1282" s="16" t="e">
        <f t="shared" si="173"/>
        <v>#REF!</v>
      </c>
      <c r="M1282" s="276" t="e">
        <f t="shared" si="174"/>
        <v>#REF!</v>
      </c>
      <c r="N1282" s="16" t="e">
        <f t="shared" si="175"/>
        <v>#REF!</v>
      </c>
      <c r="O1282" s="16" t="e">
        <f t="shared" si="176"/>
        <v>#REF!</v>
      </c>
      <c r="P1282" s="16" t="e">
        <f>#REF!</f>
        <v>#REF!</v>
      </c>
      <c r="Q1282" s="16" t="e">
        <f t="shared" si="177"/>
        <v>#REF!</v>
      </c>
      <c r="R1282" s="241" t="e">
        <f>#REF!</f>
        <v>#REF!</v>
      </c>
      <c r="S1282" s="37"/>
      <c r="T1282" s="242" t="e">
        <f t="shared" si="178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79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1"/>
        <v>#REF!</v>
      </c>
      <c r="K1283" s="16" t="e">
        <f t="shared" si="172"/>
        <v>#REF!</v>
      </c>
      <c r="L1283" s="16" t="e">
        <f t="shared" si="173"/>
        <v>#REF!</v>
      </c>
      <c r="M1283" s="276" t="e">
        <f t="shared" si="174"/>
        <v>#REF!</v>
      </c>
      <c r="N1283" s="16" t="e">
        <f t="shared" si="175"/>
        <v>#REF!</v>
      </c>
      <c r="O1283" s="16" t="e">
        <f t="shared" si="176"/>
        <v>#REF!</v>
      </c>
      <c r="P1283" s="16" t="e">
        <f>#REF!</f>
        <v>#REF!</v>
      </c>
      <c r="Q1283" s="16" t="e">
        <f t="shared" si="177"/>
        <v>#REF!</v>
      </c>
      <c r="R1283" s="241" t="e">
        <f>#REF!</f>
        <v>#REF!</v>
      </c>
      <c r="S1283" s="37"/>
      <c r="T1283" s="242" t="e">
        <f t="shared" si="178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79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1"/>
        <v>#REF!</v>
      </c>
      <c r="K1284" s="16" t="e">
        <f t="shared" si="172"/>
        <v>#REF!</v>
      </c>
      <c r="L1284" s="16" t="e">
        <f t="shared" si="173"/>
        <v>#REF!</v>
      </c>
      <c r="M1284" s="276" t="e">
        <f t="shared" si="174"/>
        <v>#REF!</v>
      </c>
      <c r="N1284" s="16" t="e">
        <f t="shared" si="175"/>
        <v>#REF!</v>
      </c>
      <c r="O1284" s="16" t="e">
        <f t="shared" si="176"/>
        <v>#REF!</v>
      </c>
      <c r="P1284" s="16" t="e">
        <f>#REF!</f>
        <v>#REF!</v>
      </c>
      <c r="Q1284" s="16" t="e">
        <f t="shared" si="177"/>
        <v>#REF!</v>
      </c>
      <c r="R1284" s="241" t="e">
        <f>#REF!</f>
        <v>#REF!</v>
      </c>
      <c r="S1284" s="37"/>
      <c r="T1284" s="242" t="e">
        <f t="shared" si="178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79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1"/>
        <v>#REF!</v>
      </c>
      <c r="K1285" s="16" t="e">
        <f t="shared" si="172"/>
        <v>#REF!</v>
      </c>
      <c r="L1285" s="16" t="e">
        <f t="shared" si="173"/>
        <v>#REF!</v>
      </c>
      <c r="M1285" s="276" t="e">
        <f t="shared" si="174"/>
        <v>#REF!</v>
      </c>
      <c r="N1285" s="16" t="e">
        <f t="shared" si="175"/>
        <v>#REF!</v>
      </c>
      <c r="O1285" s="16" t="e">
        <f t="shared" si="176"/>
        <v>#REF!</v>
      </c>
      <c r="P1285" s="16" t="e">
        <f>#REF!</f>
        <v>#REF!</v>
      </c>
      <c r="Q1285" s="16" t="e">
        <f t="shared" si="177"/>
        <v>#REF!</v>
      </c>
      <c r="R1285" s="241" t="e">
        <f>#REF!</f>
        <v>#REF!</v>
      </c>
      <c r="S1285" s="37"/>
      <c r="T1285" s="242" t="e">
        <f t="shared" si="178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79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0">I1286</f>
        <v>#REF!</v>
      </c>
      <c r="K1286" s="16" t="e">
        <f t="shared" ref="K1286:K1349" si="181">HOUR(I1286-H1286)+MINUTE(I1286-H1286)/60</f>
        <v>#REF!</v>
      </c>
      <c r="L1286" s="16" t="e">
        <f t="shared" ref="L1286:L1349" si="182">IF(J1286&lt;0.9993,"OP","")</f>
        <v>#REF!</v>
      </c>
      <c r="M1286" s="276" t="e">
        <f t="shared" ref="M1286:M1349" si="183">IF(K1286&lt;6,"ANT",IF(K1286&lt;12,"BLU","CID"))</f>
        <v>#REF!</v>
      </c>
      <c r="N1286" s="16" t="e">
        <f t="shared" ref="N1286:N1349" si="184">VALUE(O1286)</f>
        <v>#REF!</v>
      </c>
      <c r="O1286" s="16" t="e">
        <f t="shared" ref="O1286:O1349" si="185">SUBSTITUTE(P1286,"MW","")</f>
        <v>#REF!</v>
      </c>
      <c r="P1286" s="16" t="e">
        <f>#REF!</f>
        <v>#REF!</v>
      </c>
      <c r="Q1286" s="16" t="e">
        <f t="shared" ref="Q1286:Q1349" si="186">IF(J1286&gt;=0.99,"0","1")</f>
        <v>#REF!</v>
      </c>
      <c r="R1286" s="241" t="e">
        <f>#REF!</f>
        <v>#REF!</v>
      </c>
      <c r="S1286" s="37"/>
      <c r="T1286" s="242" t="e">
        <f t="shared" ref="T1286:T1349" si="187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0"/>
        <v>#REF!</v>
      </c>
      <c r="K1287" s="16" t="e">
        <f t="shared" si="181"/>
        <v>#REF!</v>
      </c>
      <c r="L1287" s="16" t="e">
        <f t="shared" si="182"/>
        <v>#REF!</v>
      </c>
      <c r="M1287" s="276" t="e">
        <f t="shared" si="183"/>
        <v>#REF!</v>
      </c>
      <c r="N1287" s="16" t="e">
        <f t="shared" si="184"/>
        <v>#REF!</v>
      </c>
      <c r="O1287" s="16" t="e">
        <f t="shared" si="185"/>
        <v>#REF!</v>
      </c>
      <c r="P1287" s="16" t="e">
        <f>#REF!</f>
        <v>#REF!</v>
      </c>
      <c r="Q1287" s="16" t="e">
        <f t="shared" si="186"/>
        <v>#REF!</v>
      </c>
      <c r="R1287" s="241" t="e">
        <f>#REF!</f>
        <v>#REF!</v>
      </c>
      <c r="S1287" s="37"/>
      <c r="T1287" s="242" t="e">
        <f t="shared" si="187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8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0"/>
        <v>#REF!</v>
      </c>
      <c r="K1288" s="16" t="e">
        <f t="shared" si="181"/>
        <v>#REF!</v>
      </c>
      <c r="L1288" s="16" t="e">
        <f t="shared" si="182"/>
        <v>#REF!</v>
      </c>
      <c r="M1288" s="276" t="e">
        <f t="shared" si="183"/>
        <v>#REF!</v>
      </c>
      <c r="N1288" s="16" t="e">
        <f t="shared" si="184"/>
        <v>#REF!</v>
      </c>
      <c r="O1288" s="16" t="e">
        <f t="shared" si="185"/>
        <v>#REF!</v>
      </c>
      <c r="P1288" s="16" t="e">
        <f>#REF!</f>
        <v>#REF!</v>
      </c>
      <c r="Q1288" s="16" t="e">
        <f t="shared" si="186"/>
        <v>#REF!</v>
      </c>
      <c r="R1288" s="241" t="e">
        <f>#REF!</f>
        <v>#REF!</v>
      </c>
      <c r="S1288" s="37"/>
      <c r="T1288" s="242" t="e">
        <f t="shared" si="187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8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0"/>
        <v>#REF!</v>
      </c>
      <c r="K1289" s="16" t="e">
        <f t="shared" si="181"/>
        <v>#REF!</v>
      </c>
      <c r="L1289" s="16" t="e">
        <f t="shared" si="182"/>
        <v>#REF!</v>
      </c>
      <c r="M1289" s="276" t="e">
        <f t="shared" si="183"/>
        <v>#REF!</v>
      </c>
      <c r="N1289" s="16" t="e">
        <f t="shared" si="184"/>
        <v>#REF!</v>
      </c>
      <c r="O1289" s="16" t="e">
        <f t="shared" si="185"/>
        <v>#REF!</v>
      </c>
      <c r="P1289" s="16" t="e">
        <f>#REF!</f>
        <v>#REF!</v>
      </c>
      <c r="Q1289" s="16" t="e">
        <f t="shared" si="186"/>
        <v>#REF!</v>
      </c>
      <c r="R1289" s="241" t="e">
        <f>#REF!</f>
        <v>#REF!</v>
      </c>
      <c r="S1289" s="37"/>
      <c r="T1289" s="242" t="e">
        <f t="shared" si="187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8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0"/>
        <v>#REF!</v>
      </c>
      <c r="K1290" s="16" t="e">
        <f t="shared" si="181"/>
        <v>#REF!</v>
      </c>
      <c r="L1290" s="16" t="e">
        <f t="shared" si="182"/>
        <v>#REF!</v>
      </c>
      <c r="M1290" s="276" t="e">
        <f t="shared" si="183"/>
        <v>#REF!</v>
      </c>
      <c r="N1290" s="16" t="e">
        <f t="shared" si="184"/>
        <v>#REF!</v>
      </c>
      <c r="O1290" s="16" t="e">
        <f t="shared" si="185"/>
        <v>#REF!</v>
      </c>
      <c r="P1290" s="16" t="e">
        <f>#REF!</f>
        <v>#REF!</v>
      </c>
      <c r="Q1290" s="16" t="e">
        <f t="shared" si="186"/>
        <v>#REF!</v>
      </c>
      <c r="R1290" s="241" t="e">
        <f>#REF!</f>
        <v>#REF!</v>
      </c>
      <c r="S1290" s="37"/>
      <c r="T1290" s="242" t="e">
        <f t="shared" si="187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8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0"/>
        <v>#REF!</v>
      </c>
      <c r="K1291" s="16" t="e">
        <f t="shared" si="181"/>
        <v>#REF!</v>
      </c>
      <c r="L1291" s="16" t="e">
        <f t="shared" si="182"/>
        <v>#REF!</v>
      </c>
      <c r="M1291" s="276" t="e">
        <f t="shared" si="183"/>
        <v>#REF!</v>
      </c>
      <c r="N1291" s="16" t="e">
        <f t="shared" si="184"/>
        <v>#REF!</v>
      </c>
      <c r="O1291" s="16" t="e">
        <f t="shared" si="185"/>
        <v>#REF!</v>
      </c>
      <c r="P1291" s="16" t="e">
        <f>#REF!</f>
        <v>#REF!</v>
      </c>
      <c r="Q1291" s="16" t="e">
        <f t="shared" si="186"/>
        <v>#REF!</v>
      </c>
      <c r="R1291" s="241" t="e">
        <f>#REF!</f>
        <v>#REF!</v>
      </c>
      <c r="S1291" s="37"/>
      <c r="T1291" s="242" t="e">
        <f t="shared" si="187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8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0"/>
        <v>#REF!</v>
      </c>
      <c r="K1292" s="16" t="e">
        <f t="shared" si="181"/>
        <v>#REF!</v>
      </c>
      <c r="L1292" s="16" t="e">
        <f t="shared" si="182"/>
        <v>#REF!</v>
      </c>
      <c r="M1292" s="276" t="e">
        <f t="shared" si="183"/>
        <v>#REF!</v>
      </c>
      <c r="N1292" s="16" t="e">
        <f t="shared" si="184"/>
        <v>#REF!</v>
      </c>
      <c r="O1292" s="16" t="e">
        <f t="shared" si="185"/>
        <v>#REF!</v>
      </c>
      <c r="P1292" s="16" t="e">
        <f>#REF!</f>
        <v>#REF!</v>
      </c>
      <c r="Q1292" s="16" t="e">
        <f t="shared" si="186"/>
        <v>#REF!</v>
      </c>
      <c r="R1292" s="241" t="e">
        <f>#REF!</f>
        <v>#REF!</v>
      </c>
      <c r="S1292" s="37"/>
      <c r="T1292" s="242" t="e">
        <f t="shared" si="187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8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0"/>
        <v>#REF!</v>
      </c>
      <c r="K1293" s="16" t="e">
        <f t="shared" si="181"/>
        <v>#REF!</v>
      </c>
      <c r="L1293" s="16" t="e">
        <f t="shared" si="182"/>
        <v>#REF!</v>
      </c>
      <c r="M1293" s="276" t="e">
        <f t="shared" si="183"/>
        <v>#REF!</v>
      </c>
      <c r="N1293" s="16" t="e">
        <f t="shared" si="184"/>
        <v>#REF!</v>
      </c>
      <c r="O1293" s="16" t="e">
        <f t="shared" si="185"/>
        <v>#REF!</v>
      </c>
      <c r="P1293" s="16" t="e">
        <f>#REF!</f>
        <v>#REF!</v>
      </c>
      <c r="Q1293" s="16" t="e">
        <f t="shared" si="186"/>
        <v>#REF!</v>
      </c>
      <c r="R1293" s="241" t="e">
        <f>#REF!</f>
        <v>#REF!</v>
      </c>
      <c r="S1293" s="37"/>
      <c r="T1293" s="242" t="e">
        <f t="shared" si="187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8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0"/>
        <v>#REF!</v>
      </c>
      <c r="K1294" s="16" t="e">
        <f t="shared" si="181"/>
        <v>#REF!</v>
      </c>
      <c r="L1294" s="16" t="e">
        <f t="shared" si="182"/>
        <v>#REF!</v>
      </c>
      <c r="M1294" s="276" t="e">
        <f t="shared" si="183"/>
        <v>#REF!</v>
      </c>
      <c r="N1294" s="16" t="e">
        <f t="shared" si="184"/>
        <v>#REF!</v>
      </c>
      <c r="O1294" s="16" t="e">
        <f t="shared" si="185"/>
        <v>#REF!</v>
      </c>
      <c r="P1294" s="16" t="e">
        <f>#REF!</f>
        <v>#REF!</v>
      </c>
      <c r="Q1294" s="16" t="e">
        <f t="shared" si="186"/>
        <v>#REF!</v>
      </c>
      <c r="R1294" s="241" t="e">
        <f>#REF!</f>
        <v>#REF!</v>
      </c>
      <c r="S1294" s="37"/>
      <c r="T1294" s="242" t="e">
        <f t="shared" si="187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8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0"/>
        <v>#REF!</v>
      </c>
      <c r="K1295" s="16" t="e">
        <f t="shared" si="181"/>
        <v>#REF!</v>
      </c>
      <c r="L1295" s="16" t="e">
        <f t="shared" si="182"/>
        <v>#REF!</v>
      </c>
      <c r="M1295" s="276" t="e">
        <f t="shared" si="183"/>
        <v>#REF!</v>
      </c>
      <c r="N1295" s="16" t="e">
        <f t="shared" si="184"/>
        <v>#REF!</v>
      </c>
      <c r="O1295" s="16" t="e">
        <f t="shared" si="185"/>
        <v>#REF!</v>
      </c>
      <c r="P1295" s="16" t="e">
        <f>#REF!</f>
        <v>#REF!</v>
      </c>
      <c r="Q1295" s="16" t="e">
        <f t="shared" si="186"/>
        <v>#REF!</v>
      </c>
      <c r="R1295" s="241" t="e">
        <f>#REF!</f>
        <v>#REF!</v>
      </c>
      <c r="S1295" s="37"/>
      <c r="T1295" s="242" t="e">
        <f t="shared" si="187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8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0"/>
        <v>#REF!</v>
      </c>
      <c r="K1296" s="16" t="e">
        <f t="shared" si="181"/>
        <v>#REF!</v>
      </c>
      <c r="L1296" s="16" t="e">
        <f t="shared" si="182"/>
        <v>#REF!</v>
      </c>
      <c r="M1296" s="276" t="e">
        <f t="shared" si="183"/>
        <v>#REF!</v>
      </c>
      <c r="N1296" s="16" t="e">
        <f t="shared" si="184"/>
        <v>#REF!</v>
      </c>
      <c r="O1296" s="16" t="e">
        <f t="shared" si="185"/>
        <v>#REF!</v>
      </c>
      <c r="P1296" s="16" t="e">
        <f>#REF!</f>
        <v>#REF!</v>
      </c>
      <c r="Q1296" s="16" t="e">
        <f t="shared" si="186"/>
        <v>#REF!</v>
      </c>
      <c r="R1296" s="241" t="e">
        <f>#REF!</f>
        <v>#REF!</v>
      </c>
      <c r="S1296" s="37"/>
      <c r="T1296" s="242" t="e">
        <f t="shared" si="187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8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0"/>
        <v>#REF!</v>
      </c>
      <c r="K1297" s="16" t="e">
        <f t="shared" si="181"/>
        <v>#REF!</v>
      </c>
      <c r="L1297" s="16" t="e">
        <f t="shared" si="182"/>
        <v>#REF!</v>
      </c>
      <c r="M1297" s="276" t="e">
        <f t="shared" si="183"/>
        <v>#REF!</v>
      </c>
      <c r="N1297" s="16" t="e">
        <f t="shared" si="184"/>
        <v>#REF!</v>
      </c>
      <c r="O1297" s="16" t="e">
        <f t="shared" si="185"/>
        <v>#REF!</v>
      </c>
      <c r="P1297" s="16" t="e">
        <f>#REF!</f>
        <v>#REF!</v>
      </c>
      <c r="Q1297" s="16" t="e">
        <f t="shared" si="186"/>
        <v>#REF!</v>
      </c>
      <c r="R1297" s="241" t="e">
        <f>#REF!</f>
        <v>#REF!</v>
      </c>
      <c r="S1297" s="37"/>
      <c r="T1297" s="242" t="e">
        <f t="shared" si="187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8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0"/>
        <v>#REF!</v>
      </c>
      <c r="K1298" s="16" t="e">
        <f t="shared" si="181"/>
        <v>#REF!</v>
      </c>
      <c r="L1298" s="16" t="e">
        <f t="shared" si="182"/>
        <v>#REF!</v>
      </c>
      <c r="M1298" s="276" t="e">
        <f t="shared" si="183"/>
        <v>#REF!</v>
      </c>
      <c r="N1298" s="16" t="e">
        <f t="shared" si="184"/>
        <v>#REF!</v>
      </c>
      <c r="O1298" s="16" t="e">
        <f t="shared" si="185"/>
        <v>#REF!</v>
      </c>
      <c r="P1298" s="16" t="e">
        <f>#REF!</f>
        <v>#REF!</v>
      </c>
      <c r="Q1298" s="16" t="e">
        <f t="shared" si="186"/>
        <v>#REF!</v>
      </c>
      <c r="R1298" s="241" t="e">
        <f>#REF!</f>
        <v>#REF!</v>
      </c>
      <c r="S1298" s="37"/>
      <c r="T1298" s="242" t="e">
        <f t="shared" si="187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8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0"/>
        <v>#REF!</v>
      </c>
      <c r="K1299" s="16" t="e">
        <f t="shared" si="181"/>
        <v>#REF!</v>
      </c>
      <c r="L1299" s="16" t="e">
        <f t="shared" si="182"/>
        <v>#REF!</v>
      </c>
      <c r="M1299" s="276" t="e">
        <f t="shared" si="183"/>
        <v>#REF!</v>
      </c>
      <c r="N1299" s="16" t="e">
        <f t="shared" si="184"/>
        <v>#REF!</v>
      </c>
      <c r="O1299" s="16" t="e">
        <f t="shared" si="185"/>
        <v>#REF!</v>
      </c>
      <c r="P1299" s="16" t="e">
        <f>#REF!</f>
        <v>#REF!</v>
      </c>
      <c r="Q1299" s="16" t="e">
        <f t="shared" si="186"/>
        <v>#REF!</v>
      </c>
      <c r="R1299" s="241" t="e">
        <f>#REF!</f>
        <v>#REF!</v>
      </c>
      <c r="S1299" s="37"/>
      <c r="T1299" s="242" t="e">
        <f t="shared" si="187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8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0"/>
        <v>#REF!</v>
      </c>
      <c r="K1300" s="16" t="e">
        <f t="shared" si="181"/>
        <v>#REF!</v>
      </c>
      <c r="L1300" s="16" t="e">
        <f t="shared" si="182"/>
        <v>#REF!</v>
      </c>
      <c r="M1300" s="276" t="e">
        <f t="shared" si="183"/>
        <v>#REF!</v>
      </c>
      <c r="N1300" s="16" t="e">
        <f t="shared" si="184"/>
        <v>#REF!</v>
      </c>
      <c r="O1300" s="16" t="e">
        <f t="shared" si="185"/>
        <v>#REF!</v>
      </c>
      <c r="P1300" s="16" t="e">
        <f>#REF!</f>
        <v>#REF!</v>
      </c>
      <c r="Q1300" s="16" t="e">
        <f t="shared" si="186"/>
        <v>#REF!</v>
      </c>
      <c r="R1300" s="241" t="e">
        <f>#REF!</f>
        <v>#REF!</v>
      </c>
      <c r="S1300" s="37"/>
      <c r="T1300" s="242" t="e">
        <f t="shared" si="187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8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0"/>
        <v>#REF!</v>
      </c>
      <c r="K1301" s="16" t="e">
        <f t="shared" si="181"/>
        <v>#REF!</v>
      </c>
      <c r="L1301" s="16" t="e">
        <f t="shared" si="182"/>
        <v>#REF!</v>
      </c>
      <c r="M1301" s="276" t="e">
        <f t="shared" si="183"/>
        <v>#REF!</v>
      </c>
      <c r="N1301" s="16" t="e">
        <f t="shared" si="184"/>
        <v>#REF!</v>
      </c>
      <c r="O1301" s="16" t="e">
        <f t="shared" si="185"/>
        <v>#REF!</v>
      </c>
      <c r="P1301" s="16" t="e">
        <f>#REF!</f>
        <v>#REF!</v>
      </c>
      <c r="Q1301" s="16" t="e">
        <f t="shared" si="186"/>
        <v>#REF!</v>
      </c>
      <c r="R1301" s="241" t="e">
        <f>#REF!</f>
        <v>#REF!</v>
      </c>
      <c r="S1301" s="37"/>
      <c r="T1301" s="242" t="e">
        <f t="shared" si="187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8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0"/>
        <v>#REF!</v>
      </c>
      <c r="K1302" s="16" t="e">
        <f t="shared" si="181"/>
        <v>#REF!</v>
      </c>
      <c r="L1302" s="16" t="e">
        <f t="shared" si="182"/>
        <v>#REF!</v>
      </c>
      <c r="M1302" s="276" t="e">
        <f t="shared" si="183"/>
        <v>#REF!</v>
      </c>
      <c r="N1302" s="16" t="e">
        <f t="shared" si="184"/>
        <v>#REF!</v>
      </c>
      <c r="O1302" s="16" t="e">
        <f t="shared" si="185"/>
        <v>#REF!</v>
      </c>
      <c r="P1302" s="16" t="e">
        <f>#REF!</f>
        <v>#REF!</v>
      </c>
      <c r="Q1302" s="16" t="e">
        <f t="shared" si="186"/>
        <v>#REF!</v>
      </c>
      <c r="R1302" s="241" t="e">
        <f>#REF!</f>
        <v>#REF!</v>
      </c>
      <c r="S1302" s="37"/>
      <c r="T1302" s="242" t="e">
        <f t="shared" si="187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8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0"/>
        <v>#REF!</v>
      </c>
      <c r="K1303" s="16" t="e">
        <f t="shared" si="181"/>
        <v>#REF!</v>
      </c>
      <c r="L1303" s="16" t="e">
        <f t="shared" si="182"/>
        <v>#REF!</v>
      </c>
      <c r="M1303" s="276" t="e">
        <f t="shared" si="183"/>
        <v>#REF!</v>
      </c>
      <c r="N1303" s="16" t="e">
        <f t="shared" si="184"/>
        <v>#REF!</v>
      </c>
      <c r="O1303" s="16" t="e">
        <f t="shared" si="185"/>
        <v>#REF!</v>
      </c>
      <c r="P1303" s="16" t="e">
        <f>#REF!</f>
        <v>#REF!</v>
      </c>
      <c r="Q1303" s="16" t="e">
        <f t="shared" si="186"/>
        <v>#REF!</v>
      </c>
      <c r="R1303" s="241" t="e">
        <f>#REF!</f>
        <v>#REF!</v>
      </c>
      <c r="S1303" s="37"/>
      <c r="T1303" s="242" t="e">
        <f t="shared" si="187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8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0"/>
        <v>#REF!</v>
      </c>
      <c r="K1304" s="16" t="e">
        <f t="shared" si="181"/>
        <v>#REF!</v>
      </c>
      <c r="L1304" s="16" t="e">
        <f t="shared" si="182"/>
        <v>#REF!</v>
      </c>
      <c r="M1304" s="276" t="e">
        <f t="shared" si="183"/>
        <v>#REF!</v>
      </c>
      <c r="N1304" s="16" t="e">
        <f t="shared" si="184"/>
        <v>#REF!</v>
      </c>
      <c r="O1304" s="16" t="e">
        <f t="shared" si="185"/>
        <v>#REF!</v>
      </c>
      <c r="P1304" s="16" t="e">
        <f>#REF!</f>
        <v>#REF!</v>
      </c>
      <c r="Q1304" s="16" t="e">
        <f t="shared" si="186"/>
        <v>#REF!</v>
      </c>
      <c r="R1304" s="241" t="e">
        <f>#REF!</f>
        <v>#REF!</v>
      </c>
      <c r="S1304" s="37"/>
      <c r="T1304" s="242" t="e">
        <f t="shared" si="187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8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0"/>
        <v>#REF!</v>
      </c>
      <c r="K1305" s="16" t="e">
        <f t="shared" si="181"/>
        <v>#REF!</v>
      </c>
      <c r="L1305" s="16" t="e">
        <f t="shared" si="182"/>
        <v>#REF!</v>
      </c>
      <c r="M1305" s="276" t="e">
        <f t="shared" si="183"/>
        <v>#REF!</v>
      </c>
      <c r="N1305" s="16" t="e">
        <f t="shared" si="184"/>
        <v>#REF!</v>
      </c>
      <c r="O1305" s="16" t="e">
        <f t="shared" si="185"/>
        <v>#REF!</v>
      </c>
      <c r="P1305" s="16" t="e">
        <f>#REF!</f>
        <v>#REF!</v>
      </c>
      <c r="Q1305" s="16" t="e">
        <f t="shared" si="186"/>
        <v>#REF!</v>
      </c>
      <c r="R1305" s="241" t="e">
        <f>#REF!</f>
        <v>#REF!</v>
      </c>
      <c r="S1305" s="37"/>
      <c r="T1305" s="242" t="e">
        <f t="shared" si="187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8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0"/>
        <v>#REF!</v>
      </c>
      <c r="K1306" s="16" t="e">
        <f t="shared" si="181"/>
        <v>#REF!</v>
      </c>
      <c r="L1306" s="16" t="e">
        <f t="shared" si="182"/>
        <v>#REF!</v>
      </c>
      <c r="M1306" s="276" t="e">
        <f t="shared" si="183"/>
        <v>#REF!</v>
      </c>
      <c r="N1306" s="16" t="e">
        <f t="shared" si="184"/>
        <v>#REF!</v>
      </c>
      <c r="O1306" s="16" t="e">
        <f t="shared" si="185"/>
        <v>#REF!</v>
      </c>
      <c r="P1306" s="16" t="e">
        <f>#REF!</f>
        <v>#REF!</v>
      </c>
      <c r="Q1306" s="16" t="e">
        <f t="shared" si="186"/>
        <v>#REF!</v>
      </c>
      <c r="R1306" s="241" t="e">
        <f>#REF!</f>
        <v>#REF!</v>
      </c>
      <c r="S1306" s="37"/>
      <c r="T1306" s="242" t="e">
        <f t="shared" si="187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8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0"/>
        <v>#REF!</v>
      </c>
      <c r="K1307" s="16" t="e">
        <f t="shared" si="181"/>
        <v>#REF!</v>
      </c>
      <c r="L1307" s="16" t="e">
        <f t="shared" si="182"/>
        <v>#REF!</v>
      </c>
      <c r="M1307" s="276" t="e">
        <f t="shared" si="183"/>
        <v>#REF!</v>
      </c>
      <c r="N1307" s="16" t="e">
        <f t="shared" si="184"/>
        <v>#REF!</v>
      </c>
      <c r="O1307" s="16" t="e">
        <f t="shared" si="185"/>
        <v>#REF!</v>
      </c>
      <c r="P1307" s="16" t="e">
        <f>#REF!</f>
        <v>#REF!</v>
      </c>
      <c r="Q1307" s="16" t="e">
        <f t="shared" si="186"/>
        <v>#REF!</v>
      </c>
      <c r="R1307" s="241" t="e">
        <f>#REF!</f>
        <v>#REF!</v>
      </c>
      <c r="S1307" s="37"/>
      <c r="T1307" s="242" t="e">
        <f t="shared" si="187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8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0"/>
        <v>#REF!</v>
      </c>
      <c r="K1308" s="16" t="e">
        <f t="shared" si="181"/>
        <v>#REF!</v>
      </c>
      <c r="L1308" s="16" t="e">
        <f t="shared" si="182"/>
        <v>#REF!</v>
      </c>
      <c r="M1308" s="276" t="e">
        <f t="shared" si="183"/>
        <v>#REF!</v>
      </c>
      <c r="N1308" s="16" t="e">
        <f t="shared" si="184"/>
        <v>#REF!</v>
      </c>
      <c r="O1308" s="16" t="e">
        <f t="shared" si="185"/>
        <v>#REF!</v>
      </c>
      <c r="P1308" s="16" t="e">
        <f>#REF!</f>
        <v>#REF!</v>
      </c>
      <c r="Q1308" s="16" t="e">
        <f t="shared" si="186"/>
        <v>#REF!</v>
      </c>
      <c r="R1308" s="241" t="e">
        <f>#REF!</f>
        <v>#REF!</v>
      </c>
      <c r="S1308" s="37"/>
      <c r="T1308" s="242" t="e">
        <f t="shared" si="187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8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0"/>
        <v>#REF!</v>
      </c>
      <c r="K1309" s="16" t="e">
        <f t="shared" si="181"/>
        <v>#REF!</v>
      </c>
      <c r="L1309" s="16" t="e">
        <f t="shared" si="182"/>
        <v>#REF!</v>
      </c>
      <c r="M1309" s="276" t="e">
        <f t="shared" si="183"/>
        <v>#REF!</v>
      </c>
      <c r="N1309" s="16" t="e">
        <f t="shared" si="184"/>
        <v>#REF!</v>
      </c>
      <c r="O1309" s="16" t="e">
        <f t="shared" si="185"/>
        <v>#REF!</v>
      </c>
      <c r="P1309" s="16" t="e">
        <f>#REF!</f>
        <v>#REF!</v>
      </c>
      <c r="Q1309" s="16" t="e">
        <f t="shared" si="186"/>
        <v>#REF!</v>
      </c>
      <c r="R1309" s="241" t="e">
        <f>#REF!</f>
        <v>#REF!</v>
      </c>
      <c r="S1309" s="37"/>
      <c r="T1309" s="242" t="e">
        <f t="shared" si="187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8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0"/>
        <v>#REF!</v>
      </c>
      <c r="K1310" s="16" t="e">
        <f t="shared" si="181"/>
        <v>#REF!</v>
      </c>
      <c r="L1310" s="16" t="e">
        <f t="shared" si="182"/>
        <v>#REF!</v>
      </c>
      <c r="M1310" s="276" t="e">
        <f t="shared" si="183"/>
        <v>#REF!</v>
      </c>
      <c r="N1310" s="16" t="e">
        <f t="shared" si="184"/>
        <v>#REF!</v>
      </c>
      <c r="O1310" s="16" t="e">
        <f t="shared" si="185"/>
        <v>#REF!</v>
      </c>
      <c r="P1310" s="16" t="e">
        <f>#REF!</f>
        <v>#REF!</v>
      </c>
      <c r="Q1310" s="16" t="e">
        <f t="shared" si="186"/>
        <v>#REF!</v>
      </c>
      <c r="R1310" s="241" t="e">
        <f>#REF!</f>
        <v>#REF!</v>
      </c>
      <c r="S1310" s="37"/>
      <c r="T1310" s="242" t="e">
        <f t="shared" si="187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8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0"/>
        <v>#REF!</v>
      </c>
      <c r="K1311" s="16" t="e">
        <f t="shared" si="181"/>
        <v>#REF!</v>
      </c>
      <c r="L1311" s="16" t="e">
        <f t="shared" si="182"/>
        <v>#REF!</v>
      </c>
      <c r="M1311" s="276" t="e">
        <f t="shared" si="183"/>
        <v>#REF!</v>
      </c>
      <c r="N1311" s="16" t="e">
        <f t="shared" si="184"/>
        <v>#REF!</v>
      </c>
      <c r="O1311" s="16" t="e">
        <f t="shared" si="185"/>
        <v>#REF!</v>
      </c>
      <c r="P1311" s="16" t="e">
        <f>#REF!</f>
        <v>#REF!</v>
      </c>
      <c r="Q1311" s="16" t="e">
        <f t="shared" si="186"/>
        <v>#REF!</v>
      </c>
      <c r="R1311" s="241" t="e">
        <f>#REF!</f>
        <v>#REF!</v>
      </c>
      <c r="S1311" s="37"/>
      <c r="T1311" s="242" t="e">
        <f t="shared" si="187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8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0"/>
        <v>#REF!</v>
      </c>
      <c r="K1312" s="16" t="e">
        <f t="shared" si="181"/>
        <v>#REF!</v>
      </c>
      <c r="L1312" s="16" t="e">
        <f t="shared" si="182"/>
        <v>#REF!</v>
      </c>
      <c r="M1312" s="276" t="e">
        <f t="shared" si="183"/>
        <v>#REF!</v>
      </c>
      <c r="N1312" s="16" t="e">
        <f t="shared" si="184"/>
        <v>#REF!</v>
      </c>
      <c r="O1312" s="16" t="e">
        <f t="shared" si="185"/>
        <v>#REF!</v>
      </c>
      <c r="P1312" s="16" t="e">
        <f>#REF!</f>
        <v>#REF!</v>
      </c>
      <c r="Q1312" s="16" t="e">
        <f t="shared" si="186"/>
        <v>#REF!</v>
      </c>
      <c r="R1312" s="241" t="e">
        <f>#REF!</f>
        <v>#REF!</v>
      </c>
      <c r="S1312" s="37"/>
      <c r="T1312" s="242" t="e">
        <f t="shared" si="187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8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0"/>
        <v>#REF!</v>
      </c>
      <c r="K1313" s="16" t="e">
        <f t="shared" si="181"/>
        <v>#REF!</v>
      </c>
      <c r="L1313" s="16" t="e">
        <f t="shared" si="182"/>
        <v>#REF!</v>
      </c>
      <c r="M1313" s="276" t="e">
        <f t="shared" si="183"/>
        <v>#REF!</v>
      </c>
      <c r="N1313" s="16" t="e">
        <f t="shared" si="184"/>
        <v>#REF!</v>
      </c>
      <c r="O1313" s="16" t="e">
        <f t="shared" si="185"/>
        <v>#REF!</v>
      </c>
      <c r="P1313" s="16" t="e">
        <f>#REF!</f>
        <v>#REF!</v>
      </c>
      <c r="Q1313" s="16" t="e">
        <f t="shared" si="186"/>
        <v>#REF!</v>
      </c>
      <c r="R1313" s="241" t="e">
        <f>#REF!</f>
        <v>#REF!</v>
      </c>
      <c r="S1313" s="37"/>
      <c r="T1313" s="242" t="e">
        <f t="shared" si="187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8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0"/>
        <v>#REF!</v>
      </c>
      <c r="K1314" s="16" t="e">
        <f t="shared" si="181"/>
        <v>#REF!</v>
      </c>
      <c r="L1314" s="16" t="e">
        <f t="shared" si="182"/>
        <v>#REF!</v>
      </c>
      <c r="M1314" s="276" t="e">
        <f t="shared" si="183"/>
        <v>#REF!</v>
      </c>
      <c r="N1314" s="16" t="e">
        <f t="shared" si="184"/>
        <v>#REF!</v>
      </c>
      <c r="O1314" s="16" t="e">
        <f t="shared" si="185"/>
        <v>#REF!</v>
      </c>
      <c r="P1314" s="16" t="e">
        <f>#REF!</f>
        <v>#REF!</v>
      </c>
      <c r="Q1314" s="16" t="e">
        <f t="shared" si="186"/>
        <v>#REF!</v>
      </c>
      <c r="R1314" s="241" t="e">
        <f>#REF!</f>
        <v>#REF!</v>
      </c>
      <c r="S1314" s="37"/>
      <c r="T1314" s="242" t="e">
        <f t="shared" si="187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8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0"/>
        <v>#REF!</v>
      </c>
      <c r="K1315" s="16" t="e">
        <f t="shared" si="181"/>
        <v>#REF!</v>
      </c>
      <c r="L1315" s="16" t="e">
        <f t="shared" si="182"/>
        <v>#REF!</v>
      </c>
      <c r="M1315" s="276" t="e">
        <f t="shared" si="183"/>
        <v>#REF!</v>
      </c>
      <c r="N1315" s="16" t="e">
        <f t="shared" si="184"/>
        <v>#REF!</v>
      </c>
      <c r="O1315" s="16" t="e">
        <f t="shared" si="185"/>
        <v>#REF!</v>
      </c>
      <c r="P1315" s="16" t="e">
        <f>#REF!</f>
        <v>#REF!</v>
      </c>
      <c r="Q1315" s="16" t="e">
        <f t="shared" si="186"/>
        <v>#REF!</v>
      </c>
      <c r="R1315" s="241" t="e">
        <f>#REF!</f>
        <v>#REF!</v>
      </c>
      <c r="S1315" s="37"/>
      <c r="T1315" s="242" t="e">
        <f t="shared" si="187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8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0"/>
        <v>#REF!</v>
      </c>
      <c r="K1316" s="16" t="e">
        <f t="shared" si="181"/>
        <v>#REF!</v>
      </c>
      <c r="L1316" s="16" t="e">
        <f t="shared" si="182"/>
        <v>#REF!</v>
      </c>
      <c r="M1316" s="276" t="e">
        <f t="shared" si="183"/>
        <v>#REF!</v>
      </c>
      <c r="N1316" s="16" t="e">
        <f t="shared" si="184"/>
        <v>#REF!</v>
      </c>
      <c r="O1316" s="16" t="e">
        <f t="shared" si="185"/>
        <v>#REF!</v>
      </c>
      <c r="P1316" s="16" t="e">
        <f>#REF!</f>
        <v>#REF!</v>
      </c>
      <c r="Q1316" s="16" t="e">
        <f t="shared" si="186"/>
        <v>#REF!</v>
      </c>
      <c r="R1316" s="241" t="e">
        <f>#REF!</f>
        <v>#REF!</v>
      </c>
      <c r="S1316" s="37"/>
      <c r="T1316" s="242" t="e">
        <f t="shared" si="187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8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0"/>
        <v>#REF!</v>
      </c>
      <c r="K1317" s="16" t="e">
        <f t="shared" si="181"/>
        <v>#REF!</v>
      </c>
      <c r="L1317" s="16" t="e">
        <f t="shared" si="182"/>
        <v>#REF!</v>
      </c>
      <c r="M1317" s="276" t="e">
        <f t="shared" si="183"/>
        <v>#REF!</v>
      </c>
      <c r="N1317" s="16" t="e">
        <f t="shared" si="184"/>
        <v>#REF!</v>
      </c>
      <c r="O1317" s="16" t="e">
        <f t="shared" si="185"/>
        <v>#REF!</v>
      </c>
      <c r="P1317" s="16" t="e">
        <f>#REF!</f>
        <v>#REF!</v>
      </c>
      <c r="Q1317" s="16" t="e">
        <f t="shared" si="186"/>
        <v>#REF!</v>
      </c>
      <c r="R1317" s="241" t="e">
        <f>#REF!</f>
        <v>#REF!</v>
      </c>
      <c r="S1317" s="37"/>
      <c r="T1317" s="242" t="e">
        <f t="shared" si="187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8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0"/>
        <v>#REF!</v>
      </c>
      <c r="K1318" s="16" t="e">
        <f t="shared" si="181"/>
        <v>#REF!</v>
      </c>
      <c r="L1318" s="16" t="e">
        <f t="shared" si="182"/>
        <v>#REF!</v>
      </c>
      <c r="M1318" s="276" t="e">
        <f t="shared" si="183"/>
        <v>#REF!</v>
      </c>
      <c r="N1318" s="16" t="e">
        <f t="shared" si="184"/>
        <v>#REF!</v>
      </c>
      <c r="O1318" s="16" t="e">
        <f t="shared" si="185"/>
        <v>#REF!</v>
      </c>
      <c r="P1318" s="16" t="e">
        <f>#REF!</f>
        <v>#REF!</v>
      </c>
      <c r="Q1318" s="16" t="e">
        <f t="shared" si="186"/>
        <v>#REF!</v>
      </c>
      <c r="R1318" s="241" t="e">
        <f>#REF!</f>
        <v>#REF!</v>
      </c>
      <c r="S1318" s="37"/>
      <c r="T1318" s="242" t="e">
        <f t="shared" si="187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8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0"/>
        <v>#REF!</v>
      </c>
      <c r="K1319" s="16" t="e">
        <f t="shared" si="181"/>
        <v>#REF!</v>
      </c>
      <c r="L1319" s="16" t="e">
        <f t="shared" si="182"/>
        <v>#REF!</v>
      </c>
      <c r="M1319" s="276" t="e">
        <f t="shared" si="183"/>
        <v>#REF!</v>
      </c>
      <c r="N1319" s="16" t="e">
        <f t="shared" si="184"/>
        <v>#REF!</v>
      </c>
      <c r="O1319" s="16" t="e">
        <f t="shared" si="185"/>
        <v>#REF!</v>
      </c>
      <c r="P1319" s="16" t="e">
        <f>#REF!</f>
        <v>#REF!</v>
      </c>
      <c r="Q1319" s="16" t="e">
        <f t="shared" si="186"/>
        <v>#REF!</v>
      </c>
      <c r="R1319" s="241" t="e">
        <f>#REF!</f>
        <v>#REF!</v>
      </c>
      <c r="S1319" s="37"/>
      <c r="T1319" s="242" t="e">
        <f t="shared" si="187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8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0"/>
        <v>#REF!</v>
      </c>
      <c r="K1320" s="16" t="e">
        <f t="shared" si="181"/>
        <v>#REF!</v>
      </c>
      <c r="L1320" s="16" t="e">
        <f t="shared" si="182"/>
        <v>#REF!</v>
      </c>
      <c r="M1320" s="276" t="e">
        <f t="shared" si="183"/>
        <v>#REF!</v>
      </c>
      <c r="N1320" s="16" t="e">
        <f t="shared" si="184"/>
        <v>#REF!</v>
      </c>
      <c r="O1320" s="16" t="e">
        <f t="shared" si="185"/>
        <v>#REF!</v>
      </c>
      <c r="P1320" s="16" t="e">
        <f>#REF!</f>
        <v>#REF!</v>
      </c>
      <c r="Q1320" s="16" t="e">
        <f t="shared" si="186"/>
        <v>#REF!</v>
      </c>
      <c r="R1320" s="241" t="e">
        <f>#REF!</f>
        <v>#REF!</v>
      </c>
      <c r="S1320" s="37"/>
      <c r="T1320" s="242" t="e">
        <f t="shared" si="187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8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0"/>
        <v>#REF!</v>
      </c>
      <c r="K1321" s="16" t="e">
        <f t="shared" si="181"/>
        <v>#REF!</v>
      </c>
      <c r="L1321" s="16" t="e">
        <f t="shared" si="182"/>
        <v>#REF!</v>
      </c>
      <c r="M1321" s="276" t="e">
        <f t="shared" si="183"/>
        <v>#REF!</v>
      </c>
      <c r="N1321" s="16" t="e">
        <f t="shared" si="184"/>
        <v>#REF!</v>
      </c>
      <c r="O1321" s="16" t="e">
        <f t="shared" si="185"/>
        <v>#REF!</v>
      </c>
      <c r="P1321" s="16" t="e">
        <f>#REF!</f>
        <v>#REF!</v>
      </c>
      <c r="Q1321" s="16" t="e">
        <f t="shared" si="186"/>
        <v>#REF!</v>
      </c>
      <c r="R1321" s="241" t="e">
        <f>#REF!</f>
        <v>#REF!</v>
      </c>
      <c r="S1321" s="37"/>
      <c r="T1321" s="242" t="e">
        <f t="shared" si="187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8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0"/>
        <v>#REF!</v>
      </c>
      <c r="K1322" s="16" t="e">
        <f t="shared" si="181"/>
        <v>#REF!</v>
      </c>
      <c r="L1322" s="16" t="e">
        <f t="shared" si="182"/>
        <v>#REF!</v>
      </c>
      <c r="M1322" s="276" t="e">
        <f t="shared" si="183"/>
        <v>#REF!</v>
      </c>
      <c r="N1322" s="16" t="e">
        <f t="shared" si="184"/>
        <v>#REF!</v>
      </c>
      <c r="O1322" s="16" t="e">
        <f t="shared" si="185"/>
        <v>#REF!</v>
      </c>
      <c r="P1322" s="16" t="e">
        <f>#REF!</f>
        <v>#REF!</v>
      </c>
      <c r="Q1322" s="16" t="e">
        <f t="shared" si="186"/>
        <v>#REF!</v>
      </c>
      <c r="R1322" s="241" t="e">
        <f>#REF!</f>
        <v>#REF!</v>
      </c>
      <c r="S1322" s="37"/>
      <c r="T1322" s="242" t="e">
        <f t="shared" si="187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8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0"/>
        <v>#REF!</v>
      </c>
      <c r="K1323" s="16" t="e">
        <f t="shared" si="181"/>
        <v>#REF!</v>
      </c>
      <c r="L1323" s="16" t="e">
        <f t="shared" si="182"/>
        <v>#REF!</v>
      </c>
      <c r="M1323" s="276" t="e">
        <f t="shared" si="183"/>
        <v>#REF!</v>
      </c>
      <c r="N1323" s="16" t="e">
        <f t="shared" si="184"/>
        <v>#REF!</v>
      </c>
      <c r="O1323" s="16" t="e">
        <f t="shared" si="185"/>
        <v>#REF!</v>
      </c>
      <c r="P1323" s="16" t="e">
        <f>#REF!</f>
        <v>#REF!</v>
      </c>
      <c r="Q1323" s="16" t="e">
        <f t="shared" si="186"/>
        <v>#REF!</v>
      </c>
      <c r="R1323" s="241" t="e">
        <f>#REF!</f>
        <v>#REF!</v>
      </c>
      <c r="S1323" s="37"/>
      <c r="T1323" s="242" t="e">
        <f t="shared" si="187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8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0"/>
        <v>#REF!</v>
      </c>
      <c r="K1324" s="16" t="e">
        <f t="shared" si="181"/>
        <v>#REF!</v>
      </c>
      <c r="L1324" s="16" t="e">
        <f t="shared" si="182"/>
        <v>#REF!</v>
      </c>
      <c r="M1324" s="276" t="e">
        <f t="shared" si="183"/>
        <v>#REF!</v>
      </c>
      <c r="N1324" s="16" t="e">
        <f t="shared" si="184"/>
        <v>#REF!</v>
      </c>
      <c r="O1324" s="16" t="e">
        <f t="shared" si="185"/>
        <v>#REF!</v>
      </c>
      <c r="P1324" s="16" t="e">
        <f>#REF!</f>
        <v>#REF!</v>
      </c>
      <c r="Q1324" s="16" t="e">
        <f t="shared" si="186"/>
        <v>#REF!</v>
      </c>
      <c r="R1324" s="241" t="e">
        <f>#REF!</f>
        <v>#REF!</v>
      </c>
      <c r="S1324" s="37"/>
      <c r="T1324" s="242" t="e">
        <f t="shared" si="187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8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0"/>
        <v>#REF!</v>
      </c>
      <c r="K1325" s="16" t="e">
        <f t="shared" si="181"/>
        <v>#REF!</v>
      </c>
      <c r="L1325" s="16" t="e">
        <f t="shared" si="182"/>
        <v>#REF!</v>
      </c>
      <c r="M1325" s="276" t="e">
        <f t="shared" si="183"/>
        <v>#REF!</v>
      </c>
      <c r="N1325" s="16" t="e">
        <f t="shared" si="184"/>
        <v>#REF!</v>
      </c>
      <c r="O1325" s="16" t="e">
        <f t="shared" si="185"/>
        <v>#REF!</v>
      </c>
      <c r="P1325" s="16" t="e">
        <f>#REF!</f>
        <v>#REF!</v>
      </c>
      <c r="Q1325" s="16" t="e">
        <f t="shared" si="186"/>
        <v>#REF!</v>
      </c>
      <c r="R1325" s="241" t="e">
        <f>#REF!</f>
        <v>#REF!</v>
      </c>
      <c r="S1325" s="37"/>
      <c r="T1325" s="242" t="e">
        <f t="shared" si="187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8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0"/>
        <v>#REF!</v>
      </c>
      <c r="K1326" s="16" t="e">
        <f t="shared" si="181"/>
        <v>#REF!</v>
      </c>
      <c r="L1326" s="16" t="e">
        <f t="shared" si="182"/>
        <v>#REF!</v>
      </c>
      <c r="M1326" s="276" t="e">
        <f t="shared" si="183"/>
        <v>#REF!</v>
      </c>
      <c r="N1326" s="16" t="e">
        <f t="shared" si="184"/>
        <v>#REF!</v>
      </c>
      <c r="O1326" s="16" t="e">
        <f t="shared" si="185"/>
        <v>#REF!</v>
      </c>
      <c r="P1326" s="16" t="e">
        <f>#REF!</f>
        <v>#REF!</v>
      </c>
      <c r="Q1326" s="16" t="e">
        <f t="shared" si="186"/>
        <v>#REF!</v>
      </c>
      <c r="R1326" s="241" t="e">
        <f>#REF!</f>
        <v>#REF!</v>
      </c>
      <c r="S1326" s="37"/>
      <c r="T1326" s="242" t="e">
        <f t="shared" si="187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8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0"/>
        <v>#REF!</v>
      </c>
      <c r="K1327" s="16" t="e">
        <f t="shared" si="181"/>
        <v>#REF!</v>
      </c>
      <c r="L1327" s="16" t="e">
        <f t="shared" si="182"/>
        <v>#REF!</v>
      </c>
      <c r="M1327" s="276" t="e">
        <f t="shared" si="183"/>
        <v>#REF!</v>
      </c>
      <c r="N1327" s="16" t="e">
        <f t="shared" si="184"/>
        <v>#REF!</v>
      </c>
      <c r="O1327" s="16" t="e">
        <f t="shared" si="185"/>
        <v>#REF!</v>
      </c>
      <c r="P1327" s="16" t="e">
        <f>#REF!</f>
        <v>#REF!</v>
      </c>
      <c r="Q1327" s="16" t="e">
        <f t="shared" si="186"/>
        <v>#REF!</v>
      </c>
      <c r="R1327" s="241" t="e">
        <f>#REF!</f>
        <v>#REF!</v>
      </c>
      <c r="S1327" s="37"/>
      <c r="T1327" s="242" t="e">
        <f t="shared" si="187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8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0"/>
        <v>#REF!</v>
      </c>
      <c r="K1328" s="16" t="e">
        <f t="shared" si="181"/>
        <v>#REF!</v>
      </c>
      <c r="L1328" s="16" t="e">
        <f t="shared" si="182"/>
        <v>#REF!</v>
      </c>
      <c r="M1328" s="276" t="e">
        <f t="shared" si="183"/>
        <v>#REF!</v>
      </c>
      <c r="N1328" s="16" t="e">
        <f t="shared" si="184"/>
        <v>#REF!</v>
      </c>
      <c r="O1328" s="16" t="e">
        <f t="shared" si="185"/>
        <v>#REF!</v>
      </c>
      <c r="P1328" s="16" t="e">
        <f>#REF!</f>
        <v>#REF!</v>
      </c>
      <c r="Q1328" s="16" t="e">
        <f t="shared" si="186"/>
        <v>#REF!</v>
      </c>
      <c r="R1328" s="241" t="e">
        <f>#REF!</f>
        <v>#REF!</v>
      </c>
      <c r="S1328" s="37"/>
      <c r="T1328" s="242" t="e">
        <f t="shared" si="187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8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0"/>
        <v>#REF!</v>
      </c>
      <c r="K1329" s="16" t="e">
        <f t="shared" si="181"/>
        <v>#REF!</v>
      </c>
      <c r="L1329" s="16" t="e">
        <f t="shared" si="182"/>
        <v>#REF!</v>
      </c>
      <c r="M1329" s="276" t="e">
        <f t="shared" si="183"/>
        <v>#REF!</v>
      </c>
      <c r="N1329" s="16" t="e">
        <f t="shared" si="184"/>
        <v>#REF!</v>
      </c>
      <c r="O1329" s="16" t="e">
        <f t="shared" si="185"/>
        <v>#REF!</v>
      </c>
      <c r="P1329" s="16" t="e">
        <f>#REF!</f>
        <v>#REF!</v>
      </c>
      <c r="Q1329" s="16" t="e">
        <f t="shared" si="186"/>
        <v>#REF!</v>
      </c>
      <c r="R1329" s="241" t="e">
        <f>#REF!</f>
        <v>#REF!</v>
      </c>
      <c r="S1329" s="37"/>
      <c r="T1329" s="242" t="e">
        <f t="shared" si="187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8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0"/>
        <v>#REF!</v>
      </c>
      <c r="K1330" s="16" t="e">
        <f t="shared" si="181"/>
        <v>#REF!</v>
      </c>
      <c r="L1330" s="16" t="e">
        <f t="shared" si="182"/>
        <v>#REF!</v>
      </c>
      <c r="M1330" s="276" t="e">
        <f t="shared" si="183"/>
        <v>#REF!</v>
      </c>
      <c r="N1330" s="16" t="e">
        <f t="shared" si="184"/>
        <v>#REF!</v>
      </c>
      <c r="O1330" s="16" t="e">
        <f t="shared" si="185"/>
        <v>#REF!</v>
      </c>
      <c r="P1330" s="16" t="e">
        <f>#REF!</f>
        <v>#REF!</v>
      </c>
      <c r="Q1330" s="16" t="e">
        <f t="shared" si="186"/>
        <v>#REF!</v>
      </c>
      <c r="R1330" s="241" t="e">
        <f>#REF!</f>
        <v>#REF!</v>
      </c>
      <c r="S1330" s="37"/>
      <c r="T1330" s="242" t="e">
        <f t="shared" si="187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8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0"/>
        <v>#REF!</v>
      </c>
      <c r="K1331" s="16" t="e">
        <f t="shared" si="181"/>
        <v>#REF!</v>
      </c>
      <c r="L1331" s="16" t="e">
        <f t="shared" si="182"/>
        <v>#REF!</v>
      </c>
      <c r="M1331" s="276" t="e">
        <f t="shared" si="183"/>
        <v>#REF!</v>
      </c>
      <c r="N1331" s="16" t="e">
        <f t="shared" si="184"/>
        <v>#REF!</v>
      </c>
      <c r="O1331" s="16" t="e">
        <f t="shared" si="185"/>
        <v>#REF!</v>
      </c>
      <c r="P1331" s="16" t="e">
        <f>#REF!</f>
        <v>#REF!</v>
      </c>
      <c r="Q1331" s="16" t="e">
        <f t="shared" si="186"/>
        <v>#REF!</v>
      </c>
      <c r="R1331" s="241" t="e">
        <f>#REF!</f>
        <v>#REF!</v>
      </c>
      <c r="S1331" s="37"/>
      <c r="T1331" s="242" t="e">
        <f t="shared" si="187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8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0"/>
        <v>#REF!</v>
      </c>
      <c r="K1332" s="16" t="e">
        <f t="shared" si="181"/>
        <v>#REF!</v>
      </c>
      <c r="L1332" s="16" t="e">
        <f t="shared" si="182"/>
        <v>#REF!</v>
      </c>
      <c r="M1332" s="276" t="e">
        <f t="shared" si="183"/>
        <v>#REF!</v>
      </c>
      <c r="N1332" s="16" t="e">
        <f t="shared" si="184"/>
        <v>#REF!</v>
      </c>
      <c r="O1332" s="16" t="e">
        <f t="shared" si="185"/>
        <v>#REF!</v>
      </c>
      <c r="P1332" s="16" t="e">
        <f>#REF!</f>
        <v>#REF!</v>
      </c>
      <c r="Q1332" s="16" t="e">
        <f t="shared" si="186"/>
        <v>#REF!</v>
      </c>
      <c r="R1332" s="241" t="e">
        <f>#REF!</f>
        <v>#REF!</v>
      </c>
      <c r="S1332" s="37"/>
      <c r="T1332" s="242" t="e">
        <f t="shared" si="187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8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0"/>
        <v>#REF!</v>
      </c>
      <c r="K1333" s="16" t="e">
        <f t="shared" si="181"/>
        <v>#REF!</v>
      </c>
      <c r="L1333" s="16" t="e">
        <f t="shared" si="182"/>
        <v>#REF!</v>
      </c>
      <c r="M1333" s="276" t="e">
        <f t="shared" si="183"/>
        <v>#REF!</v>
      </c>
      <c r="N1333" s="16" t="e">
        <f t="shared" si="184"/>
        <v>#REF!</v>
      </c>
      <c r="O1333" s="16" t="e">
        <f t="shared" si="185"/>
        <v>#REF!</v>
      </c>
      <c r="P1333" s="16" t="e">
        <f>#REF!</f>
        <v>#REF!</v>
      </c>
      <c r="Q1333" s="16" t="e">
        <f t="shared" si="186"/>
        <v>#REF!</v>
      </c>
      <c r="R1333" s="241" t="e">
        <f>#REF!</f>
        <v>#REF!</v>
      </c>
      <c r="S1333" s="37"/>
      <c r="T1333" s="242" t="e">
        <f t="shared" si="187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8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0"/>
        <v>#REF!</v>
      </c>
      <c r="K1334" s="16" t="e">
        <f t="shared" si="181"/>
        <v>#REF!</v>
      </c>
      <c r="L1334" s="16" t="e">
        <f t="shared" si="182"/>
        <v>#REF!</v>
      </c>
      <c r="M1334" s="276" t="e">
        <f t="shared" si="183"/>
        <v>#REF!</v>
      </c>
      <c r="N1334" s="16" t="e">
        <f t="shared" si="184"/>
        <v>#REF!</v>
      </c>
      <c r="O1334" s="16" t="e">
        <f t="shared" si="185"/>
        <v>#REF!</v>
      </c>
      <c r="P1334" s="16" t="e">
        <f>#REF!</f>
        <v>#REF!</v>
      </c>
      <c r="Q1334" s="16" t="e">
        <f t="shared" si="186"/>
        <v>#REF!</v>
      </c>
      <c r="R1334" s="241" t="e">
        <f>#REF!</f>
        <v>#REF!</v>
      </c>
      <c r="S1334" s="37"/>
      <c r="T1334" s="242" t="e">
        <f t="shared" si="187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8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0"/>
        <v>#REF!</v>
      </c>
      <c r="K1335" s="16" t="e">
        <f t="shared" si="181"/>
        <v>#REF!</v>
      </c>
      <c r="L1335" s="16" t="e">
        <f t="shared" si="182"/>
        <v>#REF!</v>
      </c>
      <c r="M1335" s="276" t="e">
        <f t="shared" si="183"/>
        <v>#REF!</v>
      </c>
      <c r="N1335" s="16" t="e">
        <f t="shared" si="184"/>
        <v>#REF!</v>
      </c>
      <c r="O1335" s="16" t="e">
        <f t="shared" si="185"/>
        <v>#REF!</v>
      </c>
      <c r="P1335" s="16" t="e">
        <f>#REF!</f>
        <v>#REF!</v>
      </c>
      <c r="Q1335" s="16" t="e">
        <f t="shared" si="186"/>
        <v>#REF!</v>
      </c>
      <c r="R1335" s="241" t="e">
        <f>#REF!</f>
        <v>#REF!</v>
      </c>
      <c r="S1335" s="37"/>
      <c r="T1335" s="242" t="e">
        <f t="shared" si="187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8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0"/>
        <v>#REF!</v>
      </c>
      <c r="K1336" s="16" t="e">
        <f t="shared" si="181"/>
        <v>#REF!</v>
      </c>
      <c r="L1336" s="16" t="e">
        <f t="shared" si="182"/>
        <v>#REF!</v>
      </c>
      <c r="M1336" s="276" t="e">
        <f t="shared" si="183"/>
        <v>#REF!</v>
      </c>
      <c r="N1336" s="16" t="e">
        <f t="shared" si="184"/>
        <v>#REF!</v>
      </c>
      <c r="O1336" s="16" t="e">
        <f t="shared" si="185"/>
        <v>#REF!</v>
      </c>
      <c r="P1336" s="16" t="e">
        <f>#REF!</f>
        <v>#REF!</v>
      </c>
      <c r="Q1336" s="16" t="e">
        <f t="shared" si="186"/>
        <v>#REF!</v>
      </c>
      <c r="R1336" s="241" t="e">
        <f>#REF!</f>
        <v>#REF!</v>
      </c>
      <c r="S1336" s="37"/>
      <c r="T1336" s="242" t="e">
        <f t="shared" si="187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8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0"/>
        <v>#REF!</v>
      </c>
      <c r="K1337" s="16" t="e">
        <f t="shared" si="181"/>
        <v>#REF!</v>
      </c>
      <c r="L1337" s="16" t="e">
        <f t="shared" si="182"/>
        <v>#REF!</v>
      </c>
      <c r="M1337" s="276" t="e">
        <f t="shared" si="183"/>
        <v>#REF!</v>
      </c>
      <c r="N1337" s="16" t="e">
        <f t="shared" si="184"/>
        <v>#REF!</v>
      </c>
      <c r="O1337" s="16" t="e">
        <f t="shared" si="185"/>
        <v>#REF!</v>
      </c>
      <c r="P1337" s="16" t="e">
        <f>#REF!</f>
        <v>#REF!</v>
      </c>
      <c r="Q1337" s="16" t="e">
        <f t="shared" si="186"/>
        <v>#REF!</v>
      </c>
      <c r="R1337" s="241" t="e">
        <f>#REF!</f>
        <v>#REF!</v>
      </c>
      <c r="S1337" s="37"/>
      <c r="T1337" s="242" t="e">
        <f t="shared" si="187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8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0"/>
        <v>#REF!</v>
      </c>
      <c r="K1338" s="16" t="e">
        <f t="shared" si="181"/>
        <v>#REF!</v>
      </c>
      <c r="L1338" s="16" t="e">
        <f t="shared" si="182"/>
        <v>#REF!</v>
      </c>
      <c r="M1338" s="276" t="e">
        <f t="shared" si="183"/>
        <v>#REF!</v>
      </c>
      <c r="N1338" s="16" t="e">
        <f t="shared" si="184"/>
        <v>#REF!</v>
      </c>
      <c r="O1338" s="16" t="e">
        <f t="shared" si="185"/>
        <v>#REF!</v>
      </c>
      <c r="P1338" s="16" t="e">
        <f>#REF!</f>
        <v>#REF!</v>
      </c>
      <c r="Q1338" s="16" t="e">
        <f t="shared" si="186"/>
        <v>#REF!</v>
      </c>
      <c r="R1338" s="241" t="e">
        <f>#REF!</f>
        <v>#REF!</v>
      </c>
      <c r="S1338" s="37"/>
      <c r="T1338" s="242" t="e">
        <f t="shared" si="187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8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0"/>
        <v>#REF!</v>
      </c>
      <c r="K1339" s="16" t="e">
        <f t="shared" si="181"/>
        <v>#REF!</v>
      </c>
      <c r="L1339" s="16" t="e">
        <f t="shared" si="182"/>
        <v>#REF!</v>
      </c>
      <c r="M1339" s="276" t="e">
        <f t="shared" si="183"/>
        <v>#REF!</v>
      </c>
      <c r="N1339" s="16" t="e">
        <f t="shared" si="184"/>
        <v>#REF!</v>
      </c>
      <c r="O1339" s="16" t="e">
        <f t="shared" si="185"/>
        <v>#REF!</v>
      </c>
      <c r="P1339" s="16" t="e">
        <f>#REF!</f>
        <v>#REF!</v>
      </c>
      <c r="Q1339" s="16" t="e">
        <f t="shared" si="186"/>
        <v>#REF!</v>
      </c>
      <c r="R1339" s="241" t="e">
        <f>#REF!</f>
        <v>#REF!</v>
      </c>
      <c r="S1339" s="37"/>
      <c r="T1339" s="242" t="e">
        <f t="shared" si="187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8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0"/>
        <v>#REF!</v>
      </c>
      <c r="K1340" s="16" t="e">
        <f t="shared" si="181"/>
        <v>#REF!</v>
      </c>
      <c r="L1340" s="16" t="e">
        <f t="shared" si="182"/>
        <v>#REF!</v>
      </c>
      <c r="M1340" s="276" t="e">
        <f t="shared" si="183"/>
        <v>#REF!</v>
      </c>
      <c r="N1340" s="16" t="e">
        <f t="shared" si="184"/>
        <v>#REF!</v>
      </c>
      <c r="O1340" s="16" t="e">
        <f t="shared" si="185"/>
        <v>#REF!</v>
      </c>
      <c r="P1340" s="16" t="e">
        <f>#REF!</f>
        <v>#REF!</v>
      </c>
      <c r="Q1340" s="16" t="e">
        <f t="shared" si="186"/>
        <v>#REF!</v>
      </c>
      <c r="R1340" s="241" t="e">
        <f>#REF!</f>
        <v>#REF!</v>
      </c>
      <c r="S1340" s="37"/>
      <c r="T1340" s="242" t="e">
        <f t="shared" si="187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8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0"/>
        <v>#REF!</v>
      </c>
      <c r="K1341" s="16" t="e">
        <f t="shared" si="181"/>
        <v>#REF!</v>
      </c>
      <c r="L1341" s="16" t="e">
        <f t="shared" si="182"/>
        <v>#REF!</v>
      </c>
      <c r="M1341" s="276" t="e">
        <f t="shared" si="183"/>
        <v>#REF!</v>
      </c>
      <c r="N1341" s="16" t="e">
        <f t="shared" si="184"/>
        <v>#REF!</v>
      </c>
      <c r="O1341" s="16" t="e">
        <f t="shared" si="185"/>
        <v>#REF!</v>
      </c>
      <c r="P1341" s="16" t="e">
        <f>#REF!</f>
        <v>#REF!</v>
      </c>
      <c r="Q1341" s="16" t="e">
        <f t="shared" si="186"/>
        <v>#REF!</v>
      </c>
      <c r="R1341" s="241" t="e">
        <f>#REF!</f>
        <v>#REF!</v>
      </c>
      <c r="S1341" s="37"/>
      <c r="T1341" s="242" t="e">
        <f t="shared" si="187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8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0"/>
        <v>#REF!</v>
      </c>
      <c r="K1342" s="16" t="e">
        <f t="shared" si="181"/>
        <v>#REF!</v>
      </c>
      <c r="L1342" s="16" t="e">
        <f t="shared" si="182"/>
        <v>#REF!</v>
      </c>
      <c r="M1342" s="276" t="e">
        <f t="shared" si="183"/>
        <v>#REF!</v>
      </c>
      <c r="N1342" s="16" t="e">
        <f t="shared" si="184"/>
        <v>#REF!</v>
      </c>
      <c r="O1342" s="16" t="e">
        <f t="shared" si="185"/>
        <v>#REF!</v>
      </c>
      <c r="P1342" s="16" t="e">
        <f>#REF!</f>
        <v>#REF!</v>
      </c>
      <c r="Q1342" s="16" t="e">
        <f t="shared" si="186"/>
        <v>#REF!</v>
      </c>
      <c r="R1342" s="241" t="e">
        <f>#REF!</f>
        <v>#REF!</v>
      </c>
      <c r="S1342" s="37"/>
      <c r="T1342" s="242" t="e">
        <f t="shared" si="187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8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0"/>
        <v>#REF!</v>
      </c>
      <c r="K1343" s="16" t="e">
        <f t="shared" si="181"/>
        <v>#REF!</v>
      </c>
      <c r="L1343" s="16" t="e">
        <f t="shared" si="182"/>
        <v>#REF!</v>
      </c>
      <c r="M1343" s="276" t="e">
        <f t="shared" si="183"/>
        <v>#REF!</v>
      </c>
      <c r="N1343" s="16" t="e">
        <f t="shared" si="184"/>
        <v>#REF!</v>
      </c>
      <c r="O1343" s="16" t="e">
        <f t="shared" si="185"/>
        <v>#REF!</v>
      </c>
      <c r="P1343" s="16" t="e">
        <f>#REF!</f>
        <v>#REF!</v>
      </c>
      <c r="Q1343" s="16" t="e">
        <f t="shared" si="186"/>
        <v>#REF!</v>
      </c>
      <c r="R1343" s="241" t="e">
        <f>#REF!</f>
        <v>#REF!</v>
      </c>
      <c r="S1343" s="37"/>
      <c r="T1343" s="242" t="e">
        <f t="shared" si="187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8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0"/>
        <v>#REF!</v>
      </c>
      <c r="K1344" s="16" t="e">
        <f t="shared" si="181"/>
        <v>#REF!</v>
      </c>
      <c r="L1344" s="16" t="e">
        <f t="shared" si="182"/>
        <v>#REF!</v>
      </c>
      <c r="M1344" s="276" t="e">
        <f t="shared" si="183"/>
        <v>#REF!</v>
      </c>
      <c r="N1344" s="16" t="e">
        <f t="shared" si="184"/>
        <v>#REF!</v>
      </c>
      <c r="O1344" s="16" t="e">
        <f t="shared" si="185"/>
        <v>#REF!</v>
      </c>
      <c r="P1344" s="16" t="e">
        <f>#REF!</f>
        <v>#REF!</v>
      </c>
      <c r="Q1344" s="16" t="e">
        <f t="shared" si="186"/>
        <v>#REF!</v>
      </c>
      <c r="R1344" s="241" t="e">
        <f>#REF!</f>
        <v>#REF!</v>
      </c>
      <c r="S1344" s="37"/>
      <c r="T1344" s="242" t="e">
        <f t="shared" si="187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8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0"/>
        <v>#REF!</v>
      </c>
      <c r="K1345" s="16" t="e">
        <f t="shared" si="181"/>
        <v>#REF!</v>
      </c>
      <c r="L1345" s="16" t="e">
        <f t="shared" si="182"/>
        <v>#REF!</v>
      </c>
      <c r="M1345" s="276" t="e">
        <f t="shared" si="183"/>
        <v>#REF!</v>
      </c>
      <c r="N1345" s="16" t="e">
        <f t="shared" si="184"/>
        <v>#REF!</v>
      </c>
      <c r="O1345" s="16" t="e">
        <f t="shared" si="185"/>
        <v>#REF!</v>
      </c>
      <c r="P1345" s="16" t="e">
        <f>#REF!</f>
        <v>#REF!</v>
      </c>
      <c r="Q1345" s="16" t="e">
        <f t="shared" si="186"/>
        <v>#REF!</v>
      </c>
      <c r="R1345" s="241" t="e">
        <f>#REF!</f>
        <v>#REF!</v>
      </c>
      <c r="S1345" s="37"/>
      <c r="T1345" s="242" t="e">
        <f t="shared" si="187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8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0"/>
        <v>#REF!</v>
      </c>
      <c r="K1346" s="16" t="e">
        <f t="shared" si="181"/>
        <v>#REF!</v>
      </c>
      <c r="L1346" s="16" t="e">
        <f t="shared" si="182"/>
        <v>#REF!</v>
      </c>
      <c r="M1346" s="276" t="e">
        <f t="shared" si="183"/>
        <v>#REF!</v>
      </c>
      <c r="N1346" s="16" t="e">
        <f t="shared" si="184"/>
        <v>#REF!</v>
      </c>
      <c r="O1346" s="16" t="e">
        <f t="shared" si="185"/>
        <v>#REF!</v>
      </c>
      <c r="P1346" s="16" t="e">
        <f>#REF!</f>
        <v>#REF!</v>
      </c>
      <c r="Q1346" s="16" t="e">
        <f t="shared" si="186"/>
        <v>#REF!</v>
      </c>
      <c r="R1346" s="241" t="e">
        <f>#REF!</f>
        <v>#REF!</v>
      </c>
      <c r="S1346" s="37"/>
      <c r="T1346" s="242" t="e">
        <f t="shared" si="187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8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0"/>
        <v>#REF!</v>
      </c>
      <c r="K1347" s="16" t="e">
        <f t="shared" si="181"/>
        <v>#REF!</v>
      </c>
      <c r="L1347" s="16" t="e">
        <f t="shared" si="182"/>
        <v>#REF!</v>
      </c>
      <c r="M1347" s="276" t="e">
        <f t="shared" si="183"/>
        <v>#REF!</v>
      </c>
      <c r="N1347" s="16" t="e">
        <f t="shared" si="184"/>
        <v>#REF!</v>
      </c>
      <c r="O1347" s="16" t="e">
        <f t="shared" si="185"/>
        <v>#REF!</v>
      </c>
      <c r="P1347" s="16" t="e">
        <f>#REF!</f>
        <v>#REF!</v>
      </c>
      <c r="Q1347" s="16" t="e">
        <f t="shared" si="186"/>
        <v>#REF!</v>
      </c>
      <c r="R1347" s="241" t="e">
        <f>#REF!</f>
        <v>#REF!</v>
      </c>
      <c r="S1347" s="37"/>
      <c r="T1347" s="242" t="e">
        <f t="shared" si="187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8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0"/>
        <v>#REF!</v>
      </c>
      <c r="K1348" s="16" t="e">
        <f t="shared" si="181"/>
        <v>#REF!</v>
      </c>
      <c r="L1348" s="16" t="e">
        <f t="shared" si="182"/>
        <v>#REF!</v>
      </c>
      <c r="M1348" s="276" t="e">
        <f t="shared" si="183"/>
        <v>#REF!</v>
      </c>
      <c r="N1348" s="16" t="e">
        <f t="shared" si="184"/>
        <v>#REF!</v>
      </c>
      <c r="O1348" s="16" t="e">
        <f t="shared" si="185"/>
        <v>#REF!</v>
      </c>
      <c r="P1348" s="16" t="e">
        <f>#REF!</f>
        <v>#REF!</v>
      </c>
      <c r="Q1348" s="16" t="e">
        <f t="shared" si="186"/>
        <v>#REF!</v>
      </c>
      <c r="R1348" s="241" t="e">
        <f>#REF!</f>
        <v>#REF!</v>
      </c>
      <c r="S1348" s="37"/>
      <c r="T1348" s="242" t="e">
        <f t="shared" si="187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8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0"/>
        <v>#REF!</v>
      </c>
      <c r="K1349" s="16" t="e">
        <f t="shared" si="181"/>
        <v>#REF!</v>
      </c>
      <c r="L1349" s="16" t="e">
        <f t="shared" si="182"/>
        <v>#REF!</v>
      </c>
      <c r="M1349" s="276" t="e">
        <f t="shared" si="183"/>
        <v>#REF!</v>
      </c>
      <c r="N1349" s="16" t="e">
        <f t="shared" si="184"/>
        <v>#REF!</v>
      </c>
      <c r="O1349" s="16" t="e">
        <f t="shared" si="185"/>
        <v>#REF!</v>
      </c>
      <c r="P1349" s="16" t="e">
        <f>#REF!</f>
        <v>#REF!</v>
      </c>
      <c r="Q1349" s="16" t="e">
        <f t="shared" si="186"/>
        <v>#REF!</v>
      </c>
      <c r="R1349" s="241" t="e">
        <f>#REF!</f>
        <v>#REF!</v>
      </c>
      <c r="S1349" s="37"/>
      <c r="T1349" s="242" t="e">
        <f t="shared" si="187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8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89">I1350</f>
        <v>#REF!</v>
      </c>
      <c r="K1350" s="16" t="e">
        <f t="shared" ref="K1350:K1413" si="190">HOUR(I1350-H1350)+MINUTE(I1350-H1350)/60</f>
        <v>#REF!</v>
      </c>
      <c r="L1350" s="16" t="e">
        <f t="shared" ref="L1350:L1413" si="191">IF(J1350&lt;0.9993,"OP","")</f>
        <v>#REF!</v>
      </c>
      <c r="M1350" s="276" t="e">
        <f t="shared" ref="M1350:M1413" si="192">IF(K1350&lt;6,"ANT",IF(K1350&lt;12,"BLU","CID"))</f>
        <v>#REF!</v>
      </c>
      <c r="N1350" s="16" t="e">
        <f t="shared" ref="N1350:N1413" si="193">VALUE(O1350)</f>
        <v>#REF!</v>
      </c>
      <c r="O1350" s="16" t="e">
        <f t="shared" ref="O1350:O1413" si="194">SUBSTITUTE(P1350,"MW","")</f>
        <v>#REF!</v>
      </c>
      <c r="P1350" s="16" t="e">
        <f>#REF!</f>
        <v>#REF!</v>
      </c>
      <c r="Q1350" s="16" t="e">
        <f t="shared" ref="Q1350:Q1413" si="195">IF(J1350&gt;=0.99,"0","1")</f>
        <v>#REF!</v>
      </c>
      <c r="R1350" s="241" t="e">
        <f>#REF!</f>
        <v>#REF!</v>
      </c>
      <c r="S1350" s="37"/>
      <c r="T1350" s="242" t="e">
        <f t="shared" ref="T1350:T1413" si="196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89"/>
        <v>#REF!</v>
      </c>
      <c r="K1351" s="16" t="e">
        <f t="shared" si="190"/>
        <v>#REF!</v>
      </c>
      <c r="L1351" s="16" t="e">
        <f t="shared" si="191"/>
        <v>#REF!</v>
      </c>
      <c r="M1351" s="276" t="e">
        <f t="shared" si="192"/>
        <v>#REF!</v>
      </c>
      <c r="N1351" s="16" t="e">
        <f t="shared" si="193"/>
        <v>#REF!</v>
      </c>
      <c r="O1351" s="16" t="e">
        <f t="shared" si="194"/>
        <v>#REF!</v>
      </c>
      <c r="P1351" s="16" t="e">
        <f>#REF!</f>
        <v>#REF!</v>
      </c>
      <c r="Q1351" s="16" t="e">
        <f t="shared" si="195"/>
        <v>#REF!</v>
      </c>
      <c r="R1351" s="241" t="e">
        <f>#REF!</f>
        <v>#REF!</v>
      </c>
      <c r="S1351" s="37"/>
      <c r="T1351" s="242" t="e">
        <f t="shared" si="196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7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89"/>
        <v>#REF!</v>
      </c>
      <c r="K1352" s="16" t="e">
        <f t="shared" si="190"/>
        <v>#REF!</v>
      </c>
      <c r="L1352" s="16" t="e">
        <f t="shared" si="191"/>
        <v>#REF!</v>
      </c>
      <c r="M1352" s="276" t="e">
        <f t="shared" si="192"/>
        <v>#REF!</v>
      </c>
      <c r="N1352" s="16" t="e">
        <f t="shared" si="193"/>
        <v>#REF!</v>
      </c>
      <c r="O1352" s="16" t="e">
        <f t="shared" si="194"/>
        <v>#REF!</v>
      </c>
      <c r="P1352" s="16" t="e">
        <f>#REF!</f>
        <v>#REF!</v>
      </c>
      <c r="Q1352" s="16" t="e">
        <f t="shared" si="195"/>
        <v>#REF!</v>
      </c>
      <c r="R1352" s="241" t="e">
        <f>#REF!</f>
        <v>#REF!</v>
      </c>
      <c r="S1352" s="37"/>
      <c r="T1352" s="242" t="e">
        <f t="shared" si="196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7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89"/>
        <v>#REF!</v>
      </c>
      <c r="K1353" s="16" t="e">
        <f t="shared" si="190"/>
        <v>#REF!</v>
      </c>
      <c r="L1353" s="16" t="e">
        <f t="shared" si="191"/>
        <v>#REF!</v>
      </c>
      <c r="M1353" s="276" t="e">
        <f t="shared" si="192"/>
        <v>#REF!</v>
      </c>
      <c r="N1353" s="16" t="e">
        <f t="shared" si="193"/>
        <v>#REF!</v>
      </c>
      <c r="O1353" s="16" t="e">
        <f t="shared" si="194"/>
        <v>#REF!</v>
      </c>
      <c r="P1353" s="16" t="e">
        <f>#REF!</f>
        <v>#REF!</v>
      </c>
      <c r="Q1353" s="16" t="e">
        <f t="shared" si="195"/>
        <v>#REF!</v>
      </c>
      <c r="R1353" s="241" t="e">
        <f>#REF!</f>
        <v>#REF!</v>
      </c>
      <c r="S1353" s="37"/>
      <c r="T1353" s="242" t="e">
        <f t="shared" si="196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7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89"/>
        <v>#REF!</v>
      </c>
      <c r="K1354" s="16" t="e">
        <f t="shared" si="190"/>
        <v>#REF!</v>
      </c>
      <c r="L1354" s="16" t="e">
        <f t="shared" si="191"/>
        <v>#REF!</v>
      </c>
      <c r="M1354" s="276" t="e">
        <f t="shared" si="192"/>
        <v>#REF!</v>
      </c>
      <c r="N1354" s="16" t="e">
        <f t="shared" si="193"/>
        <v>#REF!</v>
      </c>
      <c r="O1354" s="16" t="e">
        <f t="shared" si="194"/>
        <v>#REF!</v>
      </c>
      <c r="P1354" s="16" t="e">
        <f>#REF!</f>
        <v>#REF!</v>
      </c>
      <c r="Q1354" s="16" t="e">
        <f t="shared" si="195"/>
        <v>#REF!</v>
      </c>
      <c r="R1354" s="241" t="e">
        <f>#REF!</f>
        <v>#REF!</v>
      </c>
      <c r="S1354" s="37"/>
      <c r="T1354" s="242" t="e">
        <f t="shared" si="196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7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89"/>
        <v>#REF!</v>
      </c>
      <c r="K1355" s="16" t="e">
        <f t="shared" si="190"/>
        <v>#REF!</v>
      </c>
      <c r="L1355" s="16" t="e">
        <f t="shared" si="191"/>
        <v>#REF!</v>
      </c>
      <c r="M1355" s="276" t="e">
        <f t="shared" si="192"/>
        <v>#REF!</v>
      </c>
      <c r="N1355" s="16" t="e">
        <f t="shared" si="193"/>
        <v>#REF!</v>
      </c>
      <c r="O1355" s="16" t="e">
        <f t="shared" si="194"/>
        <v>#REF!</v>
      </c>
      <c r="P1355" s="16" t="e">
        <f>#REF!</f>
        <v>#REF!</v>
      </c>
      <c r="Q1355" s="16" t="e">
        <f t="shared" si="195"/>
        <v>#REF!</v>
      </c>
      <c r="R1355" s="241" t="e">
        <f>#REF!</f>
        <v>#REF!</v>
      </c>
      <c r="S1355" s="37"/>
      <c r="T1355" s="242" t="e">
        <f t="shared" si="196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7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89"/>
        <v>#REF!</v>
      </c>
      <c r="K1356" s="16" t="e">
        <f t="shared" si="190"/>
        <v>#REF!</v>
      </c>
      <c r="L1356" s="16" t="e">
        <f t="shared" si="191"/>
        <v>#REF!</v>
      </c>
      <c r="M1356" s="276" t="e">
        <f t="shared" si="192"/>
        <v>#REF!</v>
      </c>
      <c r="N1356" s="16" t="e">
        <f t="shared" si="193"/>
        <v>#REF!</v>
      </c>
      <c r="O1356" s="16" t="e">
        <f t="shared" si="194"/>
        <v>#REF!</v>
      </c>
      <c r="P1356" s="16" t="e">
        <f>#REF!</f>
        <v>#REF!</v>
      </c>
      <c r="Q1356" s="16" t="e">
        <f t="shared" si="195"/>
        <v>#REF!</v>
      </c>
      <c r="R1356" s="241" t="e">
        <f>#REF!</f>
        <v>#REF!</v>
      </c>
      <c r="S1356" s="37"/>
      <c r="T1356" s="242" t="e">
        <f t="shared" si="196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7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89"/>
        <v>#REF!</v>
      </c>
      <c r="K1357" s="16" t="e">
        <f t="shared" si="190"/>
        <v>#REF!</v>
      </c>
      <c r="L1357" s="16" t="e">
        <f t="shared" si="191"/>
        <v>#REF!</v>
      </c>
      <c r="M1357" s="276" t="e">
        <f t="shared" si="192"/>
        <v>#REF!</v>
      </c>
      <c r="N1357" s="16" t="e">
        <f t="shared" si="193"/>
        <v>#REF!</v>
      </c>
      <c r="O1357" s="16" t="e">
        <f t="shared" si="194"/>
        <v>#REF!</v>
      </c>
      <c r="P1357" s="16" t="e">
        <f>#REF!</f>
        <v>#REF!</v>
      </c>
      <c r="Q1357" s="16" t="e">
        <f t="shared" si="195"/>
        <v>#REF!</v>
      </c>
      <c r="R1357" s="241" t="e">
        <f>#REF!</f>
        <v>#REF!</v>
      </c>
      <c r="S1357" s="37"/>
      <c r="T1357" s="242" t="e">
        <f t="shared" si="196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7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89"/>
        <v>#REF!</v>
      </c>
      <c r="K1358" s="16" t="e">
        <f t="shared" si="190"/>
        <v>#REF!</v>
      </c>
      <c r="L1358" s="16" t="e">
        <f t="shared" si="191"/>
        <v>#REF!</v>
      </c>
      <c r="M1358" s="276" t="e">
        <f t="shared" si="192"/>
        <v>#REF!</v>
      </c>
      <c r="N1358" s="16" t="e">
        <f t="shared" si="193"/>
        <v>#REF!</v>
      </c>
      <c r="O1358" s="16" t="e">
        <f t="shared" si="194"/>
        <v>#REF!</v>
      </c>
      <c r="P1358" s="16" t="e">
        <f>#REF!</f>
        <v>#REF!</v>
      </c>
      <c r="Q1358" s="16" t="e">
        <f t="shared" si="195"/>
        <v>#REF!</v>
      </c>
      <c r="R1358" s="241" t="e">
        <f>#REF!</f>
        <v>#REF!</v>
      </c>
      <c r="S1358" s="37"/>
      <c r="T1358" s="242" t="e">
        <f t="shared" si="196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7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89"/>
        <v>#REF!</v>
      </c>
      <c r="K1359" s="16" t="e">
        <f t="shared" si="190"/>
        <v>#REF!</v>
      </c>
      <c r="L1359" s="16" t="e">
        <f t="shared" si="191"/>
        <v>#REF!</v>
      </c>
      <c r="M1359" s="276" t="e">
        <f t="shared" si="192"/>
        <v>#REF!</v>
      </c>
      <c r="N1359" s="16" t="e">
        <f t="shared" si="193"/>
        <v>#REF!</v>
      </c>
      <c r="O1359" s="16" t="e">
        <f t="shared" si="194"/>
        <v>#REF!</v>
      </c>
      <c r="P1359" s="16" t="e">
        <f>#REF!</f>
        <v>#REF!</v>
      </c>
      <c r="Q1359" s="16" t="e">
        <f t="shared" si="195"/>
        <v>#REF!</v>
      </c>
      <c r="R1359" s="241" t="e">
        <f>#REF!</f>
        <v>#REF!</v>
      </c>
      <c r="S1359" s="37"/>
      <c r="T1359" s="242" t="e">
        <f t="shared" si="196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7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89"/>
        <v>#REF!</v>
      </c>
      <c r="K1360" s="16" t="e">
        <f t="shared" si="190"/>
        <v>#REF!</v>
      </c>
      <c r="L1360" s="16" t="e">
        <f t="shared" si="191"/>
        <v>#REF!</v>
      </c>
      <c r="M1360" s="276" t="e">
        <f t="shared" si="192"/>
        <v>#REF!</v>
      </c>
      <c r="N1360" s="16" t="e">
        <f t="shared" si="193"/>
        <v>#REF!</v>
      </c>
      <c r="O1360" s="16" t="e">
        <f t="shared" si="194"/>
        <v>#REF!</v>
      </c>
      <c r="P1360" s="16" t="e">
        <f>#REF!</f>
        <v>#REF!</v>
      </c>
      <c r="Q1360" s="16" t="e">
        <f t="shared" si="195"/>
        <v>#REF!</v>
      </c>
      <c r="R1360" s="241" t="e">
        <f>#REF!</f>
        <v>#REF!</v>
      </c>
      <c r="S1360" s="37"/>
      <c r="T1360" s="242" t="e">
        <f t="shared" si="196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7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89"/>
        <v>#REF!</v>
      </c>
      <c r="K1361" s="16" t="e">
        <f t="shared" si="190"/>
        <v>#REF!</v>
      </c>
      <c r="L1361" s="16" t="e">
        <f t="shared" si="191"/>
        <v>#REF!</v>
      </c>
      <c r="M1361" s="276" t="e">
        <f t="shared" si="192"/>
        <v>#REF!</v>
      </c>
      <c r="N1361" s="16" t="e">
        <f t="shared" si="193"/>
        <v>#REF!</v>
      </c>
      <c r="O1361" s="16" t="e">
        <f t="shared" si="194"/>
        <v>#REF!</v>
      </c>
      <c r="P1361" s="16" t="e">
        <f>#REF!</f>
        <v>#REF!</v>
      </c>
      <c r="Q1361" s="16" t="e">
        <f t="shared" si="195"/>
        <v>#REF!</v>
      </c>
      <c r="R1361" s="241" t="e">
        <f>#REF!</f>
        <v>#REF!</v>
      </c>
      <c r="S1361" s="37"/>
      <c r="T1361" s="242" t="e">
        <f t="shared" si="196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7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89"/>
        <v>#REF!</v>
      </c>
      <c r="K1362" s="16" t="e">
        <f t="shared" si="190"/>
        <v>#REF!</v>
      </c>
      <c r="L1362" s="16" t="e">
        <f t="shared" si="191"/>
        <v>#REF!</v>
      </c>
      <c r="M1362" s="276" t="e">
        <f t="shared" si="192"/>
        <v>#REF!</v>
      </c>
      <c r="N1362" s="16" t="e">
        <f t="shared" si="193"/>
        <v>#REF!</v>
      </c>
      <c r="O1362" s="16" t="e">
        <f t="shared" si="194"/>
        <v>#REF!</v>
      </c>
      <c r="P1362" s="16" t="e">
        <f>#REF!</f>
        <v>#REF!</v>
      </c>
      <c r="Q1362" s="16" t="e">
        <f t="shared" si="195"/>
        <v>#REF!</v>
      </c>
      <c r="R1362" s="241" t="e">
        <f>#REF!</f>
        <v>#REF!</v>
      </c>
      <c r="S1362" s="37"/>
      <c r="T1362" s="242" t="e">
        <f t="shared" si="196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7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89"/>
        <v>#REF!</v>
      </c>
      <c r="K1363" s="16" t="e">
        <f t="shared" si="190"/>
        <v>#REF!</v>
      </c>
      <c r="L1363" s="16" t="e">
        <f t="shared" si="191"/>
        <v>#REF!</v>
      </c>
      <c r="M1363" s="276" t="e">
        <f t="shared" si="192"/>
        <v>#REF!</v>
      </c>
      <c r="N1363" s="16" t="e">
        <f t="shared" si="193"/>
        <v>#REF!</v>
      </c>
      <c r="O1363" s="16" t="e">
        <f t="shared" si="194"/>
        <v>#REF!</v>
      </c>
      <c r="P1363" s="16" t="e">
        <f>#REF!</f>
        <v>#REF!</v>
      </c>
      <c r="Q1363" s="16" t="e">
        <f t="shared" si="195"/>
        <v>#REF!</v>
      </c>
      <c r="R1363" s="241" t="e">
        <f>#REF!</f>
        <v>#REF!</v>
      </c>
      <c r="S1363" s="37"/>
      <c r="T1363" s="242" t="e">
        <f t="shared" si="196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7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89"/>
        <v>#REF!</v>
      </c>
      <c r="K1364" s="16" t="e">
        <f t="shared" si="190"/>
        <v>#REF!</v>
      </c>
      <c r="L1364" s="16" t="e">
        <f t="shared" si="191"/>
        <v>#REF!</v>
      </c>
      <c r="M1364" s="276" t="e">
        <f t="shared" si="192"/>
        <v>#REF!</v>
      </c>
      <c r="N1364" s="16" t="e">
        <f t="shared" si="193"/>
        <v>#REF!</v>
      </c>
      <c r="O1364" s="16" t="e">
        <f t="shared" si="194"/>
        <v>#REF!</v>
      </c>
      <c r="P1364" s="16" t="e">
        <f>#REF!</f>
        <v>#REF!</v>
      </c>
      <c r="Q1364" s="16" t="e">
        <f t="shared" si="195"/>
        <v>#REF!</v>
      </c>
      <c r="R1364" s="241" t="e">
        <f>#REF!</f>
        <v>#REF!</v>
      </c>
      <c r="S1364" s="37"/>
      <c r="T1364" s="242" t="e">
        <f t="shared" si="196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7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89"/>
        <v>#REF!</v>
      </c>
      <c r="K1365" s="16" t="e">
        <f t="shared" si="190"/>
        <v>#REF!</v>
      </c>
      <c r="L1365" s="16" t="e">
        <f t="shared" si="191"/>
        <v>#REF!</v>
      </c>
      <c r="M1365" s="276" t="e">
        <f t="shared" si="192"/>
        <v>#REF!</v>
      </c>
      <c r="N1365" s="16" t="e">
        <f t="shared" si="193"/>
        <v>#REF!</v>
      </c>
      <c r="O1365" s="16" t="e">
        <f t="shared" si="194"/>
        <v>#REF!</v>
      </c>
      <c r="P1365" s="16" t="e">
        <f>#REF!</f>
        <v>#REF!</v>
      </c>
      <c r="Q1365" s="16" t="e">
        <f t="shared" si="195"/>
        <v>#REF!</v>
      </c>
      <c r="R1365" s="241" t="e">
        <f>#REF!</f>
        <v>#REF!</v>
      </c>
      <c r="S1365" s="37"/>
      <c r="T1365" s="242" t="e">
        <f t="shared" si="196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7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89"/>
        <v>#REF!</v>
      </c>
      <c r="K1366" s="16" t="e">
        <f t="shared" si="190"/>
        <v>#REF!</v>
      </c>
      <c r="L1366" s="16" t="e">
        <f t="shared" si="191"/>
        <v>#REF!</v>
      </c>
      <c r="M1366" s="276" t="e">
        <f t="shared" si="192"/>
        <v>#REF!</v>
      </c>
      <c r="N1366" s="16" t="e">
        <f t="shared" si="193"/>
        <v>#REF!</v>
      </c>
      <c r="O1366" s="16" t="e">
        <f t="shared" si="194"/>
        <v>#REF!</v>
      </c>
      <c r="P1366" s="16" t="e">
        <f>#REF!</f>
        <v>#REF!</v>
      </c>
      <c r="Q1366" s="16" t="e">
        <f t="shared" si="195"/>
        <v>#REF!</v>
      </c>
      <c r="R1366" s="241" t="e">
        <f>#REF!</f>
        <v>#REF!</v>
      </c>
      <c r="S1366" s="37"/>
      <c r="T1366" s="242" t="e">
        <f t="shared" si="196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7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89"/>
        <v>#REF!</v>
      </c>
      <c r="K1367" s="16" t="e">
        <f t="shared" si="190"/>
        <v>#REF!</v>
      </c>
      <c r="L1367" s="16" t="e">
        <f t="shared" si="191"/>
        <v>#REF!</v>
      </c>
      <c r="M1367" s="276" t="e">
        <f t="shared" si="192"/>
        <v>#REF!</v>
      </c>
      <c r="N1367" s="16" t="e">
        <f t="shared" si="193"/>
        <v>#REF!</v>
      </c>
      <c r="O1367" s="16" t="e">
        <f t="shared" si="194"/>
        <v>#REF!</v>
      </c>
      <c r="P1367" s="16" t="e">
        <f>#REF!</f>
        <v>#REF!</v>
      </c>
      <c r="Q1367" s="16" t="e">
        <f t="shared" si="195"/>
        <v>#REF!</v>
      </c>
      <c r="R1367" s="241" t="e">
        <f>#REF!</f>
        <v>#REF!</v>
      </c>
      <c r="S1367" s="37"/>
      <c r="T1367" s="242" t="e">
        <f t="shared" si="196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7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89"/>
        <v>#REF!</v>
      </c>
      <c r="K1368" s="16" t="e">
        <f t="shared" si="190"/>
        <v>#REF!</v>
      </c>
      <c r="L1368" s="16" t="e">
        <f t="shared" si="191"/>
        <v>#REF!</v>
      </c>
      <c r="M1368" s="276" t="e">
        <f t="shared" si="192"/>
        <v>#REF!</v>
      </c>
      <c r="N1368" s="16" t="e">
        <f t="shared" si="193"/>
        <v>#REF!</v>
      </c>
      <c r="O1368" s="16" t="e">
        <f t="shared" si="194"/>
        <v>#REF!</v>
      </c>
      <c r="P1368" s="16" t="e">
        <f>#REF!</f>
        <v>#REF!</v>
      </c>
      <c r="Q1368" s="16" t="e">
        <f t="shared" si="195"/>
        <v>#REF!</v>
      </c>
      <c r="R1368" s="241" t="e">
        <f>#REF!</f>
        <v>#REF!</v>
      </c>
      <c r="S1368" s="37"/>
      <c r="T1368" s="242" t="e">
        <f t="shared" si="196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7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89"/>
        <v>#REF!</v>
      </c>
      <c r="K1369" s="16" t="e">
        <f t="shared" si="190"/>
        <v>#REF!</v>
      </c>
      <c r="L1369" s="16" t="e">
        <f t="shared" si="191"/>
        <v>#REF!</v>
      </c>
      <c r="M1369" s="276" t="e">
        <f t="shared" si="192"/>
        <v>#REF!</v>
      </c>
      <c r="N1369" s="16" t="e">
        <f t="shared" si="193"/>
        <v>#REF!</v>
      </c>
      <c r="O1369" s="16" t="e">
        <f t="shared" si="194"/>
        <v>#REF!</v>
      </c>
      <c r="P1369" s="16" t="e">
        <f>#REF!</f>
        <v>#REF!</v>
      </c>
      <c r="Q1369" s="16" t="e">
        <f t="shared" si="195"/>
        <v>#REF!</v>
      </c>
      <c r="R1369" s="241" t="e">
        <f>#REF!</f>
        <v>#REF!</v>
      </c>
      <c r="S1369" s="37"/>
      <c r="T1369" s="242" t="e">
        <f t="shared" si="196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7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89"/>
        <v>#REF!</v>
      </c>
      <c r="K1370" s="16" t="e">
        <f t="shared" si="190"/>
        <v>#REF!</v>
      </c>
      <c r="L1370" s="16" t="e">
        <f t="shared" si="191"/>
        <v>#REF!</v>
      </c>
      <c r="M1370" s="276" t="e">
        <f t="shared" si="192"/>
        <v>#REF!</v>
      </c>
      <c r="N1370" s="16" t="e">
        <f t="shared" si="193"/>
        <v>#REF!</v>
      </c>
      <c r="O1370" s="16" t="e">
        <f t="shared" si="194"/>
        <v>#REF!</v>
      </c>
      <c r="P1370" s="16" t="e">
        <f>#REF!</f>
        <v>#REF!</v>
      </c>
      <c r="Q1370" s="16" t="e">
        <f t="shared" si="195"/>
        <v>#REF!</v>
      </c>
      <c r="R1370" s="241" t="e">
        <f>#REF!</f>
        <v>#REF!</v>
      </c>
      <c r="S1370" s="37"/>
      <c r="T1370" s="242" t="e">
        <f t="shared" si="196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7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89"/>
        <v>#REF!</v>
      </c>
      <c r="K1371" s="16" t="e">
        <f t="shared" si="190"/>
        <v>#REF!</v>
      </c>
      <c r="L1371" s="16" t="e">
        <f t="shared" si="191"/>
        <v>#REF!</v>
      </c>
      <c r="M1371" s="276" t="e">
        <f t="shared" si="192"/>
        <v>#REF!</v>
      </c>
      <c r="N1371" s="16" t="e">
        <f t="shared" si="193"/>
        <v>#REF!</v>
      </c>
      <c r="O1371" s="16" t="e">
        <f t="shared" si="194"/>
        <v>#REF!</v>
      </c>
      <c r="P1371" s="16" t="e">
        <f>#REF!</f>
        <v>#REF!</v>
      </c>
      <c r="Q1371" s="16" t="e">
        <f t="shared" si="195"/>
        <v>#REF!</v>
      </c>
      <c r="R1371" s="241" t="e">
        <f>#REF!</f>
        <v>#REF!</v>
      </c>
      <c r="S1371" s="37"/>
      <c r="T1371" s="242" t="e">
        <f t="shared" si="196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7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89"/>
        <v>#REF!</v>
      </c>
      <c r="K1372" s="16" t="e">
        <f t="shared" si="190"/>
        <v>#REF!</v>
      </c>
      <c r="L1372" s="16" t="e">
        <f t="shared" si="191"/>
        <v>#REF!</v>
      </c>
      <c r="M1372" s="276" t="e">
        <f t="shared" si="192"/>
        <v>#REF!</v>
      </c>
      <c r="N1372" s="16" t="e">
        <f t="shared" si="193"/>
        <v>#REF!</v>
      </c>
      <c r="O1372" s="16" t="e">
        <f t="shared" si="194"/>
        <v>#REF!</v>
      </c>
      <c r="P1372" s="16" t="e">
        <f>#REF!</f>
        <v>#REF!</v>
      </c>
      <c r="Q1372" s="16" t="e">
        <f t="shared" si="195"/>
        <v>#REF!</v>
      </c>
      <c r="R1372" s="241" t="e">
        <f>#REF!</f>
        <v>#REF!</v>
      </c>
      <c r="S1372" s="37"/>
      <c r="T1372" s="242" t="e">
        <f t="shared" si="196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7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89"/>
        <v>#REF!</v>
      </c>
      <c r="K1373" s="16" t="e">
        <f t="shared" si="190"/>
        <v>#REF!</v>
      </c>
      <c r="L1373" s="16" t="e">
        <f t="shared" si="191"/>
        <v>#REF!</v>
      </c>
      <c r="M1373" s="276" t="e">
        <f t="shared" si="192"/>
        <v>#REF!</v>
      </c>
      <c r="N1373" s="16" t="e">
        <f t="shared" si="193"/>
        <v>#REF!</v>
      </c>
      <c r="O1373" s="16" t="e">
        <f t="shared" si="194"/>
        <v>#REF!</v>
      </c>
      <c r="P1373" s="16" t="e">
        <f>#REF!</f>
        <v>#REF!</v>
      </c>
      <c r="Q1373" s="16" t="e">
        <f t="shared" si="195"/>
        <v>#REF!</v>
      </c>
      <c r="R1373" s="241" t="e">
        <f>#REF!</f>
        <v>#REF!</v>
      </c>
      <c r="S1373" s="37"/>
      <c r="T1373" s="242" t="e">
        <f t="shared" si="196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7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89"/>
        <v>#REF!</v>
      </c>
      <c r="K1374" s="16" t="e">
        <f t="shared" si="190"/>
        <v>#REF!</v>
      </c>
      <c r="L1374" s="16" t="e">
        <f t="shared" si="191"/>
        <v>#REF!</v>
      </c>
      <c r="M1374" s="276" t="e">
        <f t="shared" si="192"/>
        <v>#REF!</v>
      </c>
      <c r="N1374" s="16" t="e">
        <f t="shared" si="193"/>
        <v>#REF!</v>
      </c>
      <c r="O1374" s="16" t="e">
        <f t="shared" si="194"/>
        <v>#REF!</v>
      </c>
      <c r="P1374" s="16" t="e">
        <f>#REF!</f>
        <v>#REF!</v>
      </c>
      <c r="Q1374" s="16" t="e">
        <f t="shared" si="195"/>
        <v>#REF!</v>
      </c>
      <c r="R1374" s="241" t="e">
        <f>#REF!</f>
        <v>#REF!</v>
      </c>
      <c r="S1374" s="37"/>
      <c r="T1374" s="242" t="e">
        <f t="shared" si="196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7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89"/>
        <v>#REF!</v>
      </c>
      <c r="K1375" s="16" t="e">
        <f t="shared" si="190"/>
        <v>#REF!</v>
      </c>
      <c r="L1375" s="16" t="e">
        <f t="shared" si="191"/>
        <v>#REF!</v>
      </c>
      <c r="M1375" s="276" t="e">
        <f t="shared" si="192"/>
        <v>#REF!</v>
      </c>
      <c r="N1375" s="16" t="e">
        <f t="shared" si="193"/>
        <v>#REF!</v>
      </c>
      <c r="O1375" s="16" t="e">
        <f t="shared" si="194"/>
        <v>#REF!</v>
      </c>
      <c r="P1375" s="16" t="e">
        <f>#REF!</f>
        <v>#REF!</v>
      </c>
      <c r="Q1375" s="16" t="e">
        <f t="shared" si="195"/>
        <v>#REF!</v>
      </c>
      <c r="R1375" s="241" t="e">
        <f>#REF!</f>
        <v>#REF!</v>
      </c>
      <c r="S1375" s="37"/>
      <c r="T1375" s="242" t="e">
        <f t="shared" si="196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7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89"/>
        <v>#REF!</v>
      </c>
      <c r="K1376" s="16" t="e">
        <f t="shared" si="190"/>
        <v>#REF!</v>
      </c>
      <c r="L1376" s="16" t="e">
        <f t="shared" si="191"/>
        <v>#REF!</v>
      </c>
      <c r="M1376" s="276" t="e">
        <f t="shared" si="192"/>
        <v>#REF!</v>
      </c>
      <c r="N1376" s="16" t="e">
        <f t="shared" si="193"/>
        <v>#REF!</v>
      </c>
      <c r="O1376" s="16" t="e">
        <f t="shared" si="194"/>
        <v>#REF!</v>
      </c>
      <c r="P1376" s="16" t="e">
        <f>#REF!</f>
        <v>#REF!</v>
      </c>
      <c r="Q1376" s="16" t="e">
        <f t="shared" si="195"/>
        <v>#REF!</v>
      </c>
      <c r="R1376" s="241" t="e">
        <f>#REF!</f>
        <v>#REF!</v>
      </c>
      <c r="S1376" s="37"/>
      <c r="T1376" s="242" t="e">
        <f t="shared" si="196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7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89"/>
        <v>#REF!</v>
      </c>
      <c r="K1377" s="16" t="e">
        <f t="shared" si="190"/>
        <v>#REF!</v>
      </c>
      <c r="L1377" s="16" t="e">
        <f t="shared" si="191"/>
        <v>#REF!</v>
      </c>
      <c r="M1377" s="276" t="e">
        <f t="shared" si="192"/>
        <v>#REF!</v>
      </c>
      <c r="N1377" s="16" t="e">
        <f t="shared" si="193"/>
        <v>#REF!</v>
      </c>
      <c r="O1377" s="16" t="e">
        <f t="shared" si="194"/>
        <v>#REF!</v>
      </c>
      <c r="P1377" s="16" t="e">
        <f>#REF!</f>
        <v>#REF!</v>
      </c>
      <c r="Q1377" s="16" t="e">
        <f t="shared" si="195"/>
        <v>#REF!</v>
      </c>
      <c r="R1377" s="241" t="e">
        <f>#REF!</f>
        <v>#REF!</v>
      </c>
      <c r="S1377" s="37"/>
      <c r="T1377" s="242" t="e">
        <f t="shared" si="196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7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89"/>
        <v>#REF!</v>
      </c>
      <c r="K1378" s="16" t="e">
        <f t="shared" si="190"/>
        <v>#REF!</v>
      </c>
      <c r="L1378" s="16" t="e">
        <f t="shared" si="191"/>
        <v>#REF!</v>
      </c>
      <c r="M1378" s="276" t="e">
        <f t="shared" si="192"/>
        <v>#REF!</v>
      </c>
      <c r="N1378" s="16" t="e">
        <f t="shared" si="193"/>
        <v>#REF!</v>
      </c>
      <c r="O1378" s="16" t="e">
        <f t="shared" si="194"/>
        <v>#REF!</v>
      </c>
      <c r="P1378" s="16" t="e">
        <f>#REF!</f>
        <v>#REF!</v>
      </c>
      <c r="Q1378" s="16" t="e">
        <f t="shared" si="195"/>
        <v>#REF!</v>
      </c>
      <c r="R1378" s="241" t="e">
        <f>#REF!</f>
        <v>#REF!</v>
      </c>
      <c r="S1378" s="37"/>
      <c r="T1378" s="242" t="e">
        <f t="shared" si="196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7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89"/>
        <v>#REF!</v>
      </c>
      <c r="K1379" s="16" t="e">
        <f t="shared" si="190"/>
        <v>#REF!</v>
      </c>
      <c r="L1379" s="16" t="e">
        <f t="shared" si="191"/>
        <v>#REF!</v>
      </c>
      <c r="M1379" s="276" t="e">
        <f t="shared" si="192"/>
        <v>#REF!</v>
      </c>
      <c r="N1379" s="16" t="e">
        <f t="shared" si="193"/>
        <v>#REF!</v>
      </c>
      <c r="O1379" s="16" t="e">
        <f t="shared" si="194"/>
        <v>#REF!</v>
      </c>
      <c r="P1379" s="16" t="e">
        <f>#REF!</f>
        <v>#REF!</v>
      </c>
      <c r="Q1379" s="16" t="e">
        <f t="shared" si="195"/>
        <v>#REF!</v>
      </c>
      <c r="R1379" s="241" t="e">
        <f>#REF!</f>
        <v>#REF!</v>
      </c>
      <c r="S1379" s="37"/>
      <c r="T1379" s="242" t="e">
        <f t="shared" si="196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7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89"/>
        <v>#REF!</v>
      </c>
      <c r="K1380" s="16" t="e">
        <f t="shared" si="190"/>
        <v>#REF!</v>
      </c>
      <c r="L1380" s="16" t="e">
        <f t="shared" si="191"/>
        <v>#REF!</v>
      </c>
      <c r="M1380" s="276" t="e">
        <f t="shared" si="192"/>
        <v>#REF!</v>
      </c>
      <c r="N1380" s="16" t="e">
        <f t="shared" si="193"/>
        <v>#REF!</v>
      </c>
      <c r="O1380" s="16" t="e">
        <f t="shared" si="194"/>
        <v>#REF!</v>
      </c>
      <c r="P1380" s="16" t="e">
        <f>#REF!</f>
        <v>#REF!</v>
      </c>
      <c r="Q1380" s="16" t="e">
        <f t="shared" si="195"/>
        <v>#REF!</v>
      </c>
      <c r="R1380" s="241" t="e">
        <f>#REF!</f>
        <v>#REF!</v>
      </c>
      <c r="S1380" s="37"/>
      <c r="T1380" s="242" t="e">
        <f t="shared" si="196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7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89"/>
        <v>#REF!</v>
      </c>
      <c r="K1381" s="16" t="e">
        <f t="shared" si="190"/>
        <v>#REF!</v>
      </c>
      <c r="L1381" s="16" t="e">
        <f t="shared" si="191"/>
        <v>#REF!</v>
      </c>
      <c r="M1381" s="276" t="e">
        <f t="shared" si="192"/>
        <v>#REF!</v>
      </c>
      <c r="N1381" s="16" t="e">
        <f t="shared" si="193"/>
        <v>#REF!</v>
      </c>
      <c r="O1381" s="16" t="e">
        <f t="shared" si="194"/>
        <v>#REF!</v>
      </c>
      <c r="P1381" s="16" t="e">
        <f>#REF!</f>
        <v>#REF!</v>
      </c>
      <c r="Q1381" s="16" t="e">
        <f t="shared" si="195"/>
        <v>#REF!</v>
      </c>
      <c r="R1381" s="241" t="e">
        <f>#REF!</f>
        <v>#REF!</v>
      </c>
      <c r="S1381" s="37"/>
      <c r="T1381" s="242" t="e">
        <f t="shared" si="196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7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89"/>
        <v>#REF!</v>
      </c>
      <c r="K1382" s="16" t="e">
        <f t="shared" si="190"/>
        <v>#REF!</v>
      </c>
      <c r="L1382" s="16" t="e">
        <f t="shared" si="191"/>
        <v>#REF!</v>
      </c>
      <c r="M1382" s="276" t="e">
        <f t="shared" si="192"/>
        <v>#REF!</v>
      </c>
      <c r="N1382" s="16" t="e">
        <f t="shared" si="193"/>
        <v>#REF!</v>
      </c>
      <c r="O1382" s="16" t="e">
        <f t="shared" si="194"/>
        <v>#REF!</v>
      </c>
      <c r="P1382" s="16" t="e">
        <f>#REF!</f>
        <v>#REF!</v>
      </c>
      <c r="Q1382" s="16" t="e">
        <f t="shared" si="195"/>
        <v>#REF!</v>
      </c>
      <c r="R1382" s="241" t="e">
        <f>#REF!</f>
        <v>#REF!</v>
      </c>
      <c r="S1382" s="37"/>
      <c r="T1382" s="242" t="e">
        <f t="shared" si="196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7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89"/>
        <v>#REF!</v>
      </c>
      <c r="K1383" s="16" t="e">
        <f t="shared" si="190"/>
        <v>#REF!</v>
      </c>
      <c r="L1383" s="16" t="e">
        <f t="shared" si="191"/>
        <v>#REF!</v>
      </c>
      <c r="M1383" s="276" t="e">
        <f t="shared" si="192"/>
        <v>#REF!</v>
      </c>
      <c r="N1383" s="16" t="e">
        <f t="shared" si="193"/>
        <v>#REF!</v>
      </c>
      <c r="O1383" s="16" t="e">
        <f t="shared" si="194"/>
        <v>#REF!</v>
      </c>
      <c r="P1383" s="16" t="e">
        <f>#REF!</f>
        <v>#REF!</v>
      </c>
      <c r="Q1383" s="16" t="e">
        <f t="shared" si="195"/>
        <v>#REF!</v>
      </c>
      <c r="R1383" s="241" t="e">
        <f>#REF!</f>
        <v>#REF!</v>
      </c>
      <c r="S1383" s="37"/>
      <c r="T1383" s="242" t="e">
        <f t="shared" si="196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7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89"/>
        <v>#REF!</v>
      </c>
      <c r="K1384" s="16" t="e">
        <f t="shared" si="190"/>
        <v>#REF!</v>
      </c>
      <c r="L1384" s="16" t="e">
        <f t="shared" si="191"/>
        <v>#REF!</v>
      </c>
      <c r="M1384" s="276" t="e">
        <f t="shared" si="192"/>
        <v>#REF!</v>
      </c>
      <c r="N1384" s="16" t="e">
        <f t="shared" si="193"/>
        <v>#REF!</v>
      </c>
      <c r="O1384" s="16" t="e">
        <f t="shared" si="194"/>
        <v>#REF!</v>
      </c>
      <c r="P1384" s="16" t="e">
        <f>#REF!</f>
        <v>#REF!</v>
      </c>
      <c r="Q1384" s="16" t="e">
        <f t="shared" si="195"/>
        <v>#REF!</v>
      </c>
      <c r="R1384" s="241" t="e">
        <f>#REF!</f>
        <v>#REF!</v>
      </c>
      <c r="S1384" s="37"/>
      <c r="T1384" s="242" t="e">
        <f t="shared" si="196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7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89"/>
        <v>#REF!</v>
      </c>
      <c r="K1385" s="16" t="e">
        <f t="shared" si="190"/>
        <v>#REF!</v>
      </c>
      <c r="L1385" s="16" t="e">
        <f t="shared" si="191"/>
        <v>#REF!</v>
      </c>
      <c r="M1385" s="276" t="e">
        <f t="shared" si="192"/>
        <v>#REF!</v>
      </c>
      <c r="N1385" s="16" t="e">
        <f t="shared" si="193"/>
        <v>#REF!</v>
      </c>
      <c r="O1385" s="16" t="e">
        <f t="shared" si="194"/>
        <v>#REF!</v>
      </c>
      <c r="P1385" s="16" t="e">
        <f>#REF!</f>
        <v>#REF!</v>
      </c>
      <c r="Q1385" s="16" t="e">
        <f t="shared" si="195"/>
        <v>#REF!</v>
      </c>
      <c r="R1385" s="241" t="e">
        <f>#REF!</f>
        <v>#REF!</v>
      </c>
      <c r="S1385" s="37"/>
      <c r="T1385" s="242" t="e">
        <f t="shared" si="196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7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89"/>
        <v>#REF!</v>
      </c>
      <c r="K1386" s="16" t="e">
        <f t="shared" si="190"/>
        <v>#REF!</v>
      </c>
      <c r="L1386" s="16" t="e">
        <f t="shared" si="191"/>
        <v>#REF!</v>
      </c>
      <c r="M1386" s="276" t="e">
        <f t="shared" si="192"/>
        <v>#REF!</v>
      </c>
      <c r="N1386" s="16" t="e">
        <f t="shared" si="193"/>
        <v>#REF!</v>
      </c>
      <c r="O1386" s="16" t="e">
        <f t="shared" si="194"/>
        <v>#REF!</v>
      </c>
      <c r="P1386" s="16" t="e">
        <f>#REF!</f>
        <v>#REF!</v>
      </c>
      <c r="Q1386" s="16" t="e">
        <f t="shared" si="195"/>
        <v>#REF!</v>
      </c>
      <c r="R1386" s="241" t="e">
        <f>#REF!</f>
        <v>#REF!</v>
      </c>
      <c r="S1386" s="37"/>
      <c r="T1386" s="242" t="e">
        <f t="shared" si="196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7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89"/>
        <v>#REF!</v>
      </c>
      <c r="K1387" s="16" t="e">
        <f t="shared" si="190"/>
        <v>#REF!</v>
      </c>
      <c r="L1387" s="16" t="e">
        <f t="shared" si="191"/>
        <v>#REF!</v>
      </c>
      <c r="M1387" s="276" t="e">
        <f t="shared" si="192"/>
        <v>#REF!</v>
      </c>
      <c r="N1387" s="16" t="e">
        <f t="shared" si="193"/>
        <v>#REF!</v>
      </c>
      <c r="O1387" s="16" t="e">
        <f t="shared" si="194"/>
        <v>#REF!</v>
      </c>
      <c r="P1387" s="16" t="e">
        <f>#REF!</f>
        <v>#REF!</v>
      </c>
      <c r="Q1387" s="16" t="e">
        <f t="shared" si="195"/>
        <v>#REF!</v>
      </c>
      <c r="R1387" s="241" t="e">
        <f>#REF!</f>
        <v>#REF!</v>
      </c>
      <c r="S1387" s="37"/>
      <c r="T1387" s="242" t="e">
        <f t="shared" si="196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7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89"/>
        <v>#REF!</v>
      </c>
      <c r="K1388" s="16" t="e">
        <f t="shared" si="190"/>
        <v>#REF!</v>
      </c>
      <c r="L1388" s="16" t="e">
        <f t="shared" si="191"/>
        <v>#REF!</v>
      </c>
      <c r="M1388" s="276" t="e">
        <f t="shared" si="192"/>
        <v>#REF!</v>
      </c>
      <c r="N1388" s="16" t="e">
        <f t="shared" si="193"/>
        <v>#REF!</v>
      </c>
      <c r="O1388" s="16" t="e">
        <f t="shared" si="194"/>
        <v>#REF!</v>
      </c>
      <c r="P1388" s="16" t="e">
        <f>#REF!</f>
        <v>#REF!</v>
      </c>
      <c r="Q1388" s="16" t="e">
        <f t="shared" si="195"/>
        <v>#REF!</v>
      </c>
      <c r="R1388" s="241" t="e">
        <f>#REF!</f>
        <v>#REF!</v>
      </c>
      <c r="S1388" s="37"/>
      <c r="T1388" s="242" t="e">
        <f t="shared" si="196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7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89"/>
        <v>#REF!</v>
      </c>
      <c r="K1389" s="16" t="e">
        <f t="shared" si="190"/>
        <v>#REF!</v>
      </c>
      <c r="L1389" s="16" t="e">
        <f t="shared" si="191"/>
        <v>#REF!</v>
      </c>
      <c r="M1389" s="276" t="e">
        <f t="shared" si="192"/>
        <v>#REF!</v>
      </c>
      <c r="N1389" s="16" t="e">
        <f t="shared" si="193"/>
        <v>#REF!</v>
      </c>
      <c r="O1389" s="16" t="e">
        <f t="shared" si="194"/>
        <v>#REF!</v>
      </c>
      <c r="P1389" s="16" t="e">
        <f>#REF!</f>
        <v>#REF!</v>
      </c>
      <c r="Q1389" s="16" t="e">
        <f t="shared" si="195"/>
        <v>#REF!</v>
      </c>
      <c r="R1389" s="241" t="e">
        <f>#REF!</f>
        <v>#REF!</v>
      </c>
      <c r="S1389" s="37"/>
      <c r="T1389" s="242" t="e">
        <f t="shared" si="196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7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89"/>
        <v>#REF!</v>
      </c>
      <c r="K1390" s="16" t="e">
        <f t="shared" si="190"/>
        <v>#REF!</v>
      </c>
      <c r="L1390" s="16" t="e">
        <f t="shared" si="191"/>
        <v>#REF!</v>
      </c>
      <c r="M1390" s="276" t="e">
        <f t="shared" si="192"/>
        <v>#REF!</v>
      </c>
      <c r="N1390" s="16" t="e">
        <f t="shared" si="193"/>
        <v>#REF!</v>
      </c>
      <c r="O1390" s="16" t="e">
        <f t="shared" si="194"/>
        <v>#REF!</v>
      </c>
      <c r="P1390" s="16" t="e">
        <f>#REF!</f>
        <v>#REF!</v>
      </c>
      <c r="Q1390" s="16" t="e">
        <f t="shared" si="195"/>
        <v>#REF!</v>
      </c>
      <c r="R1390" s="241" t="e">
        <f>#REF!</f>
        <v>#REF!</v>
      </c>
      <c r="S1390" s="37"/>
      <c r="T1390" s="242" t="e">
        <f t="shared" si="196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7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89"/>
        <v>#REF!</v>
      </c>
      <c r="K1391" s="16" t="e">
        <f t="shared" si="190"/>
        <v>#REF!</v>
      </c>
      <c r="L1391" s="16" t="e">
        <f t="shared" si="191"/>
        <v>#REF!</v>
      </c>
      <c r="M1391" s="276" t="e">
        <f t="shared" si="192"/>
        <v>#REF!</v>
      </c>
      <c r="N1391" s="16" t="e">
        <f t="shared" si="193"/>
        <v>#REF!</v>
      </c>
      <c r="O1391" s="16" t="e">
        <f t="shared" si="194"/>
        <v>#REF!</v>
      </c>
      <c r="P1391" s="16" t="e">
        <f>#REF!</f>
        <v>#REF!</v>
      </c>
      <c r="Q1391" s="16" t="e">
        <f t="shared" si="195"/>
        <v>#REF!</v>
      </c>
      <c r="R1391" s="241" t="e">
        <f>#REF!</f>
        <v>#REF!</v>
      </c>
      <c r="S1391" s="37"/>
      <c r="T1391" s="242" t="e">
        <f t="shared" si="196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7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89"/>
        <v>#REF!</v>
      </c>
      <c r="K1392" s="16" t="e">
        <f t="shared" si="190"/>
        <v>#REF!</v>
      </c>
      <c r="L1392" s="16" t="e">
        <f t="shared" si="191"/>
        <v>#REF!</v>
      </c>
      <c r="M1392" s="276" t="e">
        <f t="shared" si="192"/>
        <v>#REF!</v>
      </c>
      <c r="N1392" s="16" t="e">
        <f t="shared" si="193"/>
        <v>#REF!</v>
      </c>
      <c r="O1392" s="16" t="e">
        <f t="shared" si="194"/>
        <v>#REF!</v>
      </c>
      <c r="P1392" s="16" t="e">
        <f>#REF!</f>
        <v>#REF!</v>
      </c>
      <c r="Q1392" s="16" t="e">
        <f t="shared" si="195"/>
        <v>#REF!</v>
      </c>
      <c r="R1392" s="241" t="e">
        <f>#REF!</f>
        <v>#REF!</v>
      </c>
      <c r="S1392" s="37"/>
      <c r="T1392" s="242" t="e">
        <f t="shared" si="196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7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89"/>
        <v>#REF!</v>
      </c>
      <c r="K1393" s="16" t="e">
        <f t="shared" si="190"/>
        <v>#REF!</v>
      </c>
      <c r="L1393" s="16" t="e">
        <f t="shared" si="191"/>
        <v>#REF!</v>
      </c>
      <c r="M1393" s="276" t="e">
        <f t="shared" si="192"/>
        <v>#REF!</v>
      </c>
      <c r="N1393" s="16" t="e">
        <f t="shared" si="193"/>
        <v>#REF!</v>
      </c>
      <c r="O1393" s="16" t="e">
        <f t="shared" si="194"/>
        <v>#REF!</v>
      </c>
      <c r="P1393" s="16" t="e">
        <f>#REF!</f>
        <v>#REF!</v>
      </c>
      <c r="Q1393" s="16" t="e">
        <f t="shared" si="195"/>
        <v>#REF!</v>
      </c>
      <c r="R1393" s="241" t="e">
        <f>#REF!</f>
        <v>#REF!</v>
      </c>
      <c r="S1393" s="37"/>
      <c r="T1393" s="242" t="e">
        <f t="shared" si="196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7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89"/>
        <v>#REF!</v>
      </c>
      <c r="K1394" s="16" t="e">
        <f t="shared" si="190"/>
        <v>#REF!</v>
      </c>
      <c r="L1394" s="16" t="e">
        <f t="shared" si="191"/>
        <v>#REF!</v>
      </c>
      <c r="M1394" s="276" t="e">
        <f t="shared" si="192"/>
        <v>#REF!</v>
      </c>
      <c r="N1394" s="16" t="e">
        <f t="shared" si="193"/>
        <v>#REF!</v>
      </c>
      <c r="O1394" s="16" t="e">
        <f t="shared" si="194"/>
        <v>#REF!</v>
      </c>
      <c r="P1394" s="16" t="e">
        <f>#REF!</f>
        <v>#REF!</v>
      </c>
      <c r="Q1394" s="16" t="e">
        <f t="shared" si="195"/>
        <v>#REF!</v>
      </c>
      <c r="R1394" s="241" t="e">
        <f>#REF!</f>
        <v>#REF!</v>
      </c>
      <c r="S1394" s="37"/>
      <c r="T1394" s="242" t="e">
        <f t="shared" si="196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7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89"/>
        <v>#REF!</v>
      </c>
      <c r="K1395" s="16" t="e">
        <f t="shared" si="190"/>
        <v>#REF!</v>
      </c>
      <c r="L1395" s="16" t="e">
        <f t="shared" si="191"/>
        <v>#REF!</v>
      </c>
      <c r="M1395" s="276" t="e">
        <f t="shared" si="192"/>
        <v>#REF!</v>
      </c>
      <c r="N1395" s="16" t="e">
        <f t="shared" si="193"/>
        <v>#REF!</v>
      </c>
      <c r="O1395" s="16" t="e">
        <f t="shared" si="194"/>
        <v>#REF!</v>
      </c>
      <c r="P1395" s="16" t="e">
        <f>#REF!</f>
        <v>#REF!</v>
      </c>
      <c r="Q1395" s="16" t="e">
        <f t="shared" si="195"/>
        <v>#REF!</v>
      </c>
      <c r="R1395" s="241" t="e">
        <f>#REF!</f>
        <v>#REF!</v>
      </c>
      <c r="S1395" s="37"/>
      <c r="T1395" s="242" t="e">
        <f t="shared" si="196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7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89"/>
        <v>#REF!</v>
      </c>
      <c r="K1396" s="16" t="e">
        <f t="shared" si="190"/>
        <v>#REF!</v>
      </c>
      <c r="L1396" s="16" t="e">
        <f t="shared" si="191"/>
        <v>#REF!</v>
      </c>
      <c r="M1396" s="276" t="e">
        <f t="shared" si="192"/>
        <v>#REF!</v>
      </c>
      <c r="N1396" s="16" t="e">
        <f t="shared" si="193"/>
        <v>#REF!</v>
      </c>
      <c r="O1396" s="16" t="e">
        <f t="shared" si="194"/>
        <v>#REF!</v>
      </c>
      <c r="P1396" s="16" t="e">
        <f>#REF!</f>
        <v>#REF!</v>
      </c>
      <c r="Q1396" s="16" t="e">
        <f t="shared" si="195"/>
        <v>#REF!</v>
      </c>
      <c r="R1396" s="241" t="e">
        <f>#REF!</f>
        <v>#REF!</v>
      </c>
      <c r="S1396" s="37"/>
      <c r="T1396" s="242" t="e">
        <f t="shared" si="196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7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89"/>
        <v>#REF!</v>
      </c>
      <c r="K1397" s="16" t="e">
        <f t="shared" si="190"/>
        <v>#REF!</v>
      </c>
      <c r="L1397" s="16" t="e">
        <f t="shared" si="191"/>
        <v>#REF!</v>
      </c>
      <c r="M1397" s="276" t="e">
        <f t="shared" si="192"/>
        <v>#REF!</v>
      </c>
      <c r="N1397" s="16" t="e">
        <f t="shared" si="193"/>
        <v>#REF!</v>
      </c>
      <c r="O1397" s="16" t="e">
        <f t="shared" si="194"/>
        <v>#REF!</v>
      </c>
      <c r="P1397" s="16" t="e">
        <f>#REF!</f>
        <v>#REF!</v>
      </c>
      <c r="Q1397" s="16" t="e">
        <f t="shared" si="195"/>
        <v>#REF!</v>
      </c>
      <c r="R1397" s="241" t="e">
        <f>#REF!</f>
        <v>#REF!</v>
      </c>
      <c r="S1397" s="37"/>
      <c r="T1397" s="242" t="e">
        <f t="shared" si="196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7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89"/>
        <v>#REF!</v>
      </c>
      <c r="K1398" s="16" t="e">
        <f t="shared" si="190"/>
        <v>#REF!</v>
      </c>
      <c r="L1398" s="16" t="e">
        <f t="shared" si="191"/>
        <v>#REF!</v>
      </c>
      <c r="M1398" s="276" t="e">
        <f t="shared" si="192"/>
        <v>#REF!</v>
      </c>
      <c r="N1398" s="16" t="e">
        <f t="shared" si="193"/>
        <v>#REF!</v>
      </c>
      <c r="O1398" s="16" t="e">
        <f t="shared" si="194"/>
        <v>#REF!</v>
      </c>
      <c r="P1398" s="16" t="e">
        <f>#REF!</f>
        <v>#REF!</v>
      </c>
      <c r="Q1398" s="16" t="e">
        <f t="shared" si="195"/>
        <v>#REF!</v>
      </c>
      <c r="R1398" s="241" t="e">
        <f>#REF!</f>
        <v>#REF!</v>
      </c>
      <c r="S1398" s="37"/>
      <c r="T1398" s="242" t="e">
        <f t="shared" si="196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7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89"/>
        <v>#REF!</v>
      </c>
      <c r="K1399" s="16" t="e">
        <f t="shared" si="190"/>
        <v>#REF!</v>
      </c>
      <c r="L1399" s="16" t="e">
        <f t="shared" si="191"/>
        <v>#REF!</v>
      </c>
      <c r="M1399" s="276" t="e">
        <f t="shared" si="192"/>
        <v>#REF!</v>
      </c>
      <c r="N1399" s="16" t="e">
        <f t="shared" si="193"/>
        <v>#REF!</v>
      </c>
      <c r="O1399" s="16" t="e">
        <f t="shared" si="194"/>
        <v>#REF!</v>
      </c>
      <c r="P1399" s="16" t="e">
        <f>#REF!</f>
        <v>#REF!</v>
      </c>
      <c r="Q1399" s="16" t="e">
        <f t="shared" si="195"/>
        <v>#REF!</v>
      </c>
      <c r="R1399" s="241" t="e">
        <f>#REF!</f>
        <v>#REF!</v>
      </c>
      <c r="S1399" s="37"/>
      <c r="T1399" s="242" t="e">
        <f t="shared" si="196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7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89"/>
        <v>#REF!</v>
      </c>
      <c r="K1400" s="16" t="e">
        <f t="shared" si="190"/>
        <v>#REF!</v>
      </c>
      <c r="L1400" s="16" t="e">
        <f t="shared" si="191"/>
        <v>#REF!</v>
      </c>
      <c r="M1400" s="276" t="e">
        <f t="shared" si="192"/>
        <v>#REF!</v>
      </c>
      <c r="N1400" s="16" t="e">
        <f t="shared" si="193"/>
        <v>#REF!</v>
      </c>
      <c r="O1400" s="16" t="e">
        <f t="shared" si="194"/>
        <v>#REF!</v>
      </c>
      <c r="P1400" s="16" t="e">
        <f>#REF!</f>
        <v>#REF!</v>
      </c>
      <c r="Q1400" s="16" t="e">
        <f t="shared" si="195"/>
        <v>#REF!</v>
      </c>
      <c r="R1400" s="241" t="e">
        <f>#REF!</f>
        <v>#REF!</v>
      </c>
      <c r="S1400" s="37"/>
      <c r="T1400" s="242" t="e">
        <f t="shared" si="196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7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89"/>
        <v>#REF!</v>
      </c>
      <c r="K1401" s="16" t="e">
        <f t="shared" si="190"/>
        <v>#REF!</v>
      </c>
      <c r="L1401" s="16" t="e">
        <f t="shared" si="191"/>
        <v>#REF!</v>
      </c>
      <c r="M1401" s="276" t="e">
        <f t="shared" si="192"/>
        <v>#REF!</v>
      </c>
      <c r="N1401" s="16" t="e">
        <f t="shared" si="193"/>
        <v>#REF!</v>
      </c>
      <c r="O1401" s="16" t="e">
        <f t="shared" si="194"/>
        <v>#REF!</v>
      </c>
      <c r="P1401" s="16" t="e">
        <f>#REF!</f>
        <v>#REF!</v>
      </c>
      <c r="Q1401" s="16" t="e">
        <f t="shared" si="195"/>
        <v>#REF!</v>
      </c>
      <c r="R1401" s="241" t="e">
        <f>#REF!</f>
        <v>#REF!</v>
      </c>
      <c r="S1401" s="37"/>
      <c r="T1401" s="242" t="e">
        <f t="shared" si="196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7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89"/>
        <v>#REF!</v>
      </c>
      <c r="K1402" s="16" t="e">
        <f t="shared" si="190"/>
        <v>#REF!</v>
      </c>
      <c r="L1402" s="16" t="e">
        <f t="shared" si="191"/>
        <v>#REF!</v>
      </c>
      <c r="M1402" s="276" t="e">
        <f t="shared" si="192"/>
        <v>#REF!</v>
      </c>
      <c r="N1402" s="16" t="e">
        <f t="shared" si="193"/>
        <v>#REF!</v>
      </c>
      <c r="O1402" s="16" t="e">
        <f t="shared" si="194"/>
        <v>#REF!</v>
      </c>
      <c r="P1402" s="16" t="e">
        <f>#REF!</f>
        <v>#REF!</v>
      </c>
      <c r="Q1402" s="16" t="e">
        <f t="shared" si="195"/>
        <v>#REF!</v>
      </c>
      <c r="R1402" s="241" t="e">
        <f>#REF!</f>
        <v>#REF!</v>
      </c>
      <c r="S1402" s="37"/>
      <c r="T1402" s="242" t="e">
        <f t="shared" si="196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7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89"/>
        <v>#REF!</v>
      </c>
      <c r="K1403" s="16" t="e">
        <f t="shared" si="190"/>
        <v>#REF!</v>
      </c>
      <c r="L1403" s="16" t="e">
        <f t="shared" si="191"/>
        <v>#REF!</v>
      </c>
      <c r="M1403" s="276" t="e">
        <f t="shared" si="192"/>
        <v>#REF!</v>
      </c>
      <c r="N1403" s="16" t="e">
        <f t="shared" si="193"/>
        <v>#REF!</v>
      </c>
      <c r="O1403" s="16" t="e">
        <f t="shared" si="194"/>
        <v>#REF!</v>
      </c>
      <c r="P1403" s="16" t="e">
        <f>#REF!</f>
        <v>#REF!</v>
      </c>
      <c r="Q1403" s="16" t="e">
        <f t="shared" si="195"/>
        <v>#REF!</v>
      </c>
      <c r="R1403" s="241" t="e">
        <f>#REF!</f>
        <v>#REF!</v>
      </c>
      <c r="S1403" s="37"/>
      <c r="T1403" s="242" t="e">
        <f t="shared" si="196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7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89"/>
        <v>#REF!</v>
      </c>
      <c r="K1404" s="16" t="e">
        <f t="shared" si="190"/>
        <v>#REF!</v>
      </c>
      <c r="L1404" s="16" t="e">
        <f t="shared" si="191"/>
        <v>#REF!</v>
      </c>
      <c r="M1404" s="276" t="e">
        <f t="shared" si="192"/>
        <v>#REF!</v>
      </c>
      <c r="N1404" s="16" t="e">
        <f t="shared" si="193"/>
        <v>#REF!</v>
      </c>
      <c r="O1404" s="16" t="e">
        <f t="shared" si="194"/>
        <v>#REF!</v>
      </c>
      <c r="P1404" s="16" t="e">
        <f>#REF!</f>
        <v>#REF!</v>
      </c>
      <c r="Q1404" s="16" t="e">
        <f t="shared" si="195"/>
        <v>#REF!</v>
      </c>
      <c r="R1404" s="241" t="e">
        <f>#REF!</f>
        <v>#REF!</v>
      </c>
      <c r="S1404" s="37"/>
      <c r="T1404" s="242" t="e">
        <f t="shared" si="196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7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89"/>
        <v>#REF!</v>
      </c>
      <c r="K1405" s="16" t="e">
        <f t="shared" si="190"/>
        <v>#REF!</v>
      </c>
      <c r="L1405" s="16" t="e">
        <f t="shared" si="191"/>
        <v>#REF!</v>
      </c>
      <c r="M1405" s="276" t="e">
        <f t="shared" si="192"/>
        <v>#REF!</v>
      </c>
      <c r="N1405" s="16" t="e">
        <f t="shared" si="193"/>
        <v>#REF!</v>
      </c>
      <c r="O1405" s="16" t="e">
        <f t="shared" si="194"/>
        <v>#REF!</v>
      </c>
      <c r="P1405" s="16" t="e">
        <f>#REF!</f>
        <v>#REF!</v>
      </c>
      <c r="Q1405" s="16" t="e">
        <f t="shared" si="195"/>
        <v>#REF!</v>
      </c>
      <c r="R1405" s="241" t="e">
        <f>#REF!</f>
        <v>#REF!</v>
      </c>
      <c r="S1405" s="37"/>
      <c r="T1405" s="242" t="e">
        <f t="shared" si="196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7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89"/>
        <v>#REF!</v>
      </c>
      <c r="K1406" s="16" t="e">
        <f t="shared" si="190"/>
        <v>#REF!</v>
      </c>
      <c r="L1406" s="16" t="e">
        <f t="shared" si="191"/>
        <v>#REF!</v>
      </c>
      <c r="M1406" s="276" t="e">
        <f t="shared" si="192"/>
        <v>#REF!</v>
      </c>
      <c r="N1406" s="16" t="e">
        <f t="shared" si="193"/>
        <v>#REF!</v>
      </c>
      <c r="O1406" s="16" t="e">
        <f t="shared" si="194"/>
        <v>#REF!</v>
      </c>
      <c r="P1406" s="16" t="e">
        <f>#REF!</f>
        <v>#REF!</v>
      </c>
      <c r="Q1406" s="16" t="e">
        <f t="shared" si="195"/>
        <v>#REF!</v>
      </c>
      <c r="R1406" s="241" t="e">
        <f>#REF!</f>
        <v>#REF!</v>
      </c>
      <c r="S1406" s="37"/>
      <c r="T1406" s="242" t="e">
        <f t="shared" si="196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7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89"/>
        <v>#REF!</v>
      </c>
      <c r="K1407" s="16" t="e">
        <f t="shared" si="190"/>
        <v>#REF!</v>
      </c>
      <c r="L1407" s="16" t="e">
        <f t="shared" si="191"/>
        <v>#REF!</v>
      </c>
      <c r="M1407" s="276" t="e">
        <f t="shared" si="192"/>
        <v>#REF!</v>
      </c>
      <c r="N1407" s="16" t="e">
        <f t="shared" si="193"/>
        <v>#REF!</v>
      </c>
      <c r="O1407" s="16" t="e">
        <f t="shared" si="194"/>
        <v>#REF!</v>
      </c>
      <c r="P1407" s="16" t="e">
        <f>#REF!</f>
        <v>#REF!</v>
      </c>
      <c r="Q1407" s="16" t="e">
        <f t="shared" si="195"/>
        <v>#REF!</v>
      </c>
      <c r="R1407" s="241" t="e">
        <f>#REF!</f>
        <v>#REF!</v>
      </c>
      <c r="S1407" s="37"/>
      <c r="T1407" s="242" t="e">
        <f t="shared" si="196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7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89"/>
        <v>#REF!</v>
      </c>
      <c r="K1408" s="16" t="e">
        <f t="shared" si="190"/>
        <v>#REF!</v>
      </c>
      <c r="L1408" s="16" t="e">
        <f t="shared" si="191"/>
        <v>#REF!</v>
      </c>
      <c r="M1408" s="276" t="e">
        <f t="shared" si="192"/>
        <v>#REF!</v>
      </c>
      <c r="N1408" s="16" t="e">
        <f t="shared" si="193"/>
        <v>#REF!</v>
      </c>
      <c r="O1408" s="16" t="e">
        <f t="shared" si="194"/>
        <v>#REF!</v>
      </c>
      <c r="P1408" s="16" t="e">
        <f>#REF!</f>
        <v>#REF!</v>
      </c>
      <c r="Q1408" s="16" t="e">
        <f t="shared" si="195"/>
        <v>#REF!</v>
      </c>
      <c r="R1408" s="241" t="e">
        <f>#REF!</f>
        <v>#REF!</v>
      </c>
      <c r="S1408" s="37"/>
      <c r="T1408" s="242" t="e">
        <f t="shared" si="196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7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89"/>
        <v>#REF!</v>
      </c>
      <c r="K1409" s="16" t="e">
        <f t="shared" si="190"/>
        <v>#REF!</v>
      </c>
      <c r="L1409" s="16" t="e">
        <f t="shared" si="191"/>
        <v>#REF!</v>
      </c>
      <c r="M1409" s="276" t="e">
        <f t="shared" si="192"/>
        <v>#REF!</v>
      </c>
      <c r="N1409" s="16" t="e">
        <f t="shared" si="193"/>
        <v>#REF!</v>
      </c>
      <c r="O1409" s="16" t="e">
        <f t="shared" si="194"/>
        <v>#REF!</v>
      </c>
      <c r="P1409" s="16" t="e">
        <f>#REF!</f>
        <v>#REF!</v>
      </c>
      <c r="Q1409" s="16" t="e">
        <f t="shared" si="195"/>
        <v>#REF!</v>
      </c>
      <c r="R1409" s="241" t="e">
        <f>#REF!</f>
        <v>#REF!</v>
      </c>
      <c r="S1409" s="37"/>
      <c r="T1409" s="242" t="e">
        <f t="shared" si="196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7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89"/>
        <v>#REF!</v>
      </c>
      <c r="K1410" s="16" t="e">
        <f t="shared" si="190"/>
        <v>#REF!</v>
      </c>
      <c r="L1410" s="16" t="e">
        <f t="shared" si="191"/>
        <v>#REF!</v>
      </c>
      <c r="M1410" s="276" t="e">
        <f t="shared" si="192"/>
        <v>#REF!</v>
      </c>
      <c r="N1410" s="16" t="e">
        <f t="shared" si="193"/>
        <v>#REF!</v>
      </c>
      <c r="O1410" s="16" t="e">
        <f t="shared" si="194"/>
        <v>#REF!</v>
      </c>
      <c r="P1410" s="16" t="e">
        <f>#REF!</f>
        <v>#REF!</v>
      </c>
      <c r="Q1410" s="16" t="e">
        <f t="shared" si="195"/>
        <v>#REF!</v>
      </c>
      <c r="R1410" s="241" t="e">
        <f>#REF!</f>
        <v>#REF!</v>
      </c>
      <c r="S1410" s="37"/>
      <c r="T1410" s="242" t="e">
        <f t="shared" si="196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7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89"/>
        <v>#REF!</v>
      </c>
      <c r="K1411" s="16" t="e">
        <f t="shared" si="190"/>
        <v>#REF!</v>
      </c>
      <c r="L1411" s="16" t="e">
        <f t="shared" si="191"/>
        <v>#REF!</v>
      </c>
      <c r="M1411" s="276" t="e">
        <f t="shared" si="192"/>
        <v>#REF!</v>
      </c>
      <c r="N1411" s="16" t="e">
        <f t="shared" si="193"/>
        <v>#REF!</v>
      </c>
      <c r="O1411" s="16" t="e">
        <f t="shared" si="194"/>
        <v>#REF!</v>
      </c>
      <c r="P1411" s="16" t="e">
        <f>#REF!</f>
        <v>#REF!</v>
      </c>
      <c r="Q1411" s="16" t="e">
        <f t="shared" si="195"/>
        <v>#REF!</v>
      </c>
      <c r="R1411" s="241" t="e">
        <f>#REF!</f>
        <v>#REF!</v>
      </c>
      <c r="S1411" s="37"/>
      <c r="T1411" s="242" t="e">
        <f t="shared" si="196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7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89"/>
        <v>#REF!</v>
      </c>
      <c r="K1412" s="16" t="e">
        <f t="shared" si="190"/>
        <v>#REF!</v>
      </c>
      <c r="L1412" s="16" t="e">
        <f t="shared" si="191"/>
        <v>#REF!</v>
      </c>
      <c r="M1412" s="276" t="e">
        <f t="shared" si="192"/>
        <v>#REF!</v>
      </c>
      <c r="N1412" s="16" t="e">
        <f t="shared" si="193"/>
        <v>#REF!</v>
      </c>
      <c r="O1412" s="16" t="e">
        <f t="shared" si="194"/>
        <v>#REF!</v>
      </c>
      <c r="P1412" s="16" t="e">
        <f>#REF!</f>
        <v>#REF!</v>
      </c>
      <c r="Q1412" s="16" t="e">
        <f t="shared" si="195"/>
        <v>#REF!</v>
      </c>
      <c r="R1412" s="241" t="e">
        <f>#REF!</f>
        <v>#REF!</v>
      </c>
      <c r="S1412" s="37"/>
      <c r="T1412" s="242" t="e">
        <f t="shared" si="196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7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89"/>
        <v>#REF!</v>
      </c>
      <c r="K1413" s="16" t="e">
        <f t="shared" si="190"/>
        <v>#REF!</v>
      </c>
      <c r="L1413" s="16" t="e">
        <f t="shared" si="191"/>
        <v>#REF!</v>
      </c>
      <c r="M1413" s="276" t="e">
        <f t="shared" si="192"/>
        <v>#REF!</v>
      </c>
      <c r="N1413" s="16" t="e">
        <f t="shared" si="193"/>
        <v>#REF!</v>
      </c>
      <c r="O1413" s="16" t="e">
        <f t="shared" si="194"/>
        <v>#REF!</v>
      </c>
      <c r="P1413" s="16" t="e">
        <f>#REF!</f>
        <v>#REF!</v>
      </c>
      <c r="Q1413" s="16" t="e">
        <f t="shared" si="195"/>
        <v>#REF!</v>
      </c>
      <c r="R1413" s="241" t="e">
        <f>#REF!</f>
        <v>#REF!</v>
      </c>
      <c r="S1413" s="37"/>
      <c r="T1413" s="242" t="e">
        <f t="shared" si="196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7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8">I1414</f>
        <v>#REF!</v>
      </c>
      <c r="K1414" s="16" t="e">
        <f t="shared" ref="K1414:K1477" si="199">HOUR(I1414-H1414)+MINUTE(I1414-H1414)/60</f>
        <v>#REF!</v>
      </c>
      <c r="L1414" s="16" t="e">
        <f t="shared" ref="L1414:L1477" si="200">IF(J1414&lt;0.9993,"OP","")</f>
        <v>#REF!</v>
      </c>
      <c r="M1414" s="276" t="e">
        <f t="shared" ref="M1414:M1477" si="201">IF(K1414&lt;6,"ANT",IF(K1414&lt;12,"BLU","CID"))</f>
        <v>#REF!</v>
      </c>
      <c r="N1414" s="16" t="e">
        <f t="shared" ref="N1414:N1477" si="202">VALUE(O1414)</f>
        <v>#REF!</v>
      </c>
      <c r="O1414" s="16" t="e">
        <f t="shared" ref="O1414:O1477" si="203">SUBSTITUTE(P1414,"MW","")</f>
        <v>#REF!</v>
      </c>
      <c r="P1414" s="16" t="e">
        <f>#REF!</f>
        <v>#REF!</v>
      </c>
      <c r="Q1414" s="16" t="e">
        <f t="shared" ref="Q1414:Q1477" si="204">IF(J1414&gt;=0.99,"0","1")</f>
        <v>#REF!</v>
      </c>
      <c r="R1414" s="241" t="e">
        <f>#REF!</f>
        <v>#REF!</v>
      </c>
      <c r="S1414" s="37"/>
      <c r="T1414" s="242" t="e">
        <f t="shared" ref="T1414:T1477" si="205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8"/>
        <v>#REF!</v>
      </c>
      <c r="K1415" s="16" t="e">
        <f t="shared" si="199"/>
        <v>#REF!</v>
      </c>
      <c r="L1415" s="16" t="e">
        <f t="shared" si="200"/>
        <v>#REF!</v>
      </c>
      <c r="M1415" s="276" t="e">
        <f t="shared" si="201"/>
        <v>#REF!</v>
      </c>
      <c r="N1415" s="16" t="e">
        <f t="shared" si="202"/>
        <v>#REF!</v>
      </c>
      <c r="O1415" s="16" t="e">
        <f t="shared" si="203"/>
        <v>#REF!</v>
      </c>
      <c r="P1415" s="16" t="e">
        <f>#REF!</f>
        <v>#REF!</v>
      </c>
      <c r="Q1415" s="16" t="e">
        <f t="shared" si="204"/>
        <v>#REF!</v>
      </c>
      <c r="R1415" s="241" t="e">
        <f>#REF!</f>
        <v>#REF!</v>
      </c>
      <c r="S1415" s="37"/>
      <c r="T1415" s="242" t="e">
        <f t="shared" si="205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6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8"/>
        <v>#REF!</v>
      </c>
      <c r="K1416" s="16" t="e">
        <f t="shared" si="199"/>
        <v>#REF!</v>
      </c>
      <c r="L1416" s="16" t="e">
        <f t="shared" si="200"/>
        <v>#REF!</v>
      </c>
      <c r="M1416" s="276" t="e">
        <f t="shared" si="201"/>
        <v>#REF!</v>
      </c>
      <c r="N1416" s="16" t="e">
        <f t="shared" si="202"/>
        <v>#REF!</v>
      </c>
      <c r="O1416" s="16" t="e">
        <f t="shared" si="203"/>
        <v>#REF!</v>
      </c>
      <c r="P1416" s="16" t="e">
        <f>#REF!</f>
        <v>#REF!</v>
      </c>
      <c r="Q1416" s="16" t="e">
        <f t="shared" si="204"/>
        <v>#REF!</v>
      </c>
      <c r="R1416" s="241" t="e">
        <f>#REF!</f>
        <v>#REF!</v>
      </c>
      <c r="S1416" s="37"/>
      <c r="T1416" s="242" t="e">
        <f t="shared" si="205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6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8"/>
        <v>#REF!</v>
      </c>
      <c r="K1417" s="16" t="e">
        <f t="shared" si="199"/>
        <v>#REF!</v>
      </c>
      <c r="L1417" s="16" t="e">
        <f t="shared" si="200"/>
        <v>#REF!</v>
      </c>
      <c r="M1417" s="276" t="e">
        <f t="shared" si="201"/>
        <v>#REF!</v>
      </c>
      <c r="N1417" s="16" t="e">
        <f t="shared" si="202"/>
        <v>#REF!</v>
      </c>
      <c r="O1417" s="16" t="e">
        <f t="shared" si="203"/>
        <v>#REF!</v>
      </c>
      <c r="P1417" s="16" t="e">
        <f>#REF!</f>
        <v>#REF!</v>
      </c>
      <c r="Q1417" s="16" t="e">
        <f t="shared" si="204"/>
        <v>#REF!</v>
      </c>
      <c r="R1417" s="241" t="e">
        <f>#REF!</f>
        <v>#REF!</v>
      </c>
      <c r="S1417" s="37"/>
      <c r="T1417" s="242" t="e">
        <f t="shared" si="205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6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8"/>
        <v>#REF!</v>
      </c>
      <c r="K1418" s="16" t="e">
        <f t="shared" si="199"/>
        <v>#REF!</v>
      </c>
      <c r="L1418" s="16" t="e">
        <f t="shared" si="200"/>
        <v>#REF!</v>
      </c>
      <c r="M1418" s="276" t="e">
        <f t="shared" si="201"/>
        <v>#REF!</v>
      </c>
      <c r="N1418" s="16" t="e">
        <f t="shared" si="202"/>
        <v>#REF!</v>
      </c>
      <c r="O1418" s="16" t="e">
        <f t="shared" si="203"/>
        <v>#REF!</v>
      </c>
      <c r="P1418" s="16" t="e">
        <f>#REF!</f>
        <v>#REF!</v>
      </c>
      <c r="Q1418" s="16" t="e">
        <f t="shared" si="204"/>
        <v>#REF!</v>
      </c>
      <c r="R1418" s="241" t="e">
        <f>#REF!</f>
        <v>#REF!</v>
      </c>
      <c r="S1418" s="37"/>
      <c r="T1418" s="242" t="e">
        <f t="shared" si="205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6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8"/>
        <v>#REF!</v>
      </c>
      <c r="K1419" s="16" t="e">
        <f t="shared" si="199"/>
        <v>#REF!</v>
      </c>
      <c r="L1419" s="16" t="e">
        <f t="shared" si="200"/>
        <v>#REF!</v>
      </c>
      <c r="M1419" s="276" t="e">
        <f t="shared" si="201"/>
        <v>#REF!</v>
      </c>
      <c r="N1419" s="16" t="e">
        <f t="shared" si="202"/>
        <v>#REF!</v>
      </c>
      <c r="O1419" s="16" t="e">
        <f t="shared" si="203"/>
        <v>#REF!</v>
      </c>
      <c r="P1419" s="16" t="e">
        <f>#REF!</f>
        <v>#REF!</v>
      </c>
      <c r="Q1419" s="16" t="e">
        <f t="shared" si="204"/>
        <v>#REF!</v>
      </c>
      <c r="R1419" s="241" t="e">
        <f>#REF!</f>
        <v>#REF!</v>
      </c>
      <c r="S1419" s="37"/>
      <c r="T1419" s="242" t="e">
        <f t="shared" si="205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6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8"/>
        <v>#REF!</v>
      </c>
      <c r="K1420" s="16" t="e">
        <f t="shared" si="199"/>
        <v>#REF!</v>
      </c>
      <c r="L1420" s="16" t="e">
        <f t="shared" si="200"/>
        <v>#REF!</v>
      </c>
      <c r="M1420" s="276" t="e">
        <f t="shared" si="201"/>
        <v>#REF!</v>
      </c>
      <c r="N1420" s="16" t="e">
        <f t="shared" si="202"/>
        <v>#REF!</v>
      </c>
      <c r="O1420" s="16" t="e">
        <f t="shared" si="203"/>
        <v>#REF!</v>
      </c>
      <c r="P1420" s="16" t="e">
        <f>#REF!</f>
        <v>#REF!</v>
      </c>
      <c r="Q1420" s="16" t="e">
        <f t="shared" si="204"/>
        <v>#REF!</v>
      </c>
      <c r="R1420" s="241" t="e">
        <f>#REF!</f>
        <v>#REF!</v>
      </c>
      <c r="S1420" s="37"/>
      <c r="T1420" s="242" t="e">
        <f t="shared" si="205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6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8"/>
        <v>#REF!</v>
      </c>
      <c r="K1421" s="16" t="e">
        <f t="shared" si="199"/>
        <v>#REF!</v>
      </c>
      <c r="L1421" s="16" t="e">
        <f t="shared" si="200"/>
        <v>#REF!</v>
      </c>
      <c r="M1421" s="276" t="e">
        <f t="shared" si="201"/>
        <v>#REF!</v>
      </c>
      <c r="N1421" s="16" t="e">
        <f t="shared" si="202"/>
        <v>#REF!</v>
      </c>
      <c r="O1421" s="16" t="e">
        <f t="shared" si="203"/>
        <v>#REF!</v>
      </c>
      <c r="P1421" s="16" t="e">
        <f>#REF!</f>
        <v>#REF!</v>
      </c>
      <c r="Q1421" s="16" t="e">
        <f t="shared" si="204"/>
        <v>#REF!</v>
      </c>
      <c r="R1421" s="241" t="e">
        <f>#REF!</f>
        <v>#REF!</v>
      </c>
      <c r="S1421" s="37"/>
      <c r="T1421" s="242" t="e">
        <f t="shared" si="205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6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8"/>
        <v>#REF!</v>
      </c>
      <c r="K1422" s="16" t="e">
        <f t="shared" si="199"/>
        <v>#REF!</v>
      </c>
      <c r="L1422" s="16" t="e">
        <f t="shared" si="200"/>
        <v>#REF!</v>
      </c>
      <c r="M1422" s="276" t="e">
        <f t="shared" si="201"/>
        <v>#REF!</v>
      </c>
      <c r="N1422" s="16" t="e">
        <f t="shared" si="202"/>
        <v>#REF!</v>
      </c>
      <c r="O1422" s="16" t="e">
        <f t="shared" si="203"/>
        <v>#REF!</v>
      </c>
      <c r="P1422" s="16" t="e">
        <f>#REF!</f>
        <v>#REF!</v>
      </c>
      <c r="Q1422" s="16" t="e">
        <f t="shared" si="204"/>
        <v>#REF!</v>
      </c>
      <c r="R1422" s="241" t="e">
        <f>#REF!</f>
        <v>#REF!</v>
      </c>
      <c r="S1422" s="37"/>
      <c r="T1422" s="242" t="e">
        <f t="shared" si="205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6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8"/>
        <v>#REF!</v>
      </c>
      <c r="K1423" s="16" t="e">
        <f t="shared" si="199"/>
        <v>#REF!</v>
      </c>
      <c r="L1423" s="16" t="e">
        <f t="shared" si="200"/>
        <v>#REF!</v>
      </c>
      <c r="M1423" s="276" t="e">
        <f t="shared" si="201"/>
        <v>#REF!</v>
      </c>
      <c r="N1423" s="16" t="e">
        <f t="shared" si="202"/>
        <v>#REF!</v>
      </c>
      <c r="O1423" s="16" t="e">
        <f t="shared" si="203"/>
        <v>#REF!</v>
      </c>
      <c r="P1423" s="16" t="e">
        <f>#REF!</f>
        <v>#REF!</v>
      </c>
      <c r="Q1423" s="16" t="e">
        <f t="shared" si="204"/>
        <v>#REF!</v>
      </c>
      <c r="R1423" s="241" t="e">
        <f>#REF!</f>
        <v>#REF!</v>
      </c>
      <c r="S1423" s="37"/>
      <c r="T1423" s="242" t="e">
        <f t="shared" si="205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6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8"/>
        <v>#REF!</v>
      </c>
      <c r="K1424" s="16" t="e">
        <f t="shared" si="199"/>
        <v>#REF!</v>
      </c>
      <c r="L1424" s="16" t="e">
        <f t="shared" si="200"/>
        <v>#REF!</v>
      </c>
      <c r="M1424" s="276" t="e">
        <f t="shared" si="201"/>
        <v>#REF!</v>
      </c>
      <c r="N1424" s="16" t="e">
        <f t="shared" si="202"/>
        <v>#REF!</v>
      </c>
      <c r="O1424" s="16" t="e">
        <f t="shared" si="203"/>
        <v>#REF!</v>
      </c>
      <c r="P1424" s="16" t="e">
        <f>#REF!</f>
        <v>#REF!</v>
      </c>
      <c r="Q1424" s="16" t="e">
        <f t="shared" si="204"/>
        <v>#REF!</v>
      </c>
      <c r="R1424" s="241" t="e">
        <f>#REF!</f>
        <v>#REF!</v>
      </c>
      <c r="S1424" s="37"/>
      <c r="T1424" s="242" t="e">
        <f t="shared" si="205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6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8"/>
        <v>#REF!</v>
      </c>
      <c r="K1425" s="16" t="e">
        <f t="shared" si="199"/>
        <v>#REF!</v>
      </c>
      <c r="L1425" s="16" t="e">
        <f t="shared" si="200"/>
        <v>#REF!</v>
      </c>
      <c r="M1425" s="276" t="e">
        <f t="shared" si="201"/>
        <v>#REF!</v>
      </c>
      <c r="N1425" s="16" t="e">
        <f t="shared" si="202"/>
        <v>#REF!</v>
      </c>
      <c r="O1425" s="16" t="e">
        <f t="shared" si="203"/>
        <v>#REF!</v>
      </c>
      <c r="P1425" s="16" t="e">
        <f>#REF!</f>
        <v>#REF!</v>
      </c>
      <c r="Q1425" s="16" t="e">
        <f t="shared" si="204"/>
        <v>#REF!</v>
      </c>
      <c r="R1425" s="241" t="e">
        <f>#REF!</f>
        <v>#REF!</v>
      </c>
      <c r="S1425" s="37"/>
      <c r="T1425" s="242" t="e">
        <f t="shared" si="205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6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8"/>
        <v>#REF!</v>
      </c>
      <c r="K1426" s="16" t="e">
        <f t="shared" si="199"/>
        <v>#REF!</v>
      </c>
      <c r="L1426" s="16" t="e">
        <f t="shared" si="200"/>
        <v>#REF!</v>
      </c>
      <c r="M1426" s="276" t="e">
        <f t="shared" si="201"/>
        <v>#REF!</v>
      </c>
      <c r="N1426" s="16" t="e">
        <f t="shared" si="202"/>
        <v>#REF!</v>
      </c>
      <c r="O1426" s="16" t="e">
        <f t="shared" si="203"/>
        <v>#REF!</v>
      </c>
      <c r="P1426" s="16" t="e">
        <f>#REF!</f>
        <v>#REF!</v>
      </c>
      <c r="Q1426" s="16" t="e">
        <f t="shared" si="204"/>
        <v>#REF!</v>
      </c>
      <c r="R1426" s="241" t="e">
        <f>#REF!</f>
        <v>#REF!</v>
      </c>
      <c r="S1426" s="37"/>
      <c r="T1426" s="242" t="e">
        <f t="shared" si="205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6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8"/>
        <v>#REF!</v>
      </c>
      <c r="K1427" s="16" t="e">
        <f t="shared" si="199"/>
        <v>#REF!</v>
      </c>
      <c r="L1427" s="16" t="e">
        <f t="shared" si="200"/>
        <v>#REF!</v>
      </c>
      <c r="M1427" s="276" t="e">
        <f t="shared" si="201"/>
        <v>#REF!</v>
      </c>
      <c r="N1427" s="16" t="e">
        <f t="shared" si="202"/>
        <v>#REF!</v>
      </c>
      <c r="O1427" s="16" t="e">
        <f t="shared" si="203"/>
        <v>#REF!</v>
      </c>
      <c r="P1427" s="16" t="e">
        <f>#REF!</f>
        <v>#REF!</v>
      </c>
      <c r="Q1427" s="16" t="e">
        <f t="shared" si="204"/>
        <v>#REF!</v>
      </c>
      <c r="R1427" s="241" t="e">
        <f>#REF!</f>
        <v>#REF!</v>
      </c>
      <c r="S1427" s="37"/>
      <c r="T1427" s="242" t="e">
        <f t="shared" si="205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6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8"/>
        <v>#REF!</v>
      </c>
      <c r="K1428" s="16" t="e">
        <f t="shared" si="199"/>
        <v>#REF!</v>
      </c>
      <c r="L1428" s="16" t="e">
        <f t="shared" si="200"/>
        <v>#REF!</v>
      </c>
      <c r="M1428" s="276" t="e">
        <f t="shared" si="201"/>
        <v>#REF!</v>
      </c>
      <c r="N1428" s="16" t="e">
        <f t="shared" si="202"/>
        <v>#REF!</v>
      </c>
      <c r="O1428" s="16" t="e">
        <f t="shared" si="203"/>
        <v>#REF!</v>
      </c>
      <c r="P1428" s="16" t="e">
        <f>#REF!</f>
        <v>#REF!</v>
      </c>
      <c r="Q1428" s="16" t="e">
        <f t="shared" si="204"/>
        <v>#REF!</v>
      </c>
      <c r="R1428" s="241" t="e">
        <f>#REF!</f>
        <v>#REF!</v>
      </c>
      <c r="S1428" s="37"/>
      <c r="T1428" s="242" t="e">
        <f t="shared" si="205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6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8"/>
        <v>#REF!</v>
      </c>
      <c r="K1429" s="16" t="e">
        <f t="shared" si="199"/>
        <v>#REF!</v>
      </c>
      <c r="L1429" s="16" t="e">
        <f t="shared" si="200"/>
        <v>#REF!</v>
      </c>
      <c r="M1429" s="276" t="e">
        <f t="shared" si="201"/>
        <v>#REF!</v>
      </c>
      <c r="N1429" s="16" t="e">
        <f t="shared" si="202"/>
        <v>#REF!</v>
      </c>
      <c r="O1429" s="16" t="e">
        <f t="shared" si="203"/>
        <v>#REF!</v>
      </c>
      <c r="P1429" s="16" t="e">
        <f>#REF!</f>
        <v>#REF!</v>
      </c>
      <c r="Q1429" s="16" t="e">
        <f t="shared" si="204"/>
        <v>#REF!</v>
      </c>
      <c r="R1429" s="241" t="e">
        <f>#REF!</f>
        <v>#REF!</v>
      </c>
      <c r="S1429" s="37"/>
      <c r="T1429" s="242" t="e">
        <f t="shared" si="205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6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8"/>
        <v>#REF!</v>
      </c>
      <c r="K1430" s="16" t="e">
        <f t="shared" si="199"/>
        <v>#REF!</v>
      </c>
      <c r="L1430" s="16" t="e">
        <f t="shared" si="200"/>
        <v>#REF!</v>
      </c>
      <c r="M1430" s="276" t="e">
        <f t="shared" si="201"/>
        <v>#REF!</v>
      </c>
      <c r="N1430" s="16" t="e">
        <f t="shared" si="202"/>
        <v>#REF!</v>
      </c>
      <c r="O1430" s="16" t="e">
        <f t="shared" si="203"/>
        <v>#REF!</v>
      </c>
      <c r="P1430" s="16" t="e">
        <f>#REF!</f>
        <v>#REF!</v>
      </c>
      <c r="Q1430" s="16" t="e">
        <f t="shared" si="204"/>
        <v>#REF!</v>
      </c>
      <c r="R1430" s="241" t="e">
        <f>#REF!</f>
        <v>#REF!</v>
      </c>
      <c r="S1430" s="37"/>
      <c r="T1430" s="242" t="e">
        <f t="shared" si="205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6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8"/>
        <v>#REF!</v>
      </c>
      <c r="K1431" s="16" t="e">
        <f t="shared" si="199"/>
        <v>#REF!</v>
      </c>
      <c r="L1431" s="16" t="e">
        <f t="shared" si="200"/>
        <v>#REF!</v>
      </c>
      <c r="M1431" s="276" t="e">
        <f t="shared" si="201"/>
        <v>#REF!</v>
      </c>
      <c r="N1431" s="16" t="e">
        <f t="shared" si="202"/>
        <v>#REF!</v>
      </c>
      <c r="O1431" s="16" t="e">
        <f t="shared" si="203"/>
        <v>#REF!</v>
      </c>
      <c r="P1431" s="16" t="e">
        <f>#REF!</f>
        <v>#REF!</v>
      </c>
      <c r="Q1431" s="16" t="e">
        <f t="shared" si="204"/>
        <v>#REF!</v>
      </c>
      <c r="R1431" s="241" t="e">
        <f>#REF!</f>
        <v>#REF!</v>
      </c>
      <c r="S1431" s="37"/>
      <c r="T1431" s="242" t="e">
        <f t="shared" si="205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6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8"/>
        <v>#REF!</v>
      </c>
      <c r="K1432" s="16" t="e">
        <f t="shared" si="199"/>
        <v>#REF!</v>
      </c>
      <c r="L1432" s="16" t="e">
        <f t="shared" si="200"/>
        <v>#REF!</v>
      </c>
      <c r="M1432" s="276" t="e">
        <f t="shared" si="201"/>
        <v>#REF!</v>
      </c>
      <c r="N1432" s="16" t="e">
        <f t="shared" si="202"/>
        <v>#REF!</v>
      </c>
      <c r="O1432" s="16" t="e">
        <f t="shared" si="203"/>
        <v>#REF!</v>
      </c>
      <c r="P1432" s="16" t="e">
        <f>#REF!</f>
        <v>#REF!</v>
      </c>
      <c r="Q1432" s="16" t="e">
        <f t="shared" si="204"/>
        <v>#REF!</v>
      </c>
      <c r="R1432" s="241" t="e">
        <f>#REF!</f>
        <v>#REF!</v>
      </c>
      <c r="S1432" s="37"/>
      <c r="T1432" s="242" t="e">
        <f t="shared" si="205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6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8"/>
        <v>#REF!</v>
      </c>
      <c r="K1433" s="16" t="e">
        <f t="shared" si="199"/>
        <v>#REF!</v>
      </c>
      <c r="L1433" s="16" t="e">
        <f t="shared" si="200"/>
        <v>#REF!</v>
      </c>
      <c r="M1433" s="276" t="e">
        <f t="shared" si="201"/>
        <v>#REF!</v>
      </c>
      <c r="N1433" s="16" t="e">
        <f t="shared" si="202"/>
        <v>#REF!</v>
      </c>
      <c r="O1433" s="16" t="e">
        <f t="shared" si="203"/>
        <v>#REF!</v>
      </c>
      <c r="P1433" s="16" t="e">
        <f>#REF!</f>
        <v>#REF!</v>
      </c>
      <c r="Q1433" s="16" t="e">
        <f t="shared" si="204"/>
        <v>#REF!</v>
      </c>
      <c r="R1433" s="241" t="e">
        <f>#REF!</f>
        <v>#REF!</v>
      </c>
      <c r="S1433" s="37"/>
      <c r="T1433" s="242" t="e">
        <f t="shared" si="205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6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8"/>
        <v>#REF!</v>
      </c>
      <c r="K1434" s="16" t="e">
        <f t="shared" si="199"/>
        <v>#REF!</v>
      </c>
      <c r="L1434" s="16" t="e">
        <f t="shared" si="200"/>
        <v>#REF!</v>
      </c>
      <c r="M1434" s="276" t="e">
        <f t="shared" si="201"/>
        <v>#REF!</v>
      </c>
      <c r="N1434" s="16" t="e">
        <f t="shared" si="202"/>
        <v>#REF!</v>
      </c>
      <c r="O1434" s="16" t="e">
        <f t="shared" si="203"/>
        <v>#REF!</v>
      </c>
      <c r="P1434" s="16" t="e">
        <f>#REF!</f>
        <v>#REF!</v>
      </c>
      <c r="Q1434" s="16" t="e">
        <f t="shared" si="204"/>
        <v>#REF!</v>
      </c>
      <c r="R1434" s="241" t="e">
        <f>#REF!</f>
        <v>#REF!</v>
      </c>
      <c r="S1434" s="37"/>
      <c r="T1434" s="242" t="e">
        <f t="shared" si="205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6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8"/>
        <v>#REF!</v>
      </c>
      <c r="K1435" s="16" t="e">
        <f t="shared" si="199"/>
        <v>#REF!</v>
      </c>
      <c r="L1435" s="16" t="e">
        <f t="shared" si="200"/>
        <v>#REF!</v>
      </c>
      <c r="M1435" s="276" t="e">
        <f t="shared" si="201"/>
        <v>#REF!</v>
      </c>
      <c r="N1435" s="16" t="e">
        <f t="shared" si="202"/>
        <v>#REF!</v>
      </c>
      <c r="O1435" s="16" t="e">
        <f t="shared" si="203"/>
        <v>#REF!</v>
      </c>
      <c r="P1435" s="16" t="e">
        <f>#REF!</f>
        <v>#REF!</v>
      </c>
      <c r="Q1435" s="16" t="e">
        <f t="shared" si="204"/>
        <v>#REF!</v>
      </c>
      <c r="R1435" s="241" t="e">
        <f>#REF!</f>
        <v>#REF!</v>
      </c>
      <c r="S1435" s="37"/>
      <c r="T1435" s="242" t="e">
        <f t="shared" si="205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6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8"/>
        <v>#REF!</v>
      </c>
      <c r="K1436" s="16" t="e">
        <f t="shared" si="199"/>
        <v>#REF!</v>
      </c>
      <c r="L1436" s="16" t="e">
        <f t="shared" si="200"/>
        <v>#REF!</v>
      </c>
      <c r="M1436" s="276" t="e">
        <f t="shared" si="201"/>
        <v>#REF!</v>
      </c>
      <c r="N1436" s="16" t="e">
        <f t="shared" si="202"/>
        <v>#REF!</v>
      </c>
      <c r="O1436" s="16" t="e">
        <f t="shared" si="203"/>
        <v>#REF!</v>
      </c>
      <c r="P1436" s="16" t="e">
        <f>#REF!</f>
        <v>#REF!</v>
      </c>
      <c r="Q1436" s="16" t="e">
        <f t="shared" si="204"/>
        <v>#REF!</v>
      </c>
      <c r="R1436" s="241" t="e">
        <f>#REF!</f>
        <v>#REF!</v>
      </c>
      <c r="S1436" s="37"/>
      <c r="T1436" s="242" t="e">
        <f t="shared" si="205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6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8"/>
        <v>#REF!</v>
      </c>
      <c r="K1437" s="16" t="e">
        <f t="shared" si="199"/>
        <v>#REF!</v>
      </c>
      <c r="L1437" s="16" t="e">
        <f t="shared" si="200"/>
        <v>#REF!</v>
      </c>
      <c r="M1437" s="276" t="e">
        <f t="shared" si="201"/>
        <v>#REF!</v>
      </c>
      <c r="N1437" s="16" t="e">
        <f t="shared" si="202"/>
        <v>#REF!</v>
      </c>
      <c r="O1437" s="16" t="e">
        <f t="shared" si="203"/>
        <v>#REF!</v>
      </c>
      <c r="P1437" s="16" t="e">
        <f>#REF!</f>
        <v>#REF!</v>
      </c>
      <c r="Q1437" s="16" t="e">
        <f t="shared" si="204"/>
        <v>#REF!</v>
      </c>
      <c r="R1437" s="241" t="e">
        <f>#REF!</f>
        <v>#REF!</v>
      </c>
      <c r="S1437" s="37"/>
      <c r="T1437" s="242" t="e">
        <f t="shared" si="205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6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8"/>
        <v>#REF!</v>
      </c>
      <c r="K1438" s="16" t="e">
        <f t="shared" si="199"/>
        <v>#REF!</v>
      </c>
      <c r="L1438" s="16" t="e">
        <f t="shared" si="200"/>
        <v>#REF!</v>
      </c>
      <c r="M1438" s="276" t="e">
        <f t="shared" si="201"/>
        <v>#REF!</v>
      </c>
      <c r="N1438" s="16" t="e">
        <f t="shared" si="202"/>
        <v>#REF!</v>
      </c>
      <c r="O1438" s="16" t="e">
        <f t="shared" si="203"/>
        <v>#REF!</v>
      </c>
      <c r="P1438" s="16" t="e">
        <f>#REF!</f>
        <v>#REF!</v>
      </c>
      <c r="Q1438" s="16" t="e">
        <f t="shared" si="204"/>
        <v>#REF!</v>
      </c>
      <c r="R1438" s="241" t="e">
        <f>#REF!</f>
        <v>#REF!</v>
      </c>
      <c r="S1438" s="37"/>
      <c r="T1438" s="242" t="e">
        <f t="shared" si="205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6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8"/>
        <v>#REF!</v>
      </c>
      <c r="K1439" s="16" t="e">
        <f t="shared" si="199"/>
        <v>#REF!</v>
      </c>
      <c r="L1439" s="16" t="e">
        <f t="shared" si="200"/>
        <v>#REF!</v>
      </c>
      <c r="M1439" s="276" t="e">
        <f t="shared" si="201"/>
        <v>#REF!</v>
      </c>
      <c r="N1439" s="16" t="e">
        <f t="shared" si="202"/>
        <v>#REF!</v>
      </c>
      <c r="O1439" s="16" t="e">
        <f t="shared" si="203"/>
        <v>#REF!</v>
      </c>
      <c r="P1439" s="16" t="e">
        <f>#REF!</f>
        <v>#REF!</v>
      </c>
      <c r="Q1439" s="16" t="e">
        <f t="shared" si="204"/>
        <v>#REF!</v>
      </c>
      <c r="R1439" s="241" t="e">
        <f>#REF!</f>
        <v>#REF!</v>
      </c>
      <c r="S1439" s="37"/>
      <c r="T1439" s="242" t="e">
        <f t="shared" si="205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6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8"/>
        <v>#REF!</v>
      </c>
      <c r="K1440" s="16" t="e">
        <f t="shared" si="199"/>
        <v>#REF!</v>
      </c>
      <c r="L1440" s="16" t="e">
        <f t="shared" si="200"/>
        <v>#REF!</v>
      </c>
      <c r="M1440" s="276" t="e">
        <f t="shared" si="201"/>
        <v>#REF!</v>
      </c>
      <c r="N1440" s="16" t="e">
        <f t="shared" si="202"/>
        <v>#REF!</v>
      </c>
      <c r="O1440" s="16" t="e">
        <f t="shared" si="203"/>
        <v>#REF!</v>
      </c>
      <c r="P1440" s="16" t="e">
        <f>#REF!</f>
        <v>#REF!</v>
      </c>
      <c r="Q1440" s="16" t="e">
        <f t="shared" si="204"/>
        <v>#REF!</v>
      </c>
      <c r="R1440" s="241" t="e">
        <f>#REF!</f>
        <v>#REF!</v>
      </c>
      <c r="S1440" s="37"/>
      <c r="T1440" s="242" t="e">
        <f t="shared" si="205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6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8"/>
        <v>#REF!</v>
      </c>
      <c r="K1441" s="16" t="e">
        <f t="shared" si="199"/>
        <v>#REF!</v>
      </c>
      <c r="L1441" s="16" t="e">
        <f t="shared" si="200"/>
        <v>#REF!</v>
      </c>
      <c r="M1441" s="276" t="e">
        <f t="shared" si="201"/>
        <v>#REF!</v>
      </c>
      <c r="N1441" s="16" t="e">
        <f t="shared" si="202"/>
        <v>#REF!</v>
      </c>
      <c r="O1441" s="16" t="e">
        <f t="shared" si="203"/>
        <v>#REF!</v>
      </c>
      <c r="P1441" s="16" t="e">
        <f>#REF!</f>
        <v>#REF!</v>
      </c>
      <c r="Q1441" s="16" t="e">
        <f t="shared" si="204"/>
        <v>#REF!</v>
      </c>
      <c r="R1441" s="241" t="e">
        <f>#REF!</f>
        <v>#REF!</v>
      </c>
      <c r="S1441" s="37"/>
      <c r="T1441" s="242" t="e">
        <f t="shared" si="205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6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8"/>
        <v>#REF!</v>
      </c>
      <c r="K1442" s="16" t="e">
        <f t="shared" si="199"/>
        <v>#REF!</v>
      </c>
      <c r="L1442" s="16" t="e">
        <f t="shared" si="200"/>
        <v>#REF!</v>
      </c>
      <c r="M1442" s="276" t="e">
        <f t="shared" si="201"/>
        <v>#REF!</v>
      </c>
      <c r="N1442" s="16" t="e">
        <f t="shared" si="202"/>
        <v>#REF!</v>
      </c>
      <c r="O1442" s="16" t="e">
        <f t="shared" si="203"/>
        <v>#REF!</v>
      </c>
      <c r="P1442" s="16" t="e">
        <f>#REF!</f>
        <v>#REF!</v>
      </c>
      <c r="Q1442" s="16" t="e">
        <f t="shared" si="204"/>
        <v>#REF!</v>
      </c>
      <c r="R1442" s="241" t="e">
        <f>#REF!</f>
        <v>#REF!</v>
      </c>
      <c r="S1442" s="37"/>
      <c r="T1442" s="242" t="e">
        <f t="shared" si="205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6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8"/>
        <v>#REF!</v>
      </c>
      <c r="K1443" s="16" t="e">
        <f t="shared" si="199"/>
        <v>#REF!</v>
      </c>
      <c r="L1443" s="16" t="e">
        <f t="shared" si="200"/>
        <v>#REF!</v>
      </c>
      <c r="M1443" s="276" t="e">
        <f t="shared" si="201"/>
        <v>#REF!</v>
      </c>
      <c r="N1443" s="16" t="e">
        <f t="shared" si="202"/>
        <v>#REF!</v>
      </c>
      <c r="O1443" s="16" t="e">
        <f t="shared" si="203"/>
        <v>#REF!</v>
      </c>
      <c r="P1443" s="16" t="e">
        <f>#REF!</f>
        <v>#REF!</v>
      </c>
      <c r="Q1443" s="16" t="e">
        <f t="shared" si="204"/>
        <v>#REF!</v>
      </c>
      <c r="R1443" s="241" t="e">
        <f>#REF!</f>
        <v>#REF!</v>
      </c>
      <c r="S1443" s="37"/>
      <c r="T1443" s="242" t="e">
        <f t="shared" si="205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6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8"/>
        <v>#REF!</v>
      </c>
      <c r="K1444" s="16" t="e">
        <f t="shared" si="199"/>
        <v>#REF!</v>
      </c>
      <c r="L1444" s="16" t="e">
        <f t="shared" si="200"/>
        <v>#REF!</v>
      </c>
      <c r="M1444" s="276" t="e">
        <f t="shared" si="201"/>
        <v>#REF!</v>
      </c>
      <c r="N1444" s="16" t="e">
        <f t="shared" si="202"/>
        <v>#REF!</v>
      </c>
      <c r="O1444" s="16" t="e">
        <f t="shared" si="203"/>
        <v>#REF!</v>
      </c>
      <c r="P1444" s="16" t="e">
        <f>#REF!</f>
        <v>#REF!</v>
      </c>
      <c r="Q1444" s="16" t="e">
        <f t="shared" si="204"/>
        <v>#REF!</v>
      </c>
      <c r="R1444" s="241" t="e">
        <f>#REF!</f>
        <v>#REF!</v>
      </c>
      <c r="S1444" s="37"/>
      <c r="T1444" s="242" t="e">
        <f t="shared" si="205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6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8"/>
        <v>#REF!</v>
      </c>
      <c r="K1445" s="16" t="e">
        <f t="shared" si="199"/>
        <v>#REF!</v>
      </c>
      <c r="L1445" s="16" t="e">
        <f t="shared" si="200"/>
        <v>#REF!</v>
      </c>
      <c r="M1445" s="276" t="e">
        <f t="shared" si="201"/>
        <v>#REF!</v>
      </c>
      <c r="N1445" s="16" t="e">
        <f t="shared" si="202"/>
        <v>#REF!</v>
      </c>
      <c r="O1445" s="16" t="e">
        <f t="shared" si="203"/>
        <v>#REF!</v>
      </c>
      <c r="P1445" s="16" t="e">
        <f>#REF!</f>
        <v>#REF!</v>
      </c>
      <c r="Q1445" s="16" t="e">
        <f t="shared" si="204"/>
        <v>#REF!</v>
      </c>
      <c r="R1445" s="241" t="e">
        <f>#REF!</f>
        <v>#REF!</v>
      </c>
      <c r="S1445" s="37"/>
      <c r="T1445" s="242" t="e">
        <f t="shared" si="205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6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8"/>
        <v>#REF!</v>
      </c>
      <c r="K1446" s="16" t="e">
        <f t="shared" si="199"/>
        <v>#REF!</v>
      </c>
      <c r="L1446" s="16" t="e">
        <f t="shared" si="200"/>
        <v>#REF!</v>
      </c>
      <c r="M1446" s="276" t="e">
        <f t="shared" si="201"/>
        <v>#REF!</v>
      </c>
      <c r="N1446" s="16" t="e">
        <f t="shared" si="202"/>
        <v>#REF!</v>
      </c>
      <c r="O1446" s="16" t="e">
        <f t="shared" si="203"/>
        <v>#REF!</v>
      </c>
      <c r="P1446" s="16" t="e">
        <f>#REF!</f>
        <v>#REF!</v>
      </c>
      <c r="Q1446" s="16" t="e">
        <f t="shared" si="204"/>
        <v>#REF!</v>
      </c>
      <c r="R1446" s="241" t="e">
        <f>#REF!</f>
        <v>#REF!</v>
      </c>
      <c r="S1446" s="37"/>
      <c r="T1446" s="242" t="e">
        <f t="shared" si="205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6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8"/>
        <v>#REF!</v>
      </c>
      <c r="K1447" s="16" t="e">
        <f t="shared" si="199"/>
        <v>#REF!</v>
      </c>
      <c r="L1447" s="16" t="e">
        <f t="shared" si="200"/>
        <v>#REF!</v>
      </c>
      <c r="M1447" s="276" t="e">
        <f t="shared" si="201"/>
        <v>#REF!</v>
      </c>
      <c r="N1447" s="16" t="e">
        <f t="shared" si="202"/>
        <v>#REF!</v>
      </c>
      <c r="O1447" s="16" t="e">
        <f t="shared" si="203"/>
        <v>#REF!</v>
      </c>
      <c r="P1447" s="16" t="e">
        <f>#REF!</f>
        <v>#REF!</v>
      </c>
      <c r="Q1447" s="16" t="e">
        <f t="shared" si="204"/>
        <v>#REF!</v>
      </c>
      <c r="R1447" s="241" t="e">
        <f>#REF!</f>
        <v>#REF!</v>
      </c>
      <c r="S1447" s="37"/>
      <c r="T1447" s="242" t="e">
        <f t="shared" si="205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6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8"/>
        <v>#REF!</v>
      </c>
      <c r="K1448" s="16" t="e">
        <f t="shared" si="199"/>
        <v>#REF!</v>
      </c>
      <c r="L1448" s="16" t="e">
        <f t="shared" si="200"/>
        <v>#REF!</v>
      </c>
      <c r="M1448" s="276" t="e">
        <f t="shared" si="201"/>
        <v>#REF!</v>
      </c>
      <c r="N1448" s="16" t="e">
        <f t="shared" si="202"/>
        <v>#REF!</v>
      </c>
      <c r="O1448" s="16" t="e">
        <f t="shared" si="203"/>
        <v>#REF!</v>
      </c>
      <c r="P1448" s="16" t="e">
        <f>#REF!</f>
        <v>#REF!</v>
      </c>
      <c r="Q1448" s="16" t="e">
        <f t="shared" si="204"/>
        <v>#REF!</v>
      </c>
      <c r="R1448" s="241" t="e">
        <f>#REF!</f>
        <v>#REF!</v>
      </c>
      <c r="S1448" s="37"/>
      <c r="T1448" s="242" t="e">
        <f t="shared" si="205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6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8"/>
        <v>#REF!</v>
      </c>
      <c r="K1449" s="16" t="e">
        <f t="shared" si="199"/>
        <v>#REF!</v>
      </c>
      <c r="L1449" s="16" t="e">
        <f t="shared" si="200"/>
        <v>#REF!</v>
      </c>
      <c r="M1449" s="276" t="e">
        <f t="shared" si="201"/>
        <v>#REF!</v>
      </c>
      <c r="N1449" s="16" t="e">
        <f t="shared" si="202"/>
        <v>#REF!</v>
      </c>
      <c r="O1449" s="16" t="e">
        <f t="shared" si="203"/>
        <v>#REF!</v>
      </c>
      <c r="P1449" s="16" t="e">
        <f>#REF!</f>
        <v>#REF!</v>
      </c>
      <c r="Q1449" s="16" t="e">
        <f t="shared" si="204"/>
        <v>#REF!</v>
      </c>
      <c r="R1449" s="241" t="e">
        <f>#REF!</f>
        <v>#REF!</v>
      </c>
      <c r="S1449" s="37"/>
      <c r="T1449" s="242" t="e">
        <f t="shared" si="205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6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8"/>
        <v>#REF!</v>
      </c>
      <c r="K1450" s="16" t="e">
        <f t="shared" si="199"/>
        <v>#REF!</v>
      </c>
      <c r="L1450" s="16" t="e">
        <f t="shared" si="200"/>
        <v>#REF!</v>
      </c>
      <c r="M1450" s="276" t="e">
        <f t="shared" si="201"/>
        <v>#REF!</v>
      </c>
      <c r="N1450" s="16" t="e">
        <f t="shared" si="202"/>
        <v>#REF!</v>
      </c>
      <c r="O1450" s="16" t="e">
        <f t="shared" si="203"/>
        <v>#REF!</v>
      </c>
      <c r="P1450" s="16" t="e">
        <f>#REF!</f>
        <v>#REF!</v>
      </c>
      <c r="Q1450" s="16" t="e">
        <f t="shared" si="204"/>
        <v>#REF!</v>
      </c>
      <c r="R1450" s="241" t="e">
        <f>#REF!</f>
        <v>#REF!</v>
      </c>
      <c r="S1450" s="37"/>
      <c r="T1450" s="242" t="e">
        <f t="shared" si="205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6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8"/>
        <v>#REF!</v>
      </c>
      <c r="K1451" s="16" t="e">
        <f t="shared" si="199"/>
        <v>#REF!</v>
      </c>
      <c r="L1451" s="16" t="e">
        <f t="shared" si="200"/>
        <v>#REF!</v>
      </c>
      <c r="M1451" s="276" t="e">
        <f t="shared" si="201"/>
        <v>#REF!</v>
      </c>
      <c r="N1451" s="16" t="e">
        <f t="shared" si="202"/>
        <v>#REF!</v>
      </c>
      <c r="O1451" s="16" t="e">
        <f t="shared" si="203"/>
        <v>#REF!</v>
      </c>
      <c r="P1451" s="16" t="e">
        <f>#REF!</f>
        <v>#REF!</v>
      </c>
      <c r="Q1451" s="16" t="e">
        <f t="shared" si="204"/>
        <v>#REF!</v>
      </c>
      <c r="R1451" s="241" t="e">
        <f>#REF!</f>
        <v>#REF!</v>
      </c>
      <c r="S1451" s="37"/>
      <c r="T1451" s="242" t="e">
        <f t="shared" si="205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6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8"/>
        <v>#REF!</v>
      </c>
      <c r="K1452" s="16" t="e">
        <f t="shared" si="199"/>
        <v>#REF!</v>
      </c>
      <c r="L1452" s="16" t="e">
        <f t="shared" si="200"/>
        <v>#REF!</v>
      </c>
      <c r="M1452" s="276" t="e">
        <f t="shared" si="201"/>
        <v>#REF!</v>
      </c>
      <c r="N1452" s="16" t="e">
        <f t="shared" si="202"/>
        <v>#REF!</v>
      </c>
      <c r="O1452" s="16" t="e">
        <f t="shared" si="203"/>
        <v>#REF!</v>
      </c>
      <c r="P1452" s="16" t="e">
        <f>#REF!</f>
        <v>#REF!</v>
      </c>
      <c r="Q1452" s="16" t="e">
        <f t="shared" si="204"/>
        <v>#REF!</v>
      </c>
      <c r="R1452" s="241" t="e">
        <f>#REF!</f>
        <v>#REF!</v>
      </c>
      <c r="S1452" s="37"/>
      <c r="T1452" s="242" t="e">
        <f t="shared" si="205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6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8"/>
        <v>#REF!</v>
      </c>
      <c r="K1453" s="16" t="e">
        <f t="shared" si="199"/>
        <v>#REF!</v>
      </c>
      <c r="L1453" s="16" t="e">
        <f t="shared" si="200"/>
        <v>#REF!</v>
      </c>
      <c r="M1453" s="276" t="e">
        <f t="shared" si="201"/>
        <v>#REF!</v>
      </c>
      <c r="N1453" s="16" t="e">
        <f t="shared" si="202"/>
        <v>#REF!</v>
      </c>
      <c r="O1453" s="16" t="e">
        <f t="shared" si="203"/>
        <v>#REF!</v>
      </c>
      <c r="P1453" s="16" t="e">
        <f>#REF!</f>
        <v>#REF!</v>
      </c>
      <c r="Q1453" s="16" t="e">
        <f t="shared" si="204"/>
        <v>#REF!</v>
      </c>
      <c r="R1453" s="241" t="e">
        <f>#REF!</f>
        <v>#REF!</v>
      </c>
      <c r="S1453" s="37"/>
      <c r="T1453" s="242" t="e">
        <f t="shared" si="205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6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8"/>
        <v>#REF!</v>
      </c>
      <c r="K1454" s="16" t="e">
        <f t="shared" si="199"/>
        <v>#REF!</v>
      </c>
      <c r="L1454" s="16" t="e">
        <f t="shared" si="200"/>
        <v>#REF!</v>
      </c>
      <c r="M1454" s="276" t="e">
        <f t="shared" si="201"/>
        <v>#REF!</v>
      </c>
      <c r="N1454" s="16" t="e">
        <f t="shared" si="202"/>
        <v>#REF!</v>
      </c>
      <c r="O1454" s="16" t="e">
        <f t="shared" si="203"/>
        <v>#REF!</v>
      </c>
      <c r="P1454" s="16" t="e">
        <f>#REF!</f>
        <v>#REF!</v>
      </c>
      <c r="Q1454" s="16" t="e">
        <f t="shared" si="204"/>
        <v>#REF!</v>
      </c>
      <c r="R1454" s="241" t="e">
        <f>#REF!</f>
        <v>#REF!</v>
      </c>
      <c r="S1454" s="37"/>
      <c r="T1454" s="242" t="e">
        <f t="shared" si="205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6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8"/>
        <v>#REF!</v>
      </c>
      <c r="K1455" s="16" t="e">
        <f t="shared" si="199"/>
        <v>#REF!</v>
      </c>
      <c r="L1455" s="16" t="e">
        <f t="shared" si="200"/>
        <v>#REF!</v>
      </c>
      <c r="M1455" s="276" t="e">
        <f t="shared" si="201"/>
        <v>#REF!</v>
      </c>
      <c r="N1455" s="16" t="e">
        <f t="shared" si="202"/>
        <v>#REF!</v>
      </c>
      <c r="O1455" s="16" t="e">
        <f t="shared" si="203"/>
        <v>#REF!</v>
      </c>
      <c r="P1455" s="16" t="e">
        <f>#REF!</f>
        <v>#REF!</v>
      </c>
      <c r="Q1455" s="16" t="e">
        <f t="shared" si="204"/>
        <v>#REF!</v>
      </c>
      <c r="R1455" s="241" t="e">
        <f>#REF!</f>
        <v>#REF!</v>
      </c>
      <c r="S1455" s="37"/>
      <c r="T1455" s="242" t="e">
        <f t="shared" si="205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6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8"/>
        <v>#REF!</v>
      </c>
      <c r="K1456" s="16" t="e">
        <f t="shared" si="199"/>
        <v>#REF!</v>
      </c>
      <c r="L1456" s="16" t="e">
        <f t="shared" si="200"/>
        <v>#REF!</v>
      </c>
      <c r="M1456" s="276" t="e">
        <f t="shared" si="201"/>
        <v>#REF!</v>
      </c>
      <c r="N1456" s="16" t="e">
        <f t="shared" si="202"/>
        <v>#REF!</v>
      </c>
      <c r="O1456" s="16" t="e">
        <f t="shared" si="203"/>
        <v>#REF!</v>
      </c>
      <c r="P1456" s="16" t="e">
        <f>#REF!</f>
        <v>#REF!</v>
      </c>
      <c r="Q1456" s="16" t="e">
        <f t="shared" si="204"/>
        <v>#REF!</v>
      </c>
      <c r="R1456" s="241" t="e">
        <f>#REF!</f>
        <v>#REF!</v>
      </c>
      <c r="S1456" s="37"/>
      <c r="T1456" s="242" t="e">
        <f t="shared" si="205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6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8"/>
        <v>#REF!</v>
      </c>
      <c r="K1457" s="16" t="e">
        <f t="shared" si="199"/>
        <v>#REF!</v>
      </c>
      <c r="L1457" s="16" t="e">
        <f t="shared" si="200"/>
        <v>#REF!</v>
      </c>
      <c r="M1457" s="276" t="e">
        <f t="shared" si="201"/>
        <v>#REF!</v>
      </c>
      <c r="N1457" s="16" t="e">
        <f t="shared" si="202"/>
        <v>#REF!</v>
      </c>
      <c r="O1457" s="16" t="e">
        <f t="shared" si="203"/>
        <v>#REF!</v>
      </c>
      <c r="P1457" s="16" t="e">
        <f>#REF!</f>
        <v>#REF!</v>
      </c>
      <c r="Q1457" s="16" t="e">
        <f t="shared" si="204"/>
        <v>#REF!</v>
      </c>
      <c r="R1457" s="241" t="e">
        <f>#REF!</f>
        <v>#REF!</v>
      </c>
      <c r="S1457" s="37"/>
      <c r="T1457" s="242" t="e">
        <f t="shared" si="205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6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8"/>
        <v>#REF!</v>
      </c>
      <c r="K1458" s="16" t="e">
        <f t="shared" si="199"/>
        <v>#REF!</v>
      </c>
      <c r="L1458" s="16" t="e">
        <f t="shared" si="200"/>
        <v>#REF!</v>
      </c>
      <c r="M1458" s="276" t="e">
        <f t="shared" si="201"/>
        <v>#REF!</v>
      </c>
      <c r="N1458" s="16" t="e">
        <f t="shared" si="202"/>
        <v>#REF!</v>
      </c>
      <c r="O1458" s="16" t="e">
        <f t="shared" si="203"/>
        <v>#REF!</v>
      </c>
      <c r="P1458" s="16" t="e">
        <f>#REF!</f>
        <v>#REF!</v>
      </c>
      <c r="Q1458" s="16" t="e">
        <f t="shared" si="204"/>
        <v>#REF!</v>
      </c>
      <c r="R1458" s="241" t="e">
        <f>#REF!</f>
        <v>#REF!</v>
      </c>
      <c r="S1458" s="37"/>
      <c r="T1458" s="242" t="e">
        <f t="shared" si="205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6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8"/>
        <v>#REF!</v>
      </c>
      <c r="K1459" s="16" t="e">
        <f t="shared" si="199"/>
        <v>#REF!</v>
      </c>
      <c r="L1459" s="16" t="e">
        <f t="shared" si="200"/>
        <v>#REF!</v>
      </c>
      <c r="M1459" s="276" t="e">
        <f t="shared" si="201"/>
        <v>#REF!</v>
      </c>
      <c r="N1459" s="16" t="e">
        <f t="shared" si="202"/>
        <v>#REF!</v>
      </c>
      <c r="O1459" s="16" t="e">
        <f t="shared" si="203"/>
        <v>#REF!</v>
      </c>
      <c r="P1459" s="16" t="e">
        <f>#REF!</f>
        <v>#REF!</v>
      </c>
      <c r="Q1459" s="16" t="e">
        <f t="shared" si="204"/>
        <v>#REF!</v>
      </c>
      <c r="R1459" s="241" t="e">
        <f>#REF!</f>
        <v>#REF!</v>
      </c>
      <c r="S1459" s="37"/>
      <c r="T1459" s="242" t="e">
        <f t="shared" si="205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6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8"/>
        <v>#REF!</v>
      </c>
      <c r="K1460" s="16" t="e">
        <f t="shared" si="199"/>
        <v>#REF!</v>
      </c>
      <c r="L1460" s="16" t="e">
        <f t="shared" si="200"/>
        <v>#REF!</v>
      </c>
      <c r="M1460" s="276" t="e">
        <f t="shared" si="201"/>
        <v>#REF!</v>
      </c>
      <c r="N1460" s="16" t="e">
        <f t="shared" si="202"/>
        <v>#REF!</v>
      </c>
      <c r="O1460" s="16" t="e">
        <f t="shared" si="203"/>
        <v>#REF!</v>
      </c>
      <c r="P1460" s="16" t="e">
        <f>#REF!</f>
        <v>#REF!</v>
      </c>
      <c r="Q1460" s="16" t="e">
        <f t="shared" si="204"/>
        <v>#REF!</v>
      </c>
      <c r="R1460" s="241" t="e">
        <f>#REF!</f>
        <v>#REF!</v>
      </c>
      <c r="S1460" s="37"/>
      <c r="T1460" s="242" t="e">
        <f t="shared" si="205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6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8"/>
        <v>#REF!</v>
      </c>
      <c r="K1461" s="16" t="e">
        <f t="shared" si="199"/>
        <v>#REF!</v>
      </c>
      <c r="L1461" s="16" t="e">
        <f t="shared" si="200"/>
        <v>#REF!</v>
      </c>
      <c r="M1461" s="276" t="e">
        <f t="shared" si="201"/>
        <v>#REF!</v>
      </c>
      <c r="N1461" s="16" t="e">
        <f t="shared" si="202"/>
        <v>#REF!</v>
      </c>
      <c r="O1461" s="16" t="e">
        <f t="shared" si="203"/>
        <v>#REF!</v>
      </c>
      <c r="P1461" s="16" t="e">
        <f>#REF!</f>
        <v>#REF!</v>
      </c>
      <c r="Q1461" s="16" t="e">
        <f t="shared" si="204"/>
        <v>#REF!</v>
      </c>
      <c r="R1461" s="241" t="e">
        <f>#REF!</f>
        <v>#REF!</v>
      </c>
      <c r="S1461" s="37"/>
      <c r="T1461" s="242" t="e">
        <f t="shared" si="205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6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8"/>
        <v>#REF!</v>
      </c>
      <c r="K1462" s="16" t="e">
        <f t="shared" si="199"/>
        <v>#REF!</v>
      </c>
      <c r="L1462" s="16" t="e">
        <f t="shared" si="200"/>
        <v>#REF!</v>
      </c>
      <c r="M1462" s="276" t="e">
        <f t="shared" si="201"/>
        <v>#REF!</v>
      </c>
      <c r="N1462" s="16" t="e">
        <f t="shared" si="202"/>
        <v>#REF!</v>
      </c>
      <c r="O1462" s="16" t="e">
        <f t="shared" si="203"/>
        <v>#REF!</v>
      </c>
      <c r="P1462" s="16" t="e">
        <f>#REF!</f>
        <v>#REF!</v>
      </c>
      <c r="Q1462" s="16" t="e">
        <f t="shared" si="204"/>
        <v>#REF!</v>
      </c>
      <c r="R1462" s="241" t="e">
        <f>#REF!</f>
        <v>#REF!</v>
      </c>
      <c r="S1462" s="37"/>
      <c r="T1462" s="242" t="e">
        <f t="shared" si="205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6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8"/>
        <v>#REF!</v>
      </c>
      <c r="K1463" s="16" t="e">
        <f t="shared" si="199"/>
        <v>#REF!</v>
      </c>
      <c r="L1463" s="16" t="e">
        <f t="shared" si="200"/>
        <v>#REF!</v>
      </c>
      <c r="M1463" s="276" t="e">
        <f t="shared" si="201"/>
        <v>#REF!</v>
      </c>
      <c r="N1463" s="16" t="e">
        <f t="shared" si="202"/>
        <v>#REF!</v>
      </c>
      <c r="O1463" s="16" t="e">
        <f t="shared" si="203"/>
        <v>#REF!</v>
      </c>
      <c r="P1463" s="16" t="e">
        <f>#REF!</f>
        <v>#REF!</v>
      </c>
      <c r="Q1463" s="16" t="e">
        <f t="shared" si="204"/>
        <v>#REF!</v>
      </c>
      <c r="R1463" s="241" t="e">
        <f>#REF!</f>
        <v>#REF!</v>
      </c>
      <c r="S1463" s="37"/>
      <c r="T1463" s="242" t="e">
        <f t="shared" si="205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6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8"/>
        <v>#REF!</v>
      </c>
      <c r="K1464" s="16" t="e">
        <f t="shared" si="199"/>
        <v>#REF!</v>
      </c>
      <c r="L1464" s="16" t="e">
        <f t="shared" si="200"/>
        <v>#REF!</v>
      </c>
      <c r="M1464" s="276" t="e">
        <f t="shared" si="201"/>
        <v>#REF!</v>
      </c>
      <c r="N1464" s="16" t="e">
        <f t="shared" si="202"/>
        <v>#REF!</v>
      </c>
      <c r="O1464" s="16" t="e">
        <f t="shared" si="203"/>
        <v>#REF!</v>
      </c>
      <c r="P1464" s="16" t="e">
        <f>#REF!</f>
        <v>#REF!</v>
      </c>
      <c r="Q1464" s="16" t="e">
        <f t="shared" si="204"/>
        <v>#REF!</v>
      </c>
      <c r="R1464" s="241" t="e">
        <f>#REF!</f>
        <v>#REF!</v>
      </c>
      <c r="S1464" s="37"/>
      <c r="T1464" s="242" t="e">
        <f t="shared" si="205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6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8"/>
        <v>#REF!</v>
      </c>
      <c r="K1465" s="16" t="e">
        <f t="shared" si="199"/>
        <v>#REF!</v>
      </c>
      <c r="L1465" s="16" t="e">
        <f t="shared" si="200"/>
        <v>#REF!</v>
      </c>
      <c r="M1465" s="276" t="e">
        <f t="shared" si="201"/>
        <v>#REF!</v>
      </c>
      <c r="N1465" s="16" t="e">
        <f t="shared" si="202"/>
        <v>#REF!</v>
      </c>
      <c r="O1465" s="16" t="e">
        <f t="shared" si="203"/>
        <v>#REF!</v>
      </c>
      <c r="P1465" s="16" t="e">
        <f>#REF!</f>
        <v>#REF!</v>
      </c>
      <c r="Q1465" s="16" t="e">
        <f t="shared" si="204"/>
        <v>#REF!</v>
      </c>
      <c r="R1465" s="241" t="e">
        <f>#REF!</f>
        <v>#REF!</v>
      </c>
      <c r="S1465" s="37"/>
      <c r="T1465" s="242" t="e">
        <f t="shared" si="205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6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8"/>
        <v>#REF!</v>
      </c>
      <c r="K1466" s="16" t="e">
        <f t="shared" si="199"/>
        <v>#REF!</v>
      </c>
      <c r="L1466" s="16" t="e">
        <f t="shared" si="200"/>
        <v>#REF!</v>
      </c>
      <c r="M1466" s="276" t="e">
        <f t="shared" si="201"/>
        <v>#REF!</v>
      </c>
      <c r="N1466" s="16" t="e">
        <f t="shared" si="202"/>
        <v>#REF!</v>
      </c>
      <c r="O1466" s="16" t="e">
        <f t="shared" si="203"/>
        <v>#REF!</v>
      </c>
      <c r="P1466" s="16" t="e">
        <f>#REF!</f>
        <v>#REF!</v>
      </c>
      <c r="Q1466" s="16" t="e">
        <f t="shared" si="204"/>
        <v>#REF!</v>
      </c>
      <c r="R1466" s="241" t="e">
        <f>#REF!</f>
        <v>#REF!</v>
      </c>
      <c r="S1466" s="37"/>
      <c r="T1466" s="242" t="e">
        <f t="shared" si="205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6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8"/>
        <v>#REF!</v>
      </c>
      <c r="K1467" s="16" t="e">
        <f t="shared" si="199"/>
        <v>#REF!</v>
      </c>
      <c r="L1467" s="16" t="e">
        <f t="shared" si="200"/>
        <v>#REF!</v>
      </c>
      <c r="M1467" s="276" t="e">
        <f t="shared" si="201"/>
        <v>#REF!</v>
      </c>
      <c r="N1467" s="16" t="e">
        <f t="shared" si="202"/>
        <v>#REF!</v>
      </c>
      <c r="O1467" s="16" t="e">
        <f t="shared" si="203"/>
        <v>#REF!</v>
      </c>
      <c r="P1467" s="16" t="e">
        <f>#REF!</f>
        <v>#REF!</v>
      </c>
      <c r="Q1467" s="16" t="e">
        <f t="shared" si="204"/>
        <v>#REF!</v>
      </c>
      <c r="R1467" s="241" t="e">
        <f>#REF!</f>
        <v>#REF!</v>
      </c>
      <c r="S1467" s="37"/>
      <c r="T1467" s="242" t="e">
        <f t="shared" si="205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6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8"/>
        <v>#REF!</v>
      </c>
      <c r="K1468" s="16" t="e">
        <f t="shared" si="199"/>
        <v>#REF!</v>
      </c>
      <c r="L1468" s="16" t="e">
        <f t="shared" si="200"/>
        <v>#REF!</v>
      </c>
      <c r="M1468" s="276" t="e">
        <f t="shared" si="201"/>
        <v>#REF!</v>
      </c>
      <c r="N1468" s="16" t="e">
        <f t="shared" si="202"/>
        <v>#REF!</v>
      </c>
      <c r="O1468" s="16" t="e">
        <f t="shared" si="203"/>
        <v>#REF!</v>
      </c>
      <c r="P1468" s="16" t="e">
        <f>#REF!</f>
        <v>#REF!</v>
      </c>
      <c r="Q1468" s="16" t="e">
        <f t="shared" si="204"/>
        <v>#REF!</v>
      </c>
      <c r="R1468" s="241" t="e">
        <f>#REF!</f>
        <v>#REF!</v>
      </c>
      <c r="S1468" s="37"/>
      <c r="T1468" s="242" t="e">
        <f t="shared" si="205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6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8"/>
        <v>#REF!</v>
      </c>
      <c r="K1469" s="16" t="e">
        <f t="shared" si="199"/>
        <v>#REF!</v>
      </c>
      <c r="L1469" s="16" t="e">
        <f t="shared" si="200"/>
        <v>#REF!</v>
      </c>
      <c r="M1469" s="276" t="e">
        <f t="shared" si="201"/>
        <v>#REF!</v>
      </c>
      <c r="N1469" s="16" t="e">
        <f t="shared" si="202"/>
        <v>#REF!</v>
      </c>
      <c r="O1469" s="16" t="e">
        <f t="shared" si="203"/>
        <v>#REF!</v>
      </c>
      <c r="P1469" s="16" t="e">
        <f>#REF!</f>
        <v>#REF!</v>
      </c>
      <c r="Q1469" s="16" t="e">
        <f t="shared" si="204"/>
        <v>#REF!</v>
      </c>
      <c r="R1469" s="241" t="e">
        <f>#REF!</f>
        <v>#REF!</v>
      </c>
      <c r="S1469" s="37"/>
      <c r="T1469" s="242" t="e">
        <f t="shared" si="205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6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8"/>
        <v>#REF!</v>
      </c>
      <c r="K1470" s="16" t="e">
        <f t="shared" si="199"/>
        <v>#REF!</v>
      </c>
      <c r="L1470" s="16" t="e">
        <f t="shared" si="200"/>
        <v>#REF!</v>
      </c>
      <c r="M1470" s="276" t="e">
        <f t="shared" si="201"/>
        <v>#REF!</v>
      </c>
      <c r="N1470" s="16" t="e">
        <f t="shared" si="202"/>
        <v>#REF!</v>
      </c>
      <c r="O1470" s="16" t="e">
        <f t="shared" si="203"/>
        <v>#REF!</v>
      </c>
      <c r="P1470" s="16" t="e">
        <f>#REF!</f>
        <v>#REF!</v>
      </c>
      <c r="Q1470" s="16" t="e">
        <f t="shared" si="204"/>
        <v>#REF!</v>
      </c>
      <c r="R1470" s="241" t="e">
        <f>#REF!</f>
        <v>#REF!</v>
      </c>
      <c r="S1470" s="37"/>
      <c r="T1470" s="242" t="e">
        <f t="shared" si="205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6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8"/>
        <v>#REF!</v>
      </c>
      <c r="K1471" s="16" t="e">
        <f t="shared" si="199"/>
        <v>#REF!</v>
      </c>
      <c r="L1471" s="16" t="e">
        <f t="shared" si="200"/>
        <v>#REF!</v>
      </c>
      <c r="M1471" s="276" t="e">
        <f t="shared" si="201"/>
        <v>#REF!</v>
      </c>
      <c r="N1471" s="16" t="e">
        <f t="shared" si="202"/>
        <v>#REF!</v>
      </c>
      <c r="O1471" s="16" t="e">
        <f t="shared" si="203"/>
        <v>#REF!</v>
      </c>
      <c r="P1471" s="16" t="e">
        <f>#REF!</f>
        <v>#REF!</v>
      </c>
      <c r="Q1471" s="16" t="e">
        <f t="shared" si="204"/>
        <v>#REF!</v>
      </c>
      <c r="R1471" s="241" t="e">
        <f>#REF!</f>
        <v>#REF!</v>
      </c>
      <c r="S1471" s="37"/>
      <c r="T1471" s="242" t="e">
        <f t="shared" si="205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6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8"/>
        <v>#REF!</v>
      </c>
      <c r="K1472" s="16" t="e">
        <f t="shared" si="199"/>
        <v>#REF!</v>
      </c>
      <c r="L1472" s="16" t="e">
        <f t="shared" si="200"/>
        <v>#REF!</v>
      </c>
      <c r="M1472" s="276" t="e">
        <f t="shared" si="201"/>
        <v>#REF!</v>
      </c>
      <c r="N1472" s="16" t="e">
        <f t="shared" si="202"/>
        <v>#REF!</v>
      </c>
      <c r="O1472" s="16" t="e">
        <f t="shared" si="203"/>
        <v>#REF!</v>
      </c>
      <c r="P1472" s="16" t="e">
        <f>#REF!</f>
        <v>#REF!</v>
      </c>
      <c r="Q1472" s="16" t="e">
        <f t="shared" si="204"/>
        <v>#REF!</v>
      </c>
      <c r="R1472" s="241" t="e">
        <f>#REF!</f>
        <v>#REF!</v>
      </c>
      <c r="S1472" s="37"/>
      <c r="T1472" s="242" t="e">
        <f t="shared" si="205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6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8"/>
        <v>#REF!</v>
      </c>
      <c r="K1473" s="16" t="e">
        <f t="shared" si="199"/>
        <v>#REF!</v>
      </c>
      <c r="L1473" s="16" t="e">
        <f t="shared" si="200"/>
        <v>#REF!</v>
      </c>
      <c r="M1473" s="276" t="e">
        <f t="shared" si="201"/>
        <v>#REF!</v>
      </c>
      <c r="N1473" s="16" t="e">
        <f t="shared" si="202"/>
        <v>#REF!</v>
      </c>
      <c r="O1473" s="16" t="e">
        <f t="shared" si="203"/>
        <v>#REF!</v>
      </c>
      <c r="P1473" s="16" t="e">
        <f>#REF!</f>
        <v>#REF!</v>
      </c>
      <c r="Q1473" s="16" t="e">
        <f t="shared" si="204"/>
        <v>#REF!</v>
      </c>
      <c r="R1473" s="241" t="e">
        <f>#REF!</f>
        <v>#REF!</v>
      </c>
      <c r="S1473" s="37"/>
      <c r="T1473" s="242" t="e">
        <f t="shared" si="205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6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8"/>
        <v>#REF!</v>
      </c>
      <c r="K1474" s="16" t="e">
        <f t="shared" si="199"/>
        <v>#REF!</v>
      </c>
      <c r="L1474" s="16" t="e">
        <f t="shared" si="200"/>
        <v>#REF!</v>
      </c>
      <c r="M1474" s="276" t="e">
        <f t="shared" si="201"/>
        <v>#REF!</v>
      </c>
      <c r="N1474" s="16" t="e">
        <f t="shared" si="202"/>
        <v>#REF!</v>
      </c>
      <c r="O1474" s="16" t="e">
        <f t="shared" si="203"/>
        <v>#REF!</v>
      </c>
      <c r="P1474" s="16" t="e">
        <f>#REF!</f>
        <v>#REF!</v>
      </c>
      <c r="Q1474" s="16" t="e">
        <f t="shared" si="204"/>
        <v>#REF!</v>
      </c>
      <c r="R1474" s="241" t="e">
        <f>#REF!</f>
        <v>#REF!</v>
      </c>
      <c r="S1474" s="37"/>
      <c r="T1474" s="242" t="e">
        <f t="shared" si="205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6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8"/>
        <v>#REF!</v>
      </c>
      <c r="K1475" s="16" t="e">
        <f t="shared" si="199"/>
        <v>#REF!</v>
      </c>
      <c r="L1475" s="16" t="e">
        <f t="shared" si="200"/>
        <v>#REF!</v>
      </c>
      <c r="M1475" s="276" t="e">
        <f t="shared" si="201"/>
        <v>#REF!</v>
      </c>
      <c r="N1475" s="16" t="e">
        <f t="shared" si="202"/>
        <v>#REF!</v>
      </c>
      <c r="O1475" s="16" t="e">
        <f t="shared" si="203"/>
        <v>#REF!</v>
      </c>
      <c r="P1475" s="16" t="e">
        <f>#REF!</f>
        <v>#REF!</v>
      </c>
      <c r="Q1475" s="16" t="e">
        <f t="shared" si="204"/>
        <v>#REF!</v>
      </c>
      <c r="R1475" s="241" t="e">
        <f>#REF!</f>
        <v>#REF!</v>
      </c>
      <c r="S1475" s="37"/>
      <c r="T1475" s="242" t="e">
        <f t="shared" si="205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6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8"/>
        <v>#REF!</v>
      </c>
      <c r="K1476" s="16" t="e">
        <f t="shared" si="199"/>
        <v>#REF!</v>
      </c>
      <c r="L1476" s="16" t="e">
        <f t="shared" si="200"/>
        <v>#REF!</v>
      </c>
      <c r="M1476" s="276" t="e">
        <f t="shared" si="201"/>
        <v>#REF!</v>
      </c>
      <c r="N1476" s="16" t="e">
        <f t="shared" si="202"/>
        <v>#REF!</v>
      </c>
      <c r="O1476" s="16" t="e">
        <f t="shared" si="203"/>
        <v>#REF!</v>
      </c>
      <c r="P1476" s="16" t="e">
        <f>#REF!</f>
        <v>#REF!</v>
      </c>
      <c r="Q1476" s="16" t="e">
        <f t="shared" si="204"/>
        <v>#REF!</v>
      </c>
      <c r="R1476" s="241" t="e">
        <f>#REF!</f>
        <v>#REF!</v>
      </c>
      <c r="S1476" s="37"/>
      <c r="T1476" s="242" t="e">
        <f t="shared" si="205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6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8"/>
        <v>#REF!</v>
      </c>
      <c r="K1477" s="16" t="e">
        <f t="shared" si="199"/>
        <v>#REF!</v>
      </c>
      <c r="L1477" s="16" t="e">
        <f t="shared" si="200"/>
        <v>#REF!</v>
      </c>
      <c r="M1477" s="276" t="e">
        <f t="shared" si="201"/>
        <v>#REF!</v>
      </c>
      <c r="N1477" s="16" t="e">
        <f t="shared" si="202"/>
        <v>#REF!</v>
      </c>
      <c r="O1477" s="16" t="e">
        <f t="shared" si="203"/>
        <v>#REF!</v>
      </c>
      <c r="P1477" s="16" t="e">
        <f>#REF!</f>
        <v>#REF!</v>
      </c>
      <c r="Q1477" s="16" t="e">
        <f t="shared" si="204"/>
        <v>#REF!</v>
      </c>
      <c r="R1477" s="241" t="e">
        <f>#REF!</f>
        <v>#REF!</v>
      </c>
      <c r="S1477" s="37"/>
      <c r="T1477" s="242" t="e">
        <f t="shared" si="205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6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7">I1478</f>
        <v>#REF!</v>
      </c>
      <c r="K1478" s="16" t="e">
        <f t="shared" ref="K1478:K1541" si="208">HOUR(I1478-H1478)+MINUTE(I1478-H1478)/60</f>
        <v>#REF!</v>
      </c>
      <c r="L1478" s="16" t="e">
        <f t="shared" ref="L1478:L1541" si="209">IF(J1478&lt;0.9993,"OP","")</f>
        <v>#REF!</v>
      </c>
      <c r="M1478" s="276" t="e">
        <f t="shared" ref="M1478:M1541" si="210">IF(K1478&lt;6,"ANT",IF(K1478&lt;12,"BLU","CID"))</f>
        <v>#REF!</v>
      </c>
      <c r="N1478" s="16" t="e">
        <f t="shared" ref="N1478:N1541" si="211">VALUE(O1478)</f>
        <v>#REF!</v>
      </c>
      <c r="O1478" s="16" t="e">
        <f t="shared" ref="O1478:O1541" si="212">SUBSTITUTE(P1478,"MW","")</f>
        <v>#REF!</v>
      </c>
      <c r="P1478" s="16" t="e">
        <f>#REF!</f>
        <v>#REF!</v>
      </c>
      <c r="Q1478" s="16" t="e">
        <f t="shared" ref="Q1478:Q1541" si="213">IF(J1478&gt;=0.99,"0","1")</f>
        <v>#REF!</v>
      </c>
      <c r="R1478" s="241" t="e">
        <f>#REF!</f>
        <v>#REF!</v>
      </c>
      <c r="S1478" s="37"/>
      <c r="T1478" s="242" t="e">
        <f t="shared" ref="T1478:T1541" si="214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7"/>
        <v>#REF!</v>
      </c>
      <c r="K1479" s="16" t="e">
        <f t="shared" si="208"/>
        <v>#REF!</v>
      </c>
      <c r="L1479" s="16" t="e">
        <f t="shared" si="209"/>
        <v>#REF!</v>
      </c>
      <c r="M1479" s="276" t="e">
        <f t="shared" si="210"/>
        <v>#REF!</v>
      </c>
      <c r="N1479" s="16" t="e">
        <f t="shared" si="211"/>
        <v>#REF!</v>
      </c>
      <c r="O1479" s="16" t="e">
        <f t="shared" si="212"/>
        <v>#REF!</v>
      </c>
      <c r="P1479" s="16" t="e">
        <f>#REF!</f>
        <v>#REF!</v>
      </c>
      <c r="Q1479" s="16" t="e">
        <f t="shared" si="213"/>
        <v>#REF!</v>
      </c>
      <c r="R1479" s="241" t="e">
        <f>#REF!</f>
        <v>#REF!</v>
      </c>
      <c r="S1479" s="37"/>
      <c r="T1479" s="242" t="e">
        <f t="shared" si="214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5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7"/>
        <v>#REF!</v>
      </c>
      <c r="K1480" s="16" t="e">
        <f t="shared" si="208"/>
        <v>#REF!</v>
      </c>
      <c r="L1480" s="16" t="e">
        <f t="shared" si="209"/>
        <v>#REF!</v>
      </c>
      <c r="M1480" s="276" t="e">
        <f t="shared" si="210"/>
        <v>#REF!</v>
      </c>
      <c r="N1480" s="16" t="e">
        <f t="shared" si="211"/>
        <v>#REF!</v>
      </c>
      <c r="O1480" s="16" t="e">
        <f t="shared" si="212"/>
        <v>#REF!</v>
      </c>
      <c r="P1480" s="16" t="e">
        <f>#REF!</f>
        <v>#REF!</v>
      </c>
      <c r="Q1480" s="16" t="e">
        <f t="shared" si="213"/>
        <v>#REF!</v>
      </c>
      <c r="R1480" s="241" t="e">
        <f>#REF!</f>
        <v>#REF!</v>
      </c>
      <c r="S1480" s="37"/>
      <c r="T1480" s="242" t="e">
        <f t="shared" si="214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5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7"/>
        <v>#REF!</v>
      </c>
      <c r="K1481" s="16" t="e">
        <f t="shared" si="208"/>
        <v>#REF!</v>
      </c>
      <c r="L1481" s="16" t="e">
        <f t="shared" si="209"/>
        <v>#REF!</v>
      </c>
      <c r="M1481" s="276" t="e">
        <f t="shared" si="210"/>
        <v>#REF!</v>
      </c>
      <c r="N1481" s="16" t="e">
        <f t="shared" si="211"/>
        <v>#REF!</v>
      </c>
      <c r="O1481" s="16" t="e">
        <f t="shared" si="212"/>
        <v>#REF!</v>
      </c>
      <c r="P1481" s="16" t="e">
        <f>#REF!</f>
        <v>#REF!</v>
      </c>
      <c r="Q1481" s="16" t="e">
        <f t="shared" si="213"/>
        <v>#REF!</v>
      </c>
      <c r="R1481" s="241" t="e">
        <f>#REF!</f>
        <v>#REF!</v>
      </c>
      <c r="S1481" s="37"/>
      <c r="T1481" s="242" t="e">
        <f t="shared" si="214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5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7"/>
        <v>#REF!</v>
      </c>
      <c r="K1482" s="16" t="e">
        <f t="shared" si="208"/>
        <v>#REF!</v>
      </c>
      <c r="L1482" s="16" t="e">
        <f t="shared" si="209"/>
        <v>#REF!</v>
      </c>
      <c r="M1482" s="276" t="e">
        <f t="shared" si="210"/>
        <v>#REF!</v>
      </c>
      <c r="N1482" s="16" t="e">
        <f t="shared" si="211"/>
        <v>#REF!</v>
      </c>
      <c r="O1482" s="16" t="e">
        <f t="shared" si="212"/>
        <v>#REF!</v>
      </c>
      <c r="P1482" s="16" t="e">
        <f>#REF!</f>
        <v>#REF!</v>
      </c>
      <c r="Q1482" s="16" t="e">
        <f t="shared" si="213"/>
        <v>#REF!</v>
      </c>
      <c r="R1482" s="241" t="e">
        <f>#REF!</f>
        <v>#REF!</v>
      </c>
      <c r="S1482" s="37"/>
      <c r="T1482" s="242" t="e">
        <f t="shared" si="214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5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7"/>
        <v>#REF!</v>
      </c>
      <c r="K1483" s="16" t="e">
        <f t="shared" si="208"/>
        <v>#REF!</v>
      </c>
      <c r="L1483" s="16" t="e">
        <f t="shared" si="209"/>
        <v>#REF!</v>
      </c>
      <c r="M1483" s="276" t="e">
        <f t="shared" si="210"/>
        <v>#REF!</v>
      </c>
      <c r="N1483" s="16" t="e">
        <f t="shared" si="211"/>
        <v>#REF!</v>
      </c>
      <c r="O1483" s="16" t="e">
        <f t="shared" si="212"/>
        <v>#REF!</v>
      </c>
      <c r="P1483" s="16" t="e">
        <f>#REF!</f>
        <v>#REF!</v>
      </c>
      <c r="Q1483" s="16" t="e">
        <f t="shared" si="213"/>
        <v>#REF!</v>
      </c>
      <c r="R1483" s="241" t="e">
        <f>#REF!</f>
        <v>#REF!</v>
      </c>
      <c r="S1483" s="37"/>
      <c r="T1483" s="242" t="e">
        <f t="shared" si="214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5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7"/>
        <v>#REF!</v>
      </c>
      <c r="K1484" s="16" t="e">
        <f t="shared" si="208"/>
        <v>#REF!</v>
      </c>
      <c r="L1484" s="16" t="e">
        <f t="shared" si="209"/>
        <v>#REF!</v>
      </c>
      <c r="M1484" s="276" t="e">
        <f t="shared" si="210"/>
        <v>#REF!</v>
      </c>
      <c r="N1484" s="16" t="e">
        <f t="shared" si="211"/>
        <v>#REF!</v>
      </c>
      <c r="O1484" s="16" t="e">
        <f t="shared" si="212"/>
        <v>#REF!</v>
      </c>
      <c r="P1484" s="16" t="e">
        <f>#REF!</f>
        <v>#REF!</v>
      </c>
      <c r="Q1484" s="16" t="e">
        <f t="shared" si="213"/>
        <v>#REF!</v>
      </c>
      <c r="R1484" s="241" t="e">
        <f>#REF!</f>
        <v>#REF!</v>
      </c>
      <c r="S1484" s="37"/>
      <c r="T1484" s="242" t="e">
        <f t="shared" si="214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5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7"/>
        <v>#REF!</v>
      </c>
      <c r="K1485" s="16" t="e">
        <f t="shared" si="208"/>
        <v>#REF!</v>
      </c>
      <c r="L1485" s="16" t="e">
        <f t="shared" si="209"/>
        <v>#REF!</v>
      </c>
      <c r="M1485" s="276" t="e">
        <f t="shared" si="210"/>
        <v>#REF!</v>
      </c>
      <c r="N1485" s="16" t="e">
        <f t="shared" si="211"/>
        <v>#REF!</v>
      </c>
      <c r="O1485" s="16" t="e">
        <f t="shared" si="212"/>
        <v>#REF!</v>
      </c>
      <c r="P1485" s="16" t="e">
        <f>#REF!</f>
        <v>#REF!</v>
      </c>
      <c r="Q1485" s="16" t="e">
        <f t="shared" si="213"/>
        <v>#REF!</v>
      </c>
      <c r="R1485" s="241" t="e">
        <f>#REF!</f>
        <v>#REF!</v>
      </c>
      <c r="S1485" s="37"/>
      <c r="T1485" s="242" t="e">
        <f t="shared" si="214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5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7"/>
        <v>#REF!</v>
      </c>
      <c r="K1486" s="16" t="e">
        <f t="shared" si="208"/>
        <v>#REF!</v>
      </c>
      <c r="L1486" s="16" t="e">
        <f t="shared" si="209"/>
        <v>#REF!</v>
      </c>
      <c r="M1486" s="276" t="e">
        <f t="shared" si="210"/>
        <v>#REF!</v>
      </c>
      <c r="N1486" s="16" t="e">
        <f t="shared" si="211"/>
        <v>#REF!</v>
      </c>
      <c r="O1486" s="16" t="e">
        <f t="shared" si="212"/>
        <v>#REF!</v>
      </c>
      <c r="P1486" s="16" t="e">
        <f>#REF!</f>
        <v>#REF!</v>
      </c>
      <c r="Q1486" s="16" t="e">
        <f t="shared" si="213"/>
        <v>#REF!</v>
      </c>
      <c r="R1486" s="241" t="e">
        <f>#REF!</f>
        <v>#REF!</v>
      </c>
      <c r="S1486" s="37"/>
      <c r="T1486" s="242" t="e">
        <f t="shared" si="214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5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7"/>
        <v>#REF!</v>
      </c>
      <c r="K1487" s="16" t="e">
        <f t="shared" si="208"/>
        <v>#REF!</v>
      </c>
      <c r="L1487" s="16" t="e">
        <f t="shared" si="209"/>
        <v>#REF!</v>
      </c>
      <c r="M1487" s="276" t="e">
        <f t="shared" si="210"/>
        <v>#REF!</v>
      </c>
      <c r="N1487" s="16" t="e">
        <f t="shared" si="211"/>
        <v>#REF!</v>
      </c>
      <c r="O1487" s="16" t="e">
        <f t="shared" si="212"/>
        <v>#REF!</v>
      </c>
      <c r="P1487" s="16" t="e">
        <f>#REF!</f>
        <v>#REF!</v>
      </c>
      <c r="Q1487" s="16" t="e">
        <f t="shared" si="213"/>
        <v>#REF!</v>
      </c>
      <c r="R1487" s="241" t="e">
        <f>#REF!</f>
        <v>#REF!</v>
      </c>
      <c r="S1487" s="37"/>
      <c r="T1487" s="242" t="e">
        <f t="shared" si="214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5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7"/>
        <v>#REF!</v>
      </c>
      <c r="K1488" s="16" t="e">
        <f t="shared" si="208"/>
        <v>#REF!</v>
      </c>
      <c r="L1488" s="16" t="e">
        <f t="shared" si="209"/>
        <v>#REF!</v>
      </c>
      <c r="M1488" s="276" t="e">
        <f t="shared" si="210"/>
        <v>#REF!</v>
      </c>
      <c r="N1488" s="16" t="e">
        <f t="shared" si="211"/>
        <v>#REF!</v>
      </c>
      <c r="O1488" s="16" t="e">
        <f t="shared" si="212"/>
        <v>#REF!</v>
      </c>
      <c r="P1488" s="16" t="e">
        <f>#REF!</f>
        <v>#REF!</v>
      </c>
      <c r="Q1488" s="16" t="e">
        <f t="shared" si="213"/>
        <v>#REF!</v>
      </c>
      <c r="R1488" s="241" t="e">
        <f>#REF!</f>
        <v>#REF!</v>
      </c>
      <c r="S1488" s="37"/>
      <c r="T1488" s="242" t="e">
        <f t="shared" si="214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5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7"/>
        <v>#REF!</v>
      </c>
      <c r="K1489" s="16" t="e">
        <f t="shared" si="208"/>
        <v>#REF!</v>
      </c>
      <c r="L1489" s="16" t="e">
        <f t="shared" si="209"/>
        <v>#REF!</v>
      </c>
      <c r="M1489" s="276" t="e">
        <f t="shared" si="210"/>
        <v>#REF!</v>
      </c>
      <c r="N1489" s="16" t="e">
        <f t="shared" si="211"/>
        <v>#REF!</v>
      </c>
      <c r="O1489" s="16" t="e">
        <f t="shared" si="212"/>
        <v>#REF!</v>
      </c>
      <c r="P1489" s="16" t="e">
        <f>#REF!</f>
        <v>#REF!</v>
      </c>
      <c r="Q1489" s="16" t="e">
        <f t="shared" si="213"/>
        <v>#REF!</v>
      </c>
      <c r="R1489" s="241" t="e">
        <f>#REF!</f>
        <v>#REF!</v>
      </c>
      <c r="S1489" s="37"/>
      <c r="T1489" s="242" t="e">
        <f t="shared" si="214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5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7"/>
        <v>#REF!</v>
      </c>
      <c r="K1490" s="16" t="e">
        <f t="shared" si="208"/>
        <v>#REF!</v>
      </c>
      <c r="L1490" s="16" t="e">
        <f t="shared" si="209"/>
        <v>#REF!</v>
      </c>
      <c r="M1490" s="276" t="e">
        <f t="shared" si="210"/>
        <v>#REF!</v>
      </c>
      <c r="N1490" s="16" t="e">
        <f t="shared" si="211"/>
        <v>#REF!</v>
      </c>
      <c r="O1490" s="16" t="e">
        <f t="shared" si="212"/>
        <v>#REF!</v>
      </c>
      <c r="P1490" s="16" t="e">
        <f>#REF!</f>
        <v>#REF!</v>
      </c>
      <c r="Q1490" s="16" t="e">
        <f t="shared" si="213"/>
        <v>#REF!</v>
      </c>
      <c r="R1490" s="241" t="e">
        <f>#REF!</f>
        <v>#REF!</v>
      </c>
      <c r="S1490" s="37"/>
      <c r="T1490" s="242" t="e">
        <f t="shared" si="214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5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7"/>
        <v>#REF!</v>
      </c>
      <c r="K1491" s="16" t="e">
        <f t="shared" si="208"/>
        <v>#REF!</v>
      </c>
      <c r="L1491" s="16" t="e">
        <f t="shared" si="209"/>
        <v>#REF!</v>
      </c>
      <c r="M1491" s="276" t="e">
        <f t="shared" si="210"/>
        <v>#REF!</v>
      </c>
      <c r="N1491" s="16" t="e">
        <f t="shared" si="211"/>
        <v>#REF!</v>
      </c>
      <c r="O1491" s="16" t="e">
        <f t="shared" si="212"/>
        <v>#REF!</v>
      </c>
      <c r="P1491" s="16" t="e">
        <f>#REF!</f>
        <v>#REF!</v>
      </c>
      <c r="Q1491" s="16" t="e">
        <f t="shared" si="213"/>
        <v>#REF!</v>
      </c>
      <c r="R1491" s="241" t="e">
        <f>#REF!</f>
        <v>#REF!</v>
      </c>
      <c r="S1491" s="37"/>
      <c r="T1491" s="242" t="e">
        <f t="shared" si="214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5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7"/>
        <v>#REF!</v>
      </c>
      <c r="K1492" s="16" t="e">
        <f t="shared" si="208"/>
        <v>#REF!</v>
      </c>
      <c r="L1492" s="16" t="e">
        <f t="shared" si="209"/>
        <v>#REF!</v>
      </c>
      <c r="M1492" s="276" t="e">
        <f t="shared" si="210"/>
        <v>#REF!</v>
      </c>
      <c r="N1492" s="16" t="e">
        <f t="shared" si="211"/>
        <v>#REF!</v>
      </c>
      <c r="O1492" s="16" t="e">
        <f t="shared" si="212"/>
        <v>#REF!</v>
      </c>
      <c r="P1492" s="16" t="e">
        <f>#REF!</f>
        <v>#REF!</v>
      </c>
      <c r="Q1492" s="16" t="e">
        <f t="shared" si="213"/>
        <v>#REF!</v>
      </c>
      <c r="R1492" s="241" t="e">
        <f>#REF!</f>
        <v>#REF!</v>
      </c>
      <c r="S1492" s="37"/>
      <c r="T1492" s="242" t="e">
        <f t="shared" si="214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5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7"/>
        <v>#REF!</v>
      </c>
      <c r="K1493" s="16" t="e">
        <f t="shared" si="208"/>
        <v>#REF!</v>
      </c>
      <c r="L1493" s="16" t="e">
        <f t="shared" si="209"/>
        <v>#REF!</v>
      </c>
      <c r="M1493" s="276" t="e">
        <f t="shared" si="210"/>
        <v>#REF!</v>
      </c>
      <c r="N1493" s="16" t="e">
        <f t="shared" si="211"/>
        <v>#REF!</v>
      </c>
      <c r="O1493" s="16" t="e">
        <f t="shared" si="212"/>
        <v>#REF!</v>
      </c>
      <c r="P1493" s="16" t="e">
        <f>#REF!</f>
        <v>#REF!</v>
      </c>
      <c r="Q1493" s="16" t="e">
        <f t="shared" si="213"/>
        <v>#REF!</v>
      </c>
      <c r="R1493" s="241" t="e">
        <f>#REF!</f>
        <v>#REF!</v>
      </c>
      <c r="S1493" s="37"/>
      <c r="T1493" s="242" t="e">
        <f t="shared" si="214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5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7"/>
        <v>#REF!</v>
      </c>
      <c r="K1494" s="16" t="e">
        <f t="shared" si="208"/>
        <v>#REF!</v>
      </c>
      <c r="L1494" s="16" t="e">
        <f t="shared" si="209"/>
        <v>#REF!</v>
      </c>
      <c r="M1494" s="276" t="e">
        <f t="shared" si="210"/>
        <v>#REF!</v>
      </c>
      <c r="N1494" s="16" t="e">
        <f t="shared" si="211"/>
        <v>#REF!</v>
      </c>
      <c r="O1494" s="16" t="e">
        <f t="shared" si="212"/>
        <v>#REF!</v>
      </c>
      <c r="P1494" s="16" t="e">
        <f>#REF!</f>
        <v>#REF!</v>
      </c>
      <c r="Q1494" s="16" t="e">
        <f t="shared" si="213"/>
        <v>#REF!</v>
      </c>
      <c r="R1494" s="241" t="e">
        <f>#REF!</f>
        <v>#REF!</v>
      </c>
      <c r="S1494" s="37"/>
      <c r="T1494" s="242" t="e">
        <f t="shared" si="214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5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7"/>
        <v>#REF!</v>
      </c>
      <c r="K1495" s="16" t="e">
        <f t="shared" si="208"/>
        <v>#REF!</v>
      </c>
      <c r="L1495" s="16" t="e">
        <f t="shared" si="209"/>
        <v>#REF!</v>
      </c>
      <c r="M1495" s="276" t="e">
        <f t="shared" si="210"/>
        <v>#REF!</v>
      </c>
      <c r="N1495" s="16" t="e">
        <f t="shared" si="211"/>
        <v>#REF!</v>
      </c>
      <c r="O1495" s="16" t="e">
        <f t="shared" si="212"/>
        <v>#REF!</v>
      </c>
      <c r="P1495" s="16" t="e">
        <f>#REF!</f>
        <v>#REF!</v>
      </c>
      <c r="Q1495" s="16" t="e">
        <f t="shared" si="213"/>
        <v>#REF!</v>
      </c>
      <c r="R1495" s="241" t="e">
        <f>#REF!</f>
        <v>#REF!</v>
      </c>
      <c r="S1495" s="37"/>
      <c r="T1495" s="242" t="e">
        <f t="shared" si="214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5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7"/>
        <v>#REF!</v>
      </c>
      <c r="K1496" s="16" t="e">
        <f t="shared" si="208"/>
        <v>#REF!</v>
      </c>
      <c r="L1496" s="16" t="e">
        <f t="shared" si="209"/>
        <v>#REF!</v>
      </c>
      <c r="M1496" s="276" t="e">
        <f t="shared" si="210"/>
        <v>#REF!</v>
      </c>
      <c r="N1496" s="16" t="e">
        <f t="shared" si="211"/>
        <v>#REF!</v>
      </c>
      <c r="O1496" s="16" t="e">
        <f t="shared" si="212"/>
        <v>#REF!</v>
      </c>
      <c r="P1496" s="16" t="e">
        <f>#REF!</f>
        <v>#REF!</v>
      </c>
      <c r="Q1496" s="16" t="e">
        <f t="shared" si="213"/>
        <v>#REF!</v>
      </c>
      <c r="R1496" s="241" t="e">
        <f>#REF!</f>
        <v>#REF!</v>
      </c>
      <c r="S1496" s="37"/>
      <c r="T1496" s="242" t="e">
        <f t="shared" si="214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5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7"/>
        <v>#REF!</v>
      </c>
      <c r="K1497" s="16" t="e">
        <f t="shared" si="208"/>
        <v>#REF!</v>
      </c>
      <c r="L1497" s="16" t="e">
        <f t="shared" si="209"/>
        <v>#REF!</v>
      </c>
      <c r="M1497" s="276" t="e">
        <f t="shared" si="210"/>
        <v>#REF!</v>
      </c>
      <c r="N1497" s="16" t="e">
        <f t="shared" si="211"/>
        <v>#REF!</v>
      </c>
      <c r="O1497" s="16" t="e">
        <f t="shared" si="212"/>
        <v>#REF!</v>
      </c>
      <c r="P1497" s="16" t="e">
        <f>#REF!</f>
        <v>#REF!</v>
      </c>
      <c r="Q1497" s="16" t="e">
        <f t="shared" si="213"/>
        <v>#REF!</v>
      </c>
      <c r="R1497" s="241" t="e">
        <f>#REF!</f>
        <v>#REF!</v>
      </c>
      <c r="S1497" s="37"/>
      <c r="T1497" s="242" t="e">
        <f t="shared" si="214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5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7"/>
        <v>#REF!</v>
      </c>
      <c r="K1498" s="16" t="e">
        <f t="shared" si="208"/>
        <v>#REF!</v>
      </c>
      <c r="L1498" s="16" t="e">
        <f t="shared" si="209"/>
        <v>#REF!</v>
      </c>
      <c r="M1498" s="276" t="e">
        <f t="shared" si="210"/>
        <v>#REF!</v>
      </c>
      <c r="N1498" s="16" t="e">
        <f t="shared" si="211"/>
        <v>#REF!</v>
      </c>
      <c r="O1498" s="16" t="e">
        <f t="shared" si="212"/>
        <v>#REF!</v>
      </c>
      <c r="P1498" s="16" t="e">
        <f>#REF!</f>
        <v>#REF!</v>
      </c>
      <c r="Q1498" s="16" t="e">
        <f t="shared" si="213"/>
        <v>#REF!</v>
      </c>
      <c r="R1498" s="241" t="e">
        <f>#REF!</f>
        <v>#REF!</v>
      </c>
      <c r="S1498" s="37"/>
      <c r="T1498" s="242" t="e">
        <f t="shared" si="214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5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7"/>
        <v>#REF!</v>
      </c>
      <c r="K1499" s="16" t="e">
        <f t="shared" si="208"/>
        <v>#REF!</v>
      </c>
      <c r="L1499" s="16" t="e">
        <f t="shared" si="209"/>
        <v>#REF!</v>
      </c>
      <c r="M1499" s="276" t="e">
        <f t="shared" si="210"/>
        <v>#REF!</v>
      </c>
      <c r="N1499" s="16" t="e">
        <f t="shared" si="211"/>
        <v>#REF!</v>
      </c>
      <c r="O1499" s="16" t="e">
        <f t="shared" si="212"/>
        <v>#REF!</v>
      </c>
      <c r="P1499" s="16" t="e">
        <f>#REF!</f>
        <v>#REF!</v>
      </c>
      <c r="Q1499" s="16" t="e">
        <f t="shared" si="213"/>
        <v>#REF!</v>
      </c>
      <c r="R1499" s="241" t="e">
        <f>#REF!</f>
        <v>#REF!</v>
      </c>
      <c r="S1499" s="37"/>
      <c r="T1499" s="242" t="e">
        <f t="shared" si="214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5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7"/>
        <v>#REF!</v>
      </c>
      <c r="K1500" s="16" t="e">
        <f t="shared" si="208"/>
        <v>#REF!</v>
      </c>
      <c r="L1500" s="16" t="e">
        <f t="shared" si="209"/>
        <v>#REF!</v>
      </c>
      <c r="M1500" s="276" t="e">
        <f t="shared" si="210"/>
        <v>#REF!</v>
      </c>
      <c r="N1500" s="16" t="e">
        <f t="shared" si="211"/>
        <v>#REF!</v>
      </c>
      <c r="O1500" s="16" t="e">
        <f t="shared" si="212"/>
        <v>#REF!</v>
      </c>
      <c r="P1500" s="16" t="e">
        <f>#REF!</f>
        <v>#REF!</v>
      </c>
      <c r="Q1500" s="16" t="e">
        <f t="shared" si="213"/>
        <v>#REF!</v>
      </c>
      <c r="R1500" s="241" t="e">
        <f>#REF!</f>
        <v>#REF!</v>
      </c>
      <c r="S1500" s="37"/>
      <c r="T1500" s="242" t="e">
        <f t="shared" si="214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5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7"/>
        <v>#REF!</v>
      </c>
      <c r="K1501" s="16" t="e">
        <f t="shared" si="208"/>
        <v>#REF!</v>
      </c>
      <c r="L1501" s="16" t="e">
        <f t="shared" si="209"/>
        <v>#REF!</v>
      </c>
      <c r="M1501" s="276" t="e">
        <f t="shared" si="210"/>
        <v>#REF!</v>
      </c>
      <c r="N1501" s="16" t="e">
        <f t="shared" si="211"/>
        <v>#REF!</v>
      </c>
      <c r="O1501" s="16" t="e">
        <f t="shared" si="212"/>
        <v>#REF!</v>
      </c>
      <c r="P1501" s="16" t="e">
        <f>#REF!</f>
        <v>#REF!</v>
      </c>
      <c r="Q1501" s="16" t="e">
        <f t="shared" si="213"/>
        <v>#REF!</v>
      </c>
      <c r="R1501" s="241" t="e">
        <f>#REF!</f>
        <v>#REF!</v>
      </c>
      <c r="S1501" s="37"/>
      <c r="T1501" s="242" t="e">
        <f t="shared" si="214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5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7"/>
        <v>#REF!</v>
      </c>
      <c r="K1502" s="16" t="e">
        <f t="shared" si="208"/>
        <v>#REF!</v>
      </c>
      <c r="L1502" s="16" t="e">
        <f t="shared" si="209"/>
        <v>#REF!</v>
      </c>
      <c r="M1502" s="276" t="e">
        <f t="shared" si="210"/>
        <v>#REF!</v>
      </c>
      <c r="N1502" s="16" t="e">
        <f t="shared" si="211"/>
        <v>#REF!</v>
      </c>
      <c r="O1502" s="16" t="e">
        <f t="shared" si="212"/>
        <v>#REF!</v>
      </c>
      <c r="P1502" s="16" t="e">
        <f>#REF!</f>
        <v>#REF!</v>
      </c>
      <c r="Q1502" s="16" t="e">
        <f t="shared" si="213"/>
        <v>#REF!</v>
      </c>
      <c r="R1502" s="241" t="e">
        <f>#REF!</f>
        <v>#REF!</v>
      </c>
      <c r="S1502" s="37"/>
      <c r="T1502" s="242" t="e">
        <f t="shared" si="214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5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7"/>
        <v>#REF!</v>
      </c>
      <c r="K1503" s="16" t="e">
        <f t="shared" si="208"/>
        <v>#REF!</v>
      </c>
      <c r="L1503" s="16" t="e">
        <f t="shared" si="209"/>
        <v>#REF!</v>
      </c>
      <c r="M1503" s="276" t="e">
        <f t="shared" si="210"/>
        <v>#REF!</v>
      </c>
      <c r="N1503" s="16" t="e">
        <f t="shared" si="211"/>
        <v>#REF!</v>
      </c>
      <c r="O1503" s="16" t="e">
        <f t="shared" si="212"/>
        <v>#REF!</v>
      </c>
      <c r="P1503" s="16" t="e">
        <f>#REF!</f>
        <v>#REF!</v>
      </c>
      <c r="Q1503" s="16" t="e">
        <f t="shared" si="213"/>
        <v>#REF!</v>
      </c>
      <c r="R1503" s="241" t="e">
        <f>#REF!</f>
        <v>#REF!</v>
      </c>
      <c r="S1503" s="37"/>
      <c r="T1503" s="242" t="e">
        <f t="shared" si="214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5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7"/>
        <v>#REF!</v>
      </c>
      <c r="K1504" s="16" t="e">
        <f t="shared" si="208"/>
        <v>#REF!</v>
      </c>
      <c r="L1504" s="16" t="e">
        <f t="shared" si="209"/>
        <v>#REF!</v>
      </c>
      <c r="M1504" s="276" t="e">
        <f t="shared" si="210"/>
        <v>#REF!</v>
      </c>
      <c r="N1504" s="16" t="e">
        <f t="shared" si="211"/>
        <v>#REF!</v>
      </c>
      <c r="O1504" s="16" t="e">
        <f t="shared" si="212"/>
        <v>#REF!</v>
      </c>
      <c r="P1504" s="16" t="e">
        <f>#REF!</f>
        <v>#REF!</v>
      </c>
      <c r="Q1504" s="16" t="e">
        <f t="shared" si="213"/>
        <v>#REF!</v>
      </c>
      <c r="R1504" s="241" t="e">
        <f>#REF!</f>
        <v>#REF!</v>
      </c>
      <c r="S1504" s="37"/>
      <c r="T1504" s="242" t="e">
        <f t="shared" si="214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5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7"/>
        <v>#REF!</v>
      </c>
      <c r="K1505" s="16" t="e">
        <f t="shared" si="208"/>
        <v>#REF!</v>
      </c>
      <c r="L1505" s="16" t="e">
        <f t="shared" si="209"/>
        <v>#REF!</v>
      </c>
      <c r="M1505" s="276" t="e">
        <f t="shared" si="210"/>
        <v>#REF!</v>
      </c>
      <c r="N1505" s="16" t="e">
        <f t="shared" si="211"/>
        <v>#REF!</v>
      </c>
      <c r="O1505" s="16" t="e">
        <f t="shared" si="212"/>
        <v>#REF!</v>
      </c>
      <c r="P1505" s="16" t="e">
        <f>#REF!</f>
        <v>#REF!</v>
      </c>
      <c r="Q1505" s="16" t="e">
        <f t="shared" si="213"/>
        <v>#REF!</v>
      </c>
      <c r="R1505" s="241" t="e">
        <f>#REF!</f>
        <v>#REF!</v>
      </c>
      <c r="S1505" s="37"/>
      <c r="T1505" s="242" t="e">
        <f t="shared" si="214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5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7"/>
        <v>#REF!</v>
      </c>
      <c r="K1506" s="16" t="e">
        <f t="shared" si="208"/>
        <v>#REF!</v>
      </c>
      <c r="L1506" s="16" t="e">
        <f t="shared" si="209"/>
        <v>#REF!</v>
      </c>
      <c r="M1506" s="276" t="e">
        <f t="shared" si="210"/>
        <v>#REF!</v>
      </c>
      <c r="N1506" s="16" t="e">
        <f t="shared" si="211"/>
        <v>#REF!</v>
      </c>
      <c r="O1506" s="16" t="e">
        <f t="shared" si="212"/>
        <v>#REF!</v>
      </c>
      <c r="P1506" s="16" t="e">
        <f>#REF!</f>
        <v>#REF!</v>
      </c>
      <c r="Q1506" s="16" t="e">
        <f t="shared" si="213"/>
        <v>#REF!</v>
      </c>
      <c r="R1506" s="241" t="e">
        <f>#REF!</f>
        <v>#REF!</v>
      </c>
      <c r="S1506" s="37"/>
      <c r="T1506" s="242" t="e">
        <f t="shared" si="214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5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7"/>
        <v>#REF!</v>
      </c>
      <c r="K1507" s="16" t="e">
        <f t="shared" si="208"/>
        <v>#REF!</v>
      </c>
      <c r="L1507" s="16" t="e">
        <f t="shared" si="209"/>
        <v>#REF!</v>
      </c>
      <c r="M1507" s="276" t="e">
        <f t="shared" si="210"/>
        <v>#REF!</v>
      </c>
      <c r="N1507" s="16" t="e">
        <f t="shared" si="211"/>
        <v>#REF!</v>
      </c>
      <c r="O1507" s="16" t="e">
        <f t="shared" si="212"/>
        <v>#REF!</v>
      </c>
      <c r="P1507" s="16" t="e">
        <f>#REF!</f>
        <v>#REF!</v>
      </c>
      <c r="Q1507" s="16" t="e">
        <f t="shared" si="213"/>
        <v>#REF!</v>
      </c>
      <c r="R1507" s="241" t="e">
        <f>#REF!</f>
        <v>#REF!</v>
      </c>
      <c r="S1507" s="37"/>
      <c r="T1507" s="242" t="e">
        <f t="shared" si="214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5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7"/>
        <v>#REF!</v>
      </c>
      <c r="K1508" s="16" t="e">
        <f t="shared" si="208"/>
        <v>#REF!</v>
      </c>
      <c r="L1508" s="16" t="e">
        <f t="shared" si="209"/>
        <v>#REF!</v>
      </c>
      <c r="M1508" s="276" t="e">
        <f t="shared" si="210"/>
        <v>#REF!</v>
      </c>
      <c r="N1508" s="16" t="e">
        <f t="shared" si="211"/>
        <v>#REF!</v>
      </c>
      <c r="O1508" s="16" t="e">
        <f t="shared" si="212"/>
        <v>#REF!</v>
      </c>
      <c r="P1508" s="16" t="e">
        <f>#REF!</f>
        <v>#REF!</v>
      </c>
      <c r="Q1508" s="16" t="e">
        <f t="shared" si="213"/>
        <v>#REF!</v>
      </c>
      <c r="R1508" s="241" t="e">
        <f>#REF!</f>
        <v>#REF!</v>
      </c>
      <c r="S1508" s="37"/>
      <c r="T1508" s="242" t="e">
        <f t="shared" si="214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5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7"/>
        <v>#REF!</v>
      </c>
      <c r="K1509" s="16" t="e">
        <f t="shared" si="208"/>
        <v>#REF!</v>
      </c>
      <c r="L1509" s="16" t="e">
        <f t="shared" si="209"/>
        <v>#REF!</v>
      </c>
      <c r="M1509" s="276" t="e">
        <f t="shared" si="210"/>
        <v>#REF!</v>
      </c>
      <c r="N1509" s="16" t="e">
        <f t="shared" si="211"/>
        <v>#REF!</v>
      </c>
      <c r="O1509" s="16" t="e">
        <f t="shared" si="212"/>
        <v>#REF!</v>
      </c>
      <c r="P1509" s="16" t="e">
        <f>#REF!</f>
        <v>#REF!</v>
      </c>
      <c r="Q1509" s="16" t="e">
        <f t="shared" si="213"/>
        <v>#REF!</v>
      </c>
      <c r="R1509" s="241" t="e">
        <f>#REF!</f>
        <v>#REF!</v>
      </c>
      <c r="S1509" s="37"/>
      <c r="T1509" s="242" t="e">
        <f t="shared" si="214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5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7"/>
        <v>#REF!</v>
      </c>
      <c r="K1510" s="16" t="e">
        <f t="shared" si="208"/>
        <v>#REF!</v>
      </c>
      <c r="L1510" s="16" t="e">
        <f t="shared" si="209"/>
        <v>#REF!</v>
      </c>
      <c r="M1510" s="276" t="e">
        <f t="shared" si="210"/>
        <v>#REF!</v>
      </c>
      <c r="N1510" s="16" t="e">
        <f t="shared" si="211"/>
        <v>#REF!</v>
      </c>
      <c r="O1510" s="16" t="e">
        <f t="shared" si="212"/>
        <v>#REF!</v>
      </c>
      <c r="P1510" s="16" t="e">
        <f>#REF!</f>
        <v>#REF!</v>
      </c>
      <c r="Q1510" s="16" t="e">
        <f t="shared" si="213"/>
        <v>#REF!</v>
      </c>
      <c r="R1510" s="241" t="e">
        <f>#REF!</f>
        <v>#REF!</v>
      </c>
      <c r="S1510" s="37"/>
      <c r="T1510" s="242" t="e">
        <f t="shared" si="214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5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7"/>
        <v>#REF!</v>
      </c>
      <c r="K1511" s="16" t="e">
        <f t="shared" si="208"/>
        <v>#REF!</v>
      </c>
      <c r="L1511" s="16" t="e">
        <f t="shared" si="209"/>
        <v>#REF!</v>
      </c>
      <c r="M1511" s="276" t="e">
        <f t="shared" si="210"/>
        <v>#REF!</v>
      </c>
      <c r="N1511" s="16" t="e">
        <f t="shared" si="211"/>
        <v>#REF!</v>
      </c>
      <c r="O1511" s="16" t="e">
        <f t="shared" si="212"/>
        <v>#REF!</v>
      </c>
      <c r="P1511" s="16" t="e">
        <f>#REF!</f>
        <v>#REF!</v>
      </c>
      <c r="Q1511" s="16" t="e">
        <f t="shared" si="213"/>
        <v>#REF!</v>
      </c>
      <c r="R1511" s="241" t="e">
        <f>#REF!</f>
        <v>#REF!</v>
      </c>
      <c r="S1511" s="37"/>
      <c r="T1511" s="242" t="e">
        <f t="shared" si="214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5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7"/>
        <v>#REF!</v>
      </c>
      <c r="K1512" s="16" t="e">
        <f t="shared" si="208"/>
        <v>#REF!</v>
      </c>
      <c r="L1512" s="16" t="e">
        <f t="shared" si="209"/>
        <v>#REF!</v>
      </c>
      <c r="M1512" s="276" t="e">
        <f t="shared" si="210"/>
        <v>#REF!</v>
      </c>
      <c r="N1512" s="16" t="e">
        <f t="shared" si="211"/>
        <v>#REF!</v>
      </c>
      <c r="O1512" s="16" t="e">
        <f t="shared" si="212"/>
        <v>#REF!</v>
      </c>
      <c r="P1512" s="16" t="e">
        <f>#REF!</f>
        <v>#REF!</v>
      </c>
      <c r="Q1512" s="16" t="e">
        <f t="shared" si="213"/>
        <v>#REF!</v>
      </c>
      <c r="R1512" s="241" t="e">
        <f>#REF!</f>
        <v>#REF!</v>
      </c>
      <c r="S1512" s="37"/>
      <c r="T1512" s="242" t="e">
        <f t="shared" si="214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5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7"/>
        <v>#REF!</v>
      </c>
      <c r="K1513" s="16" t="e">
        <f t="shared" si="208"/>
        <v>#REF!</v>
      </c>
      <c r="L1513" s="16" t="e">
        <f t="shared" si="209"/>
        <v>#REF!</v>
      </c>
      <c r="M1513" s="276" t="e">
        <f t="shared" si="210"/>
        <v>#REF!</v>
      </c>
      <c r="N1513" s="16" t="e">
        <f t="shared" si="211"/>
        <v>#REF!</v>
      </c>
      <c r="O1513" s="16" t="e">
        <f t="shared" si="212"/>
        <v>#REF!</v>
      </c>
      <c r="P1513" s="16" t="e">
        <f>#REF!</f>
        <v>#REF!</v>
      </c>
      <c r="Q1513" s="16" t="e">
        <f t="shared" si="213"/>
        <v>#REF!</v>
      </c>
      <c r="R1513" s="241" t="e">
        <f>#REF!</f>
        <v>#REF!</v>
      </c>
      <c r="S1513" s="37"/>
      <c r="T1513" s="242" t="e">
        <f t="shared" si="214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5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7"/>
        <v>#REF!</v>
      </c>
      <c r="K1514" s="16" t="e">
        <f t="shared" si="208"/>
        <v>#REF!</v>
      </c>
      <c r="L1514" s="16" t="e">
        <f t="shared" si="209"/>
        <v>#REF!</v>
      </c>
      <c r="M1514" s="276" t="e">
        <f t="shared" si="210"/>
        <v>#REF!</v>
      </c>
      <c r="N1514" s="16" t="e">
        <f t="shared" si="211"/>
        <v>#REF!</v>
      </c>
      <c r="O1514" s="16" t="e">
        <f t="shared" si="212"/>
        <v>#REF!</v>
      </c>
      <c r="P1514" s="16" t="e">
        <f>#REF!</f>
        <v>#REF!</v>
      </c>
      <c r="Q1514" s="16" t="e">
        <f t="shared" si="213"/>
        <v>#REF!</v>
      </c>
      <c r="R1514" s="241" t="e">
        <f>#REF!</f>
        <v>#REF!</v>
      </c>
      <c r="S1514" s="37"/>
      <c r="T1514" s="242" t="e">
        <f t="shared" si="214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5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7"/>
        <v>#REF!</v>
      </c>
      <c r="K1515" s="16" t="e">
        <f t="shared" si="208"/>
        <v>#REF!</v>
      </c>
      <c r="L1515" s="16" t="e">
        <f t="shared" si="209"/>
        <v>#REF!</v>
      </c>
      <c r="M1515" s="276" t="e">
        <f t="shared" si="210"/>
        <v>#REF!</v>
      </c>
      <c r="N1515" s="16" t="e">
        <f t="shared" si="211"/>
        <v>#REF!</v>
      </c>
      <c r="O1515" s="16" t="e">
        <f t="shared" si="212"/>
        <v>#REF!</v>
      </c>
      <c r="P1515" s="16" t="e">
        <f>#REF!</f>
        <v>#REF!</v>
      </c>
      <c r="Q1515" s="16" t="e">
        <f t="shared" si="213"/>
        <v>#REF!</v>
      </c>
      <c r="R1515" s="241" t="e">
        <f>#REF!</f>
        <v>#REF!</v>
      </c>
      <c r="S1515" s="37"/>
      <c r="T1515" s="242" t="e">
        <f t="shared" si="214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5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7"/>
        <v>#REF!</v>
      </c>
      <c r="K1516" s="16" t="e">
        <f t="shared" si="208"/>
        <v>#REF!</v>
      </c>
      <c r="L1516" s="16" t="e">
        <f t="shared" si="209"/>
        <v>#REF!</v>
      </c>
      <c r="M1516" s="276" t="e">
        <f t="shared" si="210"/>
        <v>#REF!</v>
      </c>
      <c r="N1516" s="16" t="e">
        <f t="shared" si="211"/>
        <v>#REF!</v>
      </c>
      <c r="O1516" s="16" t="e">
        <f t="shared" si="212"/>
        <v>#REF!</v>
      </c>
      <c r="P1516" s="16" t="e">
        <f>#REF!</f>
        <v>#REF!</v>
      </c>
      <c r="Q1516" s="16" t="e">
        <f t="shared" si="213"/>
        <v>#REF!</v>
      </c>
      <c r="R1516" s="241" t="e">
        <f>#REF!</f>
        <v>#REF!</v>
      </c>
      <c r="S1516" s="37"/>
      <c r="T1516" s="242" t="e">
        <f t="shared" si="214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5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7"/>
        <v>#REF!</v>
      </c>
      <c r="K1517" s="16" t="e">
        <f t="shared" si="208"/>
        <v>#REF!</v>
      </c>
      <c r="L1517" s="16" t="e">
        <f t="shared" si="209"/>
        <v>#REF!</v>
      </c>
      <c r="M1517" s="276" t="e">
        <f t="shared" si="210"/>
        <v>#REF!</v>
      </c>
      <c r="N1517" s="16" t="e">
        <f t="shared" si="211"/>
        <v>#REF!</v>
      </c>
      <c r="O1517" s="16" t="e">
        <f t="shared" si="212"/>
        <v>#REF!</v>
      </c>
      <c r="P1517" s="16" t="e">
        <f>#REF!</f>
        <v>#REF!</v>
      </c>
      <c r="Q1517" s="16" t="e">
        <f t="shared" si="213"/>
        <v>#REF!</v>
      </c>
      <c r="R1517" s="241" t="e">
        <f>#REF!</f>
        <v>#REF!</v>
      </c>
      <c r="S1517" s="37"/>
      <c r="T1517" s="242" t="e">
        <f t="shared" si="214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5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7"/>
        <v>#REF!</v>
      </c>
      <c r="K1518" s="16" t="e">
        <f t="shared" si="208"/>
        <v>#REF!</v>
      </c>
      <c r="L1518" s="16" t="e">
        <f t="shared" si="209"/>
        <v>#REF!</v>
      </c>
      <c r="M1518" s="276" t="e">
        <f t="shared" si="210"/>
        <v>#REF!</v>
      </c>
      <c r="N1518" s="16" t="e">
        <f t="shared" si="211"/>
        <v>#REF!</v>
      </c>
      <c r="O1518" s="16" t="e">
        <f t="shared" si="212"/>
        <v>#REF!</v>
      </c>
      <c r="P1518" s="16" t="e">
        <f>#REF!</f>
        <v>#REF!</v>
      </c>
      <c r="Q1518" s="16" t="e">
        <f t="shared" si="213"/>
        <v>#REF!</v>
      </c>
      <c r="R1518" s="241" t="e">
        <f>#REF!</f>
        <v>#REF!</v>
      </c>
      <c r="S1518" s="37"/>
      <c r="T1518" s="242" t="e">
        <f t="shared" si="214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5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7"/>
        <v>#REF!</v>
      </c>
      <c r="K1519" s="16" t="e">
        <f t="shared" si="208"/>
        <v>#REF!</v>
      </c>
      <c r="L1519" s="16" t="e">
        <f t="shared" si="209"/>
        <v>#REF!</v>
      </c>
      <c r="M1519" s="276" t="e">
        <f t="shared" si="210"/>
        <v>#REF!</v>
      </c>
      <c r="N1519" s="16" t="e">
        <f t="shared" si="211"/>
        <v>#REF!</v>
      </c>
      <c r="O1519" s="16" t="e">
        <f t="shared" si="212"/>
        <v>#REF!</v>
      </c>
      <c r="P1519" s="16" t="e">
        <f>#REF!</f>
        <v>#REF!</v>
      </c>
      <c r="Q1519" s="16" t="e">
        <f t="shared" si="213"/>
        <v>#REF!</v>
      </c>
      <c r="R1519" s="241" t="e">
        <f>#REF!</f>
        <v>#REF!</v>
      </c>
      <c r="S1519" s="37"/>
      <c r="T1519" s="242" t="e">
        <f t="shared" si="214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5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7"/>
        <v>#REF!</v>
      </c>
      <c r="K1520" s="16" t="e">
        <f t="shared" si="208"/>
        <v>#REF!</v>
      </c>
      <c r="L1520" s="16" t="e">
        <f t="shared" si="209"/>
        <v>#REF!</v>
      </c>
      <c r="M1520" s="276" t="e">
        <f t="shared" si="210"/>
        <v>#REF!</v>
      </c>
      <c r="N1520" s="16" t="e">
        <f t="shared" si="211"/>
        <v>#REF!</v>
      </c>
      <c r="O1520" s="16" t="e">
        <f t="shared" si="212"/>
        <v>#REF!</v>
      </c>
      <c r="P1520" s="16" t="e">
        <f>#REF!</f>
        <v>#REF!</v>
      </c>
      <c r="Q1520" s="16" t="e">
        <f t="shared" si="213"/>
        <v>#REF!</v>
      </c>
      <c r="R1520" s="241" t="e">
        <f>#REF!</f>
        <v>#REF!</v>
      </c>
      <c r="S1520" s="37"/>
      <c r="T1520" s="242" t="e">
        <f t="shared" si="214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5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7"/>
        <v>#REF!</v>
      </c>
      <c r="K1521" s="16" t="e">
        <f t="shared" si="208"/>
        <v>#REF!</v>
      </c>
      <c r="L1521" s="16" t="e">
        <f t="shared" si="209"/>
        <v>#REF!</v>
      </c>
      <c r="M1521" s="276" t="e">
        <f t="shared" si="210"/>
        <v>#REF!</v>
      </c>
      <c r="N1521" s="16" t="e">
        <f t="shared" si="211"/>
        <v>#REF!</v>
      </c>
      <c r="O1521" s="16" t="e">
        <f t="shared" si="212"/>
        <v>#REF!</v>
      </c>
      <c r="P1521" s="16" t="e">
        <f>#REF!</f>
        <v>#REF!</v>
      </c>
      <c r="Q1521" s="16" t="e">
        <f t="shared" si="213"/>
        <v>#REF!</v>
      </c>
      <c r="R1521" s="241" t="e">
        <f>#REF!</f>
        <v>#REF!</v>
      </c>
      <c r="S1521" s="37"/>
      <c r="T1521" s="242" t="e">
        <f t="shared" si="214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5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7"/>
        <v>#REF!</v>
      </c>
      <c r="K1522" s="16" t="e">
        <f t="shared" si="208"/>
        <v>#REF!</v>
      </c>
      <c r="L1522" s="16" t="e">
        <f t="shared" si="209"/>
        <v>#REF!</v>
      </c>
      <c r="M1522" s="276" t="e">
        <f t="shared" si="210"/>
        <v>#REF!</v>
      </c>
      <c r="N1522" s="16" t="e">
        <f t="shared" si="211"/>
        <v>#REF!</v>
      </c>
      <c r="O1522" s="16" t="e">
        <f t="shared" si="212"/>
        <v>#REF!</v>
      </c>
      <c r="P1522" s="16" t="e">
        <f>#REF!</f>
        <v>#REF!</v>
      </c>
      <c r="Q1522" s="16" t="e">
        <f t="shared" si="213"/>
        <v>#REF!</v>
      </c>
      <c r="R1522" s="241" t="e">
        <f>#REF!</f>
        <v>#REF!</v>
      </c>
      <c r="S1522" s="37"/>
      <c r="T1522" s="242" t="e">
        <f t="shared" si="214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5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7"/>
        <v>#REF!</v>
      </c>
      <c r="K1523" s="16" t="e">
        <f t="shared" si="208"/>
        <v>#REF!</v>
      </c>
      <c r="L1523" s="16" t="e">
        <f t="shared" si="209"/>
        <v>#REF!</v>
      </c>
      <c r="M1523" s="276" t="e">
        <f t="shared" si="210"/>
        <v>#REF!</v>
      </c>
      <c r="N1523" s="16" t="e">
        <f t="shared" si="211"/>
        <v>#REF!</v>
      </c>
      <c r="O1523" s="16" t="e">
        <f t="shared" si="212"/>
        <v>#REF!</v>
      </c>
      <c r="P1523" s="16" t="e">
        <f>#REF!</f>
        <v>#REF!</v>
      </c>
      <c r="Q1523" s="16" t="e">
        <f t="shared" si="213"/>
        <v>#REF!</v>
      </c>
      <c r="R1523" s="241" t="e">
        <f>#REF!</f>
        <v>#REF!</v>
      </c>
      <c r="S1523" s="37"/>
      <c r="T1523" s="242" t="e">
        <f t="shared" si="214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5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7"/>
        <v>#REF!</v>
      </c>
      <c r="K1524" s="16" t="e">
        <f t="shared" si="208"/>
        <v>#REF!</v>
      </c>
      <c r="L1524" s="16" t="e">
        <f t="shared" si="209"/>
        <v>#REF!</v>
      </c>
      <c r="M1524" s="276" t="e">
        <f t="shared" si="210"/>
        <v>#REF!</v>
      </c>
      <c r="N1524" s="16" t="e">
        <f t="shared" si="211"/>
        <v>#REF!</v>
      </c>
      <c r="O1524" s="16" t="e">
        <f t="shared" si="212"/>
        <v>#REF!</v>
      </c>
      <c r="P1524" s="16" t="e">
        <f>#REF!</f>
        <v>#REF!</v>
      </c>
      <c r="Q1524" s="16" t="e">
        <f t="shared" si="213"/>
        <v>#REF!</v>
      </c>
      <c r="R1524" s="241" t="e">
        <f>#REF!</f>
        <v>#REF!</v>
      </c>
      <c r="S1524" s="37"/>
      <c r="T1524" s="242" t="e">
        <f t="shared" si="214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5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7"/>
        <v>#REF!</v>
      </c>
      <c r="K1525" s="16" t="e">
        <f t="shared" si="208"/>
        <v>#REF!</v>
      </c>
      <c r="L1525" s="16" t="e">
        <f t="shared" si="209"/>
        <v>#REF!</v>
      </c>
      <c r="M1525" s="276" t="e">
        <f t="shared" si="210"/>
        <v>#REF!</v>
      </c>
      <c r="N1525" s="16" t="e">
        <f t="shared" si="211"/>
        <v>#REF!</v>
      </c>
      <c r="O1525" s="16" t="e">
        <f t="shared" si="212"/>
        <v>#REF!</v>
      </c>
      <c r="P1525" s="16" t="e">
        <f>#REF!</f>
        <v>#REF!</v>
      </c>
      <c r="Q1525" s="16" t="e">
        <f t="shared" si="213"/>
        <v>#REF!</v>
      </c>
      <c r="R1525" s="241" t="e">
        <f>#REF!</f>
        <v>#REF!</v>
      </c>
      <c r="S1525" s="37"/>
      <c r="T1525" s="242" t="e">
        <f t="shared" si="214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5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7"/>
        <v>#REF!</v>
      </c>
      <c r="K1526" s="16" t="e">
        <f t="shared" si="208"/>
        <v>#REF!</v>
      </c>
      <c r="L1526" s="16" t="e">
        <f t="shared" si="209"/>
        <v>#REF!</v>
      </c>
      <c r="M1526" s="276" t="e">
        <f t="shared" si="210"/>
        <v>#REF!</v>
      </c>
      <c r="N1526" s="16" t="e">
        <f t="shared" si="211"/>
        <v>#REF!</v>
      </c>
      <c r="O1526" s="16" t="e">
        <f t="shared" si="212"/>
        <v>#REF!</v>
      </c>
      <c r="P1526" s="16" t="e">
        <f>#REF!</f>
        <v>#REF!</v>
      </c>
      <c r="Q1526" s="16" t="e">
        <f t="shared" si="213"/>
        <v>#REF!</v>
      </c>
      <c r="R1526" s="241" t="e">
        <f>#REF!</f>
        <v>#REF!</v>
      </c>
      <c r="S1526" s="37"/>
      <c r="T1526" s="242" t="e">
        <f t="shared" si="214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5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7"/>
        <v>#REF!</v>
      </c>
      <c r="K1527" s="16" t="e">
        <f t="shared" si="208"/>
        <v>#REF!</v>
      </c>
      <c r="L1527" s="16" t="e">
        <f t="shared" si="209"/>
        <v>#REF!</v>
      </c>
      <c r="M1527" s="276" t="e">
        <f t="shared" si="210"/>
        <v>#REF!</v>
      </c>
      <c r="N1527" s="16" t="e">
        <f t="shared" si="211"/>
        <v>#REF!</v>
      </c>
      <c r="O1527" s="16" t="e">
        <f t="shared" si="212"/>
        <v>#REF!</v>
      </c>
      <c r="P1527" s="16" t="e">
        <f>#REF!</f>
        <v>#REF!</v>
      </c>
      <c r="Q1527" s="16" t="e">
        <f t="shared" si="213"/>
        <v>#REF!</v>
      </c>
      <c r="R1527" s="241" t="e">
        <f>#REF!</f>
        <v>#REF!</v>
      </c>
      <c r="S1527" s="37"/>
      <c r="T1527" s="242" t="e">
        <f t="shared" si="214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5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7"/>
        <v>#REF!</v>
      </c>
      <c r="K1528" s="16" t="e">
        <f t="shared" si="208"/>
        <v>#REF!</v>
      </c>
      <c r="L1528" s="16" t="e">
        <f t="shared" si="209"/>
        <v>#REF!</v>
      </c>
      <c r="M1528" s="276" t="e">
        <f t="shared" si="210"/>
        <v>#REF!</v>
      </c>
      <c r="N1528" s="16" t="e">
        <f t="shared" si="211"/>
        <v>#REF!</v>
      </c>
      <c r="O1528" s="16" t="e">
        <f t="shared" si="212"/>
        <v>#REF!</v>
      </c>
      <c r="P1528" s="16" t="e">
        <f>#REF!</f>
        <v>#REF!</v>
      </c>
      <c r="Q1528" s="16" t="e">
        <f t="shared" si="213"/>
        <v>#REF!</v>
      </c>
      <c r="R1528" s="241" t="e">
        <f>#REF!</f>
        <v>#REF!</v>
      </c>
      <c r="S1528" s="37"/>
      <c r="T1528" s="242" t="e">
        <f t="shared" si="214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5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7"/>
        <v>#REF!</v>
      </c>
      <c r="K1529" s="16" t="e">
        <f t="shared" si="208"/>
        <v>#REF!</v>
      </c>
      <c r="L1529" s="16" t="e">
        <f t="shared" si="209"/>
        <v>#REF!</v>
      </c>
      <c r="M1529" s="276" t="e">
        <f t="shared" si="210"/>
        <v>#REF!</v>
      </c>
      <c r="N1529" s="16" t="e">
        <f t="shared" si="211"/>
        <v>#REF!</v>
      </c>
      <c r="O1529" s="16" t="e">
        <f t="shared" si="212"/>
        <v>#REF!</v>
      </c>
      <c r="P1529" s="16" t="e">
        <f>#REF!</f>
        <v>#REF!</v>
      </c>
      <c r="Q1529" s="16" t="e">
        <f t="shared" si="213"/>
        <v>#REF!</v>
      </c>
      <c r="R1529" s="241" t="e">
        <f>#REF!</f>
        <v>#REF!</v>
      </c>
      <c r="S1529" s="37"/>
      <c r="T1529" s="242" t="e">
        <f t="shared" si="214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5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7"/>
        <v>#REF!</v>
      </c>
      <c r="K1530" s="16" t="e">
        <f t="shared" si="208"/>
        <v>#REF!</v>
      </c>
      <c r="L1530" s="16" t="e">
        <f t="shared" si="209"/>
        <v>#REF!</v>
      </c>
      <c r="M1530" s="276" t="e">
        <f t="shared" si="210"/>
        <v>#REF!</v>
      </c>
      <c r="N1530" s="16" t="e">
        <f t="shared" si="211"/>
        <v>#REF!</v>
      </c>
      <c r="O1530" s="16" t="e">
        <f t="shared" si="212"/>
        <v>#REF!</v>
      </c>
      <c r="P1530" s="16" t="e">
        <f>#REF!</f>
        <v>#REF!</v>
      </c>
      <c r="Q1530" s="16" t="e">
        <f t="shared" si="213"/>
        <v>#REF!</v>
      </c>
      <c r="R1530" s="241" t="e">
        <f>#REF!</f>
        <v>#REF!</v>
      </c>
      <c r="S1530" s="37"/>
      <c r="T1530" s="242" t="e">
        <f t="shared" si="214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5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7"/>
        <v>#REF!</v>
      </c>
      <c r="K1531" s="16" t="e">
        <f t="shared" si="208"/>
        <v>#REF!</v>
      </c>
      <c r="L1531" s="16" t="e">
        <f t="shared" si="209"/>
        <v>#REF!</v>
      </c>
      <c r="M1531" s="276" t="e">
        <f t="shared" si="210"/>
        <v>#REF!</v>
      </c>
      <c r="N1531" s="16" t="e">
        <f t="shared" si="211"/>
        <v>#REF!</v>
      </c>
      <c r="O1531" s="16" t="e">
        <f t="shared" si="212"/>
        <v>#REF!</v>
      </c>
      <c r="P1531" s="16" t="e">
        <f>#REF!</f>
        <v>#REF!</v>
      </c>
      <c r="Q1531" s="16" t="e">
        <f t="shared" si="213"/>
        <v>#REF!</v>
      </c>
      <c r="R1531" s="241" t="e">
        <f>#REF!</f>
        <v>#REF!</v>
      </c>
      <c r="S1531" s="37"/>
      <c r="T1531" s="242" t="e">
        <f t="shared" si="214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5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7"/>
        <v>#REF!</v>
      </c>
      <c r="K1532" s="16" t="e">
        <f t="shared" si="208"/>
        <v>#REF!</v>
      </c>
      <c r="L1532" s="16" t="e">
        <f t="shared" si="209"/>
        <v>#REF!</v>
      </c>
      <c r="M1532" s="276" t="e">
        <f t="shared" si="210"/>
        <v>#REF!</v>
      </c>
      <c r="N1532" s="16" t="e">
        <f t="shared" si="211"/>
        <v>#REF!</v>
      </c>
      <c r="O1532" s="16" t="e">
        <f t="shared" si="212"/>
        <v>#REF!</v>
      </c>
      <c r="P1532" s="16" t="e">
        <f>#REF!</f>
        <v>#REF!</v>
      </c>
      <c r="Q1532" s="16" t="e">
        <f t="shared" si="213"/>
        <v>#REF!</v>
      </c>
      <c r="R1532" s="241" t="e">
        <f>#REF!</f>
        <v>#REF!</v>
      </c>
      <c r="S1532" s="37"/>
      <c r="T1532" s="242" t="e">
        <f t="shared" si="214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5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7"/>
        <v>#REF!</v>
      </c>
      <c r="K1533" s="16" t="e">
        <f t="shared" si="208"/>
        <v>#REF!</v>
      </c>
      <c r="L1533" s="16" t="e">
        <f t="shared" si="209"/>
        <v>#REF!</v>
      </c>
      <c r="M1533" s="276" t="e">
        <f t="shared" si="210"/>
        <v>#REF!</v>
      </c>
      <c r="N1533" s="16" t="e">
        <f t="shared" si="211"/>
        <v>#REF!</v>
      </c>
      <c r="O1533" s="16" t="e">
        <f t="shared" si="212"/>
        <v>#REF!</v>
      </c>
      <c r="P1533" s="16" t="e">
        <f>#REF!</f>
        <v>#REF!</v>
      </c>
      <c r="Q1533" s="16" t="e">
        <f t="shared" si="213"/>
        <v>#REF!</v>
      </c>
      <c r="R1533" s="241" t="e">
        <f>#REF!</f>
        <v>#REF!</v>
      </c>
      <c r="S1533" s="37"/>
      <c r="T1533" s="242" t="e">
        <f t="shared" si="214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5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7"/>
        <v>#REF!</v>
      </c>
      <c r="K1534" s="16" t="e">
        <f t="shared" si="208"/>
        <v>#REF!</v>
      </c>
      <c r="L1534" s="16" t="e">
        <f t="shared" si="209"/>
        <v>#REF!</v>
      </c>
      <c r="M1534" s="276" t="e">
        <f t="shared" si="210"/>
        <v>#REF!</v>
      </c>
      <c r="N1534" s="16" t="e">
        <f t="shared" si="211"/>
        <v>#REF!</v>
      </c>
      <c r="O1534" s="16" t="e">
        <f t="shared" si="212"/>
        <v>#REF!</v>
      </c>
      <c r="P1534" s="16" t="e">
        <f>#REF!</f>
        <v>#REF!</v>
      </c>
      <c r="Q1534" s="16" t="e">
        <f t="shared" si="213"/>
        <v>#REF!</v>
      </c>
      <c r="R1534" s="241" t="e">
        <f>#REF!</f>
        <v>#REF!</v>
      </c>
      <c r="S1534" s="37"/>
      <c r="T1534" s="242" t="e">
        <f t="shared" si="214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5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7"/>
        <v>#REF!</v>
      </c>
      <c r="K1535" s="16" t="e">
        <f t="shared" si="208"/>
        <v>#REF!</v>
      </c>
      <c r="L1535" s="16" t="e">
        <f t="shared" si="209"/>
        <v>#REF!</v>
      </c>
      <c r="M1535" s="276" t="e">
        <f t="shared" si="210"/>
        <v>#REF!</v>
      </c>
      <c r="N1535" s="16" t="e">
        <f t="shared" si="211"/>
        <v>#REF!</v>
      </c>
      <c r="O1535" s="16" t="e">
        <f t="shared" si="212"/>
        <v>#REF!</v>
      </c>
      <c r="P1535" s="16" t="e">
        <f>#REF!</f>
        <v>#REF!</v>
      </c>
      <c r="Q1535" s="16" t="e">
        <f t="shared" si="213"/>
        <v>#REF!</v>
      </c>
      <c r="R1535" s="241" t="e">
        <f>#REF!</f>
        <v>#REF!</v>
      </c>
      <c r="S1535" s="37"/>
      <c r="T1535" s="242" t="e">
        <f t="shared" si="214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5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7"/>
        <v>#REF!</v>
      </c>
      <c r="K1536" s="16" t="e">
        <f t="shared" si="208"/>
        <v>#REF!</v>
      </c>
      <c r="L1536" s="16" t="e">
        <f t="shared" si="209"/>
        <v>#REF!</v>
      </c>
      <c r="M1536" s="276" t="e">
        <f t="shared" si="210"/>
        <v>#REF!</v>
      </c>
      <c r="N1536" s="16" t="e">
        <f t="shared" si="211"/>
        <v>#REF!</v>
      </c>
      <c r="O1536" s="16" t="e">
        <f t="shared" si="212"/>
        <v>#REF!</v>
      </c>
      <c r="P1536" s="16" t="e">
        <f>#REF!</f>
        <v>#REF!</v>
      </c>
      <c r="Q1536" s="16" t="e">
        <f t="shared" si="213"/>
        <v>#REF!</v>
      </c>
      <c r="R1536" s="241" t="e">
        <f>#REF!</f>
        <v>#REF!</v>
      </c>
      <c r="S1536" s="37"/>
      <c r="T1536" s="242" t="e">
        <f t="shared" si="214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5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7"/>
        <v>#REF!</v>
      </c>
      <c r="K1537" s="16" t="e">
        <f t="shared" si="208"/>
        <v>#REF!</v>
      </c>
      <c r="L1537" s="16" t="e">
        <f t="shared" si="209"/>
        <v>#REF!</v>
      </c>
      <c r="M1537" s="276" t="e">
        <f t="shared" si="210"/>
        <v>#REF!</v>
      </c>
      <c r="N1537" s="16" t="e">
        <f t="shared" si="211"/>
        <v>#REF!</v>
      </c>
      <c r="O1537" s="16" t="e">
        <f t="shared" si="212"/>
        <v>#REF!</v>
      </c>
      <c r="P1537" s="16" t="e">
        <f>#REF!</f>
        <v>#REF!</v>
      </c>
      <c r="Q1537" s="16" t="e">
        <f t="shared" si="213"/>
        <v>#REF!</v>
      </c>
      <c r="R1537" s="241" t="e">
        <f>#REF!</f>
        <v>#REF!</v>
      </c>
      <c r="S1537" s="37"/>
      <c r="T1537" s="242" t="e">
        <f t="shared" si="214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5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7"/>
        <v>#REF!</v>
      </c>
      <c r="K1538" s="16" t="e">
        <f t="shared" si="208"/>
        <v>#REF!</v>
      </c>
      <c r="L1538" s="16" t="e">
        <f t="shared" si="209"/>
        <v>#REF!</v>
      </c>
      <c r="M1538" s="276" t="e">
        <f t="shared" si="210"/>
        <v>#REF!</v>
      </c>
      <c r="N1538" s="16" t="e">
        <f t="shared" si="211"/>
        <v>#REF!</v>
      </c>
      <c r="O1538" s="16" t="e">
        <f t="shared" si="212"/>
        <v>#REF!</v>
      </c>
      <c r="P1538" s="16" t="e">
        <f>#REF!</f>
        <v>#REF!</v>
      </c>
      <c r="Q1538" s="16" t="e">
        <f t="shared" si="213"/>
        <v>#REF!</v>
      </c>
      <c r="R1538" s="241" t="e">
        <f>#REF!</f>
        <v>#REF!</v>
      </c>
      <c r="S1538" s="37"/>
      <c r="T1538" s="242" t="e">
        <f t="shared" si="214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5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7"/>
        <v>#REF!</v>
      </c>
      <c r="K1539" s="16" t="e">
        <f t="shared" si="208"/>
        <v>#REF!</v>
      </c>
      <c r="L1539" s="16" t="e">
        <f t="shared" si="209"/>
        <v>#REF!</v>
      </c>
      <c r="M1539" s="276" t="e">
        <f t="shared" si="210"/>
        <v>#REF!</v>
      </c>
      <c r="N1539" s="16" t="e">
        <f t="shared" si="211"/>
        <v>#REF!</v>
      </c>
      <c r="O1539" s="16" t="e">
        <f t="shared" si="212"/>
        <v>#REF!</v>
      </c>
      <c r="P1539" s="16" t="e">
        <f>#REF!</f>
        <v>#REF!</v>
      </c>
      <c r="Q1539" s="16" t="e">
        <f t="shared" si="213"/>
        <v>#REF!</v>
      </c>
      <c r="R1539" s="241" t="e">
        <f>#REF!</f>
        <v>#REF!</v>
      </c>
      <c r="S1539" s="37"/>
      <c r="T1539" s="242" t="e">
        <f t="shared" si="214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5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7"/>
        <v>#REF!</v>
      </c>
      <c r="K1540" s="16" t="e">
        <f t="shared" si="208"/>
        <v>#REF!</v>
      </c>
      <c r="L1540" s="16" t="e">
        <f t="shared" si="209"/>
        <v>#REF!</v>
      </c>
      <c r="M1540" s="276" t="e">
        <f t="shared" si="210"/>
        <v>#REF!</v>
      </c>
      <c r="N1540" s="16" t="e">
        <f t="shared" si="211"/>
        <v>#REF!</v>
      </c>
      <c r="O1540" s="16" t="e">
        <f t="shared" si="212"/>
        <v>#REF!</v>
      </c>
      <c r="P1540" s="16" t="e">
        <f>#REF!</f>
        <v>#REF!</v>
      </c>
      <c r="Q1540" s="16" t="e">
        <f t="shared" si="213"/>
        <v>#REF!</v>
      </c>
      <c r="R1540" s="241" t="e">
        <f>#REF!</f>
        <v>#REF!</v>
      </c>
      <c r="S1540" s="37"/>
      <c r="T1540" s="242" t="e">
        <f t="shared" si="214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5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7"/>
        <v>#REF!</v>
      </c>
      <c r="K1541" s="16" t="e">
        <f t="shared" si="208"/>
        <v>#REF!</v>
      </c>
      <c r="L1541" s="16" t="e">
        <f t="shared" si="209"/>
        <v>#REF!</v>
      </c>
      <c r="M1541" s="276" t="e">
        <f t="shared" si="210"/>
        <v>#REF!</v>
      </c>
      <c r="N1541" s="16" t="e">
        <f t="shared" si="211"/>
        <v>#REF!</v>
      </c>
      <c r="O1541" s="16" t="e">
        <f t="shared" si="212"/>
        <v>#REF!</v>
      </c>
      <c r="P1541" s="16" t="e">
        <f>#REF!</f>
        <v>#REF!</v>
      </c>
      <c r="Q1541" s="16" t="e">
        <f t="shared" si="213"/>
        <v>#REF!</v>
      </c>
      <c r="R1541" s="241" t="e">
        <f>#REF!</f>
        <v>#REF!</v>
      </c>
      <c r="S1541" s="37"/>
      <c r="T1541" s="242" t="e">
        <f t="shared" si="214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5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6">I1542</f>
        <v>#REF!</v>
      </c>
      <c r="K1542" s="16" t="e">
        <f t="shared" ref="K1542:K1605" si="217">HOUR(I1542-H1542)+MINUTE(I1542-H1542)/60</f>
        <v>#REF!</v>
      </c>
      <c r="L1542" s="16" t="e">
        <f t="shared" ref="L1542:L1605" si="218">IF(J1542&lt;0.9993,"OP","")</f>
        <v>#REF!</v>
      </c>
      <c r="M1542" s="276" t="e">
        <f t="shared" ref="M1542:M1605" si="219">IF(K1542&lt;6,"ANT",IF(K1542&lt;12,"BLU","CID"))</f>
        <v>#REF!</v>
      </c>
      <c r="N1542" s="16" t="e">
        <f t="shared" ref="N1542:N1605" si="220">VALUE(O1542)</f>
        <v>#REF!</v>
      </c>
      <c r="O1542" s="16" t="e">
        <f t="shared" ref="O1542:O1605" si="221">SUBSTITUTE(P1542,"MW","")</f>
        <v>#REF!</v>
      </c>
      <c r="P1542" s="16" t="e">
        <f>#REF!</f>
        <v>#REF!</v>
      </c>
      <c r="Q1542" s="16" t="e">
        <f t="shared" ref="Q1542:Q1605" si="222">IF(J1542&gt;=0.99,"0","1")</f>
        <v>#REF!</v>
      </c>
      <c r="R1542" s="241" t="e">
        <f>#REF!</f>
        <v>#REF!</v>
      </c>
      <c r="S1542" s="37"/>
      <c r="T1542" s="242" t="e">
        <f t="shared" ref="T1542:T1605" si="223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6"/>
        <v>#REF!</v>
      </c>
      <c r="K1543" s="16" t="e">
        <f t="shared" si="217"/>
        <v>#REF!</v>
      </c>
      <c r="L1543" s="16" t="e">
        <f t="shared" si="218"/>
        <v>#REF!</v>
      </c>
      <c r="M1543" s="276" t="e">
        <f t="shared" si="219"/>
        <v>#REF!</v>
      </c>
      <c r="N1543" s="16" t="e">
        <f t="shared" si="220"/>
        <v>#REF!</v>
      </c>
      <c r="O1543" s="16" t="e">
        <f t="shared" si="221"/>
        <v>#REF!</v>
      </c>
      <c r="P1543" s="16" t="e">
        <f>#REF!</f>
        <v>#REF!</v>
      </c>
      <c r="Q1543" s="16" t="e">
        <f t="shared" si="222"/>
        <v>#REF!</v>
      </c>
      <c r="R1543" s="241" t="e">
        <f>#REF!</f>
        <v>#REF!</v>
      </c>
      <c r="S1543" s="37"/>
      <c r="T1543" s="242" t="e">
        <f t="shared" si="223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4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6"/>
        <v>#REF!</v>
      </c>
      <c r="K1544" s="16" t="e">
        <f t="shared" si="217"/>
        <v>#REF!</v>
      </c>
      <c r="L1544" s="16" t="e">
        <f t="shared" si="218"/>
        <v>#REF!</v>
      </c>
      <c r="M1544" s="276" t="e">
        <f t="shared" si="219"/>
        <v>#REF!</v>
      </c>
      <c r="N1544" s="16" t="e">
        <f t="shared" si="220"/>
        <v>#REF!</v>
      </c>
      <c r="O1544" s="16" t="e">
        <f t="shared" si="221"/>
        <v>#REF!</v>
      </c>
      <c r="P1544" s="16" t="e">
        <f>#REF!</f>
        <v>#REF!</v>
      </c>
      <c r="Q1544" s="16" t="e">
        <f t="shared" si="222"/>
        <v>#REF!</v>
      </c>
      <c r="R1544" s="241" t="e">
        <f>#REF!</f>
        <v>#REF!</v>
      </c>
      <c r="S1544" s="37"/>
      <c r="T1544" s="242" t="e">
        <f t="shared" si="223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4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6"/>
        <v>#REF!</v>
      </c>
      <c r="K1545" s="16" t="e">
        <f t="shared" si="217"/>
        <v>#REF!</v>
      </c>
      <c r="L1545" s="16" t="e">
        <f t="shared" si="218"/>
        <v>#REF!</v>
      </c>
      <c r="M1545" s="276" t="e">
        <f t="shared" si="219"/>
        <v>#REF!</v>
      </c>
      <c r="N1545" s="16" t="e">
        <f t="shared" si="220"/>
        <v>#REF!</v>
      </c>
      <c r="O1545" s="16" t="e">
        <f t="shared" si="221"/>
        <v>#REF!</v>
      </c>
      <c r="P1545" s="16" t="e">
        <f>#REF!</f>
        <v>#REF!</v>
      </c>
      <c r="Q1545" s="16" t="e">
        <f t="shared" si="222"/>
        <v>#REF!</v>
      </c>
      <c r="R1545" s="241" t="e">
        <f>#REF!</f>
        <v>#REF!</v>
      </c>
      <c r="S1545" s="37"/>
      <c r="T1545" s="242" t="e">
        <f t="shared" si="223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4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6"/>
        <v>#REF!</v>
      </c>
      <c r="K1546" s="16" t="e">
        <f t="shared" si="217"/>
        <v>#REF!</v>
      </c>
      <c r="L1546" s="16" t="e">
        <f t="shared" si="218"/>
        <v>#REF!</v>
      </c>
      <c r="M1546" s="276" t="e">
        <f t="shared" si="219"/>
        <v>#REF!</v>
      </c>
      <c r="N1546" s="16" t="e">
        <f t="shared" si="220"/>
        <v>#REF!</v>
      </c>
      <c r="O1546" s="16" t="e">
        <f t="shared" si="221"/>
        <v>#REF!</v>
      </c>
      <c r="P1546" s="16" t="e">
        <f>#REF!</f>
        <v>#REF!</v>
      </c>
      <c r="Q1546" s="16" t="e">
        <f t="shared" si="222"/>
        <v>#REF!</v>
      </c>
      <c r="R1546" s="241" t="e">
        <f>#REF!</f>
        <v>#REF!</v>
      </c>
      <c r="S1546" s="37"/>
      <c r="T1546" s="242" t="e">
        <f t="shared" si="223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4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6"/>
        <v>#REF!</v>
      </c>
      <c r="K1547" s="16" t="e">
        <f t="shared" si="217"/>
        <v>#REF!</v>
      </c>
      <c r="L1547" s="16" t="e">
        <f t="shared" si="218"/>
        <v>#REF!</v>
      </c>
      <c r="M1547" s="276" t="e">
        <f t="shared" si="219"/>
        <v>#REF!</v>
      </c>
      <c r="N1547" s="16" t="e">
        <f t="shared" si="220"/>
        <v>#REF!</v>
      </c>
      <c r="O1547" s="16" t="e">
        <f t="shared" si="221"/>
        <v>#REF!</v>
      </c>
      <c r="P1547" s="16" t="e">
        <f>#REF!</f>
        <v>#REF!</v>
      </c>
      <c r="Q1547" s="16" t="e">
        <f t="shared" si="222"/>
        <v>#REF!</v>
      </c>
      <c r="R1547" s="241" t="e">
        <f>#REF!</f>
        <v>#REF!</v>
      </c>
      <c r="S1547" s="37"/>
      <c r="T1547" s="242" t="e">
        <f t="shared" si="223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4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6"/>
        <v>#REF!</v>
      </c>
      <c r="K1548" s="16" t="e">
        <f t="shared" si="217"/>
        <v>#REF!</v>
      </c>
      <c r="L1548" s="16" t="e">
        <f t="shared" si="218"/>
        <v>#REF!</v>
      </c>
      <c r="M1548" s="276" t="e">
        <f t="shared" si="219"/>
        <v>#REF!</v>
      </c>
      <c r="N1548" s="16" t="e">
        <f t="shared" si="220"/>
        <v>#REF!</v>
      </c>
      <c r="O1548" s="16" t="e">
        <f t="shared" si="221"/>
        <v>#REF!</v>
      </c>
      <c r="P1548" s="16" t="e">
        <f>#REF!</f>
        <v>#REF!</v>
      </c>
      <c r="Q1548" s="16" t="e">
        <f t="shared" si="222"/>
        <v>#REF!</v>
      </c>
      <c r="R1548" s="241" t="e">
        <f>#REF!</f>
        <v>#REF!</v>
      </c>
      <c r="S1548" s="37"/>
      <c r="T1548" s="242" t="e">
        <f t="shared" si="223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4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6"/>
        <v>#REF!</v>
      </c>
      <c r="K1549" s="16" t="e">
        <f t="shared" si="217"/>
        <v>#REF!</v>
      </c>
      <c r="L1549" s="16" t="e">
        <f t="shared" si="218"/>
        <v>#REF!</v>
      </c>
      <c r="M1549" s="276" t="e">
        <f t="shared" si="219"/>
        <v>#REF!</v>
      </c>
      <c r="N1549" s="16" t="e">
        <f t="shared" si="220"/>
        <v>#REF!</v>
      </c>
      <c r="O1549" s="16" t="e">
        <f t="shared" si="221"/>
        <v>#REF!</v>
      </c>
      <c r="P1549" s="16" t="e">
        <f>#REF!</f>
        <v>#REF!</v>
      </c>
      <c r="Q1549" s="16" t="e">
        <f t="shared" si="222"/>
        <v>#REF!</v>
      </c>
      <c r="R1549" s="241" t="e">
        <f>#REF!</f>
        <v>#REF!</v>
      </c>
      <c r="S1549" s="37"/>
      <c r="T1549" s="242" t="e">
        <f t="shared" si="223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4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6"/>
        <v>#REF!</v>
      </c>
      <c r="K1550" s="16" t="e">
        <f t="shared" si="217"/>
        <v>#REF!</v>
      </c>
      <c r="L1550" s="16" t="e">
        <f t="shared" si="218"/>
        <v>#REF!</v>
      </c>
      <c r="M1550" s="276" t="e">
        <f t="shared" si="219"/>
        <v>#REF!</v>
      </c>
      <c r="N1550" s="16" t="e">
        <f t="shared" si="220"/>
        <v>#REF!</v>
      </c>
      <c r="O1550" s="16" t="e">
        <f t="shared" si="221"/>
        <v>#REF!</v>
      </c>
      <c r="P1550" s="16" t="e">
        <f>#REF!</f>
        <v>#REF!</v>
      </c>
      <c r="Q1550" s="16" t="e">
        <f t="shared" si="222"/>
        <v>#REF!</v>
      </c>
      <c r="R1550" s="241" t="e">
        <f>#REF!</f>
        <v>#REF!</v>
      </c>
      <c r="S1550" s="37"/>
      <c r="T1550" s="242" t="e">
        <f t="shared" si="223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4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6"/>
        <v>#REF!</v>
      </c>
      <c r="K1551" s="16" t="e">
        <f t="shared" si="217"/>
        <v>#REF!</v>
      </c>
      <c r="L1551" s="16" t="e">
        <f t="shared" si="218"/>
        <v>#REF!</v>
      </c>
      <c r="M1551" s="276" t="e">
        <f t="shared" si="219"/>
        <v>#REF!</v>
      </c>
      <c r="N1551" s="16" t="e">
        <f t="shared" si="220"/>
        <v>#REF!</v>
      </c>
      <c r="O1551" s="16" t="e">
        <f t="shared" si="221"/>
        <v>#REF!</v>
      </c>
      <c r="P1551" s="16" t="e">
        <f>#REF!</f>
        <v>#REF!</v>
      </c>
      <c r="Q1551" s="16" t="e">
        <f t="shared" si="222"/>
        <v>#REF!</v>
      </c>
      <c r="R1551" s="241" t="e">
        <f>#REF!</f>
        <v>#REF!</v>
      </c>
      <c r="S1551" s="37"/>
      <c r="T1551" s="242" t="e">
        <f t="shared" si="223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4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6"/>
        <v>#REF!</v>
      </c>
      <c r="K1552" s="16" t="e">
        <f t="shared" si="217"/>
        <v>#REF!</v>
      </c>
      <c r="L1552" s="16" t="e">
        <f t="shared" si="218"/>
        <v>#REF!</v>
      </c>
      <c r="M1552" s="276" t="e">
        <f t="shared" si="219"/>
        <v>#REF!</v>
      </c>
      <c r="N1552" s="16" t="e">
        <f t="shared" si="220"/>
        <v>#REF!</v>
      </c>
      <c r="O1552" s="16" t="e">
        <f t="shared" si="221"/>
        <v>#REF!</v>
      </c>
      <c r="P1552" s="16" t="e">
        <f>#REF!</f>
        <v>#REF!</v>
      </c>
      <c r="Q1552" s="16" t="e">
        <f t="shared" si="222"/>
        <v>#REF!</v>
      </c>
      <c r="R1552" s="241" t="e">
        <f>#REF!</f>
        <v>#REF!</v>
      </c>
      <c r="S1552" s="37"/>
      <c r="T1552" s="242" t="e">
        <f t="shared" si="223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4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6"/>
        <v>#REF!</v>
      </c>
      <c r="K1553" s="16" t="e">
        <f t="shared" si="217"/>
        <v>#REF!</v>
      </c>
      <c r="L1553" s="16" t="e">
        <f t="shared" si="218"/>
        <v>#REF!</v>
      </c>
      <c r="M1553" s="276" t="e">
        <f t="shared" si="219"/>
        <v>#REF!</v>
      </c>
      <c r="N1553" s="16" t="e">
        <f t="shared" si="220"/>
        <v>#REF!</v>
      </c>
      <c r="O1553" s="16" t="e">
        <f t="shared" si="221"/>
        <v>#REF!</v>
      </c>
      <c r="P1553" s="16" t="e">
        <f>#REF!</f>
        <v>#REF!</v>
      </c>
      <c r="Q1553" s="16" t="e">
        <f t="shared" si="222"/>
        <v>#REF!</v>
      </c>
      <c r="R1553" s="241" t="e">
        <f>#REF!</f>
        <v>#REF!</v>
      </c>
      <c r="S1553" s="37"/>
      <c r="T1553" s="242" t="e">
        <f t="shared" si="223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4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6"/>
        <v>#REF!</v>
      </c>
      <c r="K1554" s="16" t="e">
        <f t="shared" si="217"/>
        <v>#REF!</v>
      </c>
      <c r="L1554" s="16" t="e">
        <f t="shared" si="218"/>
        <v>#REF!</v>
      </c>
      <c r="M1554" s="276" t="e">
        <f t="shared" si="219"/>
        <v>#REF!</v>
      </c>
      <c r="N1554" s="16" t="e">
        <f t="shared" si="220"/>
        <v>#REF!</v>
      </c>
      <c r="O1554" s="16" t="e">
        <f t="shared" si="221"/>
        <v>#REF!</v>
      </c>
      <c r="P1554" s="16" t="e">
        <f>#REF!</f>
        <v>#REF!</v>
      </c>
      <c r="Q1554" s="16" t="e">
        <f t="shared" si="222"/>
        <v>#REF!</v>
      </c>
      <c r="R1554" s="241" t="e">
        <f>#REF!</f>
        <v>#REF!</v>
      </c>
      <c r="S1554" s="37"/>
      <c r="T1554" s="242" t="e">
        <f t="shared" si="223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4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6"/>
        <v>#REF!</v>
      </c>
      <c r="K1555" s="16" t="e">
        <f t="shared" si="217"/>
        <v>#REF!</v>
      </c>
      <c r="L1555" s="16" t="e">
        <f t="shared" si="218"/>
        <v>#REF!</v>
      </c>
      <c r="M1555" s="276" t="e">
        <f t="shared" si="219"/>
        <v>#REF!</v>
      </c>
      <c r="N1555" s="16" t="e">
        <f t="shared" si="220"/>
        <v>#REF!</v>
      </c>
      <c r="O1555" s="16" t="e">
        <f t="shared" si="221"/>
        <v>#REF!</v>
      </c>
      <c r="P1555" s="16" t="e">
        <f>#REF!</f>
        <v>#REF!</v>
      </c>
      <c r="Q1555" s="16" t="e">
        <f t="shared" si="222"/>
        <v>#REF!</v>
      </c>
      <c r="R1555" s="241" t="e">
        <f>#REF!</f>
        <v>#REF!</v>
      </c>
      <c r="S1555" s="37"/>
      <c r="T1555" s="242" t="e">
        <f t="shared" si="223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4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6"/>
        <v>#REF!</v>
      </c>
      <c r="K1556" s="16" t="e">
        <f t="shared" si="217"/>
        <v>#REF!</v>
      </c>
      <c r="L1556" s="16" t="e">
        <f t="shared" si="218"/>
        <v>#REF!</v>
      </c>
      <c r="M1556" s="276" t="e">
        <f t="shared" si="219"/>
        <v>#REF!</v>
      </c>
      <c r="N1556" s="16" t="e">
        <f t="shared" si="220"/>
        <v>#REF!</v>
      </c>
      <c r="O1556" s="16" t="e">
        <f t="shared" si="221"/>
        <v>#REF!</v>
      </c>
      <c r="P1556" s="16" t="e">
        <f>#REF!</f>
        <v>#REF!</v>
      </c>
      <c r="Q1556" s="16" t="e">
        <f t="shared" si="222"/>
        <v>#REF!</v>
      </c>
      <c r="R1556" s="241" t="e">
        <f>#REF!</f>
        <v>#REF!</v>
      </c>
      <c r="S1556" s="37"/>
      <c r="T1556" s="242" t="e">
        <f t="shared" si="223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4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6"/>
        <v>#REF!</v>
      </c>
      <c r="K1557" s="16" t="e">
        <f t="shared" si="217"/>
        <v>#REF!</v>
      </c>
      <c r="L1557" s="16" t="e">
        <f t="shared" si="218"/>
        <v>#REF!</v>
      </c>
      <c r="M1557" s="276" t="e">
        <f t="shared" si="219"/>
        <v>#REF!</v>
      </c>
      <c r="N1557" s="16" t="e">
        <f t="shared" si="220"/>
        <v>#REF!</v>
      </c>
      <c r="O1557" s="16" t="e">
        <f t="shared" si="221"/>
        <v>#REF!</v>
      </c>
      <c r="P1557" s="16" t="e">
        <f>#REF!</f>
        <v>#REF!</v>
      </c>
      <c r="Q1557" s="16" t="e">
        <f t="shared" si="222"/>
        <v>#REF!</v>
      </c>
      <c r="R1557" s="241" t="e">
        <f>#REF!</f>
        <v>#REF!</v>
      </c>
      <c r="S1557" s="37"/>
      <c r="T1557" s="242" t="e">
        <f t="shared" si="223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4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6"/>
        <v>#REF!</v>
      </c>
      <c r="K1558" s="16" t="e">
        <f t="shared" si="217"/>
        <v>#REF!</v>
      </c>
      <c r="L1558" s="16" t="e">
        <f t="shared" si="218"/>
        <v>#REF!</v>
      </c>
      <c r="M1558" s="276" t="e">
        <f t="shared" si="219"/>
        <v>#REF!</v>
      </c>
      <c r="N1558" s="16" t="e">
        <f t="shared" si="220"/>
        <v>#REF!</v>
      </c>
      <c r="O1558" s="16" t="e">
        <f t="shared" si="221"/>
        <v>#REF!</v>
      </c>
      <c r="P1558" s="16" t="e">
        <f>#REF!</f>
        <v>#REF!</v>
      </c>
      <c r="Q1558" s="16" t="e">
        <f t="shared" si="222"/>
        <v>#REF!</v>
      </c>
      <c r="R1558" s="241" t="e">
        <f>#REF!</f>
        <v>#REF!</v>
      </c>
      <c r="S1558" s="37"/>
      <c r="T1558" s="242" t="e">
        <f t="shared" si="223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4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6"/>
        <v>#REF!</v>
      </c>
      <c r="K1559" s="16" t="e">
        <f t="shared" si="217"/>
        <v>#REF!</v>
      </c>
      <c r="L1559" s="16" t="e">
        <f t="shared" si="218"/>
        <v>#REF!</v>
      </c>
      <c r="M1559" s="276" t="e">
        <f t="shared" si="219"/>
        <v>#REF!</v>
      </c>
      <c r="N1559" s="16" t="e">
        <f t="shared" si="220"/>
        <v>#REF!</v>
      </c>
      <c r="O1559" s="16" t="e">
        <f t="shared" si="221"/>
        <v>#REF!</v>
      </c>
      <c r="P1559" s="16" t="e">
        <f>#REF!</f>
        <v>#REF!</v>
      </c>
      <c r="Q1559" s="16" t="e">
        <f t="shared" si="222"/>
        <v>#REF!</v>
      </c>
      <c r="R1559" s="241" t="e">
        <f>#REF!</f>
        <v>#REF!</v>
      </c>
      <c r="S1559" s="37"/>
      <c r="T1559" s="242" t="e">
        <f t="shared" si="223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4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6"/>
        <v>#REF!</v>
      </c>
      <c r="K1560" s="16" t="e">
        <f t="shared" si="217"/>
        <v>#REF!</v>
      </c>
      <c r="L1560" s="16" t="e">
        <f t="shared" si="218"/>
        <v>#REF!</v>
      </c>
      <c r="M1560" s="276" t="e">
        <f t="shared" si="219"/>
        <v>#REF!</v>
      </c>
      <c r="N1560" s="16" t="e">
        <f t="shared" si="220"/>
        <v>#REF!</v>
      </c>
      <c r="O1560" s="16" t="e">
        <f t="shared" si="221"/>
        <v>#REF!</v>
      </c>
      <c r="P1560" s="16" t="e">
        <f>#REF!</f>
        <v>#REF!</v>
      </c>
      <c r="Q1560" s="16" t="e">
        <f t="shared" si="222"/>
        <v>#REF!</v>
      </c>
      <c r="R1560" s="241" t="e">
        <f>#REF!</f>
        <v>#REF!</v>
      </c>
      <c r="S1560" s="37"/>
      <c r="T1560" s="242" t="e">
        <f t="shared" si="223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4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6"/>
        <v>#REF!</v>
      </c>
      <c r="K1561" s="16" t="e">
        <f t="shared" si="217"/>
        <v>#REF!</v>
      </c>
      <c r="L1561" s="16" t="e">
        <f t="shared" si="218"/>
        <v>#REF!</v>
      </c>
      <c r="M1561" s="276" t="e">
        <f t="shared" si="219"/>
        <v>#REF!</v>
      </c>
      <c r="N1561" s="16" t="e">
        <f t="shared" si="220"/>
        <v>#REF!</v>
      </c>
      <c r="O1561" s="16" t="e">
        <f t="shared" si="221"/>
        <v>#REF!</v>
      </c>
      <c r="P1561" s="16" t="e">
        <f>#REF!</f>
        <v>#REF!</v>
      </c>
      <c r="Q1561" s="16" t="e">
        <f t="shared" si="222"/>
        <v>#REF!</v>
      </c>
      <c r="R1561" s="241" t="e">
        <f>#REF!</f>
        <v>#REF!</v>
      </c>
      <c r="S1561" s="37"/>
      <c r="T1561" s="242" t="e">
        <f t="shared" si="223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4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6"/>
        <v>#REF!</v>
      </c>
      <c r="K1562" s="16" t="e">
        <f t="shared" si="217"/>
        <v>#REF!</v>
      </c>
      <c r="L1562" s="16" t="e">
        <f t="shared" si="218"/>
        <v>#REF!</v>
      </c>
      <c r="M1562" s="276" t="e">
        <f t="shared" si="219"/>
        <v>#REF!</v>
      </c>
      <c r="N1562" s="16" t="e">
        <f t="shared" si="220"/>
        <v>#REF!</v>
      </c>
      <c r="O1562" s="16" t="e">
        <f t="shared" si="221"/>
        <v>#REF!</v>
      </c>
      <c r="P1562" s="16" t="e">
        <f>#REF!</f>
        <v>#REF!</v>
      </c>
      <c r="Q1562" s="16" t="e">
        <f t="shared" si="222"/>
        <v>#REF!</v>
      </c>
      <c r="R1562" s="241" t="e">
        <f>#REF!</f>
        <v>#REF!</v>
      </c>
      <c r="S1562" s="37"/>
      <c r="T1562" s="242" t="e">
        <f t="shared" si="223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4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6"/>
        <v>#REF!</v>
      </c>
      <c r="K1563" s="16" t="e">
        <f t="shared" si="217"/>
        <v>#REF!</v>
      </c>
      <c r="L1563" s="16" t="e">
        <f t="shared" si="218"/>
        <v>#REF!</v>
      </c>
      <c r="M1563" s="276" t="e">
        <f t="shared" si="219"/>
        <v>#REF!</v>
      </c>
      <c r="N1563" s="16" t="e">
        <f t="shared" si="220"/>
        <v>#REF!</v>
      </c>
      <c r="O1563" s="16" t="e">
        <f t="shared" si="221"/>
        <v>#REF!</v>
      </c>
      <c r="P1563" s="16" t="e">
        <f>#REF!</f>
        <v>#REF!</v>
      </c>
      <c r="Q1563" s="16" t="e">
        <f t="shared" si="222"/>
        <v>#REF!</v>
      </c>
      <c r="R1563" s="241" t="e">
        <f>#REF!</f>
        <v>#REF!</v>
      </c>
      <c r="S1563" s="37"/>
      <c r="T1563" s="242" t="e">
        <f t="shared" si="223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4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6"/>
        <v>#REF!</v>
      </c>
      <c r="K1564" s="16" t="e">
        <f t="shared" si="217"/>
        <v>#REF!</v>
      </c>
      <c r="L1564" s="16" t="e">
        <f t="shared" si="218"/>
        <v>#REF!</v>
      </c>
      <c r="M1564" s="276" t="e">
        <f t="shared" si="219"/>
        <v>#REF!</v>
      </c>
      <c r="N1564" s="16" t="e">
        <f t="shared" si="220"/>
        <v>#REF!</v>
      </c>
      <c r="O1564" s="16" t="e">
        <f t="shared" si="221"/>
        <v>#REF!</v>
      </c>
      <c r="P1564" s="16" t="e">
        <f>#REF!</f>
        <v>#REF!</v>
      </c>
      <c r="Q1564" s="16" t="e">
        <f t="shared" si="222"/>
        <v>#REF!</v>
      </c>
      <c r="R1564" s="241" t="e">
        <f>#REF!</f>
        <v>#REF!</v>
      </c>
      <c r="S1564" s="37"/>
      <c r="T1564" s="242" t="e">
        <f t="shared" si="223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4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6"/>
        <v>#REF!</v>
      </c>
      <c r="K1565" s="16" t="e">
        <f t="shared" si="217"/>
        <v>#REF!</v>
      </c>
      <c r="L1565" s="16" t="e">
        <f t="shared" si="218"/>
        <v>#REF!</v>
      </c>
      <c r="M1565" s="276" t="e">
        <f t="shared" si="219"/>
        <v>#REF!</v>
      </c>
      <c r="N1565" s="16" t="e">
        <f t="shared" si="220"/>
        <v>#REF!</v>
      </c>
      <c r="O1565" s="16" t="e">
        <f t="shared" si="221"/>
        <v>#REF!</v>
      </c>
      <c r="P1565" s="16" t="e">
        <f>#REF!</f>
        <v>#REF!</v>
      </c>
      <c r="Q1565" s="16" t="e">
        <f t="shared" si="222"/>
        <v>#REF!</v>
      </c>
      <c r="R1565" s="241" t="e">
        <f>#REF!</f>
        <v>#REF!</v>
      </c>
      <c r="S1565" s="37"/>
      <c r="T1565" s="242" t="e">
        <f t="shared" si="223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4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6"/>
        <v>#REF!</v>
      </c>
      <c r="K1566" s="16" t="e">
        <f t="shared" si="217"/>
        <v>#REF!</v>
      </c>
      <c r="L1566" s="16" t="e">
        <f t="shared" si="218"/>
        <v>#REF!</v>
      </c>
      <c r="M1566" s="276" t="e">
        <f t="shared" si="219"/>
        <v>#REF!</v>
      </c>
      <c r="N1566" s="16" t="e">
        <f t="shared" si="220"/>
        <v>#REF!</v>
      </c>
      <c r="O1566" s="16" t="e">
        <f t="shared" si="221"/>
        <v>#REF!</v>
      </c>
      <c r="P1566" s="16" t="e">
        <f>#REF!</f>
        <v>#REF!</v>
      </c>
      <c r="Q1566" s="16" t="e">
        <f t="shared" si="222"/>
        <v>#REF!</v>
      </c>
      <c r="R1566" s="241" t="e">
        <f>#REF!</f>
        <v>#REF!</v>
      </c>
      <c r="S1566" s="37"/>
      <c r="T1566" s="242" t="e">
        <f t="shared" si="223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4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6"/>
        <v>#REF!</v>
      </c>
      <c r="K1567" s="16" t="e">
        <f t="shared" si="217"/>
        <v>#REF!</v>
      </c>
      <c r="L1567" s="16" t="e">
        <f t="shared" si="218"/>
        <v>#REF!</v>
      </c>
      <c r="M1567" s="276" t="e">
        <f t="shared" si="219"/>
        <v>#REF!</v>
      </c>
      <c r="N1567" s="16" t="e">
        <f t="shared" si="220"/>
        <v>#REF!</v>
      </c>
      <c r="O1567" s="16" t="e">
        <f t="shared" si="221"/>
        <v>#REF!</v>
      </c>
      <c r="P1567" s="16" t="e">
        <f>#REF!</f>
        <v>#REF!</v>
      </c>
      <c r="Q1567" s="16" t="e">
        <f t="shared" si="222"/>
        <v>#REF!</v>
      </c>
      <c r="R1567" s="241" t="e">
        <f>#REF!</f>
        <v>#REF!</v>
      </c>
      <c r="S1567" s="37"/>
      <c r="T1567" s="242" t="e">
        <f t="shared" si="223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4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6"/>
        <v>#REF!</v>
      </c>
      <c r="K1568" s="16" t="e">
        <f t="shared" si="217"/>
        <v>#REF!</v>
      </c>
      <c r="L1568" s="16" t="e">
        <f t="shared" si="218"/>
        <v>#REF!</v>
      </c>
      <c r="M1568" s="276" t="e">
        <f t="shared" si="219"/>
        <v>#REF!</v>
      </c>
      <c r="N1568" s="16" t="e">
        <f t="shared" si="220"/>
        <v>#REF!</v>
      </c>
      <c r="O1568" s="16" t="e">
        <f t="shared" si="221"/>
        <v>#REF!</v>
      </c>
      <c r="P1568" s="16" t="e">
        <f>#REF!</f>
        <v>#REF!</v>
      </c>
      <c r="Q1568" s="16" t="e">
        <f t="shared" si="222"/>
        <v>#REF!</v>
      </c>
      <c r="R1568" s="241" t="e">
        <f>#REF!</f>
        <v>#REF!</v>
      </c>
      <c r="S1568" s="37"/>
      <c r="T1568" s="242" t="e">
        <f t="shared" si="223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4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6"/>
        <v>#REF!</v>
      </c>
      <c r="K1569" s="16" t="e">
        <f t="shared" si="217"/>
        <v>#REF!</v>
      </c>
      <c r="L1569" s="16" t="e">
        <f t="shared" si="218"/>
        <v>#REF!</v>
      </c>
      <c r="M1569" s="276" t="e">
        <f t="shared" si="219"/>
        <v>#REF!</v>
      </c>
      <c r="N1569" s="16" t="e">
        <f t="shared" si="220"/>
        <v>#REF!</v>
      </c>
      <c r="O1569" s="16" t="e">
        <f t="shared" si="221"/>
        <v>#REF!</v>
      </c>
      <c r="P1569" s="16" t="e">
        <f>#REF!</f>
        <v>#REF!</v>
      </c>
      <c r="Q1569" s="16" t="e">
        <f t="shared" si="222"/>
        <v>#REF!</v>
      </c>
      <c r="R1569" s="241" t="e">
        <f>#REF!</f>
        <v>#REF!</v>
      </c>
      <c r="S1569" s="37"/>
      <c r="T1569" s="242" t="e">
        <f t="shared" si="223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4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6"/>
        <v>#REF!</v>
      </c>
      <c r="K1570" s="16" t="e">
        <f t="shared" si="217"/>
        <v>#REF!</v>
      </c>
      <c r="L1570" s="16" t="e">
        <f t="shared" si="218"/>
        <v>#REF!</v>
      </c>
      <c r="M1570" s="276" t="e">
        <f t="shared" si="219"/>
        <v>#REF!</v>
      </c>
      <c r="N1570" s="16" t="e">
        <f t="shared" si="220"/>
        <v>#REF!</v>
      </c>
      <c r="O1570" s="16" t="e">
        <f t="shared" si="221"/>
        <v>#REF!</v>
      </c>
      <c r="P1570" s="16" t="e">
        <f>#REF!</f>
        <v>#REF!</v>
      </c>
      <c r="Q1570" s="16" t="e">
        <f t="shared" si="222"/>
        <v>#REF!</v>
      </c>
      <c r="R1570" s="241" t="e">
        <f>#REF!</f>
        <v>#REF!</v>
      </c>
      <c r="S1570" s="37"/>
      <c r="T1570" s="242" t="e">
        <f t="shared" si="223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4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6"/>
        <v>#REF!</v>
      </c>
      <c r="K1571" s="16" t="e">
        <f t="shared" si="217"/>
        <v>#REF!</v>
      </c>
      <c r="L1571" s="16" t="e">
        <f t="shared" si="218"/>
        <v>#REF!</v>
      </c>
      <c r="M1571" s="276" t="e">
        <f t="shared" si="219"/>
        <v>#REF!</v>
      </c>
      <c r="N1571" s="16" t="e">
        <f t="shared" si="220"/>
        <v>#REF!</v>
      </c>
      <c r="O1571" s="16" t="e">
        <f t="shared" si="221"/>
        <v>#REF!</v>
      </c>
      <c r="P1571" s="16" t="e">
        <f>#REF!</f>
        <v>#REF!</v>
      </c>
      <c r="Q1571" s="16" t="e">
        <f t="shared" si="222"/>
        <v>#REF!</v>
      </c>
      <c r="R1571" s="241" t="e">
        <f>#REF!</f>
        <v>#REF!</v>
      </c>
      <c r="S1571" s="37"/>
      <c r="T1571" s="242" t="e">
        <f t="shared" si="223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4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6"/>
        <v>#REF!</v>
      </c>
      <c r="K1572" s="16" t="e">
        <f t="shared" si="217"/>
        <v>#REF!</v>
      </c>
      <c r="L1572" s="16" t="e">
        <f t="shared" si="218"/>
        <v>#REF!</v>
      </c>
      <c r="M1572" s="276" t="e">
        <f t="shared" si="219"/>
        <v>#REF!</v>
      </c>
      <c r="N1572" s="16" t="e">
        <f t="shared" si="220"/>
        <v>#REF!</v>
      </c>
      <c r="O1572" s="16" t="e">
        <f t="shared" si="221"/>
        <v>#REF!</v>
      </c>
      <c r="P1572" s="16" t="e">
        <f>#REF!</f>
        <v>#REF!</v>
      </c>
      <c r="Q1572" s="16" t="e">
        <f t="shared" si="222"/>
        <v>#REF!</v>
      </c>
      <c r="R1572" s="241" t="e">
        <f>#REF!</f>
        <v>#REF!</v>
      </c>
      <c r="S1572" s="37"/>
      <c r="T1572" s="242" t="e">
        <f t="shared" si="223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4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6"/>
        <v>#REF!</v>
      </c>
      <c r="K1573" s="16" t="e">
        <f t="shared" si="217"/>
        <v>#REF!</v>
      </c>
      <c r="L1573" s="16" t="e">
        <f t="shared" si="218"/>
        <v>#REF!</v>
      </c>
      <c r="M1573" s="276" t="e">
        <f t="shared" si="219"/>
        <v>#REF!</v>
      </c>
      <c r="N1573" s="16" t="e">
        <f t="shared" si="220"/>
        <v>#REF!</v>
      </c>
      <c r="O1573" s="16" t="e">
        <f t="shared" si="221"/>
        <v>#REF!</v>
      </c>
      <c r="P1573" s="16" t="e">
        <f>#REF!</f>
        <v>#REF!</v>
      </c>
      <c r="Q1573" s="16" t="e">
        <f t="shared" si="222"/>
        <v>#REF!</v>
      </c>
      <c r="R1573" s="241" t="e">
        <f>#REF!</f>
        <v>#REF!</v>
      </c>
      <c r="S1573" s="37"/>
      <c r="T1573" s="242" t="e">
        <f t="shared" si="223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4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6"/>
        <v>#REF!</v>
      </c>
      <c r="K1574" s="16" t="e">
        <f t="shared" si="217"/>
        <v>#REF!</v>
      </c>
      <c r="L1574" s="16" t="e">
        <f t="shared" si="218"/>
        <v>#REF!</v>
      </c>
      <c r="M1574" s="276" t="e">
        <f t="shared" si="219"/>
        <v>#REF!</v>
      </c>
      <c r="N1574" s="16" t="e">
        <f t="shared" si="220"/>
        <v>#REF!</v>
      </c>
      <c r="O1574" s="16" t="e">
        <f t="shared" si="221"/>
        <v>#REF!</v>
      </c>
      <c r="P1574" s="16" t="e">
        <f>#REF!</f>
        <v>#REF!</v>
      </c>
      <c r="Q1574" s="16" t="e">
        <f t="shared" si="222"/>
        <v>#REF!</v>
      </c>
      <c r="R1574" s="241" t="e">
        <f>#REF!</f>
        <v>#REF!</v>
      </c>
      <c r="S1574" s="37"/>
      <c r="T1574" s="242" t="e">
        <f t="shared" si="223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4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6"/>
        <v>#REF!</v>
      </c>
      <c r="K1575" s="16" t="e">
        <f t="shared" si="217"/>
        <v>#REF!</v>
      </c>
      <c r="L1575" s="16" t="e">
        <f t="shared" si="218"/>
        <v>#REF!</v>
      </c>
      <c r="M1575" s="276" t="e">
        <f t="shared" si="219"/>
        <v>#REF!</v>
      </c>
      <c r="N1575" s="16" t="e">
        <f t="shared" si="220"/>
        <v>#REF!</v>
      </c>
      <c r="O1575" s="16" t="e">
        <f t="shared" si="221"/>
        <v>#REF!</v>
      </c>
      <c r="P1575" s="16" t="e">
        <f>#REF!</f>
        <v>#REF!</v>
      </c>
      <c r="Q1575" s="16" t="e">
        <f t="shared" si="222"/>
        <v>#REF!</v>
      </c>
      <c r="R1575" s="241" t="e">
        <f>#REF!</f>
        <v>#REF!</v>
      </c>
      <c r="S1575" s="37"/>
      <c r="T1575" s="242" t="e">
        <f t="shared" si="223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4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6"/>
        <v>#REF!</v>
      </c>
      <c r="K1576" s="16" t="e">
        <f t="shared" si="217"/>
        <v>#REF!</v>
      </c>
      <c r="L1576" s="16" t="e">
        <f t="shared" si="218"/>
        <v>#REF!</v>
      </c>
      <c r="M1576" s="276" t="e">
        <f t="shared" si="219"/>
        <v>#REF!</v>
      </c>
      <c r="N1576" s="16" t="e">
        <f t="shared" si="220"/>
        <v>#REF!</v>
      </c>
      <c r="O1576" s="16" t="e">
        <f t="shared" si="221"/>
        <v>#REF!</v>
      </c>
      <c r="P1576" s="16" t="e">
        <f>#REF!</f>
        <v>#REF!</v>
      </c>
      <c r="Q1576" s="16" t="e">
        <f t="shared" si="222"/>
        <v>#REF!</v>
      </c>
      <c r="R1576" s="241" t="e">
        <f>#REF!</f>
        <v>#REF!</v>
      </c>
      <c r="S1576" s="37"/>
      <c r="T1576" s="242" t="e">
        <f t="shared" si="223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4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6"/>
        <v>#REF!</v>
      </c>
      <c r="K1577" s="16" t="e">
        <f t="shared" si="217"/>
        <v>#REF!</v>
      </c>
      <c r="L1577" s="16" t="e">
        <f t="shared" si="218"/>
        <v>#REF!</v>
      </c>
      <c r="M1577" s="276" t="e">
        <f t="shared" si="219"/>
        <v>#REF!</v>
      </c>
      <c r="N1577" s="16" t="e">
        <f t="shared" si="220"/>
        <v>#REF!</v>
      </c>
      <c r="O1577" s="16" t="e">
        <f t="shared" si="221"/>
        <v>#REF!</v>
      </c>
      <c r="P1577" s="16" t="e">
        <f>#REF!</f>
        <v>#REF!</v>
      </c>
      <c r="Q1577" s="16" t="e">
        <f t="shared" si="222"/>
        <v>#REF!</v>
      </c>
      <c r="R1577" s="241" t="e">
        <f>#REF!</f>
        <v>#REF!</v>
      </c>
      <c r="S1577" s="37"/>
      <c r="T1577" s="242" t="e">
        <f t="shared" si="223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4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6"/>
        <v>#REF!</v>
      </c>
      <c r="K1578" s="16" t="e">
        <f t="shared" si="217"/>
        <v>#REF!</v>
      </c>
      <c r="L1578" s="16" t="e">
        <f t="shared" si="218"/>
        <v>#REF!</v>
      </c>
      <c r="M1578" s="276" t="e">
        <f t="shared" si="219"/>
        <v>#REF!</v>
      </c>
      <c r="N1578" s="16" t="e">
        <f t="shared" si="220"/>
        <v>#REF!</v>
      </c>
      <c r="O1578" s="16" t="e">
        <f t="shared" si="221"/>
        <v>#REF!</v>
      </c>
      <c r="P1578" s="16" t="e">
        <f>#REF!</f>
        <v>#REF!</v>
      </c>
      <c r="Q1578" s="16" t="e">
        <f t="shared" si="222"/>
        <v>#REF!</v>
      </c>
      <c r="R1578" s="241" t="e">
        <f>#REF!</f>
        <v>#REF!</v>
      </c>
      <c r="S1578" s="37"/>
      <c r="T1578" s="242" t="e">
        <f t="shared" si="223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4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6"/>
        <v>#REF!</v>
      </c>
      <c r="K1579" s="16" t="e">
        <f t="shared" si="217"/>
        <v>#REF!</v>
      </c>
      <c r="L1579" s="16" t="e">
        <f t="shared" si="218"/>
        <v>#REF!</v>
      </c>
      <c r="M1579" s="276" t="e">
        <f t="shared" si="219"/>
        <v>#REF!</v>
      </c>
      <c r="N1579" s="16" t="e">
        <f t="shared" si="220"/>
        <v>#REF!</v>
      </c>
      <c r="O1579" s="16" t="e">
        <f t="shared" si="221"/>
        <v>#REF!</v>
      </c>
      <c r="P1579" s="16" t="e">
        <f>#REF!</f>
        <v>#REF!</v>
      </c>
      <c r="Q1579" s="16" t="e">
        <f t="shared" si="222"/>
        <v>#REF!</v>
      </c>
      <c r="R1579" s="241" t="e">
        <f>#REF!</f>
        <v>#REF!</v>
      </c>
      <c r="S1579" s="37"/>
      <c r="T1579" s="242" t="e">
        <f t="shared" si="223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4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6"/>
        <v>#REF!</v>
      </c>
      <c r="K1580" s="16" t="e">
        <f t="shared" si="217"/>
        <v>#REF!</v>
      </c>
      <c r="L1580" s="16" t="e">
        <f t="shared" si="218"/>
        <v>#REF!</v>
      </c>
      <c r="M1580" s="276" t="e">
        <f t="shared" si="219"/>
        <v>#REF!</v>
      </c>
      <c r="N1580" s="16" t="e">
        <f t="shared" si="220"/>
        <v>#REF!</v>
      </c>
      <c r="O1580" s="16" t="e">
        <f t="shared" si="221"/>
        <v>#REF!</v>
      </c>
      <c r="P1580" s="16" t="e">
        <f>#REF!</f>
        <v>#REF!</v>
      </c>
      <c r="Q1580" s="16" t="e">
        <f t="shared" si="222"/>
        <v>#REF!</v>
      </c>
      <c r="R1580" s="241" t="e">
        <f>#REF!</f>
        <v>#REF!</v>
      </c>
      <c r="S1580" s="37"/>
      <c r="T1580" s="242" t="e">
        <f t="shared" si="223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4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6"/>
        <v>#REF!</v>
      </c>
      <c r="K1581" s="16" t="e">
        <f t="shared" si="217"/>
        <v>#REF!</v>
      </c>
      <c r="L1581" s="16" t="e">
        <f t="shared" si="218"/>
        <v>#REF!</v>
      </c>
      <c r="M1581" s="276" t="e">
        <f t="shared" si="219"/>
        <v>#REF!</v>
      </c>
      <c r="N1581" s="16" t="e">
        <f t="shared" si="220"/>
        <v>#REF!</v>
      </c>
      <c r="O1581" s="16" t="e">
        <f t="shared" si="221"/>
        <v>#REF!</v>
      </c>
      <c r="P1581" s="16" t="e">
        <f>#REF!</f>
        <v>#REF!</v>
      </c>
      <c r="Q1581" s="16" t="e">
        <f t="shared" si="222"/>
        <v>#REF!</v>
      </c>
      <c r="R1581" s="241" t="e">
        <f>#REF!</f>
        <v>#REF!</v>
      </c>
      <c r="S1581" s="37"/>
      <c r="T1581" s="242" t="e">
        <f t="shared" si="223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4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6"/>
        <v>#REF!</v>
      </c>
      <c r="K1582" s="16" t="e">
        <f t="shared" si="217"/>
        <v>#REF!</v>
      </c>
      <c r="L1582" s="16" t="e">
        <f t="shared" si="218"/>
        <v>#REF!</v>
      </c>
      <c r="M1582" s="276" t="e">
        <f t="shared" si="219"/>
        <v>#REF!</v>
      </c>
      <c r="N1582" s="16" t="e">
        <f t="shared" si="220"/>
        <v>#REF!</v>
      </c>
      <c r="O1582" s="16" t="e">
        <f t="shared" si="221"/>
        <v>#REF!</v>
      </c>
      <c r="P1582" s="16" t="e">
        <f>#REF!</f>
        <v>#REF!</v>
      </c>
      <c r="Q1582" s="16" t="e">
        <f t="shared" si="222"/>
        <v>#REF!</v>
      </c>
      <c r="R1582" s="241" t="e">
        <f>#REF!</f>
        <v>#REF!</v>
      </c>
      <c r="S1582" s="37"/>
      <c r="T1582" s="242" t="e">
        <f t="shared" si="223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4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6"/>
        <v>#REF!</v>
      </c>
      <c r="K1583" s="16" t="e">
        <f t="shared" si="217"/>
        <v>#REF!</v>
      </c>
      <c r="L1583" s="16" t="e">
        <f t="shared" si="218"/>
        <v>#REF!</v>
      </c>
      <c r="M1583" s="276" t="e">
        <f t="shared" si="219"/>
        <v>#REF!</v>
      </c>
      <c r="N1583" s="16" t="e">
        <f t="shared" si="220"/>
        <v>#REF!</v>
      </c>
      <c r="O1583" s="16" t="e">
        <f t="shared" si="221"/>
        <v>#REF!</v>
      </c>
      <c r="P1583" s="16" t="e">
        <f>#REF!</f>
        <v>#REF!</v>
      </c>
      <c r="Q1583" s="16" t="e">
        <f t="shared" si="222"/>
        <v>#REF!</v>
      </c>
      <c r="R1583" s="241" t="e">
        <f>#REF!</f>
        <v>#REF!</v>
      </c>
      <c r="S1583" s="37"/>
      <c r="T1583" s="242" t="e">
        <f t="shared" si="223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4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6"/>
        <v>#REF!</v>
      </c>
      <c r="K1584" s="16" t="e">
        <f t="shared" si="217"/>
        <v>#REF!</v>
      </c>
      <c r="L1584" s="16" t="e">
        <f t="shared" si="218"/>
        <v>#REF!</v>
      </c>
      <c r="M1584" s="276" t="e">
        <f t="shared" si="219"/>
        <v>#REF!</v>
      </c>
      <c r="N1584" s="16" t="e">
        <f t="shared" si="220"/>
        <v>#REF!</v>
      </c>
      <c r="O1584" s="16" t="e">
        <f t="shared" si="221"/>
        <v>#REF!</v>
      </c>
      <c r="P1584" s="16" t="e">
        <f>#REF!</f>
        <v>#REF!</v>
      </c>
      <c r="Q1584" s="16" t="e">
        <f t="shared" si="222"/>
        <v>#REF!</v>
      </c>
      <c r="R1584" s="241" t="e">
        <f>#REF!</f>
        <v>#REF!</v>
      </c>
      <c r="S1584" s="37"/>
      <c r="T1584" s="242" t="e">
        <f t="shared" si="223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4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6"/>
        <v>#REF!</v>
      </c>
      <c r="K1585" s="16" t="e">
        <f t="shared" si="217"/>
        <v>#REF!</v>
      </c>
      <c r="L1585" s="16" t="e">
        <f t="shared" si="218"/>
        <v>#REF!</v>
      </c>
      <c r="M1585" s="276" t="e">
        <f t="shared" si="219"/>
        <v>#REF!</v>
      </c>
      <c r="N1585" s="16" t="e">
        <f t="shared" si="220"/>
        <v>#REF!</v>
      </c>
      <c r="O1585" s="16" t="e">
        <f t="shared" si="221"/>
        <v>#REF!</v>
      </c>
      <c r="P1585" s="16" t="e">
        <f>#REF!</f>
        <v>#REF!</v>
      </c>
      <c r="Q1585" s="16" t="e">
        <f t="shared" si="222"/>
        <v>#REF!</v>
      </c>
      <c r="R1585" s="241" t="e">
        <f>#REF!</f>
        <v>#REF!</v>
      </c>
      <c r="S1585" s="37"/>
      <c r="T1585" s="242" t="e">
        <f t="shared" si="223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4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6"/>
        <v>#REF!</v>
      </c>
      <c r="K1586" s="16" t="e">
        <f t="shared" si="217"/>
        <v>#REF!</v>
      </c>
      <c r="L1586" s="16" t="e">
        <f t="shared" si="218"/>
        <v>#REF!</v>
      </c>
      <c r="M1586" s="276" t="e">
        <f t="shared" si="219"/>
        <v>#REF!</v>
      </c>
      <c r="N1586" s="16" t="e">
        <f t="shared" si="220"/>
        <v>#REF!</v>
      </c>
      <c r="O1586" s="16" t="e">
        <f t="shared" si="221"/>
        <v>#REF!</v>
      </c>
      <c r="P1586" s="16" t="e">
        <f>#REF!</f>
        <v>#REF!</v>
      </c>
      <c r="Q1586" s="16" t="e">
        <f t="shared" si="222"/>
        <v>#REF!</v>
      </c>
      <c r="R1586" s="241" t="e">
        <f>#REF!</f>
        <v>#REF!</v>
      </c>
      <c r="S1586" s="37"/>
      <c r="T1586" s="242" t="e">
        <f t="shared" si="223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4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6"/>
        <v>#REF!</v>
      </c>
      <c r="K1587" s="16" t="e">
        <f t="shared" si="217"/>
        <v>#REF!</v>
      </c>
      <c r="L1587" s="16" t="e">
        <f t="shared" si="218"/>
        <v>#REF!</v>
      </c>
      <c r="M1587" s="276" t="e">
        <f t="shared" si="219"/>
        <v>#REF!</v>
      </c>
      <c r="N1587" s="16" t="e">
        <f t="shared" si="220"/>
        <v>#REF!</v>
      </c>
      <c r="O1587" s="16" t="e">
        <f t="shared" si="221"/>
        <v>#REF!</v>
      </c>
      <c r="P1587" s="16" t="e">
        <f>#REF!</f>
        <v>#REF!</v>
      </c>
      <c r="Q1587" s="16" t="e">
        <f t="shared" si="222"/>
        <v>#REF!</v>
      </c>
      <c r="R1587" s="241" t="e">
        <f>#REF!</f>
        <v>#REF!</v>
      </c>
      <c r="S1587" s="37"/>
      <c r="T1587" s="242" t="e">
        <f t="shared" si="223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4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6"/>
        <v>#REF!</v>
      </c>
      <c r="K1588" s="16" t="e">
        <f t="shared" si="217"/>
        <v>#REF!</v>
      </c>
      <c r="L1588" s="16" t="e">
        <f t="shared" si="218"/>
        <v>#REF!</v>
      </c>
      <c r="M1588" s="276" t="e">
        <f t="shared" si="219"/>
        <v>#REF!</v>
      </c>
      <c r="N1588" s="16" t="e">
        <f t="shared" si="220"/>
        <v>#REF!</v>
      </c>
      <c r="O1588" s="16" t="e">
        <f t="shared" si="221"/>
        <v>#REF!</v>
      </c>
      <c r="P1588" s="16" t="e">
        <f>#REF!</f>
        <v>#REF!</v>
      </c>
      <c r="Q1588" s="16" t="e">
        <f t="shared" si="222"/>
        <v>#REF!</v>
      </c>
      <c r="R1588" s="241" t="e">
        <f>#REF!</f>
        <v>#REF!</v>
      </c>
      <c r="S1588" s="37"/>
      <c r="T1588" s="242" t="e">
        <f t="shared" si="223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4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6"/>
        <v>#REF!</v>
      </c>
      <c r="K1589" s="16" t="e">
        <f t="shared" si="217"/>
        <v>#REF!</v>
      </c>
      <c r="L1589" s="16" t="e">
        <f t="shared" si="218"/>
        <v>#REF!</v>
      </c>
      <c r="M1589" s="276" t="e">
        <f t="shared" si="219"/>
        <v>#REF!</v>
      </c>
      <c r="N1589" s="16" t="e">
        <f t="shared" si="220"/>
        <v>#REF!</v>
      </c>
      <c r="O1589" s="16" t="e">
        <f t="shared" si="221"/>
        <v>#REF!</v>
      </c>
      <c r="P1589" s="16" t="e">
        <f>#REF!</f>
        <v>#REF!</v>
      </c>
      <c r="Q1589" s="16" t="e">
        <f t="shared" si="222"/>
        <v>#REF!</v>
      </c>
      <c r="R1589" s="241" t="e">
        <f>#REF!</f>
        <v>#REF!</v>
      </c>
      <c r="S1589" s="37"/>
      <c r="T1589" s="242" t="e">
        <f t="shared" si="223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4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6"/>
        <v>#REF!</v>
      </c>
      <c r="K1590" s="16" t="e">
        <f t="shared" si="217"/>
        <v>#REF!</v>
      </c>
      <c r="L1590" s="16" t="e">
        <f t="shared" si="218"/>
        <v>#REF!</v>
      </c>
      <c r="M1590" s="276" t="e">
        <f t="shared" si="219"/>
        <v>#REF!</v>
      </c>
      <c r="N1590" s="16" t="e">
        <f t="shared" si="220"/>
        <v>#REF!</v>
      </c>
      <c r="O1590" s="16" t="e">
        <f t="shared" si="221"/>
        <v>#REF!</v>
      </c>
      <c r="P1590" s="16" t="e">
        <f>#REF!</f>
        <v>#REF!</v>
      </c>
      <c r="Q1590" s="16" t="e">
        <f t="shared" si="222"/>
        <v>#REF!</v>
      </c>
      <c r="R1590" s="241" t="e">
        <f>#REF!</f>
        <v>#REF!</v>
      </c>
      <c r="S1590" s="37"/>
      <c r="T1590" s="242" t="e">
        <f t="shared" si="223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4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6"/>
        <v>#REF!</v>
      </c>
      <c r="K1591" s="16" t="e">
        <f t="shared" si="217"/>
        <v>#REF!</v>
      </c>
      <c r="L1591" s="16" t="e">
        <f t="shared" si="218"/>
        <v>#REF!</v>
      </c>
      <c r="M1591" s="276" t="e">
        <f t="shared" si="219"/>
        <v>#REF!</v>
      </c>
      <c r="N1591" s="16" t="e">
        <f t="shared" si="220"/>
        <v>#REF!</v>
      </c>
      <c r="O1591" s="16" t="e">
        <f t="shared" si="221"/>
        <v>#REF!</v>
      </c>
      <c r="P1591" s="16" t="e">
        <f>#REF!</f>
        <v>#REF!</v>
      </c>
      <c r="Q1591" s="16" t="e">
        <f t="shared" si="222"/>
        <v>#REF!</v>
      </c>
      <c r="R1591" s="241" t="e">
        <f>#REF!</f>
        <v>#REF!</v>
      </c>
      <c r="S1591" s="37"/>
      <c r="T1591" s="242" t="e">
        <f t="shared" si="223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4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6"/>
        <v>#REF!</v>
      </c>
      <c r="K1592" s="16" t="e">
        <f t="shared" si="217"/>
        <v>#REF!</v>
      </c>
      <c r="L1592" s="16" t="e">
        <f t="shared" si="218"/>
        <v>#REF!</v>
      </c>
      <c r="M1592" s="276" t="e">
        <f t="shared" si="219"/>
        <v>#REF!</v>
      </c>
      <c r="N1592" s="16" t="e">
        <f t="shared" si="220"/>
        <v>#REF!</v>
      </c>
      <c r="O1592" s="16" t="e">
        <f t="shared" si="221"/>
        <v>#REF!</v>
      </c>
      <c r="P1592" s="16" t="e">
        <f>#REF!</f>
        <v>#REF!</v>
      </c>
      <c r="Q1592" s="16" t="e">
        <f t="shared" si="222"/>
        <v>#REF!</v>
      </c>
      <c r="R1592" s="241" t="e">
        <f>#REF!</f>
        <v>#REF!</v>
      </c>
      <c r="S1592" s="37"/>
      <c r="T1592" s="242" t="e">
        <f t="shared" si="223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4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6"/>
        <v>#REF!</v>
      </c>
      <c r="K1593" s="16" t="e">
        <f t="shared" si="217"/>
        <v>#REF!</v>
      </c>
      <c r="L1593" s="16" t="e">
        <f t="shared" si="218"/>
        <v>#REF!</v>
      </c>
      <c r="M1593" s="276" t="e">
        <f t="shared" si="219"/>
        <v>#REF!</v>
      </c>
      <c r="N1593" s="16" t="e">
        <f t="shared" si="220"/>
        <v>#REF!</v>
      </c>
      <c r="O1593" s="16" t="e">
        <f t="shared" si="221"/>
        <v>#REF!</v>
      </c>
      <c r="P1593" s="16" t="e">
        <f>#REF!</f>
        <v>#REF!</v>
      </c>
      <c r="Q1593" s="16" t="e">
        <f t="shared" si="222"/>
        <v>#REF!</v>
      </c>
      <c r="R1593" s="241" t="e">
        <f>#REF!</f>
        <v>#REF!</v>
      </c>
      <c r="S1593" s="37"/>
      <c r="T1593" s="242" t="e">
        <f t="shared" si="223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4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6"/>
        <v>#REF!</v>
      </c>
      <c r="K1594" s="16" t="e">
        <f t="shared" si="217"/>
        <v>#REF!</v>
      </c>
      <c r="L1594" s="16" t="e">
        <f t="shared" si="218"/>
        <v>#REF!</v>
      </c>
      <c r="M1594" s="276" t="e">
        <f t="shared" si="219"/>
        <v>#REF!</v>
      </c>
      <c r="N1594" s="16" t="e">
        <f t="shared" si="220"/>
        <v>#REF!</v>
      </c>
      <c r="O1594" s="16" t="e">
        <f t="shared" si="221"/>
        <v>#REF!</v>
      </c>
      <c r="P1594" s="16" t="e">
        <f>#REF!</f>
        <v>#REF!</v>
      </c>
      <c r="Q1594" s="16" t="e">
        <f t="shared" si="222"/>
        <v>#REF!</v>
      </c>
      <c r="R1594" s="241" t="e">
        <f>#REF!</f>
        <v>#REF!</v>
      </c>
      <c r="S1594" s="37"/>
      <c r="T1594" s="242" t="e">
        <f t="shared" si="223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4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6"/>
        <v>#REF!</v>
      </c>
      <c r="K1595" s="16" t="e">
        <f t="shared" si="217"/>
        <v>#REF!</v>
      </c>
      <c r="L1595" s="16" t="e">
        <f t="shared" si="218"/>
        <v>#REF!</v>
      </c>
      <c r="M1595" s="276" t="e">
        <f t="shared" si="219"/>
        <v>#REF!</v>
      </c>
      <c r="N1595" s="16" t="e">
        <f t="shared" si="220"/>
        <v>#REF!</v>
      </c>
      <c r="O1595" s="16" t="e">
        <f t="shared" si="221"/>
        <v>#REF!</v>
      </c>
      <c r="P1595" s="16" t="e">
        <f>#REF!</f>
        <v>#REF!</v>
      </c>
      <c r="Q1595" s="16" t="e">
        <f t="shared" si="222"/>
        <v>#REF!</v>
      </c>
      <c r="R1595" s="241" t="e">
        <f>#REF!</f>
        <v>#REF!</v>
      </c>
      <c r="S1595" s="37"/>
      <c r="T1595" s="242" t="e">
        <f t="shared" si="223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4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6"/>
        <v>#REF!</v>
      </c>
      <c r="K1596" s="16" t="e">
        <f t="shared" si="217"/>
        <v>#REF!</v>
      </c>
      <c r="L1596" s="16" t="e">
        <f t="shared" si="218"/>
        <v>#REF!</v>
      </c>
      <c r="M1596" s="276" t="e">
        <f t="shared" si="219"/>
        <v>#REF!</v>
      </c>
      <c r="N1596" s="16" t="e">
        <f t="shared" si="220"/>
        <v>#REF!</v>
      </c>
      <c r="O1596" s="16" t="e">
        <f t="shared" si="221"/>
        <v>#REF!</v>
      </c>
      <c r="P1596" s="16" t="e">
        <f>#REF!</f>
        <v>#REF!</v>
      </c>
      <c r="Q1596" s="16" t="e">
        <f t="shared" si="222"/>
        <v>#REF!</v>
      </c>
      <c r="R1596" s="241" t="e">
        <f>#REF!</f>
        <v>#REF!</v>
      </c>
      <c r="S1596" s="37"/>
      <c r="T1596" s="242" t="e">
        <f t="shared" si="223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4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6"/>
        <v>#REF!</v>
      </c>
      <c r="K1597" s="16" t="e">
        <f t="shared" si="217"/>
        <v>#REF!</v>
      </c>
      <c r="L1597" s="16" t="e">
        <f t="shared" si="218"/>
        <v>#REF!</v>
      </c>
      <c r="M1597" s="276" t="e">
        <f t="shared" si="219"/>
        <v>#REF!</v>
      </c>
      <c r="N1597" s="16" t="e">
        <f t="shared" si="220"/>
        <v>#REF!</v>
      </c>
      <c r="O1597" s="16" t="e">
        <f t="shared" si="221"/>
        <v>#REF!</v>
      </c>
      <c r="P1597" s="16" t="e">
        <f>#REF!</f>
        <v>#REF!</v>
      </c>
      <c r="Q1597" s="16" t="e">
        <f t="shared" si="222"/>
        <v>#REF!</v>
      </c>
      <c r="R1597" s="241" t="e">
        <f>#REF!</f>
        <v>#REF!</v>
      </c>
      <c r="S1597" s="37"/>
      <c r="T1597" s="242" t="e">
        <f t="shared" si="223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4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6"/>
        <v>#REF!</v>
      </c>
      <c r="K1598" s="16" t="e">
        <f t="shared" si="217"/>
        <v>#REF!</v>
      </c>
      <c r="L1598" s="16" t="e">
        <f t="shared" si="218"/>
        <v>#REF!</v>
      </c>
      <c r="M1598" s="276" t="e">
        <f t="shared" si="219"/>
        <v>#REF!</v>
      </c>
      <c r="N1598" s="16" t="e">
        <f t="shared" si="220"/>
        <v>#REF!</v>
      </c>
      <c r="O1598" s="16" t="e">
        <f t="shared" si="221"/>
        <v>#REF!</v>
      </c>
      <c r="P1598" s="16" t="e">
        <f>#REF!</f>
        <v>#REF!</v>
      </c>
      <c r="Q1598" s="16" t="e">
        <f t="shared" si="222"/>
        <v>#REF!</v>
      </c>
      <c r="R1598" s="241" t="e">
        <f>#REF!</f>
        <v>#REF!</v>
      </c>
      <c r="S1598" s="37"/>
      <c r="T1598" s="242" t="e">
        <f t="shared" si="223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4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6"/>
        <v>#REF!</v>
      </c>
      <c r="K1599" s="16" t="e">
        <f t="shared" si="217"/>
        <v>#REF!</v>
      </c>
      <c r="L1599" s="16" t="e">
        <f t="shared" si="218"/>
        <v>#REF!</v>
      </c>
      <c r="M1599" s="276" t="e">
        <f t="shared" si="219"/>
        <v>#REF!</v>
      </c>
      <c r="N1599" s="16" t="e">
        <f t="shared" si="220"/>
        <v>#REF!</v>
      </c>
      <c r="O1599" s="16" t="e">
        <f t="shared" si="221"/>
        <v>#REF!</v>
      </c>
      <c r="P1599" s="16" t="e">
        <f>#REF!</f>
        <v>#REF!</v>
      </c>
      <c r="Q1599" s="16" t="e">
        <f t="shared" si="222"/>
        <v>#REF!</v>
      </c>
      <c r="R1599" s="241" t="e">
        <f>#REF!</f>
        <v>#REF!</v>
      </c>
      <c r="S1599" s="37"/>
      <c r="T1599" s="242" t="e">
        <f t="shared" si="223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4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6"/>
        <v>#REF!</v>
      </c>
      <c r="K1600" s="16" t="e">
        <f t="shared" si="217"/>
        <v>#REF!</v>
      </c>
      <c r="L1600" s="16" t="e">
        <f t="shared" si="218"/>
        <v>#REF!</v>
      </c>
      <c r="M1600" s="276" t="e">
        <f t="shared" si="219"/>
        <v>#REF!</v>
      </c>
      <c r="N1600" s="16" t="e">
        <f t="shared" si="220"/>
        <v>#REF!</v>
      </c>
      <c r="O1600" s="16" t="e">
        <f t="shared" si="221"/>
        <v>#REF!</v>
      </c>
      <c r="P1600" s="16" t="e">
        <f>#REF!</f>
        <v>#REF!</v>
      </c>
      <c r="Q1600" s="16" t="e">
        <f t="shared" si="222"/>
        <v>#REF!</v>
      </c>
      <c r="R1600" s="241" t="e">
        <f>#REF!</f>
        <v>#REF!</v>
      </c>
      <c r="S1600" s="37"/>
      <c r="T1600" s="242" t="e">
        <f t="shared" si="223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4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6"/>
        <v>#REF!</v>
      </c>
      <c r="K1601" s="16" t="e">
        <f t="shared" si="217"/>
        <v>#REF!</v>
      </c>
      <c r="L1601" s="16" t="e">
        <f t="shared" si="218"/>
        <v>#REF!</v>
      </c>
      <c r="M1601" s="276" t="e">
        <f t="shared" si="219"/>
        <v>#REF!</v>
      </c>
      <c r="N1601" s="16" t="e">
        <f t="shared" si="220"/>
        <v>#REF!</v>
      </c>
      <c r="O1601" s="16" t="e">
        <f t="shared" si="221"/>
        <v>#REF!</v>
      </c>
      <c r="P1601" s="16" t="e">
        <f>#REF!</f>
        <v>#REF!</v>
      </c>
      <c r="Q1601" s="16" t="e">
        <f t="shared" si="222"/>
        <v>#REF!</v>
      </c>
      <c r="R1601" s="241" t="e">
        <f>#REF!</f>
        <v>#REF!</v>
      </c>
      <c r="S1601" s="37"/>
      <c r="T1601" s="242" t="e">
        <f t="shared" si="223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4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6"/>
        <v>#REF!</v>
      </c>
      <c r="K1602" s="16" t="e">
        <f t="shared" si="217"/>
        <v>#REF!</v>
      </c>
      <c r="L1602" s="16" t="e">
        <f t="shared" si="218"/>
        <v>#REF!</v>
      </c>
      <c r="M1602" s="276" t="e">
        <f t="shared" si="219"/>
        <v>#REF!</v>
      </c>
      <c r="N1602" s="16" t="e">
        <f t="shared" si="220"/>
        <v>#REF!</v>
      </c>
      <c r="O1602" s="16" t="e">
        <f t="shared" si="221"/>
        <v>#REF!</v>
      </c>
      <c r="P1602" s="16" t="e">
        <f>#REF!</f>
        <v>#REF!</v>
      </c>
      <c r="Q1602" s="16" t="e">
        <f t="shared" si="222"/>
        <v>#REF!</v>
      </c>
      <c r="R1602" s="241" t="e">
        <f>#REF!</f>
        <v>#REF!</v>
      </c>
      <c r="S1602" s="37"/>
      <c r="T1602" s="242" t="e">
        <f t="shared" si="223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4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6"/>
        <v>#REF!</v>
      </c>
      <c r="K1603" s="16" t="e">
        <f t="shared" si="217"/>
        <v>#REF!</v>
      </c>
      <c r="L1603" s="16" t="e">
        <f t="shared" si="218"/>
        <v>#REF!</v>
      </c>
      <c r="M1603" s="276" t="e">
        <f t="shared" si="219"/>
        <v>#REF!</v>
      </c>
      <c r="N1603" s="16" t="e">
        <f t="shared" si="220"/>
        <v>#REF!</v>
      </c>
      <c r="O1603" s="16" t="e">
        <f t="shared" si="221"/>
        <v>#REF!</v>
      </c>
      <c r="P1603" s="16" t="e">
        <f>#REF!</f>
        <v>#REF!</v>
      </c>
      <c r="Q1603" s="16" t="e">
        <f t="shared" si="222"/>
        <v>#REF!</v>
      </c>
      <c r="R1603" s="241" t="e">
        <f>#REF!</f>
        <v>#REF!</v>
      </c>
      <c r="S1603" s="37"/>
      <c r="T1603" s="242" t="e">
        <f t="shared" si="223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4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6"/>
        <v>#REF!</v>
      </c>
      <c r="K1604" s="16" t="e">
        <f t="shared" si="217"/>
        <v>#REF!</v>
      </c>
      <c r="L1604" s="16" t="e">
        <f t="shared" si="218"/>
        <v>#REF!</v>
      </c>
      <c r="M1604" s="276" t="e">
        <f t="shared" si="219"/>
        <v>#REF!</v>
      </c>
      <c r="N1604" s="16" t="e">
        <f t="shared" si="220"/>
        <v>#REF!</v>
      </c>
      <c r="O1604" s="16" t="e">
        <f t="shared" si="221"/>
        <v>#REF!</v>
      </c>
      <c r="P1604" s="16" t="e">
        <f>#REF!</f>
        <v>#REF!</v>
      </c>
      <c r="Q1604" s="16" t="e">
        <f t="shared" si="222"/>
        <v>#REF!</v>
      </c>
      <c r="R1604" s="241" t="e">
        <f>#REF!</f>
        <v>#REF!</v>
      </c>
      <c r="S1604" s="37"/>
      <c r="T1604" s="242" t="e">
        <f t="shared" si="223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4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6"/>
        <v>#REF!</v>
      </c>
      <c r="K1605" s="16" t="e">
        <f t="shared" si="217"/>
        <v>#REF!</v>
      </c>
      <c r="L1605" s="16" t="e">
        <f t="shared" si="218"/>
        <v>#REF!</v>
      </c>
      <c r="M1605" s="276" t="e">
        <f t="shared" si="219"/>
        <v>#REF!</v>
      </c>
      <c r="N1605" s="16" t="e">
        <f t="shared" si="220"/>
        <v>#REF!</v>
      </c>
      <c r="O1605" s="16" t="e">
        <f t="shared" si="221"/>
        <v>#REF!</v>
      </c>
      <c r="P1605" s="16" t="e">
        <f>#REF!</f>
        <v>#REF!</v>
      </c>
      <c r="Q1605" s="16" t="e">
        <f t="shared" si="222"/>
        <v>#REF!</v>
      </c>
      <c r="R1605" s="241" t="e">
        <f>#REF!</f>
        <v>#REF!</v>
      </c>
      <c r="S1605" s="37"/>
      <c r="T1605" s="242" t="e">
        <f t="shared" si="223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4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5">I1606</f>
        <v>#REF!</v>
      </c>
      <c r="K1606" s="16" t="e">
        <f t="shared" ref="K1606:K1669" si="226">HOUR(I1606-H1606)+MINUTE(I1606-H1606)/60</f>
        <v>#REF!</v>
      </c>
      <c r="L1606" s="16" t="e">
        <f t="shared" ref="L1606:L1669" si="227">IF(J1606&lt;0.9993,"OP","")</f>
        <v>#REF!</v>
      </c>
      <c r="M1606" s="276" t="e">
        <f t="shared" ref="M1606:M1669" si="228">IF(K1606&lt;6,"ANT",IF(K1606&lt;12,"BLU","CID"))</f>
        <v>#REF!</v>
      </c>
      <c r="N1606" s="16" t="e">
        <f t="shared" ref="N1606:N1669" si="229">VALUE(O1606)</f>
        <v>#REF!</v>
      </c>
      <c r="O1606" s="16" t="e">
        <f t="shared" ref="O1606:O1669" si="230">SUBSTITUTE(P1606,"MW","")</f>
        <v>#REF!</v>
      </c>
      <c r="P1606" s="16" t="e">
        <f>#REF!</f>
        <v>#REF!</v>
      </c>
      <c r="Q1606" s="16" t="e">
        <f t="shared" ref="Q1606:Q1669" si="231">IF(J1606&gt;=0.99,"0","1")</f>
        <v>#REF!</v>
      </c>
      <c r="R1606" s="241" t="e">
        <f>#REF!</f>
        <v>#REF!</v>
      </c>
      <c r="S1606" s="37"/>
      <c r="T1606" s="242" t="e">
        <f t="shared" ref="T1606:T1669" si="232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5"/>
        <v>#REF!</v>
      </c>
      <c r="K1607" s="16" t="e">
        <f t="shared" si="226"/>
        <v>#REF!</v>
      </c>
      <c r="L1607" s="16" t="e">
        <f t="shared" si="227"/>
        <v>#REF!</v>
      </c>
      <c r="M1607" s="276" t="e">
        <f t="shared" si="228"/>
        <v>#REF!</v>
      </c>
      <c r="N1607" s="16" t="e">
        <f t="shared" si="229"/>
        <v>#REF!</v>
      </c>
      <c r="O1607" s="16" t="e">
        <f t="shared" si="230"/>
        <v>#REF!</v>
      </c>
      <c r="P1607" s="16" t="e">
        <f>#REF!</f>
        <v>#REF!</v>
      </c>
      <c r="Q1607" s="16" t="e">
        <f t="shared" si="231"/>
        <v>#REF!</v>
      </c>
      <c r="R1607" s="241" t="e">
        <f>#REF!</f>
        <v>#REF!</v>
      </c>
      <c r="S1607" s="37"/>
      <c r="T1607" s="242" t="e">
        <f t="shared" si="232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3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5"/>
        <v>#REF!</v>
      </c>
      <c r="K1608" s="16" t="e">
        <f t="shared" si="226"/>
        <v>#REF!</v>
      </c>
      <c r="L1608" s="16" t="e">
        <f t="shared" si="227"/>
        <v>#REF!</v>
      </c>
      <c r="M1608" s="276" t="e">
        <f t="shared" si="228"/>
        <v>#REF!</v>
      </c>
      <c r="N1608" s="16" t="e">
        <f t="shared" si="229"/>
        <v>#REF!</v>
      </c>
      <c r="O1608" s="16" t="e">
        <f t="shared" si="230"/>
        <v>#REF!</v>
      </c>
      <c r="P1608" s="16" t="e">
        <f>#REF!</f>
        <v>#REF!</v>
      </c>
      <c r="Q1608" s="16" t="e">
        <f t="shared" si="231"/>
        <v>#REF!</v>
      </c>
      <c r="R1608" s="241" t="e">
        <f>#REF!</f>
        <v>#REF!</v>
      </c>
      <c r="S1608" s="37"/>
      <c r="T1608" s="242" t="e">
        <f t="shared" si="232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3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5"/>
        <v>#REF!</v>
      </c>
      <c r="K1609" s="16" t="e">
        <f t="shared" si="226"/>
        <v>#REF!</v>
      </c>
      <c r="L1609" s="16" t="e">
        <f t="shared" si="227"/>
        <v>#REF!</v>
      </c>
      <c r="M1609" s="276" t="e">
        <f t="shared" si="228"/>
        <v>#REF!</v>
      </c>
      <c r="N1609" s="16" t="e">
        <f t="shared" si="229"/>
        <v>#REF!</v>
      </c>
      <c r="O1609" s="16" t="e">
        <f t="shared" si="230"/>
        <v>#REF!</v>
      </c>
      <c r="P1609" s="16" t="e">
        <f>#REF!</f>
        <v>#REF!</v>
      </c>
      <c r="Q1609" s="16" t="e">
        <f t="shared" si="231"/>
        <v>#REF!</v>
      </c>
      <c r="R1609" s="241" t="e">
        <f>#REF!</f>
        <v>#REF!</v>
      </c>
      <c r="S1609" s="37"/>
      <c r="T1609" s="242" t="e">
        <f t="shared" si="232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3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5"/>
        <v>#REF!</v>
      </c>
      <c r="K1610" s="16" t="e">
        <f t="shared" si="226"/>
        <v>#REF!</v>
      </c>
      <c r="L1610" s="16" t="e">
        <f t="shared" si="227"/>
        <v>#REF!</v>
      </c>
      <c r="M1610" s="276" t="e">
        <f t="shared" si="228"/>
        <v>#REF!</v>
      </c>
      <c r="N1610" s="16" t="e">
        <f t="shared" si="229"/>
        <v>#REF!</v>
      </c>
      <c r="O1610" s="16" t="e">
        <f t="shared" si="230"/>
        <v>#REF!</v>
      </c>
      <c r="P1610" s="16" t="e">
        <f>#REF!</f>
        <v>#REF!</v>
      </c>
      <c r="Q1610" s="16" t="e">
        <f t="shared" si="231"/>
        <v>#REF!</v>
      </c>
      <c r="R1610" s="241" t="e">
        <f>#REF!</f>
        <v>#REF!</v>
      </c>
      <c r="S1610" s="37"/>
      <c r="T1610" s="242" t="e">
        <f t="shared" si="232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3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5"/>
        <v>#REF!</v>
      </c>
      <c r="K1611" s="16" t="e">
        <f t="shared" si="226"/>
        <v>#REF!</v>
      </c>
      <c r="L1611" s="16" t="e">
        <f t="shared" si="227"/>
        <v>#REF!</v>
      </c>
      <c r="M1611" s="276" t="e">
        <f t="shared" si="228"/>
        <v>#REF!</v>
      </c>
      <c r="N1611" s="16" t="e">
        <f t="shared" si="229"/>
        <v>#REF!</v>
      </c>
      <c r="O1611" s="16" t="e">
        <f t="shared" si="230"/>
        <v>#REF!</v>
      </c>
      <c r="P1611" s="16" t="e">
        <f>#REF!</f>
        <v>#REF!</v>
      </c>
      <c r="Q1611" s="16" t="e">
        <f t="shared" si="231"/>
        <v>#REF!</v>
      </c>
      <c r="R1611" s="241" t="e">
        <f>#REF!</f>
        <v>#REF!</v>
      </c>
      <c r="S1611" s="37"/>
      <c r="T1611" s="242" t="e">
        <f t="shared" si="232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3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5"/>
        <v>#REF!</v>
      </c>
      <c r="K1612" s="16" t="e">
        <f t="shared" si="226"/>
        <v>#REF!</v>
      </c>
      <c r="L1612" s="16" t="e">
        <f t="shared" si="227"/>
        <v>#REF!</v>
      </c>
      <c r="M1612" s="276" t="e">
        <f t="shared" si="228"/>
        <v>#REF!</v>
      </c>
      <c r="N1612" s="16" t="e">
        <f t="shared" si="229"/>
        <v>#REF!</v>
      </c>
      <c r="O1612" s="16" t="e">
        <f t="shared" si="230"/>
        <v>#REF!</v>
      </c>
      <c r="P1612" s="16" t="e">
        <f>#REF!</f>
        <v>#REF!</v>
      </c>
      <c r="Q1612" s="16" t="e">
        <f t="shared" si="231"/>
        <v>#REF!</v>
      </c>
      <c r="R1612" s="241" t="e">
        <f>#REF!</f>
        <v>#REF!</v>
      </c>
      <c r="S1612" s="37"/>
      <c r="T1612" s="242" t="e">
        <f t="shared" si="232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3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5"/>
        <v>#REF!</v>
      </c>
      <c r="K1613" s="16" t="e">
        <f t="shared" si="226"/>
        <v>#REF!</v>
      </c>
      <c r="L1613" s="16" t="e">
        <f t="shared" si="227"/>
        <v>#REF!</v>
      </c>
      <c r="M1613" s="276" t="e">
        <f t="shared" si="228"/>
        <v>#REF!</v>
      </c>
      <c r="N1613" s="16" t="e">
        <f t="shared" si="229"/>
        <v>#REF!</v>
      </c>
      <c r="O1613" s="16" t="e">
        <f t="shared" si="230"/>
        <v>#REF!</v>
      </c>
      <c r="P1613" s="16" t="e">
        <f>#REF!</f>
        <v>#REF!</v>
      </c>
      <c r="Q1613" s="16" t="e">
        <f t="shared" si="231"/>
        <v>#REF!</v>
      </c>
      <c r="R1613" s="241" t="e">
        <f>#REF!</f>
        <v>#REF!</v>
      </c>
      <c r="S1613" s="37"/>
      <c r="T1613" s="242" t="e">
        <f t="shared" si="232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3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5"/>
        <v>#REF!</v>
      </c>
      <c r="K1614" s="16" t="e">
        <f t="shared" si="226"/>
        <v>#REF!</v>
      </c>
      <c r="L1614" s="16" t="e">
        <f t="shared" si="227"/>
        <v>#REF!</v>
      </c>
      <c r="M1614" s="276" t="e">
        <f t="shared" si="228"/>
        <v>#REF!</v>
      </c>
      <c r="N1614" s="16" t="e">
        <f t="shared" si="229"/>
        <v>#REF!</v>
      </c>
      <c r="O1614" s="16" t="e">
        <f t="shared" si="230"/>
        <v>#REF!</v>
      </c>
      <c r="P1614" s="16" t="e">
        <f>#REF!</f>
        <v>#REF!</v>
      </c>
      <c r="Q1614" s="16" t="e">
        <f t="shared" si="231"/>
        <v>#REF!</v>
      </c>
      <c r="R1614" s="241" t="e">
        <f>#REF!</f>
        <v>#REF!</v>
      </c>
      <c r="S1614" s="37"/>
      <c r="T1614" s="242" t="e">
        <f t="shared" si="232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3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5"/>
        <v>#REF!</v>
      </c>
      <c r="K1615" s="16" t="e">
        <f t="shared" si="226"/>
        <v>#REF!</v>
      </c>
      <c r="L1615" s="16" t="e">
        <f t="shared" si="227"/>
        <v>#REF!</v>
      </c>
      <c r="M1615" s="276" t="e">
        <f t="shared" si="228"/>
        <v>#REF!</v>
      </c>
      <c r="N1615" s="16" t="e">
        <f t="shared" si="229"/>
        <v>#REF!</v>
      </c>
      <c r="O1615" s="16" t="e">
        <f t="shared" si="230"/>
        <v>#REF!</v>
      </c>
      <c r="P1615" s="16" t="e">
        <f>#REF!</f>
        <v>#REF!</v>
      </c>
      <c r="Q1615" s="16" t="e">
        <f t="shared" si="231"/>
        <v>#REF!</v>
      </c>
      <c r="R1615" s="241" t="e">
        <f>#REF!</f>
        <v>#REF!</v>
      </c>
      <c r="S1615" s="37"/>
      <c r="T1615" s="242" t="e">
        <f t="shared" si="232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3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5"/>
        <v>#REF!</v>
      </c>
      <c r="K1616" s="16" t="e">
        <f t="shared" si="226"/>
        <v>#REF!</v>
      </c>
      <c r="L1616" s="16" t="e">
        <f t="shared" si="227"/>
        <v>#REF!</v>
      </c>
      <c r="M1616" s="276" t="e">
        <f t="shared" si="228"/>
        <v>#REF!</v>
      </c>
      <c r="N1616" s="16" t="e">
        <f t="shared" si="229"/>
        <v>#REF!</v>
      </c>
      <c r="O1616" s="16" t="e">
        <f t="shared" si="230"/>
        <v>#REF!</v>
      </c>
      <c r="P1616" s="16" t="e">
        <f>#REF!</f>
        <v>#REF!</v>
      </c>
      <c r="Q1616" s="16" t="e">
        <f t="shared" si="231"/>
        <v>#REF!</v>
      </c>
      <c r="R1616" s="241" t="e">
        <f>#REF!</f>
        <v>#REF!</v>
      </c>
      <c r="S1616" s="37"/>
      <c r="T1616" s="242" t="e">
        <f t="shared" si="232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3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5"/>
        <v>#REF!</v>
      </c>
      <c r="K1617" s="16" t="e">
        <f t="shared" si="226"/>
        <v>#REF!</v>
      </c>
      <c r="L1617" s="16" t="e">
        <f t="shared" si="227"/>
        <v>#REF!</v>
      </c>
      <c r="M1617" s="276" t="e">
        <f t="shared" si="228"/>
        <v>#REF!</v>
      </c>
      <c r="N1617" s="16" t="e">
        <f t="shared" si="229"/>
        <v>#REF!</v>
      </c>
      <c r="O1617" s="16" t="e">
        <f t="shared" si="230"/>
        <v>#REF!</v>
      </c>
      <c r="P1617" s="16" t="e">
        <f>#REF!</f>
        <v>#REF!</v>
      </c>
      <c r="Q1617" s="16" t="e">
        <f t="shared" si="231"/>
        <v>#REF!</v>
      </c>
      <c r="R1617" s="241" t="e">
        <f>#REF!</f>
        <v>#REF!</v>
      </c>
      <c r="S1617" s="37"/>
      <c r="T1617" s="242" t="e">
        <f t="shared" si="232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3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5"/>
        <v>#REF!</v>
      </c>
      <c r="K1618" s="16" t="e">
        <f t="shared" si="226"/>
        <v>#REF!</v>
      </c>
      <c r="L1618" s="16" t="e">
        <f t="shared" si="227"/>
        <v>#REF!</v>
      </c>
      <c r="M1618" s="276" t="e">
        <f t="shared" si="228"/>
        <v>#REF!</v>
      </c>
      <c r="N1618" s="16" t="e">
        <f t="shared" si="229"/>
        <v>#REF!</v>
      </c>
      <c r="O1618" s="16" t="e">
        <f t="shared" si="230"/>
        <v>#REF!</v>
      </c>
      <c r="P1618" s="16" t="e">
        <f>#REF!</f>
        <v>#REF!</v>
      </c>
      <c r="Q1618" s="16" t="e">
        <f t="shared" si="231"/>
        <v>#REF!</v>
      </c>
      <c r="R1618" s="241" t="e">
        <f>#REF!</f>
        <v>#REF!</v>
      </c>
      <c r="S1618" s="37"/>
      <c r="T1618" s="242" t="e">
        <f t="shared" si="232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3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5"/>
        <v>#REF!</v>
      </c>
      <c r="K1619" s="16" t="e">
        <f t="shared" si="226"/>
        <v>#REF!</v>
      </c>
      <c r="L1619" s="16" t="e">
        <f t="shared" si="227"/>
        <v>#REF!</v>
      </c>
      <c r="M1619" s="276" t="e">
        <f t="shared" si="228"/>
        <v>#REF!</v>
      </c>
      <c r="N1619" s="16" t="e">
        <f t="shared" si="229"/>
        <v>#REF!</v>
      </c>
      <c r="O1619" s="16" t="e">
        <f t="shared" si="230"/>
        <v>#REF!</v>
      </c>
      <c r="P1619" s="16" t="e">
        <f>#REF!</f>
        <v>#REF!</v>
      </c>
      <c r="Q1619" s="16" t="e">
        <f t="shared" si="231"/>
        <v>#REF!</v>
      </c>
      <c r="R1619" s="241" t="e">
        <f>#REF!</f>
        <v>#REF!</v>
      </c>
      <c r="S1619" s="37"/>
      <c r="T1619" s="242" t="e">
        <f t="shared" si="232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3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5"/>
        <v>#REF!</v>
      </c>
      <c r="K1620" s="16" t="e">
        <f t="shared" si="226"/>
        <v>#REF!</v>
      </c>
      <c r="L1620" s="16" t="e">
        <f t="shared" si="227"/>
        <v>#REF!</v>
      </c>
      <c r="M1620" s="276" t="e">
        <f t="shared" si="228"/>
        <v>#REF!</v>
      </c>
      <c r="N1620" s="16" t="e">
        <f t="shared" si="229"/>
        <v>#REF!</v>
      </c>
      <c r="O1620" s="16" t="e">
        <f t="shared" si="230"/>
        <v>#REF!</v>
      </c>
      <c r="P1620" s="16" t="e">
        <f>#REF!</f>
        <v>#REF!</v>
      </c>
      <c r="Q1620" s="16" t="e">
        <f t="shared" si="231"/>
        <v>#REF!</v>
      </c>
      <c r="R1620" s="241" t="e">
        <f>#REF!</f>
        <v>#REF!</v>
      </c>
      <c r="S1620" s="37"/>
      <c r="T1620" s="242" t="e">
        <f t="shared" si="232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3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5"/>
        <v>#REF!</v>
      </c>
      <c r="K1621" s="16" t="e">
        <f t="shared" si="226"/>
        <v>#REF!</v>
      </c>
      <c r="L1621" s="16" t="e">
        <f t="shared" si="227"/>
        <v>#REF!</v>
      </c>
      <c r="M1621" s="276" t="e">
        <f t="shared" si="228"/>
        <v>#REF!</v>
      </c>
      <c r="N1621" s="16" t="e">
        <f t="shared" si="229"/>
        <v>#REF!</v>
      </c>
      <c r="O1621" s="16" t="e">
        <f t="shared" si="230"/>
        <v>#REF!</v>
      </c>
      <c r="P1621" s="16" t="e">
        <f>#REF!</f>
        <v>#REF!</v>
      </c>
      <c r="Q1621" s="16" t="e">
        <f t="shared" si="231"/>
        <v>#REF!</v>
      </c>
      <c r="R1621" s="241" t="e">
        <f>#REF!</f>
        <v>#REF!</v>
      </c>
      <c r="S1621" s="37"/>
      <c r="T1621" s="242" t="e">
        <f t="shared" si="232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3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5"/>
        <v>#REF!</v>
      </c>
      <c r="K1622" s="16" t="e">
        <f t="shared" si="226"/>
        <v>#REF!</v>
      </c>
      <c r="L1622" s="16" t="e">
        <f t="shared" si="227"/>
        <v>#REF!</v>
      </c>
      <c r="M1622" s="276" t="e">
        <f t="shared" si="228"/>
        <v>#REF!</v>
      </c>
      <c r="N1622" s="16" t="e">
        <f t="shared" si="229"/>
        <v>#REF!</v>
      </c>
      <c r="O1622" s="16" t="e">
        <f t="shared" si="230"/>
        <v>#REF!</v>
      </c>
      <c r="P1622" s="16" t="e">
        <f>#REF!</f>
        <v>#REF!</v>
      </c>
      <c r="Q1622" s="16" t="e">
        <f t="shared" si="231"/>
        <v>#REF!</v>
      </c>
      <c r="R1622" s="241" t="e">
        <f>#REF!</f>
        <v>#REF!</v>
      </c>
      <c r="S1622" s="37"/>
      <c r="T1622" s="242" t="e">
        <f t="shared" si="232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3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5"/>
        <v>#REF!</v>
      </c>
      <c r="K1623" s="16" t="e">
        <f t="shared" si="226"/>
        <v>#REF!</v>
      </c>
      <c r="L1623" s="16" t="e">
        <f t="shared" si="227"/>
        <v>#REF!</v>
      </c>
      <c r="M1623" s="276" t="e">
        <f t="shared" si="228"/>
        <v>#REF!</v>
      </c>
      <c r="N1623" s="16" t="e">
        <f t="shared" si="229"/>
        <v>#REF!</v>
      </c>
      <c r="O1623" s="16" t="e">
        <f t="shared" si="230"/>
        <v>#REF!</v>
      </c>
      <c r="P1623" s="16" t="e">
        <f>#REF!</f>
        <v>#REF!</v>
      </c>
      <c r="Q1623" s="16" t="e">
        <f t="shared" si="231"/>
        <v>#REF!</v>
      </c>
      <c r="R1623" s="241" t="e">
        <f>#REF!</f>
        <v>#REF!</v>
      </c>
      <c r="S1623" s="37"/>
      <c r="T1623" s="242" t="e">
        <f t="shared" si="232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3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5"/>
        <v>#REF!</v>
      </c>
      <c r="K1624" s="16" t="e">
        <f t="shared" si="226"/>
        <v>#REF!</v>
      </c>
      <c r="L1624" s="16" t="e">
        <f t="shared" si="227"/>
        <v>#REF!</v>
      </c>
      <c r="M1624" s="276" t="e">
        <f t="shared" si="228"/>
        <v>#REF!</v>
      </c>
      <c r="N1624" s="16" t="e">
        <f t="shared" si="229"/>
        <v>#REF!</v>
      </c>
      <c r="O1624" s="16" t="e">
        <f t="shared" si="230"/>
        <v>#REF!</v>
      </c>
      <c r="P1624" s="16" t="e">
        <f>#REF!</f>
        <v>#REF!</v>
      </c>
      <c r="Q1624" s="16" t="e">
        <f t="shared" si="231"/>
        <v>#REF!</v>
      </c>
      <c r="R1624" s="241" t="e">
        <f>#REF!</f>
        <v>#REF!</v>
      </c>
      <c r="S1624" s="37"/>
      <c r="T1624" s="242" t="e">
        <f t="shared" si="232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3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5"/>
        <v>#REF!</v>
      </c>
      <c r="K1625" s="16" t="e">
        <f t="shared" si="226"/>
        <v>#REF!</v>
      </c>
      <c r="L1625" s="16" t="e">
        <f t="shared" si="227"/>
        <v>#REF!</v>
      </c>
      <c r="M1625" s="276" t="e">
        <f t="shared" si="228"/>
        <v>#REF!</v>
      </c>
      <c r="N1625" s="16" t="e">
        <f t="shared" si="229"/>
        <v>#REF!</v>
      </c>
      <c r="O1625" s="16" t="e">
        <f t="shared" si="230"/>
        <v>#REF!</v>
      </c>
      <c r="P1625" s="16" t="e">
        <f>#REF!</f>
        <v>#REF!</v>
      </c>
      <c r="Q1625" s="16" t="e">
        <f t="shared" si="231"/>
        <v>#REF!</v>
      </c>
      <c r="R1625" s="241" t="e">
        <f>#REF!</f>
        <v>#REF!</v>
      </c>
      <c r="S1625" s="37"/>
      <c r="T1625" s="242" t="e">
        <f t="shared" si="232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3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5"/>
        <v>#REF!</v>
      </c>
      <c r="K1626" s="16" t="e">
        <f t="shared" si="226"/>
        <v>#REF!</v>
      </c>
      <c r="L1626" s="16" t="e">
        <f t="shared" si="227"/>
        <v>#REF!</v>
      </c>
      <c r="M1626" s="276" t="e">
        <f t="shared" si="228"/>
        <v>#REF!</v>
      </c>
      <c r="N1626" s="16" t="e">
        <f t="shared" si="229"/>
        <v>#REF!</v>
      </c>
      <c r="O1626" s="16" t="e">
        <f t="shared" si="230"/>
        <v>#REF!</v>
      </c>
      <c r="P1626" s="16" t="e">
        <f>#REF!</f>
        <v>#REF!</v>
      </c>
      <c r="Q1626" s="16" t="e">
        <f t="shared" si="231"/>
        <v>#REF!</v>
      </c>
      <c r="R1626" s="241" t="e">
        <f>#REF!</f>
        <v>#REF!</v>
      </c>
      <c r="S1626" s="37"/>
      <c r="T1626" s="242" t="e">
        <f t="shared" si="232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3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5"/>
        <v>#REF!</v>
      </c>
      <c r="K1627" s="16" t="e">
        <f t="shared" si="226"/>
        <v>#REF!</v>
      </c>
      <c r="L1627" s="16" t="e">
        <f t="shared" si="227"/>
        <v>#REF!</v>
      </c>
      <c r="M1627" s="276" t="e">
        <f t="shared" si="228"/>
        <v>#REF!</v>
      </c>
      <c r="N1627" s="16" t="e">
        <f t="shared" si="229"/>
        <v>#REF!</v>
      </c>
      <c r="O1627" s="16" t="e">
        <f t="shared" si="230"/>
        <v>#REF!</v>
      </c>
      <c r="P1627" s="16" t="e">
        <f>#REF!</f>
        <v>#REF!</v>
      </c>
      <c r="Q1627" s="16" t="e">
        <f t="shared" si="231"/>
        <v>#REF!</v>
      </c>
      <c r="R1627" s="241" t="e">
        <f>#REF!</f>
        <v>#REF!</v>
      </c>
      <c r="S1627" s="37"/>
      <c r="T1627" s="242" t="e">
        <f t="shared" si="232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3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5"/>
        <v>#REF!</v>
      </c>
      <c r="K1628" s="16" t="e">
        <f t="shared" si="226"/>
        <v>#REF!</v>
      </c>
      <c r="L1628" s="16" t="e">
        <f t="shared" si="227"/>
        <v>#REF!</v>
      </c>
      <c r="M1628" s="276" t="e">
        <f t="shared" si="228"/>
        <v>#REF!</v>
      </c>
      <c r="N1628" s="16" t="e">
        <f t="shared" si="229"/>
        <v>#REF!</v>
      </c>
      <c r="O1628" s="16" t="e">
        <f t="shared" si="230"/>
        <v>#REF!</v>
      </c>
      <c r="P1628" s="16" t="e">
        <f>#REF!</f>
        <v>#REF!</v>
      </c>
      <c r="Q1628" s="16" t="e">
        <f t="shared" si="231"/>
        <v>#REF!</v>
      </c>
      <c r="R1628" s="241" t="e">
        <f>#REF!</f>
        <v>#REF!</v>
      </c>
      <c r="S1628" s="37"/>
      <c r="T1628" s="242" t="e">
        <f t="shared" si="232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3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5"/>
        <v>#REF!</v>
      </c>
      <c r="K1629" s="16" t="e">
        <f t="shared" si="226"/>
        <v>#REF!</v>
      </c>
      <c r="L1629" s="16" t="e">
        <f t="shared" si="227"/>
        <v>#REF!</v>
      </c>
      <c r="M1629" s="276" t="e">
        <f t="shared" si="228"/>
        <v>#REF!</v>
      </c>
      <c r="N1629" s="16" t="e">
        <f t="shared" si="229"/>
        <v>#REF!</v>
      </c>
      <c r="O1629" s="16" t="e">
        <f t="shared" si="230"/>
        <v>#REF!</v>
      </c>
      <c r="P1629" s="16" t="e">
        <f>#REF!</f>
        <v>#REF!</v>
      </c>
      <c r="Q1629" s="16" t="e">
        <f t="shared" si="231"/>
        <v>#REF!</v>
      </c>
      <c r="R1629" s="241" t="e">
        <f>#REF!</f>
        <v>#REF!</v>
      </c>
      <c r="S1629" s="37"/>
      <c r="T1629" s="242" t="e">
        <f t="shared" si="232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3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5"/>
        <v>#REF!</v>
      </c>
      <c r="K1630" s="16" t="e">
        <f t="shared" si="226"/>
        <v>#REF!</v>
      </c>
      <c r="L1630" s="16" t="e">
        <f t="shared" si="227"/>
        <v>#REF!</v>
      </c>
      <c r="M1630" s="276" t="e">
        <f t="shared" si="228"/>
        <v>#REF!</v>
      </c>
      <c r="N1630" s="16" t="e">
        <f t="shared" si="229"/>
        <v>#REF!</v>
      </c>
      <c r="O1630" s="16" t="e">
        <f t="shared" si="230"/>
        <v>#REF!</v>
      </c>
      <c r="P1630" s="16" t="e">
        <f>#REF!</f>
        <v>#REF!</v>
      </c>
      <c r="Q1630" s="16" t="e">
        <f t="shared" si="231"/>
        <v>#REF!</v>
      </c>
      <c r="R1630" s="241" t="e">
        <f>#REF!</f>
        <v>#REF!</v>
      </c>
      <c r="S1630" s="37"/>
      <c r="T1630" s="242" t="e">
        <f t="shared" si="232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3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5"/>
        <v>#REF!</v>
      </c>
      <c r="K1631" s="16" t="e">
        <f t="shared" si="226"/>
        <v>#REF!</v>
      </c>
      <c r="L1631" s="16" t="e">
        <f t="shared" si="227"/>
        <v>#REF!</v>
      </c>
      <c r="M1631" s="276" t="e">
        <f t="shared" si="228"/>
        <v>#REF!</v>
      </c>
      <c r="N1631" s="16" t="e">
        <f t="shared" si="229"/>
        <v>#REF!</v>
      </c>
      <c r="O1631" s="16" t="e">
        <f t="shared" si="230"/>
        <v>#REF!</v>
      </c>
      <c r="P1631" s="16" t="e">
        <f>#REF!</f>
        <v>#REF!</v>
      </c>
      <c r="Q1631" s="16" t="e">
        <f t="shared" si="231"/>
        <v>#REF!</v>
      </c>
      <c r="R1631" s="241" t="e">
        <f>#REF!</f>
        <v>#REF!</v>
      </c>
      <c r="S1631" s="37"/>
      <c r="T1631" s="242" t="e">
        <f t="shared" si="232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3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5"/>
        <v>#REF!</v>
      </c>
      <c r="K1632" s="16" t="e">
        <f t="shared" si="226"/>
        <v>#REF!</v>
      </c>
      <c r="L1632" s="16" t="e">
        <f t="shared" si="227"/>
        <v>#REF!</v>
      </c>
      <c r="M1632" s="276" t="e">
        <f t="shared" si="228"/>
        <v>#REF!</v>
      </c>
      <c r="N1632" s="16" t="e">
        <f t="shared" si="229"/>
        <v>#REF!</v>
      </c>
      <c r="O1632" s="16" t="e">
        <f t="shared" si="230"/>
        <v>#REF!</v>
      </c>
      <c r="P1632" s="16" t="e">
        <f>#REF!</f>
        <v>#REF!</v>
      </c>
      <c r="Q1632" s="16" t="e">
        <f t="shared" si="231"/>
        <v>#REF!</v>
      </c>
      <c r="R1632" s="241" t="e">
        <f>#REF!</f>
        <v>#REF!</v>
      </c>
      <c r="S1632" s="37"/>
      <c r="T1632" s="242" t="e">
        <f t="shared" si="232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3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5"/>
        <v>#REF!</v>
      </c>
      <c r="K1633" s="16" t="e">
        <f t="shared" si="226"/>
        <v>#REF!</v>
      </c>
      <c r="L1633" s="16" t="e">
        <f t="shared" si="227"/>
        <v>#REF!</v>
      </c>
      <c r="M1633" s="276" t="e">
        <f t="shared" si="228"/>
        <v>#REF!</v>
      </c>
      <c r="N1633" s="16" t="e">
        <f t="shared" si="229"/>
        <v>#REF!</v>
      </c>
      <c r="O1633" s="16" t="e">
        <f t="shared" si="230"/>
        <v>#REF!</v>
      </c>
      <c r="P1633" s="16" t="e">
        <f>#REF!</f>
        <v>#REF!</v>
      </c>
      <c r="Q1633" s="16" t="e">
        <f t="shared" si="231"/>
        <v>#REF!</v>
      </c>
      <c r="R1633" s="241" t="e">
        <f>#REF!</f>
        <v>#REF!</v>
      </c>
      <c r="S1633" s="37"/>
      <c r="T1633" s="242" t="e">
        <f t="shared" si="232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3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5"/>
        <v>#REF!</v>
      </c>
      <c r="K1634" s="16" t="e">
        <f t="shared" si="226"/>
        <v>#REF!</v>
      </c>
      <c r="L1634" s="16" t="e">
        <f t="shared" si="227"/>
        <v>#REF!</v>
      </c>
      <c r="M1634" s="276" t="e">
        <f t="shared" si="228"/>
        <v>#REF!</v>
      </c>
      <c r="N1634" s="16" t="e">
        <f t="shared" si="229"/>
        <v>#REF!</v>
      </c>
      <c r="O1634" s="16" t="e">
        <f t="shared" si="230"/>
        <v>#REF!</v>
      </c>
      <c r="P1634" s="16" t="e">
        <f>#REF!</f>
        <v>#REF!</v>
      </c>
      <c r="Q1634" s="16" t="e">
        <f t="shared" si="231"/>
        <v>#REF!</v>
      </c>
      <c r="R1634" s="241" t="e">
        <f>#REF!</f>
        <v>#REF!</v>
      </c>
      <c r="S1634" s="37"/>
      <c r="T1634" s="242" t="e">
        <f t="shared" si="232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3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5"/>
        <v>#REF!</v>
      </c>
      <c r="K1635" s="16" t="e">
        <f t="shared" si="226"/>
        <v>#REF!</v>
      </c>
      <c r="L1635" s="16" t="e">
        <f t="shared" si="227"/>
        <v>#REF!</v>
      </c>
      <c r="M1635" s="276" t="e">
        <f t="shared" si="228"/>
        <v>#REF!</v>
      </c>
      <c r="N1635" s="16" t="e">
        <f t="shared" si="229"/>
        <v>#REF!</v>
      </c>
      <c r="O1635" s="16" t="e">
        <f t="shared" si="230"/>
        <v>#REF!</v>
      </c>
      <c r="P1635" s="16" t="e">
        <f>#REF!</f>
        <v>#REF!</v>
      </c>
      <c r="Q1635" s="16" t="e">
        <f t="shared" si="231"/>
        <v>#REF!</v>
      </c>
      <c r="R1635" s="241" t="e">
        <f>#REF!</f>
        <v>#REF!</v>
      </c>
      <c r="S1635" s="37"/>
      <c r="T1635" s="242" t="e">
        <f t="shared" si="232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3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5"/>
        <v>#REF!</v>
      </c>
      <c r="K1636" s="16" t="e">
        <f t="shared" si="226"/>
        <v>#REF!</v>
      </c>
      <c r="L1636" s="16" t="e">
        <f t="shared" si="227"/>
        <v>#REF!</v>
      </c>
      <c r="M1636" s="276" t="e">
        <f t="shared" si="228"/>
        <v>#REF!</v>
      </c>
      <c r="N1636" s="16" t="e">
        <f t="shared" si="229"/>
        <v>#REF!</v>
      </c>
      <c r="O1636" s="16" t="e">
        <f t="shared" si="230"/>
        <v>#REF!</v>
      </c>
      <c r="P1636" s="16" t="e">
        <f>#REF!</f>
        <v>#REF!</v>
      </c>
      <c r="Q1636" s="16" t="e">
        <f t="shared" si="231"/>
        <v>#REF!</v>
      </c>
      <c r="R1636" s="241" t="e">
        <f>#REF!</f>
        <v>#REF!</v>
      </c>
      <c r="S1636" s="37"/>
      <c r="T1636" s="242" t="e">
        <f t="shared" si="232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3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5"/>
        <v>#REF!</v>
      </c>
      <c r="K1637" s="16" t="e">
        <f t="shared" si="226"/>
        <v>#REF!</v>
      </c>
      <c r="L1637" s="16" t="e">
        <f t="shared" si="227"/>
        <v>#REF!</v>
      </c>
      <c r="M1637" s="276" t="e">
        <f t="shared" si="228"/>
        <v>#REF!</v>
      </c>
      <c r="N1637" s="16" t="e">
        <f t="shared" si="229"/>
        <v>#REF!</v>
      </c>
      <c r="O1637" s="16" t="e">
        <f t="shared" si="230"/>
        <v>#REF!</v>
      </c>
      <c r="P1637" s="16" t="e">
        <f>#REF!</f>
        <v>#REF!</v>
      </c>
      <c r="Q1637" s="16" t="e">
        <f t="shared" si="231"/>
        <v>#REF!</v>
      </c>
      <c r="R1637" s="241" t="e">
        <f>#REF!</f>
        <v>#REF!</v>
      </c>
      <c r="S1637" s="37"/>
      <c r="T1637" s="242" t="e">
        <f t="shared" si="232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3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5"/>
        <v>#REF!</v>
      </c>
      <c r="K1638" s="16" t="e">
        <f t="shared" si="226"/>
        <v>#REF!</v>
      </c>
      <c r="L1638" s="16" t="e">
        <f t="shared" si="227"/>
        <v>#REF!</v>
      </c>
      <c r="M1638" s="276" t="e">
        <f t="shared" si="228"/>
        <v>#REF!</v>
      </c>
      <c r="N1638" s="16" t="e">
        <f t="shared" si="229"/>
        <v>#REF!</v>
      </c>
      <c r="O1638" s="16" t="e">
        <f t="shared" si="230"/>
        <v>#REF!</v>
      </c>
      <c r="P1638" s="16" t="e">
        <f>#REF!</f>
        <v>#REF!</v>
      </c>
      <c r="Q1638" s="16" t="e">
        <f t="shared" si="231"/>
        <v>#REF!</v>
      </c>
      <c r="R1638" s="241" t="e">
        <f>#REF!</f>
        <v>#REF!</v>
      </c>
      <c r="S1638" s="37"/>
      <c r="T1638" s="242" t="e">
        <f t="shared" si="232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3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5"/>
        <v>#REF!</v>
      </c>
      <c r="K1639" s="16" t="e">
        <f t="shared" si="226"/>
        <v>#REF!</v>
      </c>
      <c r="L1639" s="16" t="e">
        <f t="shared" si="227"/>
        <v>#REF!</v>
      </c>
      <c r="M1639" s="276" t="e">
        <f t="shared" si="228"/>
        <v>#REF!</v>
      </c>
      <c r="N1639" s="16" t="e">
        <f t="shared" si="229"/>
        <v>#REF!</v>
      </c>
      <c r="O1639" s="16" t="e">
        <f t="shared" si="230"/>
        <v>#REF!</v>
      </c>
      <c r="P1639" s="16" t="e">
        <f>#REF!</f>
        <v>#REF!</v>
      </c>
      <c r="Q1639" s="16" t="e">
        <f t="shared" si="231"/>
        <v>#REF!</v>
      </c>
      <c r="R1639" s="241" t="e">
        <f>#REF!</f>
        <v>#REF!</v>
      </c>
      <c r="S1639" s="37"/>
      <c r="T1639" s="242" t="e">
        <f t="shared" si="232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3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5"/>
        <v>#REF!</v>
      </c>
      <c r="K1640" s="16" t="e">
        <f t="shared" si="226"/>
        <v>#REF!</v>
      </c>
      <c r="L1640" s="16" t="e">
        <f t="shared" si="227"/>
        <v>#REF!</v>
      </c>
      <c r="M1640" s="276" t="e">
        <f t="shared" si="228"/>
        <v>#REF!</v>
      </c>
      <c r="N1640" s="16" t="e">
        <f t="shared" si="229"/>
        <v>#REF!</v>
      </c>
      <c r="O1640" s="16" t="e">
        <f t="shared" si="230"/>
        <v>#REF!</v>
      </c>
      <c r="P1640" s="16" t="e">
        <f>#REF!</f>
        <v>#REF!</v>
      </c>
      <c r="Q1640" s="16" t="e">
        <f t="shared" si="231"/>
        <v>#REF!</v>
      </c>
      <c r="R1640" s="241" t="e">
        <f>#REF!</f>
        <v>#REF!</v>
      </c>
      <c r="S1640" s="37"/>
      <c r="T1640" s="242" t="e">
        <f t="shared" si="232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3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5"/>
        <v>#REF!</v>
      </c>
      <c r="K1641" s="16" t="e">
        <f t="shared" si="226"/>
        <v>#REF!</v>
      </c>
      <c r="L1641" s="16" t="e">
        <f t="shared" si="227"/>
        <v>#REF!</v>
      </c>
      <c r="M1641" s="276" t="e">
        <f t="shared" si="228"/>
        <v>#REF!</v>
      </c>
      <c r="N1641" s="16" t="e">
        <f t="shared" si="229"/>
        <v>#REF!</v>
      </c>
      <c r="O1641" s="16" t="e">
        <f t="shared" si="230"/>
        <v>#REF!</v>
      </c>
      <c r="P1641" s="16" t="e">
        <f>#REF!</f>
        <v>#REF!</v>
      </c>
      <c r="Q1641" s="16" t="e">
        <f t="shared" si="231"/>
        <v>#REF!</v>
      </c>
      <c r="R1641" s="241" t="e">
        <f>#REF!</f>
        <v>#REF!</v>
      </c>
      <c r="S1641" s="37"/>
      <c r="T1641" s="242" t="e">
        <f t="shared" si="232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3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5"/>
        <v>#REF!</v>
      </c>
      <c r="K1642" s="16" t="e">
        <f t="shared" si="226"/>
        <v>#REF!</v>
      </c>
      <c r="L1642" s="16" t="e">
        <f t="shared" si="227"/>
        <v>#REF!</v>
      </c>
      <c r="M1642" s="276" t="e">
        <f t="shared" si="228"/>
        <v>#REF!</v>
      </c>
      <c r="N1642" s="16" t="e">
        <f t="shared" si="229"/>
        <v>#REF!</v>
      </c>
      <c r="O1642" s="16" t="e">
        <f t="shared" si="230"/>
        <v>#REF!</v>
      </c>
      <c r="P1642" s="16" t="e">
        <f>#REF!</f>
        <v>#REF!</v>
      </c>
      <c r="Q1642" s="16" t="e">
        <f t="shared" si="231"/>
        <v>#REF!</v>
      </c>
      <c r="R1642" s="241" t="e">
        <f>#REF!</f>
        <v>#REF!</v>
      </c>
      <c r="S1642" s="37"/>
      <c r="T1642" s="242" t="e">
        <f t="shared" si="232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3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5"/>
        <v>#REF!</v>
      </c>
      <c r="K1643" s="16" t="e">
        <f t="shared" si="226"/>
        <v>#REF!</v>
      </c>
      <c r="L1643" s="16" t="e">
        <f t="shared" si="227"/>
        <v>#REF!</v>
      </c>
      <c r="M1643" s="276" t="e">
        <f t="shared" si="228"/>
        <v>#REF!</v>
      </c>
      <c r="N1643" s="16" t="e">
        <f t="shared" si="229"/>
        <v>#REF!</v>
      </c>
      <c r="O1643" s="16" t="e">
        <f t="shared" si="230"/>
        <v>#REF!</v>
      </c>
      <c r="P1643" s="16" t="e">
        <f>#REF!</f>
        <v>#REF!</v>
      </c>
      <c r="Q1643" s="16" t="e">
        <f t="shared" si="231"/>
        <v>#REF!</v>
      </c>
      <c r="R1643" s="241" t="e">
        <f>#REF!</f>
        <v>#REF!</v>
      </c>
      <c r="S1643" s="37"/>
      <c r="T1643" s="242" t="e">
        <f t="shared" si="232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3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5"/>
        <v>#REF!</v>
      </c>
      <c r="K1644" s="16" t="e">
        <f t="shared" si="226"/>
        <v>#REF!</v>
      </c>
      <c r="L1644" s="16" t="e">
        <f t="shared" si="227"/>
        <v>#REF!</v>
      </c>
      <c r="M1644" s="276" t="e">
        <f t="shared" si="228"/>
        <v>#REF!</v>
      </c>
      <c r="N1644" s="16" t="e">
        <f t="shared" si="229"/>
        <v>#REF!</v>
      </c>
      <c r="O1644" s="16" t="e">
        <f t="shared" si="230"/>
        <v>#REF!</v>
      </c>
      <c r="P1644" s="16" t="e">
        <f>#REF!</f>
        <v>#REF!</v>
      </c>
      <c r="Q1644" s="16" t="e">
        <f t="shared" si="231"/>
        <v>#REF!</v>
      </c>
      <c r="R1644" s="241" t="e">
        <f>#REF!</f>
        <v>#REF!</v>
      </c>
      <c r="S1644" s="37"/>
      <c r="T1644" s="242" t="e">
        <f t="shared" si="232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3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5"/>
        <v>#REF!</v>
      </c>
      <c r="K1645" s="16" t="e">
        <f t="shared" si="226"/>
        <v>#REF!</v>
      </c>
      <c r="L1645" s="16" t="e">
        <f t="shared" si="227"/>
        <v>#REF!</v>
      </c>
      <c r="M1645" s="276" t="e">
        <f t="shared" si="228"/>
        <v>#REF!</v>
      </c>
      <c r="N1645" s="16" t="e">
        <f t="shared" si="229"/>
        <v>#REF!</v>
      </c>
      <c r="O1645" s="16" t="e">
        <f t="shared" si="230"/>
        <v>#REF!</v>
      </c>
      <c r="P1645" s="16" t="e">
        <f>#REF!</f>
        <v>#REF!</v>
      </c>
      <c r="Q1645" s="16" t="e">
        <f t="shared" si="231"/>
        <v>#REF!</v>
      </c>
      <c r="R1645" s="241" t="e">
        <f>#REF!</f>
        <v>#REF!</v>
      </c>
      <c r="S1645" s="37"/>
      <c r="T1645" s="242" t="e">
        <f t="shared" si="232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3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5"/>
        <v>#REF!</v>
      </c>
      <c r="K1646" s="16" t="e">
        <f t="shared" si="226"/>
        <v>#REF!</v>
      </c>
      <c r="L1646" s="16" t="e">
        <f t="shared" si="227"/>
        <v>#REF!</v>
      </c>
      <c r="M1646" s="276" t="e">
        <f t="shared" si="228"/>
        <v>#REF!</v>
      </c>
      <c r="N1646" s="16" t="e">
        <f t="shared" si="229"/>
        <v>#REF!</v>
      </c>
      <c r="O1646" s="16" t="e">
        <f t="shared" si="230"/>
        <v>#REF!</v>
      </c>
      <c r="P1646" s="16" t="e">
        <f>#REF!</f>
        <v>#REF!</v>
      </c>
      <c r="Q1646" s="16" t="e">
        <f t="shared" si="231"/>
        <v>#REF!</v>
      </c>
      <c r="R1646" s="241" t="e">
        <f>#REF!</f>
        <v>#REF!</v>
      </c>
      <c r="S1646" s="37"/>
      <c r="T1646" s="242" t="e">
        <f t="shared" si="232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3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5"/>
        <v>#REF!</v>
      </c>
      <c r="K1647" s="16" t="e">
        <f t="shared" si="226"/>
        <v>#REF!</v>
      </c>
      <c r="L1647" s="16" t="e">
        <f t="shared" si="227"/>
        <v>#REF!</v>
      </c>
      <c r="M1647" s="276" t="e">
        <f t="shared" si="228"/>
        <v>#REF!</v>
      </c>
      <c r="N1647" s="16" t="e">
        <f t="shared" si="229"/>
        <v>#REF!</v>
      </c>
      <c r="O1647" s="16" t="e">
        <f t="shared" si="230"/>
        <v>#REF!</v>
      </c>
      <c r="P1647" s="16" t="e">
        <f>#REF!</f>
        <v>#REF!</v>
      </c>
      <c r="Q1647" s="16" t="e">
        <f t="shared" si="231"/>
        <v>#REF!</v>
      </c>
      <c r="R1647" s="241" t="e">
        <f>#REF!</f>
        <v>#REF!</v>
      </c>
      <c r="S1647" s="37"/>
      <c r="T1647" s="242" t="e">
        <f t="shared" si="232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3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5"/>
        <v>#REF!</v>
      </c>
      <c r="K1648" s="16" t="e">
        <f t="shared" si="226"/>
        <v>#REF!</v>
      </c>
      <c r="L1648" s="16" t="e">
        <f t="shared" si="227"/>
        <v>#REF!</v>
      </c>
      <c r="M1648" s="276" t="e">
        <f t="shared" si="228"/>
        <v>#REF!</v>
      </c>
      <c r="N1648" s="16" t="e">
        <f t="shared" si="229"/>
        <v>#REF!</v>
      </c>
      <c r="O1648" s="16" t="e">
        <f t="shared" si="230"/>
        <v>#REF!</v>
      </c>
      <c r="P1648" s="16" t="e">
        <f>#REF!</f>
        <v>#REF!</v>
      </c>
      <c r="Q1648" s="16" t="e">
        <f t="shared" si="231"/>
        <v>#REF!</v>
      </c>
      <c r="R1648" s="241" t="e">
        <f>#REF!</f>
        <v>#REF!</v>
      </c>
      <c r="S1648" s="37"/>
      <c r="T1648" s="242" t="e">
        <f t="shared" si="232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3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5"/>
        <v>#REF!</v>
      </c>
      <c r="K1649" s="16" t="e">
        <f t="shared" si="226"/>
        <v>#REF!</v>
      </c>
      <c r="L1649" s="16" t="e">
        <f t="shared" si="227"/>
        <v>#REF!</v>
      </c>
      <c r="M1649" s="276" t="e">
        <f t="shared" si="228"/>
        <v>#REF!</v>
      </c>
      <c r="N1649" s="16" t="e">
        <f t="shared" si="229"/>
        <v>#REF!</v>
      </c>
      <c r="O1649" s="16" t="e">
        <f t="shared" si="230"/>
        <v>#REF!</v>
      </c>
      <c r="P1649" s="16" t="e">
        <f>#REF!</f>
        <v>#REF!</v>
      </c>
      <c r="Q1649" s="16" t="e">
        <f t="shared" si="231"/>
        <v>#REF!</v>
      </c>
      <c r="R1649" s="241" t="e">
        <f>#REF!</f>
        <v>#REF!</v>
      </c>
      <c r="S1649" s="37"/>
      <c r="T1649" s="242" t="e">
        <f t="shared" si="232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3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5"/>
        <v>#REF!</v>
      </c>
      <c r="K1650" s="16" t="e">
        <f t="shared" si="226"/>
        <v>#REF!</v>
      </c>
      <c r="L1650" s="16" t="e">
        <f t="shared" si="227"/>
        <v>#REF!</v>
      </c>
      <c r="M1650" s="276" t="e">
        <f t="shared" si="228"/>
        <v>#REF!</v>
      </c>
      <c r="N1650" s="16" t="e">
        <f t="shared" si="229"/>
        <v>#REF!</v>
      </c>
      <c r="O1650" s="16" t="e">
        <f t="shared" si="230"/>
        <v>#REF!</v>
      </c>
      <c r="P1650" s="16" t="e">
        <f>#REF!</f>
        <v>#REF!</v>
      </c>
      <c r="Q1650" s="16" t="e">
        <f t="shared" si="231"/>
        <v>#REF!</v>
      </c>
      <c r="R1650" s="241" t="e">
        <f>#REF!</f>
        <v>#REF!</v>
      </c>
      <c r="S1650" s="37"/>
      <c r="T1650" s="242" t="e">
        <f t="shared" si="232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3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5"/>
        <v>#REF!</v>
      </c>
      <c r="K1651" s="16" t="e">
        <f t="shared" si="226"/>
        <v>#REF!</v>
      </c>
      <c r="L1651" s="16" t="e">
        <f t="shared" si="227"/>
        <v>#REF!</v>
      </c>
      <c r="M1651" s="276" t="e">
        <f t="shared" si="228"/>
        <v>#REF!</v>
      </c>
      <c r="N1651" s="16" t="e">
        <f t="shared" si="229"/>
        <v>#REF!</v>
      </c>
      <c r="O1651" s="16" t="e">
        <f t="shared" si="230"/>
        <v>#REF!</v>
      </c>
      <c r="P1651" s="16" t="e">
        <f>#REF!</f>
        <v>#REF!</v>
      </c>
      <c r="Q1651" s="16" t="e">
        <f t="shared" si="231"/>
        <v>#REF!</v>
      </c>
      <c r="R1651" s="241" t="e">
        <f>#REF!</f>
        <v>#REF!</v>
      </c>
      <c r="S1651" s="37"/>
      <c r="T1651" s="242" t="e">
        <f t="shared" si="232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3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5"/>
        <v>#REF!</v>
      </c>
      <c r="K1652" s="16" t="e">
        <f t="shared" si="226"/>
        <v>#REF!</v>
      </c>
      <c r="L1652" s="16" t="e">
        <f t="shared" si="227"/>
        <v>#REF!</v>
      </c>
      <c r="M1652" s="276" t="e">
        <f t="shared" si="228"/>
        <v>#REF!</v>
      </c>
      <c r="N1652" s="16" t="e">
        <f t="shared" si="229"/>
        <v>#REF!</v>
      </c>
      <c r="O1652" s="16" t="e">
        <f t="shared" si="230"/>
        <v>#REF!</v>
      </c>
      <c r="P1652" s="16" t="e">
        <f>#REF!</f>
        <v>#REF!</v>
      </c>
      <c r="Q1652" s="16" t="e">
        <f t="shared" si="231"/>
        <v>#REF!</v>
      </c>
      <c r="R1652" s="241" t="e">
        <f>#REF!</f>
        <v>#REF!</v>
      </c>
      <c r="S1652" s="37"/>
      <c r="T1652" s="242" t="e">
        <f t="shared" si="232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3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5"/>
        <v>#REF!</v>
      </c>
      <c r="K1653" s="16" t="e">
        <f t="shared" si="226"/>
        <v>#REF!</v>
      </c>
      <c r="L1653" s="16" t="e">
        <f t="shared" si="227"/>
        <v>#REF!</v>
      </c>
      <c r="M1653" s="276" t="e">
        <f t="shared" si="228"/>
        <v>#REF!</v>
      </c>
      <c r="N1653" s="16" t="e">
        <f t="shared" si="229"/>
        <v>#REF!</v>
      </c>
      <c r="O1653" s="16" t="e">
        <f t="shared" si="230"/>
        <v>#REF!</v>
      </c>
      <c r="P1653" s="16" t="e">
        <f>#REF!</f>
        <v>#REF!</v>
      </c>
      <c r="Q1653" s="16" t="e">
        <f t="shared" si="231"/>
        <v>#REF!</v>
      </c>
      <c r="R1653" s="241" t="e">
        <f>#REF!</f>
        <v>#REF!</v>
      </c>
      <c r="S1653" s="37"/>
      <c r="T1653" s="242" t="e">
        <f t="shared" si="232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3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5"/>
        <v>#REF!</v>
      </c>
      <c r="K1654" s="16" t="e">
        <f t="shared" si="226"/>
        <v>#REF!</v>
      </c>
      <c r="L1654" s="16" t="e">
        <f t="shared" si="227"/>
        <v>#REF!</v>
      </c>
      <c r="M1654" s="276" t="e">
        <f t="shared" si="228"/>
        <v>#REF!</v>
      </c>
      <c r="N1654" s="16" t="e">
        <f t="shared" si="229"/>
        <v>#REF!</v>
      </c>
      <c r="O1654" s="16" t="e">
        <f t="shared" si="230"/>
        <v>#REF!</v>
      </c>
      <c r="P1654" s="16" t="e">
        <f>#REF!</f>
        <v>#REF!</v>
      </c>
      <c r="Q1654" s="16" t="e">
        <f t="shared" si="231"/>
        <v>#REF!</v>
      </c>
      <c r="R1654" s="241" t="e">
        <f>#REF!</f>
        <v>#REF!</v>
      </c>
      <c r="S1654" s="37"/>
      <c r="T1654" s="242" t="e">
        <f t="shared" si="232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3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5"/>
        <v>#REF!</v>
      </c>
      <c r="K1655" s="16" t="e">
        <f t="shared" si="226"/>
        <v>#REF!</v>
      </c>
      <c r="L1655" s="16" t="e">
        <f t="shared" si="227"/>
        <v>#REF!</v>
      </c>
      <c r="M1655" s="276" t="e">
        <f t="shared" si="228"/>
        <v>#REF!</v>
      </c>
      <c r="N1655" s="16" t="e">
        <f t="shared" si="229"/>
        <v>#REF!</v>
      </c>
      <c r="O1655" s="16" t="e">
        <f t="shared" si="230"/>
        <v>#REF!</v>
      </c>
      <c r="P1655" s="16" t="e">
        <f>#REF!</f>
        <v>#REF!</v>
      </c>
      <c r="Q1655" s="16" t="e">
        <f t="shared" si="231"/>
        <v>#REF!</v>
      </c>
      <c r="R1655" s="241" t="e">
        <f>#REF!</f>
        <v>#REF!</v>
      </c>
      <c r="S1655" s="37"/>
      <c r="T1655" s="242" t="e">
        <f t="shared" si="232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3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5"/>
        <v>#REF!</v>
      </c>
      <c r="K1656" s="16" t="e">
        <f t="shared" si="226"/>
        <v>#REF!</v>
      </c>
      <c r="L1656" s="16" t="e">
        <f t="shared" si="227"/>
        <v>#REF!</v>
      </c>
      <c r="M1656" s="276" t="e">
        <f t="shared" si="228"/>
        <v>#REF!</v>
      </c>
      <c r="N1656" s="16" t="e">
        <f t="shared" si="229"/>
        <v>#REF!</v>
      </c>
      <c r="O1656" s="16" t="e">
        <f t="shared" si="230"/>
        <v>#REF!</v>
      </c>
      <c r="P1656" s="16" t="e">
        <f>#REF!</f>
        <v>#REF!</v>
      </c>
      <c r="Q1656" s="16" t="e">
        <f t="shared" si="231"/>
        <v>#REF!</v>
      </c>
      <c r="R1656" s="241" t="e">
        <f>#REF!</f>
        <v>#REF!</v>
      </c>
      <c r="S1656" s="37"/>
      <c r="T1656" s="242" t="e">
        <f t="shared" si="232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3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5"/>
        <v>#REF!</v>
      </c>
      <c r="K1657" s="16" t="e">
        <f t="shared" si="226"/>
        <v>#REF!</v>
      </c>
      <c r="L1657" s="16" t="e">
        <f t="shared" si="227"/>
        <v>#REF!</v>
      </c>
      <c r="M1657" s="276" t="e">
        <f t="shared" si="228"/>
        <v>#REF!</v>
      </c>
      <c r="N1657" s="16" t="e">
        <f t="shared" si="229"/>
        <v>#REF!</v>
      </c>
      <c r="O1657" s="16" t="e">
        <f t="shared" si="230"/>
        <v>#REF!</v>
      </c>
      <c r="P1657" s="16" t="e">
        <f>#REF!</f>
        <v>#REF!</v>
      </c>
      <c r="Q1657" s="16" t="e">
        <f t="shared" si="231"/>
        <v>#REF!</v>
      </c>
      <c r="R1657" s="241" t="e">
        <f>#REF!</f>
        <v>#REF!</v>
      </c>
      <c r="S1657" s="37"/>
      <c r="T1657" s="242" t="e">
        <f t="shared" si="232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3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5"/>
        <v>#REF!</v>
      </c>
      <c r="K1658" s="16" t="e">
        <f t="shared" si="226"/>
        <v>#REF!</v>
      </c>
      <c r="L1658" s="16" t="e">
        <f t="shared" si="227"/>
        <v>#REF!</v>
      </c>
      <c r="M1658" s="276" t="e">
        <f t="shared" si="228"/>
        <v>#REF!</v>
      </c>
      <c r="N1658" s="16" t="e">
        <f t="shared" si="229"/>
        <v>#REF!</v>
      </c>
      <c r="O1658" s="16" t="e">
        <f t="shared" si="230"/>
        <v>#REF!</v>
      </c>
      <c r="P1658" s="16" t="e">
        <f>#REF!</f>
        <v>#REF!</v>
      </c>
      <c r="Q1658" s="16" t="e">
        <f t="shared" si="231"/>
        <v>#REF!</v>
      </c>
      <c r="R1658" s="241" t="e">
        <f>#REF!</f>
        <v>#REF!</v>
      </c>
      <c r="S1658" s="37"/>
      <c r="T1658" s="242" t="e">
        <f t="shared" si="232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3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5"/>
        <v>#REF!</v>
      </c>
      <c r="K1659" s="16" t="e">
        <f t="shared" si="226"/>
        <v>#REF!</v>
      </c>
      <c r="L1659" s="16" t="e">
        <f t="shared" si="227"/>
        <v>#REF!</v>
      </c>
      <c r="M1659" s="276" t="e">
        <f t="shared" si="228"/>
        <v>#REF!</v>
      </c>
      <c r="N1659" s="16" t="e">
        <f t="shared" si="229"/>
        <v>#REF!</v>
      </c>
      <c r="O1659" s="16" t="e">
        <f t="shared" si="230"/>
        <v>#REF!</v>
      </c>
      <c r="P1659" s="16" t="e">
        <f>#REF!</f>
        <v>#REF!</v>
      </c>
      <c r="Q1659" s="16" t="e">
        <f t="shared" si="231"/>
        <v>#REF!</v>
      </c>
      <c r="R1659" s="241" t="e">
        <f>#REF!</f>
        <v>#REF!</v>
      </c>
      <c r="S1659" s="37"/>
      <c r="T1659" s="242" t="e">
        <f t="shared" si="232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3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5"/>
        <v>#REF!</v>
      </c>
      <c r="K1660" s="16" t="e">
        <f t="shared" si="226"/>
        <v>#REF!</v>
      </c>
      <c r="L1660" s="16" t="e">
        <f t="shared" si="227"/>
        <v>#REF!</v>
      </c>
      <c r="M1660" s="276" t="e">
        <f t="shared" si="228"/>
        <v>#REF!</v>
      </c>
      <c r="N1660" s="16" t="e">
        <f t="shared" si="229"/>
        <v>#REF!</v>
      </c>
      <c r="O1660" s="16" t="e">
        <f t="shared" si="230"/>
        <v>#REF!</v>
      </c>
      <c r="P1660" s="16" t="e">
        <f>#REF!</f>
        <v>#REF!</v>
      </c>
      <c r="Q1660" s="16" t="e">
        <f t="shared" si="231"/>
        <v>#REF!</v>
      </c>
      <c r="R1660" s="241" t="e">
        <f>#REF!</f>
        <v>#REF!</v>
      </c>
      <c r="S1660" s="37"/>
      <c r="T1660" s="242" t="e">
        <f t="shared" si="232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3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5"/>
        <v>#REF!</v>
      </c>
      <c r="K1661" s="16" t="e">
        <f t="shared" si="226"/>
        <v>#REF!</v>
      </c>
      <c r="L1661" s="16" t="e">
        <f t="shared" si="227"/>
        <v>#REF!</v>
      </c>
      <c r="M1661" s="276" t="e">
        <f t="shared" si="228"/>
        <v>#REF!</v>
      </c>
      <c r="N1661" s="16" t="e">
        <f t="shared" si="229"/>
        <v>#REF!</v>
      </c>
      <c r="O1661" s="16" t="e">
        <f t="shared" si="230"/>
        <v>#REF!</v>
      </c>
      <c r="P1661" s="16" t="e">
        <f>#REF!</f>
        <v>#REF!</v>
      </c>
      <c r="Q1661" s="16" t="e">
        <f t="shared" si="231"/>
        <v>#REF!</v>
      </c>
      <c r="R1661" s="241" t="e">
        <f>#REF!</f>
        <v>#REF!</v>
      </c>
      <c r="S1661" s="37"/>
      <c r="T1661" s="242" t="e">
        <f t="shared" si="232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3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5"/>
        <v>#REF!</v>
      </c>
      <c r="K1662" s="16" t="e">
        <f t="shared" si="226"/>
        <v>#REF!</v>
      </c>
      <c r="L1662" s="16" t="e">
        <f t="shared" si="227"/>
        <v>#REF!</v>
      </c>
      <c r="M1662" s="276" t="e">
        <f t="shared" si="228"/>
        <v>#REF!</v>
      </c>
      <c r="N1662" s="16" t="e">
        <f t="shared" si="229"/>
        <v>#REF!</v>
      </c>
      <c r="O1662" s="16" t="e">
        <f t="shared" si="230"/>
        <v>#REF!</v>
      </c>
      <c r="P1662" s="16" t="e">
        <f>#REF!</f>
        <v>#REF!</v>
      </c>
      <c r="Q1662" s="16" t="e">
        <f t="shared" si="231"/>
        <v>#REF!</v>
      </c>
      <c r="R1662" s="241" t="e">
        <f>#REF!</f>
        <v>#REF!</v>
      </c>
      <c r="S1662" s="37"/>
      <c r="T1662" s="242" t="e">
        <f t="shared" si="232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3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5"/>
        <v>#REF!</v>
      </c>
      <c r="K1663" s="16" t="e">
        <f t="shared" si="226"/>
        <v>#REF!</v>
      </c>
      <c r="L1663" s="16" t="e">
        <f t="shared" si="227"/>
        <v>#REF!</v>
      </c>
      <c r="M1663" s="276" t="e">
        <f t="shared" si="228"/>
        <v>#REF!</v>
      </c>
      <c r="N1663" s="16" t="e">
        <f t="shared" si="229"/>
        <v>#REF!</v>
      </c>
      <c r="O1663" s="16" t="e">
        <f t="shared" si="230"/>
        <v>#REF!</v>
      </c>
      <c r="P1663" s="16" t="e">
        <f>#REF!</f>
        <v>#REF!</v>
      </c>
      <c r="Q1663" s="16" t="e">
        <f t="shared" si="231"/>
        <v>#REF!</v>
      </c>
      <c r="R1663" s="241" t="e">
        <f>#REF!</f>
        <v>#REF!</v>
      </c>
      <c r="S1663" s="37"/>
      <c r="T1663" s="242" t="e">
        <f t="shared" si="232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3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5"/>
        <v>#REF!</v>
      </c>
      <c r="K1664" s="16" t="e">
        <f t="shared" si="226"/>
        <v>#REF!</v>
      </c>
      <c r="L1664" s="16" t="e">
        <f t="shared" si="227"/>
        <v>#REF!</v>
      </c>
      <c r="M1664" s="276" t="e">
        <f t="shared" si="228"/>
        <v>#REF!</v>
      </c>
      <c r="N1664" s="16" t="e">
        <f t="shared" si="229"/>
        <v>#REF!</v>
      </c>
      <c r="O1664" s="16" t="e">
        <f t="shared" si="230"/>
        <v>#REF!</v>
      </c>
      <c r="P1664" s="16" t="e">
        <f>#REF!</f>
        <v>#REF!</v>
      </c>
      <c r="Q1664" s="16" t="e">
        <f t="shared" si="231"/>
        <v>#REF!</v>
      </c>
      <c r="R1664" s="241" t="e">
        <f>#REF!</f>
        <v>#REF!</v>
      </c>
      <c r="S1664" s="37"/>
      <c r="T1664" s="242" t="e">
        <f t="shared" si="232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3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5"/>
        <v>#REF!</v>
      </c>
      <c r="K1665" s="16" t="e">
        <f t="shared" si="226"/>
        <v>#REF!</v>
      </c>
      <c r="L1665" s="16" t="e">
        <f t="shared" si="227"/>
        <v>#REF!</v>
      </c>
      <c r="M1665" s="276" t="e">
        <f t="shared" si="228"/>
        <v>#REF!</v>
      </c>
      <c r="N1665" s="16" t="e">
        <f t="shared" si="229"/>
        <v>#REF!</v>
      </c>
      <c r="O1665" s="16" t="e">
        <f t="shared" si="230"/>
        <v>#REF!</v>
      </c>
      <c r="P1665" s="16" t="e">
        <f>#REF!</f>
        <v>#REF!</v>
      </c>
      <c r="Q1665" s="16" t="e">
        <f t="shared" si="231"/>
        <v>#REF!</v>
      </c>
      <c r="R1665" s="241" t="e">
        <f>#REF!</f>
        <v>#REF!</v>
      </c>
      <c r="S1665" s="37"/>
      <c r="T1665" s="242" t="e">
        <f t="shared" si="232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3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5"/>
        <v>#REF!</v>
      </c>
      <c r="K1666" s="16" t="e">
        <f t="shared" si="226"/>
        <v>#REF!</v>
      </c>
      <c r="L1666" s="16" t="e">
        <f t="shared" si="227"/>
        <v>#REF!</v>
      </c>
      <c r="M1666" s="276" t="e">
        <f t="shared" si="228"/>
        <v>#REF!</v>
      </c>
      <c r="N1666" s="16" t="e">
        <f t="shared" si="229"/>
        <v>#REF!</v>
      </c>
      <c r="O1666" s="16" t="e">
        <f t="shared" si="230"/>
        <v>#REF!</v>
      </c>
      <c r="P1666" s="16" t="e">
        <f>#REF!</f>
        <v>#REF!</v>
      </c>
      <c r="Q1666" s="16" t="e">
        <f t="shared" si="231"/>
        <v>#REF!</v>
      </c>
      <c r="R1666" s="241" t="e">
        <f>#REF!</f>
        <v>#REF!</v>
      </c>
      <c r="S1666" s="37"/>
      <c r="T1666" s="242" t="e">
        <f t="shared" si="232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3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5"/>
        <v>#REF!</v>
      </c>
      <c r="K1667" s="16" t="e">
        <f t="shared" si="226"/>
        <v>#REF!</v>
      </c>
      <c r="L1667" s="16" t="e">
        <f t="shared" si="227"/>
        <v>#REF!</v>
      </c>
      <c r="M1667" s="276" t="e">
        <f t="shared" si="228"/>
        <v>#REF!</v>
      </c>
      <c r="N1667" s="16" t="e">
        <f t="shared" si="229"/>
        <v>#REF!</v>
      </c>
      <c r="O1667" s="16" t="e">
        <f t="shared" si="230"/>
        <v>#REF!</v>
      </c>
      <c r="P1667" s="16" t="e">
        <f>#REF!</f>
        <v>#REF!</v>
      </c>
      <c r="Q1667" s="16" t="e">
        <f t="shared" si="231"/>
        <v>#REF!</v>
      </c>
      <c r="R1667" s="241" t="e">
        <f>#REF!</f>
        <v>#REF!</v>
      </c>
      <c r="S1667" s="37"/>
      <c r="T1667" s="242" t="e">
        <f t="shared" si="232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3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5"/>
        <v>#REF!</v>
      </c>
      <c r="K1668" s="16" t="e">
        <f t="shared" si="226"/>
        <v>#REF!</v>
      </c>
      <c r="L1668" s="16" t="e">
        <f t="shared" si="227"/>
        <v>#REF!</v>
      </c>
      <c r="M1668" s="276" t="e">
        <f t="shared" si="228"/>
        <v>#REF!</v>
      </c>
      <c r="N1668" s="16" t="e">
        <f t="shared" si="229"/>
        <v>#REF!</v>
      </c>
      <c r="O1668" s="16" t="e">
        <f t="shared" si="230"/>
        <v>#REF!</v>
      </c>
      <c r="P1668" s="16" t="e">
        <f>#REF!</f>
        <v>#REF!</v>
      </c>
      <c r="Q1668" s="16" t="e">
        <f t="shared" si="231"/>
        <v>#REF!</v>
      </c>
      <c r="R1668" s="241" t="e">
        <f>#REF!</f>
        <v>#REF!</v>
      </c>
      <c r="S1668" s="37"/>
      <c r="T1668" s="242" t="e">
        <f t="shared" si="232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3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5"/>
        <v>#REF!</v>
      </c>
      <c r="K1669" s="16" t="e">
        <f t="shared" si="226"/>
        <v>#REF!</v>
      </c>
      <c r="L1669" s="16" t="e">
        <f t="shared" si="227"/>
        <v>#REF!</v>
      </c>
      <c r="M1669" s="276" t="e">
        <f t="shared" si="228"/>
        <v>#REF!</v>
      </c>
      <c r="N1669" s="16" t="e">
        <f t="shared" si="229"/>
        <v>#REF!</v>
      </c>
      <c r="O1669" s="16" t="e">
        <f t="shared" si="230"/>
        <v>#REF!</v>
      </c>
      <c r="P1669" s="16" t="e">
        <f>#REF!</f>
        <v>#REF!</v>
      </c>
      <c r="Q1669" s="16" t="e">
        <f t="shared" si="231"/>
        <v>#REF!</v>
      </c>
      <c r="R1669" s="241" t="e">
        <f>#REF!</f>
        <v>#REF!</v>
      </c>
      <c r="S1669" s="37"/>
      <c r="T1669" s="242" t="e">
        <f t="shared" si="232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3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4">I1670</f>
        <v>#REF!</v>
      </c>
      <c r="K1670" s="16" t="e">
        <f t="shared" ref="K1670:K1733" si="235">HOUR(I1670-H1670)+MINUTE(I1670-H1670)/60</f>
        <v>#REF!</v>
      </c>
      <c r="L1670" s="16" t="e">
        <f t="shared" ref="L1670:L1733" si="236">IF(J1670&lt;0.9993,"OP","")</f>
        <v>#REF!</v>
      </c>
      <c r="M1670" s="276" t="e">
        <f t="shared" ref="M1670:M1733" si="237">IF(K1670&lt;6,"ANT",IF(K1670&lt;12,"BLU","CID"))</f>
        <v>#REF!</v>
      </c>
      <c r="N1670" s="16" t="e">
        <f t="shared" ref="N1670:N1733" si="238">VALUE(O1670)</f>
        <v>#REF!</v>
      </c>
      <c r="O1670" s="16" t="e">
        <f t="shared" ref="O1670:O1733" si="239">SUBSTITUTE(P1670,"MW","")</f>
        <v>#REF!</v>
      </c>
      <c r="P1670" s="16" t="e">
        <f>#REF!</f>
        <v>#REF!</v>
      </c>
      <c r="Q1670" s="16" t="e">
        <f t="shared" ref="Q1670:Q1733" si="240">IF(J1670&gt;=0.99,"0","1")</f>
        <v>#REF!</v>
      </c>
      <c r="R1670" s="241" t="e">
        <f>#REF!</f>
        <v>#REF!</v>
      </c>
      <c r="S1670" s="37"/>
      <c r="T1670" s="242" t="e">
        <f t="shared" ref="T1670:T1733" si="241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4"/>
        <v>#REF!</v>
      </c>
      <c r="K1671" s="16" t="e">
        <f t="shared" si="235"/>
        <v>#REF!</v>
      </c>
      <c r="L1671" s="16" t="e">
        <f t="shared" si="236"/>
        <v>#REF!</v>
      </c>
      <c r="M1671" s="276" t="e">
        <f t="shared" si="237"/>
        <v>#REF!</v>
      </c>
      <c r="N1671" s="16" t="e">
        <f t="shared" si="238"/>
        <v>#REF!</v>
      </c>
      <c r="O1671" s="16" t="e">
        <f t="shared" si="239"/>
        <v>#REF!</v>
      </c>
      <c r="P1671" s="16" t="e">
        <f>#REF!</f>
        <v>#REF!</v>
      </c>
      <c r="Q1671" s="16" t="e">
        <f t="shared" si="240"/>
        <v>#REF!</v>
      </c>
      <c r="R1671" s="241" t="e">
        <f>#REF!</f>
        <v>#REF!</v>
      </c>
      <c r="S1671" s="37"/>
      <c r="T1671" s="242" t="e">
        <f t="shared" si="241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2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4"/>
        <v>#REF!</v>
      </c>
      <c r="K1672" s="16" t="e">
        <f t="shared" si="235"/>
        <v>#REF!</v>
      </c>
      <c r="L1672" s="16" t="e">
        <f t="shared" si="236"/>
        <v>#REF!</v>
      </c>
      <c r="M1672" s="276" t="e">
        <f t="shared" si="237"/>
        <v>#REF!</v>
      </c>
      <c r="N1672" s="16" t="e">
        <f t="shared" si="238"/>
        <v>#REF!</v>
      </c>
      <c r="O1672" s="16" t="e">
        <f t="shared" si="239"/>
        <v>#REF!</v>
      </c>
      <c r="P1672" s="16" t="e">
        <f>#REF!</f>
        <v>#REF!</v>
      </c>
      <c r="Q1672" s="16" t="e">
        <f t="shared" si="240"/>
        <v>#REF!</v>
      </c>
      <c r="R1672" s="241" t="e">
        <f>#REF!</f>
        <v>#REF!</v>
      </c>
      <c r="S1672" s="37"/>
      <c r="T1672" s="242" t="e">
        <f t="shared" si="241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2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4"/>
        <v>#REF!</v>
      </c>
      <c r="K1673" s="16" t="e">
        <f t="shared" si="235"/>
        <v>#REF!</v>
      </c>
      <c r="L1673" s="16" t="e">
        <f t="shared" si="236"/>
        <v>#REF!</v>
      </c>
      <c r="M1673" s="276" t="e">
        <f t="shared" si="237"/>
        <v>#REF!</v>
      </c>
      <c r="N1673" s="16" t="e">
        <f t="shared" si="238"/>
        <v>#REF!</v>
      </c>
      <c r="O1673" s="16" t="e">
        <f t="shared" si="239"/>
        <v>#REF!</v>
      </c>
      <c r="P1673" s="16" t="e">
        <f>#REF!</f>
        <v>#REF!</v>
      </c>
      <c r="Q1673" s="16" t="e">
        <f t="shared" si="240"/>
        <v>#REF!</v>
      </c>
      <c r="R1673" s="241" t="e">
        <f>#REF!</f>
        <v>#REF!</v>
      </c>
      <c r="S1673" s="37"/>
      <c r="T1673" s="242" t="e">
        <f t="shared" si="241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2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4"/>
        <v>#REF!</v>
      </c>
      <c r="K1674" s="16" t="e">
        <f t="shared" si="235"/>
        <v>#REF!</v>
      </c>
      <c r="L1674" s="16" t="e">
        <f t="shared" si="236"/>
        <v>#REF!</v>
      </c>
      <c r="M1674" s="276" t="e">
        <f t="shared" si="237"/>
        <v>#REF!</v>
      </c>
      <c r="N1674" s="16" t="e">
        <f t="shared" si="238"/>
        <v>#REF!</v>
      </c>
      <c r="O1674" s="16" t="e">
        <f t="shared" si="239"/>
        <v>#REF!</v>
      </c>
      <c r="P1674" s="16" t="e">
        <f>#REF!</f>
        <v>#REF!</v>
      </c>
      <c r="Q1674" s="16" t="e">
        <f t="shared" si="240"/>
        <v>#REF!</v>
      </c>
      <c r="R1674" s="241" t="e">
        <f>#REF!</f>
        <v>#REF!</v>
      </c>
      <c r="S1674" s="37"/>
      <c r="T1674" s="242" t="e">
        <f t="shared" si="241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2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4"/>
        <v>#REF!</v>
      </c>
      <c r="K1675" s="16" t="e">
        <f t="shared" si="235"/>
        <v>#REF!</v>
      </c>
      <c r="L1675" s="16" t="e">
        <f t="shared" si="236"/>
        <v>#REF!</v>
      </c>
      <c r="M1675" s="276" t="e">
        <f t="shared" si="237"/>
        <v>#REF!</v>
      </c>
      <c r="N1675" s="16" t="e">
        <f t="shared" si="238"/>
        <v>#REF!</v>
      </c>
      <c r="O1675" s="16" t="e">
        <f t="shared" si="239"/>
        <v>#REF!</v>
      </c>
      <c r="P1675" s="16" t="e">
        <f>#REF!</f>
        <v>#REF!</v>
      </c>
      <c r="Q1675" s="16" t="e">
        <f t="shared" si="240"/>
        <v>#REF!</v>
      </c>
      <c r="R1675" s="241" t="e">
        <f>#REF!</f>
        <v>#REF!</v>
      </c>
      <c r="S1675" s="37"/>
      <c r="T1675" s="242" t="e">
        <f t="shared" si="241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2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4"/>
        <v>#REF!</v>
      </c>
      <c r="K1676" s="16" t="e">
        <f t="shared" si="235"/>
        <v>#REF!</v>
      </c>
      <c r="L1676" s="16" t="e">
        <f t="shared" si="236"/>
        <v>#REF!</v>
      </c>
      <c r="M1676" s="276" t="e">
        <f t="shared" si="237"/>
        <v>#REF!</v>
      </c>
      <c r="N1676" s="16" t="e">
        <f t="shared" si="238"/>
        <v>#REF!</v>
      </c>
      <c r="O1676" s="16" t="e">
        <f t="shared" si="239"/>
        <v>#REF!</v>
      </c>
      <c r="P1676" s="16" t="e">
        <f>#REF!</f>
        <v>#REF!</v>
      </c>
      <c r="Q1676" s="16" t="e">
        <f t="shared" si="240"/>
        <v>#REF!</v>
      </c>
      <c r="R1676" s="241" t="e">
        <f>#REF!</f>
        <v>#REF!</v>
      </c>
      <c r="S1676" s="37"/>
      <c r="T1676" s="242" t="e">
        <f t="shared" si="241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2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4"/>
        <v>#REF!</v>
      </c>
      <c r="K1677" s="16" t="e">
        <f t="shared" si="235"/>
        <v>#REF!</v>
      </c>
      <c r="L1677" s="16" t="e">
        <f t="shared" si="236"/>
        <v>#REF!</v>
      </c>
      <c r="M1677" s="276" t="e">
        <f t="shared" si="237"/>
        <v>#REF!</v>
      </c>
      <c r="N1677" s="16" t="e">
        <f t="shared" si="238"/>
        <v>#REF!</v>
      </c>
      <c r="O1677" s="16" t="e">
        <f t="shared" si="239"/>
        <v>#REF!</v>
      </c>
      <c r="P1677" s="16" t="e">
        <f>#REF!</f>
        <v>#REF!</v>
      </c>
      <c r="Q1677" s="16" t="e">
        <f t="shared" si="240"/>
        <v>#REF!</v>
      </c>
      <c r="R1677" s="241" t="e">
        <f>#REF!</f>
        <v>#REF!</v>
      </c>
      <c r="S1677" s="37"/>
      <c r="T1677" s="242" t="e">
        <f t="shared" si="241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2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4"/>
        <v>#REF!</v>
      </c>
      <c r="K1678" s="16" t="e">
        <f t="shared" si="235"/>
        <v>#REF!</v>
      </c>
      <c r="L1678" s="16" t="e">
        <f t="shared" si="236"/>
        <v>#REF!</v>
      </c>
      <c r="M1678" s="276" t="e">
        <f t="shared" si="237"/>
        <v>#REF!</v>
      </c>
      <c r="N1678" s="16" t="e">
        <f t="shared" si="238"/>
        <v>#REF!</v>
      </c>
      <c r="O1678" s="16" t="e">
        <f t="shared" si="239"/>
        <v>#REF!</v>
      </c>
      <c r="P1678" s="16" t="e">
        <f>#REF!</f>
        <v>#REF!</v>
      </c>
      <c r="Q1678" s="16" t="e">
        <f t="shared" si="240"/>
        <v>#REF!</v>
      </c>
      <c r="R1678" s="241" t="e">
        <f>#REF!</f>
        <v>#REF!</v>
      </c>
      <c r="S1678" s="37"/>
      <c r="T1678" s="242" t="e">
        <f t="shared" si="241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2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4"/>
        <v>#REF!</v>
      </c>
      <c r="K1679" s="16" t="e">
        <f t="shared" si="235"/>
        <v>#REF!</v>
      </c>
      <c r="L1679" s="16" t="e">
        <f t="shared" si="236"/>
        <v>#REF!</v>
      </c>
      <c r="M1679" s="276" t="e">
        <f t="shared" si="237"/>
        <v>#REF!</v>
      </c>
      <c r="N1679" s="16" t="e">
        <f t="shared" si="238"/>
        <v>#REF!</v>
      </c>
      <c r="O1679" s="16" t="e">
        <f t="shared" si="239"/>
        <v>#REF!</v>
      </c>
      <c r="P1679" s="16" t="e">
        <f>#REF!</f>
        <v>#REF!</v>
      </c>
      <c r="Q1679" s="16" t="e">
        <f t="shared" si="240"/>
        <v>#REF!</v>
      </c>
      <c r="R1679" s="241" t="e">
        <f>#REF!</f>
        <v>#REF!</v>
      </c>
      <c r="S1679" s="37"/>
      <c r="T1679" s="242" t="e">
        <f t="shared" si="241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2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4"/>
        <v>#REF!</v>
      </c>
      <c r="K1680" s="16" t="e">
        <f t="shared" si="235"/>
        <v>#REF!</v>
      </c>
      <c r="L1680" s="16" t="e">
        <f t="shared" si="236"/>
        <v>#REF!</v>
      </c>
      <c r="M1680" s="276" t="e">
        <f t="shared" si="237"/>
        <v>#REF!</v>
      </c>
      <c r="N1680" s="16" t="e">
        <f t="shared" si="238"/>
        <v>#REF!</v>
      </c>
      <c r="O1680" s="16" t="e">
        <f t="shared" si="239"/>
        <v>#REF!</v>
      </c>
      <c r="P1680" s="16" t="e">
        <f>#REF!</f>
        <v>#REF!</v>
      </c>
      <c r="Q1680" s="16" t="e">
        <f t="shared" si="240"/>
        <v>#REF!</v>
      </c>
      <c r="R1680" s="241" t="e">
        <f>#REF!</f>
        <v>#REF!</v>
      </c>
      <c r="S1680" s="37"/>
      <c r="T1680" s="242" t="e">
        <f t="shared" si="241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2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4"/>
        <v>#REF!</v>
      </c>
      <c r="K1681" s="16" t="e">
        <f t="shared" si="235"/>
        <v>#REF!</v>
      </c>
      <c r="L1681" s="16" t="e">
        <f t="shared" si="236"/>
        <v>#REF!</v>
      </c>
      <c r="M1681" s="276" t="e">
        <f t="shared" si="237"/>
        <v>#REF!</v>
      </c>
      <c r="N1681" s="16" t="e">
        <f t="shared" si="238"/>
        <v>#REF!</v>
      </c>
      <c r="O1681" s="16" t="e">
        <f t="shared" si="239"/>
        <v>#REF!</v>
      </c>
      <c r="P1681" s="16" t="e">
        <f>#REF!</f>
        <v>#REF!</v>
      </c>
      <c r="Q1681" s="16" t="e">
        <f t="shared" si="240"/>
        <v>#REF!</v>
      </c>
      <c r="R1681" s="241" t="e">
        <f>#REF!</f>
        <v>#REF!</v>
      </c>
      <c r="S1681" s="37"/>
      <c r="T1681" s="242" t="e">
        <f t="shared" si="241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2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4"/>
        <v>#REF!</v>
      </c>
      <c r="K1682" s="16" t="e">
        <f t="shared" si="235"/>
        <v>#REF!</v>
      </c>
      <c r="L1682" s="16" t="e">
        <f t="shared" si="236"/>
        <v>#REF!</v>
      </c>
      <c r="M1682" s="276" t="e">
        <f t="shared" si="237"/>
        <v>#REF!</v>
      </c>
      <c r="N1682" s="16" t="e">
        <f t="shared" si="238"/>
        <v>#REF!</v>
      </c>
      <c r="O1682" s="16" t="e">
        <f t="shared" si="239"/>
        <v>#REF!</v>
      </c>
      <c r="P1682" s="16" t="e">
        <f>#REF!</f>
        <v>#REF!</v>
      </c>
      <c r="Q1682" s="16" t="e">
        <f t="shared" si="240"/>
        <v>#REF!</v>
      </c>
      <c r="R1682" s="241" t="e">
        <f>#REF!</f>
        <v>#REF!</v>
      </c>
      <c r="S1682" s="37"/>
      <c r="T1682" s="242" t="e">
        <f t="shared" si="241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2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4"/>
        <v>#REF!</v>
      </c>
      <c r="K1683" s="16" t="e">
        <f t="shared" si="235"/>
        <v>#REF!</v>
      </c>
      <c r="L1683" s="16" t="e">
        <f t="shared" si="236"/>
        <v>#REF!</v>
      </c>
      <c r="M1683" s="276" t="e">
        <f t="shared" si="237"/>
        <v>#REF!</v>
      </c>
      <c r="N1683" s="16" t="e">
        <f t="shared" si="238"/>
        <v>#REF!</v>
      </c>
      <c r="O1683" s="16" t="e">
        <f t="shared" si="239"/>
        <v>#REF!</v>
      </c>
      <c r="P1683" s="16" t="e">
        <f>#REF!</f>
        <v>#REF!</v>
      </c>
      <c r="Q1683" s="16" t="e">
        <f t="shared" si="240"/>
        <v>#REF!</v>
      </c>
      <c r="R1683" s="241" t="e">
        <f>#REF!</f>
        <v>#REF!</v>
      </c>
      <c r="S1683" s="37"/>
      <c r="T1683" s="242" t="e">
        <f t="shared" si="241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2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4"/>
        <v>#REF!</v>
      </c>
      <c r="K1684" s="16" t="e">
        <f t="shared" si="235"/>
        <v>#REF!</v>
      </c>
      <c r="L1684" s="16" t="e">
        <f t="shared" si="236"/>
        <v>#REF!</v>
      </c>
      <c r="M1684" s="276" t="e">
        <f t="shared" si="237"/>
        <v>#REF!</v>
      </c>
      <c r="N1684" s="16" t="e">
        <f t="shared" si="238"/>
        <v>#REF!</v>
      </c>
      <c r="O1684" s="16" t="e">
        <f t="shared" si="239"/>
        <v>#REF!</v>
      </c>
      <c r="P1684" s="16" t="e">
        <f>#REF!</f>
        <v>#REF!</v>
      </c>
      <c r="Q1684" s="16" t="e">
        <f t="shared" si="240"/>
        <v>#REF!</v>
      </c>
      <c r="R1684" s="241" t="e">
        <f>#REF!</f>
        <v>#REF!</v>
      </c>
      <c r="S1684" s="37"/>
      <c r="T1684" s="242" t="e">
        <f t="shared" si="241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2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4"/>
        <v>#REF!</v>
      </c>
      <c r="K1685" s="16" t="e">
        <f t="shared" si="235"/>
        <v>#REF!</v>
      </c>
      <c r="L1685" s="16" t="e">
        <f t="shared" si="236"/>
        <v>#REF!</v>
      </c>
      <c r="M1685" s="276" t="e">
        <f t="shared" si="237"/>
        <v>#REF!</v>
      </c>
      <c r="N1685" s="16" t="e">
        <f t="shared" si="238"/>
        <v>#REF!</v>
      </c>
      <c r="O1685" s="16" t="e">
        <f t="shared" si="239"/>
        <v>#REF!</v>
      </c>
      <c r="P1685" s="16" t="e">
        <f>#REF!</f>
        <v>#REF!</v>
      </c>
      <c r="Q1685" s="16" t="e">
        <f t="shared" si="240"/>
        <v>#REF!</v>
      </c>
      <c r="R1685" s="241" t="e">
        <f>#REF!</f>
        <v>#REF!</v>
      </c>
      <c r="S1685" s="37"/>
      <c r="T1685" s="242" t="e">
        <f t="shared" si="241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2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4"/>
        <v>#REF!</v>
      </c>
      <c r="K1686" s="16" t="e">
        <f t="shared" si="235"/>
        <v>#REF!</v>
      </c>
      <c r="L1686" s="16" t="e">
        <f t="shared" si="236"/>
        <v>#REF!</v>
      </c>
      <c r="M1686" s="276" t="e">
        <f t="shared" si="237"/>
        <v>#REF!</v>
      </c>
      <c r="N1686" s="16" t="e">
        <f t="shared" si="238"/>
        <v>#REF!</v>
      </c>
      <c r="O1686" s="16" t="e">
        <f t="shared" si="239"/>
        <v>#REF!</v>
      </c>
      <c r="P1686" s="16" t="e">
        <f>#REF!</f>
        <v>#REF!</v>
      </c>
      <c r="Q1686" s="16" t="e">
        <f t="shared" si="240"/>
        <v>#REF!</v>
      </c>
      <c r="R1686" s="241" t="e">
        <f>#REF!</f>
        <v>#REF!</v>
      </c>
      <c r="S1686" s="37"/>
      <c r="T1686" s="242" t="e">
        <f t="shared" si="241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2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4"/>
        <v>#REF!</v>
      </c>
      <c r="K1687" s="16" t="e">
        <f t="shared" si="235"/>
        <v>#REF!</v>
      </c>
      <c r="L1687" s="16" t="e">
        <f t="shared" si="236"/>
        <v>#REF!</v>
      </c>
      <c r="M1687" s="276" t="e">
        <f t="shared" si="237"/>
        <v>#REF!</v>
      </c>
      <c r="N1687" s="16" t="e">
        <f t="shared" si="238"/>
        <v>#REF!</v>
      </c>
      <c r="O1687" s="16" t="e">
        <f t="shared" si="239"/>
        <v>#REF!</v>
      </c>
      <c r="P1687" s="16" t="e">
        <f>#REF!</f>
        <v>#REF!</v>
      </c>
      <c r="Q1687" s="16" t="e">
        <f t="shared" si="240"/>
        <v>#REF!</v>
      </c>
      <c r="R1687" s="241" t="e">
        <f>#REF!</f>
        <v>#REF!</v>
      </c>
      <c r="S1687" s="37"/>
      <c r="T1687" s="242" t="e">
        <f t="shared" si="241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2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4"/>
        <v>#REF!</v>
      </c>
      <c r="K1688" s="16" t="e">
        <f t="shared" si="235"/>
        <v>#REF!</v>
      </c>
      <c r="L1688" s="16" t="e">
        <f t="shared" si="236"/>
        <v>#REF!</v>
      </c>
      <c r="M1688" s="276" t="e">
        <f t="shared" si="237"/>
        <v>#REF!</v>
      </c>
      <c r="N1688" s="16" t="e">
        <f t="shared" si="238"/>
        <v>#REF!</v>
      </c>
      <c r="O1688" s="16" t="e">
        <f t="shared" si="239"/>
        <v>#REF!</v>
      </c>
      <c r="P1688" s="16" t="e">
        <f>#REF!</f>
        <v>#REF!</v>
      </c>
      <c r="Q1688" s="16" t="e">
        <f t="shared" si="240"/>
        <v>#REF!</v>
      </c>
      <c r="R1688" s="241" t="e">
        <f>#REF!</f>
        <v>#REF!</v>
      </c>
      <c r="S1688" s="37"/>
      <c r="T1688" s="242" t="e">
        <f t="shared" si="241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2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4"/>
        <v>#REF!</v>
      </c>
      <c r="K1689" s="16" t="e">
        <f t="shared" si="235"/>
        <v>#REF!</v>
      </c>
      <c r="L1689" s="16" t="e">
        <f t="shared" si="236"/>
        <v>#REF!</v>
      </c>
      <c r="M1689" s="276" t="e">
        <f t="shared" si="237"/>
        <v>#REF!</v>
      </c>
      <c r="N1689" s="16" t="e">
        <f t="shared" si="238"/>
        <v>#REF!</v>
      </c>
      <c r="O1689" s="16" t="e">
        <f t="shared" si="239"/>
        <v>#REF!</v>
      </c>
      <c r="P1689" s="16" t="e">
        <f>#REF!</f>
        <v>#REF!</v>
      </c>
      <c r="Q1689" s="16" t="e">
        <f t="shared" si="240"/>
        <v>#REF!</v>
      </c>
      <c r="R1689" s="241" t="e">
        <f>#REF!</f>
        <v>#REF!</v>
      </c>
      <c r="S1689" s="37"/>
      <c r="T1689" s="242" t="e">
        <f t="shared" si="241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2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4"/>
        <v>#REF!</v>
      </c>
      <c r="K1690" s="16" t="e">
        <f t="shared" si="235"/>
        <v>#REF!</v>
      </c>
      <c r="L1690" s="16" t="e">
        <f t="shared" si="236"/>
        <v>#REF!</v>
      </c>
      <c r="M1690" s="276" t="e">
        <f t="shared" si="237"/>
        <v>#REF!</v>
      </c>
      <c r="N1690" s="16" t="e">
        <f t="shared" si="238"/>
        <v>#REF!</v>
      </c>
      <c r="O1690" s="16" t="e">
        <f t="shared" si="239"/>
        <v>#REF!</v>
      </c>
      <c r="P1690" s="16" t="e">
        <f>#REF!</f>
        <v>#REF!</v>
      </c>
      <c r="Q1690" s="16" t="e">
        <f t="shared" si="240"/>
        <v>#REF!</v>
      </c>
      <c r="R1690" s="241" t="e">
        <f>#REF!</f>
        <v>#REF!</v>
      </c>
      <c r="S1690" s="37"/>
      <c r="T1690" s="242" t="e">
        <f t="shared" si="241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2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4"/>
        <v>#REF!</v>
      </c>
      <c r="K1691" s="16" t="e">
        <f t="shared" si="235"/>
        <v>#REF!</v>
      </c>
      <c r="L1691" s="16" t="e">
        <f t="shared" si="236"/>
        <v>#REF!</v>
      </c>
      <c r="M1691" s="276" t="e">
        <f t="shared" si="237"/>
        <v>#REF!</v>
      </c>
      <c r="N1691" s="16" t="e">
        <f t="shared" si="238"/>
        <v>#REF!</v>
      </c>
      <c r="O1691" s="16" t="e">
        <f t="shared" si="239"/>
        <v>#REF!</v>
      </c>
      <c r="P1691" s="16" t="e">
        <f>#REF!</f>
        <v>#REF!</v>
      </c>
      <c r="Q1691" s="16" t="e">
        <f t="shared" si="240"/>
        <v>#REF!</v>
      </c>
      <c r="R1691" s="241" t="e">
        <f>#REF!</f>
        <v>#REF!</v>
      </c>
      <c r="S1691" s="37"/>
      <c r="T1691" s="242" t="e">
        <f t="shared" si="241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2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4"/>
        <v>#REF!</v>
      </c>
      <c r="K1692" s="16" t="e">
        <f t="shared" si="235"/>
        <v>#REF!</v>
      </c>
      <c r="L1692" s="16" t="e">
        <f t="shared" si="236"/>
        <v>#REF!</v>
      </c>
      <c r="M1692" s="276" t="e">
        <f t="shared" si="237"/>
        <v>#REF!</v>
      </c>
      <c r="N1692" s="16" t="e">
        <f t="shared" si="238"/>
        <v>#REF!</v>
      </c>
      <c r="O1692" s="16" t="e">
        <f t="shared" si="239"/>
        <v>#REF!</v>
      </c>
      <c r="P1692" s="16" t="e">
        <f>#REF!</f>
        <v>#REF!</v>
      </c>
      <c r="Q1692" s="16" t="e">
        <f t="shared" si="240"/>
        <v>#REF!</v>
      </c>
      <c r="R1692" s="241" t="e">
        <f>#REF!</f>
        <v>#REF!</v>
      </c>
      <c r="S1692" s="37"/>
      <c r="T1692" s="242" t="e">
        <f t="shared" si="241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2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4"/>
        <v>#REF!</v>
      </c>
      <c r="K1693" s="16" t="e">
        <f t="shared" si="235"/>
        <v>#REF!</v>
      </c>
      <c r="L1693" s="16" t="e">
        <f t="shared" si="236"/>
        <v>#REF!</v>
      </c>
      <c r="M1693" s="276" t="e">
        <f t="shared" si="237"/>
        <v>#REF!</v>
      </c>
      <c r="N1693" s="16" t="e">
        <f t="shared" si="238"/>
        <v>#REF!</v>
      </c>
      <c r="O1693" s="16" t="e">
        <f t="shared" si="239"/>
        <v>#REF!</v>
      </c>
      <c r="P1693" s="16" t="e">
        <f>#REF!</f>
        <v>#REF!</v>
      </c>
      <c r="Q1693" s="16" t="e">
        <f t="shared" si="240"/>
        <v>#REF!</v>
      </c>
      <c r="R1693" s="241" t="e">
        <f>#REF!</f>
        <v>#REF!</v>
      </c>
      <c r="S1693" s="37"/>
      <c r="T1693" s="242" t="e">
        <f t="shared" si="241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2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4"/>
        <v>#REF!</v>
      </c>
      <c r="K1694" s="16" t="e">
        <f t="shared" si="235"/>
        <v>#REF!</v>
      </c>
      <c r="L1694" s="16" t="e">
        <f t="shared" si="236"/>
        <v>#REF!</v>
      </c>
      <c r="M1694" s="276" t="e">
        <f t="shared" si="237"/>
        <v>#REF!</v>
      </c>
      <c r="N1694" s="16" t="e">
        <f t="shared" si="238"/>
        <v>#REF!</v>
      </c>
      <c r="O1694" s="16" t="e">
        <f t="shared" si="239"/>
        <v>#REF!</v>
      </c>
      <c r="P1694" s="16" t="e">
        <f>#REF!</f>
        <v>#REF!</v>
      </c>
      <c r="Q1694" s="16" t="e">
        <f t="shared" si="240"/>
        <v>#REF!</v>
      </c>
      <c r="R1694" s="241" t="e">
        <f>#REF!</f>
        <v>#REF!</v>
      </c>
      <c r="S1694" s="37"/>
      <c r="T1694" s="242" t="e">
        <f t="shared" si="241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2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4"/>
        <v>#REF!</v>
      </c>
      <c r="K1695" s="16" t="e">
        <f t="shared" si="235"/>
        <v>#REF!</v>
      </c>
      <c r="L1695" s="16" t="e">
        <f t="shared" si="236"/>
        <v>#REF!</v>
      </c>
      <c r="M1695" s="276" t="e">
        <f t="shared" si="237"/>
        <v>#REF!</v>
      </c>
      <c r="N1695" s="16" t="e">
        <f t="shared" si="238"/>
        <v>#REF!</v>
      </c>
      <c r="O1695" s="16" t="e">
        <f t="shared" si="239"/>
        <v>#REF!</v>
      </c>
      <c r="P1695" s="16" t="e">
        <f>#REF!</f>
        <v>#REF!</v>
      </c>
      <c r="Q1695" s="16" t="e">
        <f t="shared" si="240"/>
        <v>#REF!</v>
      </c>
      <c r="R1695" s="241" t="e">
        <f>#REF!</f>
        <v>#REF!</v>
      </c>
      <c r="S1695" s="37"/>
      <c r="T1695" s="242" t="e">
        <f t="shared" si="241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2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4"/>
        <v>#REF!</v>
      </c>
      <c r="K1696" s="16" t="e">
        <f t="shared" si="235"/>
        <v>#REF!</v>
      </c>
      <c r="L1696" s="16" t="e">
        <f t="shared" si="236"/>
        <v>#REF!</v>
      </c>
      <c r="M1696" s="276" t="e">
        <f t="shared" si="237"/>
        <v>#REF!</v>
      </c>
      <c r="N1696" s="16" t="e">
        <f t="shared" si="238"/>
        <v>#REF!</v>
      </c>
      <c r="O1696" s="16" t="e">
        <f t="shared" si="239"/>
        <v>#REF!</v>
      </c>
      <c r="P1696" s="16" t="e">
        <f>#REF!</f>
        <v>#REF!</v>
      </c>
      <c r="Q1696" s="16" t="e">
        <f t="shared" si="240"/>
        <v>#REF!</v>
      </c>
      <c r="R1696" s="241" t="e">
        <f>#REF!</f>
        <v>#REF!</v>
      </c>
      <c r="S1696" s="37"/>
      <c r="T1696" s="242" t="e">
        <f t="shared" si="241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2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4"/>
        <v>#REF!</v>
      </c>
      <c r="K1697" s="16" t="e">
        <f t="shared" si="235"/>
        <v>#REF!</v>
      </c>
      <c r="L1697" s="16" t="e">
        <f t="shared" si="236"/>
        <v>#REF!</v>
      </c>
      <c r="M1697" s="276" t="e">
        <f t="shared" si="237"/>
        <v>#REF!</v>
      </c>
      <c r="N1697" s="16" t="e">
        <f t="shared" si="238"/>
        <v>#REF!</v>
      </c>
      <c r="O1697" s="16" t="e">
        <f t="shared" si="239"/>
        <v>#REF!</v>
      </c>
      <c r="P1697" s="16" t="e">
        <f>#REF!</f>
        <v>#REF!</v>
      </c>
      <c r="Q1697" s="16" t="e">
        <f t="shared" si="240"/>
        <v>#REF!</v>
      </c>
      <c r="R1697" s="241" t="e">
        <f>#REF!</f>
        <v>#REF!</v>
      </c>
      <c r="S1697" s="37"/>
      <c r="T1697" s="242" t="e">
        <f t="shared" si="241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2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4"/>
        <v>#REF!</v>
      </c>
      <c r="K1698" s="16" t="e">
        <f t="shared" si="235"/>
        <v>#REF!</v>
      </c>
      <c r="L1698" s="16" t="e">
        <f t="shared" si="236"/>
        <v>#REF!</v>
      </c>
      <c r="M1698" s="276" t="e">
        <f t="shared" si="237"/>
        <v>#REF!</v>
      </c>
      <c r="N1698" s="16" t="e">
        <f t="shared" si="238"/>
        <v>#REF!</v>
      </c>
      <c r="O1698" s="16" t="e">
        <f t="shared" si="239"/>
        <v>#REF!</v>
      </c>
      <c r="P1698" s="16" t="e">
        <f>#REF!</f>
        <v>#REF!</v>
      </c>
      <c r="Q1698" s="16" t="e">
        <f t="shared" si="240"/>
        <v>#REF!</v>
      </c>
      <c r="R1698" s="241" t="e">
        <f>#REF!</f>
        <v>#REF!</v>
      </c>
      <c r="S1698" s="37"/>
      <c r="T1698" s="242" t="e">
        <f t="shared" si="241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2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4"/>
        <v>#REF!</v>
      </c>
      <c r="K1699" s="16" t="e">
        <f t="shared" si="235"/>
        <v>#REF!</v>
      </c>
      <c r="L1699" s="16" t="e">
        <f t="shared" si="236"/>
        <v>#REF!</v>
      </c>
      <c r="M1699" s="276" t="e">
        <f t="shared" si="237"/>
        <v>#REF!</v>
      </c>
      <c r="N1699" s="16" t="e">
        <f t="shared" si="238"/>
        <v>#REF!</v>
      </c>
      <c r="O1699" s="16" t="e">
        <f t="shared" si="239"/>
        <v>#REF!</v>
      </c>
      <c r="P1699" s="16" t="e">
        <f>#REF!</f>
        <v>#REF!</v>
      </c>
      <c r="Q1699" s="16" t="e">
        <f t="shared" si="240"/>
        <v>#REF!</v>
      </c>
      <c r="R1699" s="241" t="e">
        <f>#REF!</f>
        <v>#REF!</v>
      </c>
      <c r="S1699" s="37"/>
      <c r="T1699" s="242" t="e">
        <f t="shared" si="241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2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4"/>
        <v>#REF!</v>
      </c>
      <c r="K1700" s="16" t="e">
        <f t="shared" si="235"/>
        <v>#REF!</v>
      </c>
      <c r="L1700" s="16" t="e">
        <f t="shared" si="236"/>
        <v>#REF!</v>
      </c>
      <c r="M1700" s="276" t="e">
        <f t="shared" si="237"/>
        <v>#REF!</v>
      </c>
      <c r="N1700" s="16" t="e">
        <f t="shared" si="238"/>
        <v>#REF!</v>
      </c>
      <c r="O1700" s="16" t="e">
        <f t="shared" si="239"/>
        <v>#REF!</v>
      </c>
      <c r="P1700" s="16" t="e">
        <f>#REF!</f>
        <v>#REF!</v>
      </c>
      <c r="Q1700" s="16" t="e">
        <f t="shared" si="240"/>
        <v>#REF!</v>
      </c>
      <c r="R1700" s="241" t="e">
        <f>#REF!</f>
        <v>#REF!</v>
      </c>
      <c r="S1700" s="37"/>
      <c r="T1700" s="242" t="e">
        <f t="shared" si="241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2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4"/>
        <v>#REF!</v>
      </c>
      <c r="K1701" s="16" t="e">
        <f t="shared" si="235"/>
        <v>#REF!</v>
      </c>
      <c r="L1701" s="16" t="e">
        <f t="shared" si="236"/>
        <v>#REF!</v>
      </c>
      <c r="M1701" s="276" t="e">
        <f t="shared" si="237"/>
        <v>#REF!</v>
      </c>
      <c r="N1701" s="16" t="e">
        <f t="shared" si="238"/>
        <v>#REF!</v>
      </c>
      <c r="O1701" s="16" t="e">
        <f t="shared" si="239"/>
        <v>#REF!</v>
      </c>
      <c r="P1701" s="16" t="e">
        <f>#REF!</f>
        <v>#REF!</v>
      </c>
      <c r="Q1701" s="16" t="e">
        <f t="shared" si="240"/>
        <v>#REF!</v>
      </c>
      <c r="R1701" s="241" t="e">
        <f>#REF!</f>
        <v>#REF!</v>
      </c>
      <c r="S1701" s="37"/>
      <c r="T1701" s="242" t="e">
        <f t="shared" si="241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2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4"/>
        <v>#REF!</v>
      </c>
      <c r="K1702" s="16" t="e">
        <f t="shared" si="235"/>
        <v>#REF!</v>
      </c>
      <c r="L1702" s="16" t="e">
        <f t="shared" si="236"/>
        <v>#REF!</v>
      </c>
      <c r="M1702" s="276" t="e">
        <f t="shared" si="237"/>
        <v>#REF!</v>
      </c>
      <c r="N1702" s="16" t="e">
        <f t="shared" si="238"/>
        <v>#REF!</v>
      </c>
      <c r="O1702" s="16" t="e">
        <f t="shared" si="239"/>
        <v>#REF!</v>
      </c>
      <c r="P1702" s="16" t="e">
        <f>#REF!</f>
        <v>#REF!</v>
      </c>
      <c r="Q1702" s="16" t="e">
        <f t="shared" si="240"/>
        <v>#REF!</v>
      </c>
      <c r="R1702" s="241" t="e">
        <f>#REF!</f>
        <v>#REF!</v>
      </c>
      <c r="S1702" s="37"/>
      <c r="T1702" s="242" t="e">
        <f t="shared" si="241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2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4"/>
        <v>#REF!</v>
      </c>
      <c r="K1703" s="16" t="e">
        <f t="shared" si="235"/>
        <v>#REF!</v>
      </c>
      <c r="L1703" s="16" t="e">
        <f t="shared" si="236"/>
        <v>#REF!</v>
      </c>
      <c r="M1703" s="276" t="e">
        <f t="shared" si="237"/>
        <v>#REF!</v>
      </c>
      <c r="N1703" s="16" t="e">
        <f t="shared" si="238"/>
        <v>#REF!</v>
      </c>
      <c r="O1703" s="16" t="e">
        <f t="shared" si="239"/>
        <v>#REF!</v>
      </c>
      <c r="P1703" s="16" t="e">
        <f>#REF!</f>
        <v>#REF!</v>
      </c>
      <c r="Q1703" s="16" t="e">
        <f t="shared" si="240"/>
        <v>#REF!</v>
      </c>
      <c r="R1703" s="241" t="e">
        <f>#REF!</f>
        <v>#REF!</v>
      </c>
      <c r="S1703" s="37"/>
      <c r="T1703" s="242" t="e">
        <f t="shared" si="241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2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4"/>
        <v>#REF!</v>
      </c>
      <c r="K1704" s="16" t="e">
        <f t="shared" si="235"/>
        <v>#REF!</v>
      </c>
      <c r="L1704" s="16" t="e">
        <f t="shared" si="236"/>
        <v>#REF!</v>
      </c>
      <c r="M1704" s="276" t="e">
        <f t="shared" si="237"/>
        <v>#REF!</v>
      </c>
      <c r="N1704" s="16" t="e">
        <f t="shared" si="238"/>
        <v>#REF!</v>
      </c>
      <c r="O1704" s="16" t="e">
        <f t="shared" si="239"/>
        <v>#REF!</v>
      </c>
      <c r="P1704" s="16" t="e">
        <f>#REF!</f>
        <v>#REF!</v>
      </c>
      <c r="Q1704" s="16" t="e">
        <f t="shared" si="240"/>
        <v>#REF!</v>
      </c>
      <c r="R1704" s="241" t="e">
        <f>#REF!</f>
        <v>#REF!</v>
      </c>
      <c r="S1704" s="37"/>
      <c r="T1704" s="242" t="e">
        <f t="shared" si="241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2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4"/>
        <v>#REF!</v>
      </c>
      <c r="K1705" s="16" t="e">
        <f t="shared" si="235"/>
        <v>#REF!</v>
      </c>
      <c r="L1705" s="16" t="e">
        <f t="shared" si="236"/>
        <v>#REF!</v>
      </c>
      <c r="M1705" s="276" t="e">
        <f t="shared" si="237"/>
        <v>#REF!</v>
      </c>
      <c r="N1705" s="16" t="e">
        <f t="shared" si="238"/>
        <v>#REF!</v>
      </c>
      <c r="O1705" s="16" t="e">
        <f t="shared" si="239"/>
        <v>#REF!</v>
      </c>
      <c r="P1705" s="16" t="e">
        <f>#REF!</f>
        <v>#REF!</v>
      </c>
      <c r="Q1705" s="16" t="e">
        <f t="shared" si="240"/>
        <v>#REF!</v>
      </c>
      <c r="R1705" s="241" t="e">
        <f>#REF!</f>
        <v>#REF!</v>
      </c>
      <c r="S1705" s="37"/>
      <c r="T1705" s="242" t="e">
        <f t="shared" si="241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2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4"/>
        <v>#REF!</v>
      </c>
      <c r="K1706" s="16" t="e">
        <f t="shared" si="235"/>
        <v>#REF!</v>
      </c>
      <c r="L1706" s="16" t="e">
        <f t="shared" si="236"/>
        <v>#REF!</v>
      </c>
      <c r="M1706" s="276" t="e">
        <f t="shared" si="237"/>
        <v>#REF!</v>
      </c>
      <c r="N1706" s="16" t="e">
        <f t="shared" si="238"/>
        <v>#REF!</v>
      </c>
      <c r="O1706" s="16" t="e">
        <f t="shared" si="239"/>
        <v>#REF!</v>
      </c>
      <c r="P1706" s="16" t="e">
        <f>#REF!</f>
        <v>#REF!</v>
      </c>
      <c r="Q1706" s="16" t="e">
        <f t="shared" si="240"/>
        <v>#REF!</v>
      </c>
      <c r="R1706" s="241" t="e">
        <f>#REF!</f>
        <v>#REF!</v>
      </c>
      <c r="S1706" s="37"/>
      <c r="T1706" s="242" t="e">
        <f t="shared" si="241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2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4"/>
        <v>#REF!</v>
      </c>
      <c r="K1707" s="16" t="e">
        <f t="shared" si="235"/>
        <v>#REF!</v>
      </c>
      <c r="L1707" s="16" t="e">
        <f t="shared" si="236"/>
        <v>#REF!</v>
      </c>
      <c r="M1707" s="276" t="e">
        <f t="shared" si="237"/>
        <v>#REF!</v>
      </c>
      <c r="N1707" s="16" t="e">
        <f t="shared" si="238"/>
        <v>#REF!</v>
      </c>
      <c r="O1707" s="16" t="e">
        <f t="shared" si="239"/>
        <v>#REF!</v>
      </c>
      <c r="P1707" s="16" t="e">
        <f>#REF!</f>
        <v>#REF!</v>
      </c>
      <c r="Q1707" s="16" t="e">
        <f t="shared" si="240"/>
        <v>#REF!</v>
      </c>
      <c r="R1707" s="241" t="e">
        <f>#REF!</f>
        <v>#REF!</v>
      </c>
      <c r="S1707" s="37"/>
      <c r="T1707" s="242" t="e">
        <f t="shared" si="241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2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4"/>
        <v>#REF!</v>
      </c>
      <c r="K1708" s="16" t="e">
        <f t="shared" si="235"/>
        <v>#REF!</v>
      </c>
      <c r="L1708" s="16" t="e">
        <f t="shared" si="236"/>
        <v>#REF!</v>
      </c>
      <c r="M1708" s="276" t="e">
        <f t="shared" si="237"/>
        <v>#REF!</v>
      </c>
      <c r="N1708" s="16" t="e">
        <f t="shared" si="238"/>
        <v>#REF!</v>
      </c>
      <c r="O1708" s="16" t="e">
        <f t="shared" si="239"/>
        <v>#REF!</v>
      </c>
      <c r="P1708" s="16" t="e">
        <f>#REF!</f>
        <v>#REF!</v>
      </c>
      <c r="Q1708" s="16" t="e">
        <f t="shared" si="240"/>
        <v>#REF!</v>
      </c>
      <c r="R1708" s="241" t="e">
        <f>#REF!</f>
        <v>#REF!</v>
      </c>
      <c r="S1708" s="37"/>
      <c r="T1708" s="242" t="e">
        <f t="shared" si="241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2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4"/>
        <v>#REF!</v>
      </c>
      <c r="K1709" s="16" t="e">
        <f t="shared" si="235"/>
        <v>#REF!</v>
      </c>
      <c r="L1709" s="16" t="e">
        <f t="shared" si="236"/>
        <v>#REF!</v>
      </c>
      <c r="M1709" s="276" t="e">
        <f t="shared" si="237"/>
        <v>#REF!</v>
      </c>
      <c r="N1709" s="16" t="e">
        <f t="shared" si="238"/>
        <v>#REF!</v>
      </c>
      <c r="O1709" s="16" t="e">
        <f t="shared" si="239"/>
        <v>#REF!</v>
      </c>
      <c r="P1709" s="16" t="e">
        <f>#REF!</f>
        <v>#REF!</v>
      </c>
      <c r="Q1709" s="16" t="e">
        <f t="shared" si="240"/>
        <v>#REF!</v>
      </c>
      <c r="R1709" s="241" t="e">
        <f>#REF!</f>
        <v>#REF!</v>
      </c>
      <c r="S1709" s="37"/>
      <c r="T1709" s="242" t="e">
        <f t="shared" si="241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2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4"/>
        <v>#REF!</v>
      </c>
      <c r="K1710" s="16" t="e">
        <f t="shared" si="235"/>
        <v>#REF!</v>
      </c>
      <c r="L1710" s="16" t="e">
        <f t="shared" si="236"/>
        <v>#REF!</v>
      </c>
      <c r="M1710" s="276" t="e">
        <f t="shared" si="237"/>
        <v>#REF!</v>
      </c>
      <c r="N1710" s="16" t="e">
        <f t="shared" si="238"/>
        <v>#REF!</v>
      </c>
      <c r="O1710" s="16" t="e">
        <f t="shared" si="239"/>
        <v>#REF!</v>
      </c>
      <c r="P1710" s="16" t="e">
        <f>#REF!</f>
        <v>#REF!</v>
      </c>
      <c r="Q1710" s="16" t="e">
        <f t="shared" si="240"/>
        <v>#REF!</v>
      </c>
      <c r="R1710" s="241" t="e">
        <f>#REF!</f>
        <v>#REF!</v>
      </c>
      <c r="S1710" s="37"/>
      <c r="T1710" s="242" t="e">
        <f t="shared" si="241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2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4"/>
        <v>#REF!</v>
      </c>
      <c r="K1711" s="16" t="e">
        <f t="shared" si="235"/>
        <v>#REF!</v>
      </c>
      <c r="L1711" s="16" t="e">
        <f t="shared" si="236"/>
        <v>#REF!</v>
      </c>
      <c r="M1711" s="276" t="e">
        <f t="shared" si="237"/>
        <v>#REF!</v>
      </c>
      <c r="N1711" s="16" t="e">
        <f t="shared" si="238"/>
        <v>#REF!</v>
      </c>
      <c r="O1711" s="16" t="e">
        <f t="shared" si="239"/>
        <v>#REF!</v>
      </c>
      <c r="P1711" s="16" t="e">
        <f>#REF!</f>
        <v>#REF!</v>
      </c>
      <c r="Q1711" s="16" t="e">
        <f t="shared" si="240"/>
        <v>#REF!</v>
      </c>
      <c r="R1711" s="241" t="e">
        <f>#REF!</f>
        <v>#REF!</v>
      </c>
      <c r="S1711" s="37"/>
      <c r="T1711" s="242" t="e">
        <f t="shared" si="241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2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4"/>
        <v>#REF!</v>
      </c>
      <c r="K1712" s="16" t="e">
        <f t="shared" si="235"/>
        <v>#REF!</v>
      </c>
      <c r="L1712" s="16" t="e">
        <f t="shared" si="236"/>
        <v>#REF!</v>
      </c>
      <c r="M1712" s="276" t="e">
        <f t="shared" si="237"/>
        <v>#REF!</v>
      </c>
      <c r="N1712" s="16" t="e">
        <f t="shared" si="238"/>
        <v>#REF!</v>
      </c>
      <c r="O1712" s="16" t="e">
        <f t="shared" si="239"/>
        <v>#REF!</v>
      </c>
      <c r="P1712" s="16" t="e">
        <f>#REF!</f>
        <v>#REF!</v>
      </c>
      <c r="Q1712" s="16" t="e">
        <f t="shared" si="240"/>
        <v>#REF!</v>
      </c>
      <c r="R1712" s="241" t="e">
        <f>#REF!</f>
        <v>#REF!</v>
      </c>
      <c r="S1712" s="37"/>
      <c r="T1712" s="242" t="e">
        <f t="shared" si="241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2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4"/>
        <v>#REF!</v>
      </c>
      <c r="K1713" s="16" t="e">
        <f t="shared" si="235"/>
        <v>#REF!</v>
      </c>
      <c r="L1713" s="16" t="e">
        <f t="shared" si="236"/>
        <v>#REF!</v>
      </c>
      <c r="M1713" s="276" t="e">
        <f t="shared" si="237"/>
        <v>#REF!</v>
      </c>
      <c r="N1713" s="16" t="e">
        <f t="shared" si="238"/>
        <v>#REF!</v>
      </c>
      <c r="O1713" s="16" t="e">
        <f t="shared" si="239"/>
        <v>#REF!</v>
      </c>
      <c r="P1713" s="16" t="e">
        <f>#REF!</f>
        <v>#REF!</v>
      </c>
      <c r="Q1713" s="16" t="e">
        <f t="shared" si="240"/>
        <v>#REF!</v>
      </c>
      <c r="R1713" s="241" t="e">
        <f>#REF!</f>
        <v>#REF!</v>
      </c>
      <c r="S1713" s="37"/>
      <c r="T1713" s="242" t="e">
        <f t="shared" si="241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2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4"/>
        <v>#REF!</v>
      </c>
      <c r="K1714" s="16" t="e">
        <f t="shared" si="235"/>
        <v>#REF!</v>
      </c>
      <c r="L1714" s="16" t="e">
        <f t="shared" si="236"/>
        <v>#REF!</v>
      </c>
      <c r="M1714" s="276" t="e">
        <f t="shared" si="237"/>
        <v>#REF!</v>
      </c>
      <c r="N1714" s="16" t="e">
        <f t="shared" si="238"/>
        <v>#REF!</v>
      </c>
      <c r="O1714" s="16" t="e">
        <f t="shared" si="239"/>
        <v>#REF!</v>
      </c>
      <c r="P1714" s="16" t="e">
        <f>#REF!</f>
        <v>#REF!</v>
      </c>
      <c r="Q1714" s="16" t="e">
        <f t="shared" si="240"/>
        <v>#REF!</v>
      </c>
      <c r="R1714" s="241" t="e">
        <f>#REF!</f>
        <v>#REF!</v>
      </c>
      <c r="S1714" s="37"/>
      <c r="T1714" s="242" t="e">
        <f t="shared" si="241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2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4"/>
        <v>#REF!</v>
      </c>
      <c r="K1715" s="16" t="e">
        <f t="shared" si="235"/>
        <v>#REF!</v>
      </c>
      <c r="L1715" s="16" t="e">
        <f t="shared" si="236"/>
        <v>#REF!</v>
      </c>
      <c r="M1715" s="276" t="e">
        <f t="shared" si="237"/>
        <v>#REF!</v>
      </c>
      <c r="N1715" s="16" t="e">
        <f t="shared" si="238"/>
        <v>#REF!</v>
      </c>
      <c r="O1715" s="16" t="e">
        <f t="shared" si="239"/>
        <v>#REF!</v>
      </c>
      <c r="P1715" s="16" t="e">
        <f>#REF!</f>
        <v>#REF!</v>
      </c>
      <c r="Q1715" s="16" t="e">
        <f t="shared" si="240"/>
        <v>#REF!</v>
      </c>
      <c r="R1715" s="241" t="e">
        <f>#REF!</f>
        <v>#REF!</v>
      </c>
      <c r="S1715" s="37"/>
      <c r="T1715" s="242" t="e">
        <f t="shared" si="241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2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4"/>
        <v>#REF!</v>
      </c>
      <c r="K1716" s="16" t="e">
        <f t="shared" si="235"/>
        <v>#REF!</v>
      </c>
      <c r="L1716" s="16" t="e">
        <f t="shared" si="236"/>
        <v>#REF!</v>
      </c>
      <c r="M1716" s="276" t="e">
        <f t="shared" si="237"/>
        <v>#REF!</v>
      </c>
      <c r="N1716" s="16" t="e">
        <f t="shared" si="238"/>
        <v>#REF!</v>
      </c>
      <c r="O1716" s="16" t="e">
        <f t="shared" si="239"/>
        <v>#REF!</v>
      </c>
      <c r="P1716" s="16" t="e">
        <f>#REF!</f>
        <v>#REF!</v>
      </c>
      <c r="Q1716" s="16" t="e">
        <f t="shared" si="240"/>
        <v>#REF!</v>
      </c>
      <c r="R1716" s="241" t="e">
        <f>#REF!</f>
        <v>#REF!</v>
      </c>
      <c r="S1716" s="37"/>
      <c r="T1716" s="242" t="e">
        <f t="shared" si="241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2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4"/>
        <v>#REF!</v>
      </c>
      <c r="K1717" s="16" t="e">
        <f t="shared" si="235"/>
        <v>#REF!</v>
      </c>
      <c r="L1717" s="16" t="e">
        <f t="shared" si="236"/>
        <v>#REF!</v>
      </c>
      <c r="M1717" s="276" t="e">
        <f t="shared" si="237"/>
        <v>#REF!</v>
      </c>
      <c r="N1717" s="16" t="e">
        <f t="shared" si="238"/>
        <v>#REF!</v>
      </c>
      <c r="O1717" s="16" t="e">
        <f t="shared" si="239"/>
        <v>#REF!</v>
      </c>
      <c r="P1717" s="16" t="e">
        <f>#REF!</f>
        <v>#REF!</v>
      </c>
      <c r="Q1717" s="16" t="e">
        <f t="shared" si="240"/>
        <v>#REF!</v>
      </c>
      <c r="R1717" s="241" t="e">
        <f>#REF!</f>
        <v>#REF!</v>
      </c>
      <c r="S1717" s="37"/>
      <c r="T1717" s="242" t="e">
        <f t="shared" si="241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2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4"/>
        <v>#REF!</v>
      </c>
      <c r="K1718" s="16" t="e">
        <f t="shared" si="235"/>
        <v>#REF!</v>
      </c>
      <c r="L1718" s="16" t="e">
        <f t="shared" si="236"/>
        <v>#REF!</v>
      </c>
      <c r="M1718" s="276" t="e">
        <f t="shared" si="237"/>
        <v>#REF!</v>
      </c>
      <c r="N1718" s="16" t="e">
        <f t="shared" si="238"/>
        <v>#REF!</v>
      </c>
      <c r="O1718" s="16" t="e">
        <f t="shared" si="239"/>
        <v>#REF!</v>
      </c>
      <c r="P1718" s="16" t="e">
        <f>#REF!</f>
        <v>#REF!</v>
      </c>
      <c r="Q1718" s="16" t="e">
        <f t="shared" si="240"/>
        <v>#REF!</v>
      </c>
      <c r="R1718" s="241" t="e">
        <f>#REF!</f>
        <v>#REF!</v>
      </c>
      <c r="S1718" s="37"/>
      <c r="T1718" s="242" t="e">
        <f t="shared" si="241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2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4"/>
        <v>#REF!</v>
      </c>
      <c r="K1719" s="16" t="e">
        <f t="shared" si="235"/>
        <v>#REF!</v>
      </c>
      <c r="L1719" s="16" t="e">
        <f t="shared" si="236"/>
        <v>#REF!</v>
      </c>
      <c r="M1719" s="276" t="e">
        <f t="shared" si="237"/>
        <v>#REF!</v>
      </c>
      <c r="N1719" s="16" t="e">
        <f t="shared" si="238"/>
        <v>#REF!</v>
      </c>
      <c r="O1719" s="16" t="e">
        <f t="shared" si="239"/>
        <v>#REF!</v>
      </c>
      <c r="P1719" s="16" t="e">
        <f>#REF!</f>
        <v>#REF!</v>
      </c>
      <c r="Q1719" s="16" t="e">
        <f t="shared" si="240"/>
        <v>#REF!</v>
      </c>
      <c r="R1719" s="241" t="e">
        <f>#REF!</f>
        <v>#REF!</v>
      </c>
      <c r="S1719" s="37"/>
      <c r="T1719" s="242" t="e">
        <f t="shared" si="241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2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4"/>
        <v>#REF!</v>
      </c>
      <c r="K1720" s="16" t="e">
        <f t="shared" si="235"/>
        <v>#REF!</v>
      </c>
      <c r="L1720" s="16" t="e">
        <f t="shared" si="236"/>
        <v>#REF!</v>
      </c>
      <c r="M1720" s="276" t="e">
        <f t="shared" si="237"/>
        <v>#REF!</v>
      </c>
      <c r="N1720" s="16" t="e">
        <f t="shared" si="238"/>
        <v>#REF!</v>
      </c>
      <c r="O1720" s="16" t="e">
        <f t="shared" si="239"/>
        <v>#REF!</v>
      </c>
      <c r="P1720" s="16" t="e">
        <f>#REF!</f>
        <v>#REF!</v>
      </c>
      <c r="Q1720" s="16" t="e">
        <f t="shared" si="240"/>
        <v>#REF!</v>
      </c>
      <c r="R1720" s="241" t="e">
        <f>#REF!</f>
        <v>#REF!</v>
      </c>
      <c r="S1720" s="37"/>
      <c r="T1720" s="242" t="e">
        <f t="shared" si="241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2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4"/>
        <v>#REF!</v>
      </c>
      <c r="K1721" s="16" t="e">
        <f t="shared" si="235"/>
        <v>#REF!</v>
      </c>
      <c r="L1721" s="16" t="e">
        <f t="shared" si="236"/>
        <v>#REF!</v>
      </c>
      <c r="M1721" s="276" t="e">
        <f t="shared" si="237"/>
        <v>#REF!</v>
      </c>
      <c r="N1721" s="16" t="e">
        <f t="shared" si="238"/>
        <v>#REF!</v>
      </c>
      <c r="O1721" s="16" t="e">
        <f t="shared" si="239"/>
        <v>#REF!</v>
      </c>
      <c r="P1721" s="16" t="e">
        <f>#REF!</f>
        <v>#REF!</v>
      </c>
      <c r="Q1721" s="16" t="e">
        <f t="shared" si="240"/>
        <v>#REF!</v>
      </c>
      <c r="R1721" s="241" t="e">
        <f>#REF!</f>
        <v>#REF!</v>
      </c>
      <c r="S1721" s="37"/>
      <c r="T1721" s="242" t="e">
        <f t="shared" si="241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2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4"/>
        <v>#REF!</v>
      </c>
      <c r="K1722" s="16" t="e">
        <f t="shared" si="235"/>
        <v>#REF!</v>
      </c>
      <c r="L1722" s="16" t="e">
        <f t="shared" si="236"/>
        <v>#REF!</v>
      </c>
      <c r="M1722" s="276" t="e">
        <f t="shared" si="237"/>
        <v>#REF!</v>
      </c>
      <c r="N1722" s="16" t="e">
        <f t="shared" si="238"/>
        <v>#REF!</v>
      </c>
      <c r="O1722" s="16" t="e">
        <f t="shared" si="239"/>
        <v>#REF!</v>
      </c>
      <c r="P1722" s="16" t="e">
        <f>#REF!</f>
        <v>#REF!</v>
      </c>
      <c r="Q1722" s="16" t="e">
        <f t="shared" si="240"/>
        <v>#REF!</v>
      </c>
      <c r="R1722" s="241" t="e">
        <f>#REF!</f>
        <v>#REF!</v>
      </c>
      <c r="S1722" s="37"/>
      <c r="T1722" s="242" t="e">
        <f t="shared" si="241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2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4"/>
        <v>#REF!</v>
      </c>
      <c r="K1723" s="16" t="e">
        <f t="shared" si="235"/>
        <v>#REF!</v>
      </c>
      <c r="L1723" s="16" t="e">
        <f t="shared" si="236"/>
        <v>#REF!</v>
      </c>
      <c r="M1723" s="276" t="e">
        <f t="shared" si="237"/>
        <v>#REF!</v>
      </c>
      <c r="N1723" s="16" t="e">
        <f t="shared" si="238"/>
        <v>#REF!</v>
      </c>
      <c r="O1723" s="16" t="e">
        <f t="shared" si="239"/>
        <v>#REF!</v>
      </c>
      <c r="P1723" s="16" t="e">
        <f>#REF!</f>
        <v>#REF!</v>
      </c>
      <c r="Q1723" s="16" t="e">
        <f t="shared" si="240"/>
        <v>#REF!</v>
      </c>
      <c r="R1723" s="241" t="e">
        <f>#REF!</f>
        <v>#REF!</v>
      </c>
      <c r="S1723" s="37"/>
      <c r="T1723" s="242" t="e">
        <f t="shared" si="241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2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4"/>
        <v>#REF!</v>
      </c>
      <c r="K1724" s="16" t="e">
        <f t="shared" si="235"/>
        <v>#REF!</v>
      </c>
      <c r="L1724" s="16" t="e">
        <f t="shared" si="236"/>
        <v>#REF!</v>
      </c>
      <c r="M1724" s="276" t="e">
        <f t="shared" si="237"/>
        <v>#REF!</v>
      </c>
      <c r="N1724" s="16" t="e">
        <f t="shared" si="238"/>
        <v>#REF!</v>
      </c>
      <c r="O1724" s="16" t="e">
        <f t="shared" si="239"/>
        <v>#REF!</v>
      </c>
      <c r="P1724" s="16" t="e">
        <f>#REF!</f>
        <v>#REF!</v>
      </c>
      <c r="Q1724" s="16" t="e">
        <f t="shared" si="240"/>
        <v>#REF!</v>
      </c>
      <c r="R1724" s="241" t="e">
        <f>#REF!</f>
        <v>#REF!</v>
      </c>
      <c r="S1724" s="37"/>
      <c r="T1724" s="242" t="e">
        <f t="shared" si="241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2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4"/>
        <v>#REF!</v>
      </c>
      <c r="K1725" s="16" t="e">
        <f t="shared" si="235"/>
        <v>#REF!</v>
      </c>
      <c r="L1725" s="16" t="e">
        <f t="shared" si="236"/>
        <v>#REF!</v>
      </c>
      <c r="M1725" s="276" t="e">
        <f t="shared" si="237"/>
        <v>#REF!</v>
      </c>
      <c r="N1725" s="16" t="e">
        <f t="shared" si="238"/>
        <v>#REF!</v>
      </c>
      <c r="O1725" s="16" t="e">
        <f t="shared" si="239"/>
        <v>#REF!</v>
      </c>
      <c r="P1725" s="16" t="e">
        <f>#REF!</f>
        <v>#REF!</v>
      </c>
      <c r="Q1725" s="16" t="e">
        <f t="shared" si="240"/>
        <v>#REF!</v>
      </c>
      <c r="R1725" s="241" t="e">
        <f>#REF!</f>
        <v>#REF!</v>
      </c>
      <c r="S1725" s="37"/>
      <c r="T1725" s="242" t="e">
        <f t="shared" si="241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2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4"/>
        <v>#REF!</v>
      </c>
      <c r="K1726" s="16" t="e">
        <f t="shared" si="235"/>
        <v>#REF!</v>
      </c>
      <c r="L1726" s="16" t="e">
        <f t="shared" si="236"/>
        <v>#REF!</v>
      </c>
      <c r="M1726" s="276" t="e">
        <f t="shared" si="237"/>
        <v>#REF!</v>
      </c>
      <c r="N1726" s="16" t="e">
        <f t="shared" si="238"/>
        <v>#REF!</v>
      </c>
      <c r="O1726" s="16" t="e">
        <f t="shared" si="239"/>
        <v>#REF!</v>
      </c>
      <c r="P1726" s="16" t="e">
        <f>#REF!</f>
        <v>#REF!</v>
      </c>
      <c r="Q1726" s="16" t="e">
        <f t="shared" si="240"/>
        <v>#REF!</v>
      </c>
      <c r="R1726" s="241" t="e">
        <f>#REF!</f>
        <v>#REF!</v>
      </c>
      <c r="S1726" s="37"/>
      <c r="T1726" s="242" t="e">
        <f t="shared" si="241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2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4"/>
        <v>#REF!</v>
      </c>
      <c r="K1727" s="16" t="e">
        <f t="shared" si="235"/>
        <v>#REF!</v>
      </c>
      <c r="L1727" s="16" t="e">
        <f t="shared" si="236"/>
        <v>#REF!</v>
      </c>
      <c r="M1727" s="276" t="e">
        <f t="shared" si="237"/>
        <v>#REF!</v>
      </c>
      <c r="N1727" s="16" t="e">
        <f t="shared" si="238"/>
        <v>#REF!</v>
      </c>
      <c r="O1727" s="16" t="e">
        <f t="shared" si="239"/>
        <v>#REF!</v>
      </c>
      <c r="P1727" s="16" t="e">
        <f>#REF!</f>
        <v>#REF!</v>
      </c>
      <c r="Q1727" s="16" t="e">
        <f t="shared" si="240"/>
        <v>#REF!</v>
      </c>
      <c r="R1727" s="241" t="e">
        <f>#REF!</f>
        <v>#REF!</v>
      </c>
      <c r="S1727" s="37"/>
      <c r="T1727" s="242" t="e">
        <f t="shared" si="241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2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4"/>
        <v>#REF!</v>
      </c>
      <c r="K1728" s="16" t="e">
        <f t="shared" si="235"/>
        <v>#REF!</v>
      </c>
      <c r="L1728" s="16" t="e">
        <f t="shared" si="236"/>
        <v>#REF!</v>
      </c>
      <c r="M1728" s="276" t="e">
        <f t="shared" si="237"/>
        <v>#REF!</v>
      </c>
      <c r="N1728" s="16" t="e">
        <f t="shared" si="238"/>
        <v>#REF!</v>
      </c>
      <c r="O1728" s="16" t="e">
        <f t="shared" si="239"/>
        <v>#REF!</v>
      </c>
      <c r="P1728" s="16" t="e">
        <f>#REF!</f>
        <v>#REF!</v>
      </c>
      <c r="Q1728" s="16" t="e">
        <f t="shared" si="240"/>
        <v>#REF!</v>
      </c>
      <c r="R1728" s="241" t="e">
        <f>#REF!</f>
        <v>#REF!</v>
      </c>
      <c r="S1728" s="37"/>
      <c r="T1728" s="242" t="e">
        <f t="shared" si="241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2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4"/>
        <v>#REF!</v>
      </c>
      <c r="K1729" s="16" t="e">
        <f t="shared" si="235"/>
        <v>#REF!</v>
      </c>
      <c r="L1729" s="16" t="e">
        <f t="shared" si="236"/>
        <v>#REF!</v>
      </c>
      <c r="M1729" s="276" t="e">
        <f t="shared" si="237"/>
        <v>#REF!</v>
      </c>
      <c r="N1729" s="16" t="e">
        <f t="shared" si="238"/>
        <v>#REF!</v>
      </c>
      <c r="O1729" s="16" t="e">
        <f t="shared" si="239"/>
        <v>#REF!</v>
      </c>
      <c r="P1729" s="16" t="e">
        <f>#REF!</f>
        <v>#REF!</v>
      </c>
      <c r="Q1729" s="16" t="e">
        <f t="shared" si="240"/>
        <v>#REF!</v>
      </c>
      <c r="R1729" s="241" t="e">
        <f>#REF!</f>
        <v>#REF!</v>
      </c>
      <c r="S1729" s="37"/>
      <c r="T1729" s="242" t="e">
        <f t="shared" si="241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2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4"/>
        <v>#REF!</v>
      </c>
      <c r="K1730" s="16" t="e">
        <f t="shared" si="235"/>
        <v>#REF!</v>
      </c>
      <c r="L1730" s="16" t="e">
        <f t="shared" si="236"/>
        <v>#REF!</v>
      </c>
      <c r="M1730" s="276" t="e">
        <f t="shared" si="237"/>
        <v>#REF!</v>
      </c>
      <c r="N1730" s="16" t="e">
        <f t="shared" si="238"/>
        <v>#REF!</v>
      </c>
      <c r="O1730" s="16" t="e">
        <f t="shared" si="239"/>
        <v>#REF!</v>
      </c>
      <c r="P1730" s="16" t="e">
        <f>#REF!</f>
        <v>#REF!</v>
      </c>
      <c r="Q1730" s="16" t="e">
        <f t="shared" si="240"/>
        <v>#REF!</v>
      </c>
      <c r="R1730" s="241" t="e">
        <f>#REF!</f>
        <v>#REF!</v>
      </c>
      <c r="S1730" s="37"/>
      <c r="T1730" s="242" t="e">
        <f t="shared" si="241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2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4"/>
        <v>#REF!</v>
      </c>
      <c r="K1731" s="16" t="e">
        <f t="shared" si="235"/>
        <v>#REF!</v>
      </c>
      <c r="L1731" s="16" t="e">
        <f t="shared" si="236"/>
        <v>#REF!</v>
      </c>
      <c r="M1731" s="276" t="e">
        <f t="shared" si="237"/>
        <v>#REF!</v>
      </c>
      <c r="N1731" s="16" t="e">
        <f t="shared" si="238"/>
        <v>#REF!</v>
      </c>
      <c r="O1731" s="16" t="e">
        <f t="shared" si="239"/>
        <v>#REF!</v>
      </c>
      <c r="P1731" s="16" t="e">
        <f>#REF!</f>
        <v>#REF!</v>
      </c>
      <c r="Q1731" s="16" t="e">
        <f t="shared" si="240"/>
        <v>#REF!</v>
      </c>
      <c r="R1731" s="241" t="e">
        <f>#REF!</f>
        <v>#REF!</v>
      </c>
      <c r="S1731" s="37"/>
      <c r="T1731" s="242" t="e">
        <f t="shared" si="241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2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4"/>
        <v>#REF!</v>
      </c>
      <c r="K1732" s="16" t="e">
        <f t="shared" si="235"/>
        <v>#REF!</v>
      </c>
      <c r="L1732" s="16" t="e">
        <f t="shared" si="236"/>
        <v>#REF!</v>
      </c>
      <c r="M1732" s="276" t="e">
        <f t="shared" si="237"/>
        <v>#REF!</v>
      </c>
      <c r="N1732" s="16" t="e">
        <f t="shared" si="238"/>
        <v>#REF!</v>
      </c>
      <c r="O1732" s="16" t="e">
        <f t="shared" si="239"/>
        <v>#REF!</v>
      </c>
      <c r="P1732" s="16" t="e">
        <f>#REF!</f>
        <v>#REF!</v>
      </c>
      <c r="Q1732" s="16" t="e">
        <f t="shared" si="240"/>
        <v>#REF!</v>
      </c>
      <c r="R1732" s="241" t="e">
        <f>#REF!</f>
        <v>#REF!</v>
      </c>
      <c r="S1732" s="37"/>
      <c r="T1732" s="242" t="e">
        <f t="shared" si="241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2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4"/>
        <v>#REF!</v>
      </c>
      <c r="K1733" s="16" t="e">
        <f t="shared" si="235"/>
        <v>#REF!</v>
      </c>
      <c r="L1733" s="16" t="e">
        <f t="shared" si="236"/>
        <v>#REF!</v>
      </c>
      <c r="M1733" s="276" t="e">
        <f t="shared" si="237"/>
        <v>#REF!</v>
      </c>
      <c r="N1733" s="16" t="e">
        <f t="shared" si="238"/>
        <v>#REF!</v>
      </c>
      <c r="O1733" s="16" t="e">
        <f t="shared" si="239"/>
        <v>#REF!</v>
      </c>
      <c r="P1733" s="16" t="e">
        <f>#REF!</f>
        <v>#REF!</v>
      </c>
      <c r="Q1733" s="16" t="e">
        <f t="shared" si="240"/>
        <v>#REF!</v>
      </c>
      <c r="R1733" s="241" t="e">
        <f>#REF!</f>
        <v>#REF!</v>
      </c>
      <c r="S1733" s="37"/>
      <c r="T1733" s="242" t="e">
        <f t="shared" si="241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2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3">I1734</f>
        <v>#REF!</v>
      </c>
      <c r="K1734" s="16" t="e">
        <f t="shared" ref="K1734:K1797" si="244">HOUR(I1734-H1734)+MINUTE(I1734-H1734)/60</f>
        <v>#REF!</v>
      </c>
      <c r="L1734" s="16" t="e">
        <f t="shared" ref="L1734:L1797" si="245">IF(J1734&lt;0.9993,"OP","")</f>
        <v>#REF!</v>
      </c>
      <c r="M1734" s="276" t="e">
        <f t="shared" ref="M1734:M1797" si="246">IF(K1734&lt;6,"ANT",IF(K1734&lt;12,"BLU","CID"))</f>
        <v>#REF!</v>
      </c>
      <c r="N1734" s="16" t="e">
        <f t="shared" ref="N1734:N1797" si="247">VALUE(O1734)</f>
        <v>#REF!</v>
      </c>
      <c r="O1734" s="16" t="e">
        <f t="shared" ref="O1734:O1797" si="248">SUBSTITUTE(P1734,"MW","")</f>
        <v>#REF!</v>
      </c>
      <c r="P1734" s="16" t="e">
        <f>#REF!</f>
        <v>#REF!</v>
      </c>
      <c r="Q1734" s="16" t="e">
        <f t="shared" ref="Q1734:Q1797" si="249">IF(J1734&gt;=0.99,"0","1")</f>
        <v>#REF!</v>
      </c>
      <c r="R1734" s="241" t="e">
        <f>#REF!</f>
        <v>#REF!</v>
      </c>
      <c r="S1734" s="37"/>
      <c r="T1734" s="242" t="e">
        <f t="shared" ref="T1734:T1797" si="250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3"/>
        <v>#REF!</v>
      </c>
      <c r="K1735" s="16" t="e">
        <f t="shared" si="244"/>
        <v>#REF!</v>
      </c>
      <c r="L1735" s="16" t="e">
        <f t="shared" si="245"/>
        <v>#REF!</v>
      </c>
      <c r="M1735" s="276" t="e">
        <f t="shared" si="246"/>
        <v>#REF!</v>
      </c>
      <c r="N1735" s="16" t="e">
        <f t="shared" si="247"/>
        <v>#REF!</v>
      </c>
      <c r="O1735" s="16" t="e">
        <f t="shared" si="248"/>
        <v>#REF!</v>
      </c>
      <c r="P1735" s="16" t="e">
        <f>#REF!</f>
        <v>#REF!</v>
      </c>
      <c r="Q1735" s="16" t="e">
        <f t="shared" si="249"/>
        <v>#REF!</v>
      </c>
      <c r="R1735" s="241" t="e">
        <f>#REF!</f>
        <v>#REF!</v>
      </c>
      <c r="S1735" s="37"/>
      <c r="T1735" s="242" t="e">
        <f t="shared" si="250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1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3"/>
        <v>#REF!</v>
      </c>
      <c r="K1736" s="16" t="e">
        <f t="shared" si="244"/>
        <v>#REF!</v>
      </c>
      <c r="L1736" s="16" t="e">
        <f t="shared" si="245"/>
        <v>#REF!</v>
      </c>
      <c r="M1736" s="276" t="e">
        <f t="shared" si="246"/>
        <v>#REF!</v>
      </c>
      <c r="N1736" s="16" t="e">
        <f t="shared" si="247"/>
        <v>#REF!</v>
      </c>
      <c r="O1736" s="16" t="e">
        <f t="shared" si="248"/>
        <v>#REF!</v>
      </c>
      <c r="P1736" s="16" t="e">
        <f>#REF!</f>
        <v>#REF!</v>
      </c>
      <c r="Q1736" s="16" t="e">
        <f t="shared" si="249"/>
        <v>#REF!</v>
      </c>
      <c r="R1736" s="241" t="e">
        <f>#REF!</f>
        <v>#REF!</v>
      </c>
      <c r="S1736" s="37"/>
      <c r="T1736" s="242" t="e">
        <f t="shared" si="250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1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3"/>
        <v>#REF!</v>
      </c>
      <c r="K1737" s="16" t="e">
        <f t="shared" si="244"/>
        <v>#REF!</v>
      </c>
      <c r="L1737" s="16" t="e">
        <f t="shared" si="245"/>
        <v>#REF!</v>
      </c>
      <c r="M1737" s="276" t="e">
        <f t="shared" si="246"/>
        <v>#REF!</v>
      </c>
      <c r="N1737" s="16" t="e">
        <f t="shared" si="247"/>
        <v>#REF!</v>
      </c>
      <c r="O1737" s="16" t="e">
        <f t="shared" si="248"/>
        <v>#REF!</v>
      </c>
      <c r="P1737" s="16" t="e">
        <f>#REF!</f>
        <v>#REF!</v>
      </c>
      <c r="Q1737" s="16" t="e">
        <f t="shared" si="249"/>
        <v>#REF!</v>
      </c>
      <c r="R1737" s="241" t="e">
        <f>#REF!</f>
        <v>#REF!</v>
      </c>
      <c r="S1737" s="37"/>
      <c r="T1737" s="242" t="e">
        <f t="shared" si="250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1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3"/>
        <v>#REF!</v>
      </c>
      <c r="K1738" s="16" t="e">
        <f t="shared" si="244"/>
        <v>#REF!</v>
      </c>
      <c r="L1738" s="16" t="e">
        <f t="shared" si="245"/>
        <v>#REF!</v>
      </c>
      <c r="M1738" s="276" t="e">
        <f t="shared" si="246"/>
        <v>#REF!</v>
      </c>
      <c r="N1738" s="16" t="e">
        <f t="shared" si="247"/>
        <v>#REF!</v>
      </c>
      <c r="O1738" s="16" t="e">
        <f t="shared" si="248"/>
        <v>#REF!</v>
      </c>
      <c r="P1738" s="16" t="e">
        <f>#REF!</f>
        <v>#REF!</v>
      </c>
      <c r="Q1738" s="16" t="e">
        <f t="shared" si="249"/>
        <v>#REF!</v>
      </c>
      <c r="R1738" s="241" t="e">
        <f>#REF!</f>
        <v>#REF!</v>
      </c>
      <c r="S1738" s="37"/>
      <c r="T1738" s="242" t="e">
        <f t="shared" si="250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1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3"/>
        <v>#REF!</v>
      </c>
      <c r="K1739" s="16" t="e">
        <f t="shared" si="244"/>
        <v>#REF!</v>
      </c>
      <c r="L1739" s="16" t="e">
        <f t="shared" si="245"/>
        <v>#REF!</v>
      </c>
      <c r="M1739" s="276" t="e">
        <f t="shared" si="246"/>
        <v>#REF!</v>
      </c>
      <c r="N1739" s="16" t="e">
        <f t="shared" si="247"/>
        <v>#REF!</v>
      </c>
      <c r="O1739" s="16" t="e">
        <f t="shared" si="248"/>
        <v>#REF!</v>
      </c>
      <c r="P1739" s="16" t="e">
        <f>#REF!</f>
        <v>#REF!</v>
      </c>
      <c r="Q1739" s="16" t="e">
        <f t="shared" si="249"/>
        <v>#REF!</v>
      </c>
      <c r="R1739" s="241" t="e">
        <f>#REF!</f>
        <v>#REF!</v>
      </c>
      <c r="S1739" s="37"/>
      <c r="T1739" s="242" t="e">
        <f t="shared" si="250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1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3"/>
        <v>#REF!</v>
      </c>
      <c r="K1740" s="16" t="e">
        <f t="shared" si="244"/>
        <v>#REF!</v>
      </c>
      <c r="L1740" s="16" t="e">
        <f t="shared" si="245"/>
        <v>#REF!</v>
      </c>
      <c r="M1740" s="276" t="e">
        <f t="shared" si="246"/>
        <v>#REF!</v>
      </c>
      <c r="N1740" s="16" t="e">
        <f t="shared" si="247"/>
        <v>#REF!</v>
      </c>
      <c r="O1740" s="16" t="e">
        <f t="shared" si="248"/>
        <v>#REF!</v>
      </c>
      <c r="P1740" s="16" t="e">
        <f>#REF!</f>
        <v>#REF!</v>
      </c>
      <c r="Q1740" s="16" t="e">
        <f t="shared" si="249"/>
        <v>#REF!</v>
      </c>
      <c r="R1740" s="241" t="e">
        <f>#REF!</f>
        <v>#REF!</v>
      </c>
      <c r="S1740" s="37"/>
      <c r="T1740" s="242" t="e">
        <f t="shared" si="250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1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3"/>
        <v>#REF!</v>
      </c>
      <c r="K1741" s="16" t="e">
        <f t="shared" si="244"/>
        <v>#REF!</v>
      </c>
      <c r="L1741" s="16" t="e">
        <f t="shared" si="245"/>
        <v>#REF!</v>
      </c>
      <c r="M1741" s="276" t="e">
        <f t="shared" si="246"/>
        <v>#REF!</v>
      </c>
      <c r="N1741" s="16" t="e">
        <f t="shared" si="247"/>
        <v>#REF!</v>
      </c>
      <c r="O1741" s="16" t="e">
        <f t="shared" si="248"/>
        <v>#REF!</v>
      </c>
      <c r="P1741" s="16" t="e">
        <f>#REF!</f>
        <v>#REF!</v>
      </c>
      <c r="Q1741" s="16" t="e">
        <f t="shared" si="249"/>
        <v>#REF!</v>
      </c>
      <c r="R1741" s="241" t="e">
        <f>#REF!</f>
        <v>#REF!</v>
      </c>
      <c r="S1741" s="37"/>
      <c r="T1741" s="242" t="e">
        <f t="shared" si="250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1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3"/>
        <v>#REF!</v>
      </c>
      <c r="K1742" s="16" t="e">
        <f t="shared" si="244"/>
        <v>#REF!</v>
      </c>
      <c r="L1742" s="16" t="e">
        <f t="shared" si="245"/>
        <v>#REF!</v>
      </c>
      <c r="M1742" s="276" t="e">
        <f t="shared" si="246"/>
        <v>#REF!</v>
      </c>
      <c r="N1742" s="16" t="e">
        <f t="shared" si="247"/>
        <v>#REF!</v>
      </c>
      <c r="O1742" s="16" t="e">
        <f t="shared" si="248"/>
        <v>#REF!</v>
      </c>
      <c r="P1742" s="16" t="e">
        <f>#REF!</f>
        <v>#REF!</v>
      </c>
      <c r="Q1742" s="16" t="e">
        <f t="shared" si="249"/>
        <v>#REF!</v>
      </c>
      <c r="R1742" s="241" t="e">
        <f>#REF!</f>
        <v>#REF!</v>
      </c>
      <c r="S1742" s="37"/>
      <c r="T1742" s="242" t="e">
        <f t="shared" si="250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1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3"/>
        <v>#REF!</v>
      </c>
      <c r="K1743" s="16" t="e">
        <f t="shared" si="244"/>
        <v>#REF!</v>
      </c>
      <c r="L1743" s="16" t="e">
        <f t="shared" si="245"/>
        <v>#REF!</v>
      </c>
      <c r="M1743" s="276" t="e">
        <f t="shared" si="246"/>
        <v>#REF!</v>
      </c>
      <c r="N1743" s="16" t="e">
        <f t="shared" si="247"/>
        <v>#REF!</v>
      </c>
      <c r="O1743" s="16" t="e">
        <f t="shared" si="248"/>
        <v>#REF!</v>
      </c>
      <c r="P1743" s="16" t="e">
        <f>#REF!</f>
        <v>#REF!</v>
      </c>
      <c r="Q1743" s="16" t="e">
        <f t="shared" si="249"/>
        <v>#REF!</v>
      </c>
      <c r="R1743" s="241" t="e">
        <f>#REF!</f>
        <v>#REF!</v>
      </c>
      <c r="S1743" s="37"/>
      <c r="T1743" s="242" t="e">
        <f t="shared" si="250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1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3"/>
        <v>#REF!</v>
      </c>
      <c r="K1744" s="16" t="e">
        <f t="shared" si="244"/>
        <v>#REF!</v>
      </c>
      <c r="L1744" s="16" t="e">
        <f t="shared" si="245"/>
        <v>#REF!</v>
      </c>
      <c r="M1744" s="276" t="e">
        <f t="shared" si="246"/>
        <v>#REF!</v>
      </c>
      <c r="N1744" s="16" t="e">
        <f t="shared" si="247"/>
        <v>#REF!</v>
      </c>
      <c r="O1744" s="16" t="e">
        <f t="shared" si="248"/>
        <v>#REF!</v>
      </c>
      <c r="P1744" s="16" t="e">
        <f>#REF!</f>
        <v>#REF!</v>
      </c>
      <c r="Q1744" s="16" t="e">
        <f t="shared" si="249"/>
        <v>#REF!</v>
      </c>
      <c r="R1744" s="241" t="e">
        <f>#REF!</f>
        <v>#REF!</v>
      </c>
      <c r="S1744" s="37"/>
      <c r="T1744" s="242" t="e">
        <f t="shared" si="250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1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3"/>
        <v>#REF!</v>
      </c>
      <c r="K1745" s="16" t="e">
        <f t="shared" si="244"/>
        <v>#REF!</v>
      </c>
      <c r="L1745" s="16" t="e">
        <f t="shared" si="245"/>
        <v>#REF!</v>
      </c>
      <c r="M1745" s="276" t="e">
        <f t="shared" si="246"/>
        <v>#REF!</v>
      </c>
      <c r="N1745" s="16" t="e">
        <f t="shared" si="247"/>
        <v>#REF!</v>
      </c>
      <c r="O1745" s="16" t="e">
        <f t="shared" si="248"/>
        <v>#REF!</v>
      </c>
      <c r="P1745" s="16" t="e">
        <f>#REF!</f>
        <v>#REF!</v>
      </c>
      <c r="Q1745" s="16" t="e">
        <f t="shared" si="249"/>
        <v>#REF!</v>
      </c>
      <c r="R1745" s="241" t="e">
        <f>#REF!</f>
        <v>#REF!</v>
      </c>
      <c r="S1745" s="37"/>
      <c r="T1745" s="242" t="e">
        <f t="shared" si="250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1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3"/>
        <v>#REF!</v>
      </c>
      <c r="K1746" s="16" t="e">
        <f t="shared" si="244"/>
        <v>#REF!</v>
      </c>
      <c r="L1746" s="16" t="e">
        <f t="shared" si="245"/>
        <v>#REF!</v>
      </c>
      <c r="M1746" s="276" t="e">
        <f t="shared" si="246"/>
        <v>#REF!</v>
      </c>
      <c r="N1746" s="16" t="e">
        <f t="shared" si="247"/>
        <v>#REF!</v>
      </c>
      <c r="O1746" s="16" t="e">
        <f t="shared" si="248"/>
        <v>#REF!</v>
      </c>
      <c r="P1746" s="16" t="e">
        <f>#REF!</f>
        <v>#REF!</v>
      </c>
      <c r="Q1746" s="16" t="e">
        <f t="shared" si="249"/>
        <v>#REF!</v>
      </c>
      <c r="R1746" s="241" t="e">
        <f>#REF!</f>
        <v>#REF!</v>
      </c>
      <c r="S1746" s="37"/>
      <c r="T1746" s="242" t="e">
        <f t="shared" si="250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1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3"/>
        <v>#REF!</v>
      </c>
      <c r="K1747" s="16" t="e">
        <f t="shared" si="244"/>
        <v>#REF!</v>
      </c>
      <c r="L1747" s="16" t="e">
        <f t="shared" si="245"/>
        <v>#REF!</v>
      </c>
      <c r="M1747" s="276" t="e">
        <f t="shared" si="246"/>
        <v>#REF!</v>
      </c>
      <c r="N1747" s="16" t="e">
        <f t="shared" si="247"/>
        <v>#REF!</v>
      </c>
      <c r="O1747" s="16" t="e">
        <f t="shared" si="248"/>
        <v>#REF!</v>
      </c>
      <c r="P1747" s="16" t="e">
        <f>#REF!</f>
        <v>#REF!</v>
      </c>
      <c r="Q1747" s="16" t="e">
        <f t="shared" si="249"/>
        <v>#REF!</v>
      </c>
      <c r="R1747" s="241" t="e">
        <f>#REF!</f>
        <v>#REF!</v>
      </c>
      <c r="S1747" s="37"/>
      <c r="T1747" s="242" t="e">
        <f t="shared" si="250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1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3"/>
        <v>#REF!</v>
      </c>
      <c r="K1748" s="16" t="e">
        <f t="shared" si="244"/>
        <v>#REF!</v>
      </c>
      <c r="L1748" s="16" t="e">
        <f t="shared" si="245"/>
        <v>#REF!</v>
      </c>
      <c r="M1748" s="276" t="e">
        <f t="shared" si="246"/>
        <v>#REF!</v>
      </c>
      <c r="N1748" s="16" t="e">
        <f t="shared" si="247"/>
        <v>#REF!</v>
      </c>
      <c r="O1748" s="16" t="e">
        <f t="shared" si="248"/>
        <v>#REF!</v>
      </c>
      <c r="P1748" s="16" t="e">
        <f>#REF!</f>
        <v>#REF!</v>
      </c>
      <c r="Q1748" s="16" t="e">
        <f t="shared" si="249"/>
        <v>#REF!</v>
      </c>
      <c r="R1748" s="241" t="e">
        <f>#REF!</f>
        <v>#REF!</v>
      </c>
      <c r="S1748" s="37"/>
      <c r="T1748" s="242" t="e">
        <f t="shared" si="250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1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3"/>
        <v>#REF!</v>
      </c>
      <c r="K1749" s="16" t="e">
        <f t="shared" si="244"/>
        <v>#REF!</v>
      </c>
      <c r="L1749" s="16" t="e">
        <f t="shared" si="245"/>
        <v>#REF!</v>
      </c>
      <c r="M1749" s="276" t="e">
        <f t="shared" si="246"/>
        <v>#REF!</v>
      </c>
      <c r="N1749" s="16" t="e">
        <f t="shared" si="247"/>
        <v>#REF!</v>
      </c>
      <c r="O1749" s="16" t="e">
        <f t="shared" si="248"/>
        <v>#REF!</v>
      </c>
      <c r="P1749" s="16" t="e">
        <f>#REF!</f>
        <v>#REF!</v>
      </c>
      <c r="Q1749" s="16" t="e">
        <f t="shared" si="249"/>
        <v>#REF!</v>
      </c>
      <c r="R1749" s="241" t="e">
        <f>#REF!</f>
        <v>#REF!</v>
      </c>
      <c r="S1749" s="37"/>
      <c r="T1749" s="242" t="e">
        <f t="shared" si="250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1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3"/>
        <v>#REF!</v>
      </c>
      <c r="K1750" s="16" t="e">
        <f t="shared" si="244"/>
        <v>#REF!</v>
      </c>
      <c r="L1750" s="16" t="e">
        <f t="shared" si="245"/>
        <v>#REF!</v>
      </c>
      <c r="M1750" s="276" t="e">
        <f t="shared" si="246"/>
        <v>#REF!</v>
      </c>
      <c r="N1750" s="16" t="e">
        <f t="shared" si="247"/>
        <v>#REF!</v>
      </c>
      <c r="O1750" s="16" t="e">
        <f t="shared" si="248"/>
        <v>#REF!</v>
      </c>
      <c r="P1750" s="16" t="e">
        <f>#REF!</f>
        <v>#REF!</v>
      </c>
      <c r="Q1750" s="16" t="e">
        <f t="shared" si="249"/>
        <v>#REF!</v>
      </c>
      <c r="R1750" s="241" t="e">
        <f>#REF!</f>
        <v>#REF!</v>
      </c>
      <c r="S1750" s="37"/>
      <c r="T1750" s="242" t="e">
        <f t="shared" si="250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1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3"/>
        <v>#REF!</v>
      </c>
      <c r="K1751" s="16" t="e">
        <f t="shared" si="244"/>
        <v>#REF!</v>
      </c>
      <c r="L1751" s="16" t="e">
        <f t="shared" si="245"/>
        <v>#REF!</v>
      </c>
      <c r="M1751" s="276" t="e">
        <f t="shared" si="246"/>
        <v>#REF!</v>
      </c>
      <c r="N1751" s="16" t="e">
        <f t="shared" si="247"/>
        <v>#REF!</v>
      </c>
      <c r="O1751" s="16" t="e">
        <f t="shared" si="248"/>
        <v>#REF!</v>
      </c>
      <c r="P1751" s="16" t="e">
        <f>#REF!</f>
        <v>#REF!</v>
      </c>
      <c r="Q1751" s="16" t="e">
        <f t="shared" si="249"/>
        <v>#REF!</v>
      </c>
      <c r="R1751" s="241" t="e">
        <f>#REF!</f>
        <v>#REF!</v>
      </c>
      <c r="S1751" s="37"/>
      <c r="T1751" s="242" t="e">
        <f t="shared" si="250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1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3"/>
        <v>#REF!</v>
      </c>
      <c r="K1752" s="16" t="e">
        <f t="shared" si="244"/>
        <v>#REF!</v>
      </c>
      <c r="L1752" s="16" t="e">
        <f t="shared" si="245"/>
        <v>#REF!</v>
      </c>
      <c r="M1752" s="276" t="e">
        <f t="shared" si="246"/>
        <v>#REF!</v>
      </c>
      <c r="N1752" s="16" t="e">
        <f t="shared" si="247"/>
        <v>#REF!</v>
      </c>
      <c r="O1752" s="16" t="e">
        <f t="shared" si="248"/>
        <v>#REF!</v>
      </c>
      <c r="P1752" s="16" t="e">
        <f>#REF!</f>
        <v>#REF!</v>
      </c>
      <c r="Q1752" s="16" t="e">
        <f t="shared" si="249"/>
        <v>#REF!</v>
      </c>
      <c r="R1752" s="241" t="e">
        <f>#REF!</f>
        <v>#REF!</v>
      </c>
      <c r="S1752" s="37"/>
      <c r="T1752" s="242" t="e">
        <f t="shared" si="250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1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3"/>
        <v>#REF!</v>
      </c>
      <c r="K1753" s="16" t="e">
        <f t="shared" si="244"/>
        <v>#REF!</v>
      </c>
      <c r="L1753" s="16" t="e">
        <f t="shared" si="245"/>
        <v>#REF!</v>
      </c>
      <c r="M1753" s="276" t="e">
        <f t="shared" si="246"/>
        <v>#REF!</v>
      </c>
      <c r="N1753" s="16" t="e">
        <f t="shared" si="247"/>
        <v>#REF!</v>
      </c>
      <c r="O1753" s="16" t="e">
        <f t="shared" si="248"/>
        <v>#REF!</v>
      </c>
      <c r="P1753" s="16" t="e">
        <f>#REF!</f>
        <v>#REF!</v>
      </c>
      <c r="Q1753" s="16" t="e">
        <f t="shared" si="249"/>
        <v>#REF!</v>
      </c>
      <c r="R1753" s="241" t="e">
        <f>#REF!</f>
        <v>#REF!</v>
      </c>
      <c r="S1753" s="37"/>
      <c r="T1753" s="242" t="e">
        <f t="shared" si="250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1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3"/>
        <v>#REF!</v>
      </c>
      <c r="K1754" s="16" t="e">
        <f t="shared" si="244"/>
        <v>#REF!</v>
      </c>
      <c r="L1754" s="16" t="e">
        <f t="shared" si="245"/>
        <v>#REF!</v>
      </c>
      <c r="M1754" s="276" t="e">
        <f t="shared" si="246"/>
        <v>#REF!</v>
      </c>
      <c r="N1754" s="16" t="e">
        <f t="shared" si="247"/>
        <v>#REF!</v>
      </c>
      <c r="O1754" s="16" t="e">
        <f t="shared" si="248"/>
        <v>#REF!</v>
      </c>
      <c r="P1754" s="16" t="e">
        <f>#REF!</f>
        <v>#REF!</v>
      </c>
      <c r="Q1754" s="16" t="e">
        <f t="shared" si="249"/>
        <v>#REF!</v>
      </c>
      <c r="R1754" s="241" t="e">
        <f>#REF!</f>
        <v>#REF!</v>
      </c>
      <c r="S1754" s="37"/>
      <c r="T1754" s="242" t="e">
        <f t="shared" si="250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1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3"/>
        <v>#REF!</v>
      </c>
      <c r="K1755" s="16" t="e">
        <f t="shared" si="244"/>
        <v>#REF!</v>
      </c>
      <c r="L1755" s="16" t="e">
        <f t="shared" si="245"/>
        <v>#REF!</v>
      </c>
      <c r="M1755" s="276" t="e">
        <f t="shared" si="246"/>
        <v>#REF!</v>
      </c>
      <c r="N1755" s="16" t="e">
        <f t="shared" si="247"/>
        <v>#REF!</v>
      </c>
      <c r="O1755" s="16" t="e">
        <f t="shared" si="248"/>
        <v>#REF!</v>
      </c>
      <c r="P1755" s="16" t="e">
        <f>#REF!</f>
        <v>#REF!</v>
      </c>
      <c r="Q1755" s="16" t="e">
        <f t="shared" si="249"/>
        <v>#REF!</v>
      </c>
      <c r="R1755" s="241" t="e">
        <f>#REF!</f>
        <v>#REF!</v>
      </c>
      <c r="S1755" s="37"/>
      <c r="T1755" s="242" t="e">
        <f t="shared" si="250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1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3"/>
        <v>#REF!</v>
      </c>
      <c r="K1756" s="16" t="e">
        <f t="shared" si="244"/>
        <v>#REF!</v>
      </c>
      <c r="L1756" s="16" t="e">
        <f t="shared" si="245"/>
        <v>#REF!</v>
      </c>
      <c r="M1756" s="276" t="e">
        <f t="shared" si="246"/>
        <v>#REF!</v>
      </c>
      <c r="N1756" s="16" t="e">
        <f t="shared" si="247"/>
        <v>#REF!</v>
      </c>
      <c r="O1756" s="16" t="e">
        <f t="shared" si="248"/>
        <v>#REF!</v>
      </c>
      <c r="P1756" s="16" t="e">
        <f>#REF!</f>
        <v>#REF!</v>
      </c>
      <c r="Q1756" s="16" t="e">
        <f t="shared" si="249"/>
        <v>#REF!</v>
      </c>
      <c r="R1756" s="241" t="e">
        <f>#REF!</f>
        <v>#REF!</v>
      </c>
      <c r="S1756" s="37"/>
      <c r="T1756" s="242" t="e">
        <f t="shared" si="250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1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3"/>
        <v>#REF!</v>
      </c>
      <c r="K1757" s="16" t="e">
        <f t="shared" si="244"/>
        <v>#REF!</v>
      </c>
      <c r="L1757" s="16" t="e">
        <f t="shared" si="245"/>
        <v>#REF!</v>
      </c>
      <c r="M1757" s="276" t="e">
        <f t="shared" si="246"/>
        <v>#REF!</v>
      </c>
      <c r="N1757" s="16" t="e">
        <f t="shared" si="247"/>
        <v>#REF!</v>
      </c>
      <c r="O1757" s="16" t="e">
        <f t="shared" si="248"/>
        <v>#REF!</v>
      </c>
      <c r="P1757" s="16" t="e">
        <f>#REF!</f>
        <v>#REF!</v>
      </c>
      <c r="Q1757" s="16" t="e">
        <f t="shared" si="249"/>
        <v>#REF!</v>
      </c>
      <c r="R1757" s="241" t="e">
        <f>#REF!</f>
        <v>#REF!</v>
      </c>
      <c r="S1757" s="37"/>
      <c r="T1757" s="242" t="e">
        <f t="shared" si="250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1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3"/>
        <v>#REF!</v>
      </c>
      <c r="K1758" s="16" t="e">
        <f t="shared" si="244"/>
        <v>#REF!</v>
      </c>
      <c r="L1758" s="16" t="e">
        <f t="shared" si="245"/>
        <v>#REF!</v>
      </c>
      <c r="M1758" s="276" t="e">
        <f t="shared" si="246"/>
        <v>#REF!</v>
      </c>
      <c r="N1758" s="16" t="e">
        <f t="shared" si="247"/>
        <v>#REF!</v>
      </c>
      <c r="O1758" s="16" t="e">
        <f t="shared" si="248"/>
        <v>#REF!</v>
      </c>
      <c r="P1758" s="16" t="e">
        <f>#REF!</f>
        <v>#REF!</v>
      </c>
      <c r="Q1758" s="16" t="e">
        <f t="shared" si="249"/>
        <v>#REF!</v>
      </c>
      <c r="R1758" s="241" t="e">
        <f>#REF!</f>
        <v>#REF!</v>
      </c>
      <c r="S1758" s="37"/>
      <c r="T1758" s="242" t="e">
        <f t="shared" si="250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1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3"/>
        <v>#REF!</v>
      </c>
      <c r="K1759" s="16" t="e">
        <f t="shared" si="244"/>
        <v>#REF!</v>
      </c>
      <c r="L1759" s="16" t="e">
        <f t="shared" si="245"/>
        <v>#REF!</v>
      </c>
      <c r="M1759" s="276" t="e">
        <f t="shared" si="246"/>
        <v>#REF!</v>
      </c>
      <c r="N1759" s="16" t="e">
        <f t="shared" si="247"/>
        <v>#REF!</v>
      </c>
      <c r="O1759" s="16" t="e">
        <f t="shared" si="248"/>
        <v>#REF!</v>
      </c>
      <c r="P1759" s="16" t="e">
        <f>#REF!</f>
        <v>#REF!</v>
      </c>
      <c r="Q1759" s="16" t="e">
        <f t="shared" si="249"/>
        <v>#REF!</v>
      </c>
      <c r="R1759" s="241" t="e">
        <f>#REF!</f>
        <v>#REF!</v>
      </c>
      <c r="S1759" s="37"/>
      <c r="T1759" s="242" t="e">
        <f t="shared" si="250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1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3"/>
        <v>#REF!</v>
      </c>
      <c r="K1760" s="16" t="e">
        <f t="shared" si="244"/>
        <v>#REF!</v>
      </c>
      <c r="L1760" s="16" t="e">
        <f t="shared" si="245"/>
        <v>#REF!</v>
      </c>
      <c r="M1760" s="276" t="e">
        <f t="shared" si="246"/>
        <v>#REF!</v>
      </c>
      <c r="N1760" s="16" t="e">
        <f t="shared" si="247"/>
        <v>#REF!</v>
      </c>
      <c r="O1760" s="16" t="e">
        <f t="shared" si="248"/>
        <v>#REF!</v>
      </c>
      <c r="P1760" s="16" t="e">
        <f>#REF!</f>
        <v>#REF!</v>
      </c>
      <c r="Q1760" s="16" t="e">
        <f t="shared" si="249"/>
        <v>#REF!</v>
      </c>
      <c r="R1760" s="241" t="e">
        <f>#REF!</f>
        <v>#REF!</v>
      </c>
      <c r="S1760" s="37"/>
      <c r="T1760" s="242" t="e">
        <f t="shared" si="250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1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3"/>
        <v>#REF!</v>
      </c>
      <c r="K1761" s="16" t="e">
        <f t="shared" si="244"/>
        <v>#REF!</v>
      </c>
      <c r="L1761" s="16" t="e">
        <f t="shared" si="245"/>
        <v>#REF!</v>
      </c>
      <c r="M1761" s="276" t="e">
        <f t="shared" si="246"/>
        <v>#REF!</v>
      </c>
      <c r="N1761" s="16" t="e">
        <f t="shared" si="247"/>
        <v>#REF!</v>
      </c>
      <c r="O1761" s="16" t="e">
        <f t="shared" si="248"/>
        <v>#REF!</v>
      </c>
      <c r="P1761" s="16" t="e">
        <f>#REF!</f>
        <v>#REF!</v>
      </c>
      <c r="Q1761" s="16" t="e">
        <f t="shared" si="249"/>
        <v>#REF!</v>
      </c>
      <c r="R1761" s="241" t="e">
        <f>#REF!</f>
        <v>#REF!</v>
      </c>
      <c r="S1761" s="37"/>
      <c r="T1761" s="242" t="e">
        <f t="shared" si="250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1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3"/>
        <v>#REF!</v>
      </c>
      <c r="K1762" s="16" t="e">
        <f t="shared" si="244"/>
        <v>#REF!</v>
      </c>
      <c r="L1762" s="16" t="e">
        <f t="shared" si="245"/>
        <v>#REF!</v>
      </c>
      <c r="M1762" s="276" t="e">
        <f t="shared" si="246"/>
        <v>#REF!</v>
      </c>
      <c r="N1762" s="16" t="e">
        <f t="shared" si="247"/>
        <v>#REF!</v>
      </c>
      <c r="O1762" s="16" t="e">
        <f t="shared" si="248"/>
        <v>#REF!</v>
      </c>
      <c r="P1762" s="16" t="e">
        <f>#REF!</f>
        <v>#REF!</v>
      </c>
      <c r="Q1762" s="16" t="e">
        <f t="shared" si="249"/>
        <v>#REF!</v>
      </c>
      <c r="R1762" s="241" t="e">
        <f>#REF!</f>
        <v>#REF!</v>
      </c>
      <c r="S1762" s="37"/>
      <c r="T1762" s="242" t="e">
        <f t="shared" si="250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1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3"/>
        <v>#REF!</v>
      </c>
      <c r="K1763" s="16" t="e">
        <f t="shared" si="244"/>
        <v>#REF!</v>
      </c>
      <c r="L1763" s="16" t="e">
        <f t="shared" si="245"/>
        <v>#REF!</v>
      </c>
      <c r="M1763" s="276" t="e">
        <f t="shared" si="246"/>
        <v>#REF!</v>
      </c>
      <c r="N1763" s="16" t="e">
        <f t="shared" si="247"/>
        <v>#REF!</v>
      </c>
      <c r="O1763" s="16" t="e">
        <f t="shared" si="248"/>
        <v>#REF!</v>
      </c>
      <c r="P1763" s="16" t="e">
        <f>#REF!</f>
        <v>#REF!</v>
      </c>
      <c r="Q1763" s="16" t="e">
        <f t="shared" si="249"/>
        <v>#REF!</v>
      </c>
      <c r="R1763" s="241" t="e">
        <f>#REF!</f>
        <v>#REF!</v>
      </c>
      <c r="S1763" s="37"/>
      <c r="T1763" s="242" t="e">
        <f t="shared" si="250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1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3"/>
        <v>#REF!</v>
      </c>
      <c r="K1764" s="16" t="e">
        <f t="shared" si="244"/>
        <v>#REF!</v>
      </c>
      <c r="L1764" s="16" t="e">
        <f t="shared" si="245"/>
        <v>#REF!</v>
      </c>
      <c r="M1764" s="276" t="e">
        <f t="shared" si="246"/>
        <v>#REF!</v>
      </c>
      <c r="N1764" s="16" t="e">
        <f t="shared" si="247"/>
        <v>#REF!</v>
      </c>
      <c r="O1764" s="16" t="e">
        <f t="shared" si="248"/>
        <v>#REF!</v>
      </c>
      <c r="P1764" s="16" t="e">
        <f>#REF!</f>
        <v>#REF!</v>
      </c>
      <c r="Q1764" s="16" t="e">
        <f t="shared" si="249"/>
        <v>#REF!</v>
      </c>
      <c r="R1764" s="241" t="e">
        <f>#REF!</f>
        <v>#REF!</v>
      </c>
      <c r="S1764" s="37"/>
      <c r="T1764" s="242" t="e">
        <f t="shared" si="250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1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3"/>
        <v>#REF!</v>
      </c>
      <c r="K1765" s="16" t="e">
        <f t="shared" si="244"/>
        <v>#REF!</v>
      </c>
      <c r="L1765" s="16" t="e">
        <f t="shared" si="245"/>
        <v>#REF!</v>
      </c>
      <c r="M1765" s="276" t="e">
        <f t="shared" si="246"/>
        <v>#REF!</v>
      </c>
      <c r="N1765" s="16" t="e">
        <f t="shared" si="247"/>
        <v>#REF!</v>
      </c>
      <c r="O1765" s="16" t="e">
        <f t="shared" si="248"/>
        <v>#REF!</v>
      </c>
      <c r="P1765" s="16" t="e">
        <f>#REF!</f>
        <v>#REF!</v>
      </c>
      <c r="Q1765" s="16" t="e">
        <f t="shared" si="249"/>
        <v>#REF!</v>
      </c>
      <c r="R1765" s="241" t="e">
        <f>#REF!</f>
        <v>#REF!</v>
      </c>
      <c r="S1765" s="37"/>
      <c r="T1765" s="242" t="e">
        <f t="shared" si="250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1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3"/>
        <v>#REF!</v>
      </c>
      <c r="K1766" s="16" t="e">
        <f t="shared" si="244"/>
        <v>#REF!</v>
      </c>
      <c r="L1766" s="16" t="e">
        <f t="shared" si="245"/>
        <v>#REF!</v>
      </c>
      <c r="M1766" s="276" t="e">
        <f t="shared" si="246"/>
        <v>#REF!</v>
      </c>
      <c r="N1766" s="16" t="e">
        <f t="shared" si="247"/>
        <v>#REF!</v>
      </c>
      <c r="O1766" s="16" t="e">
        <f t="shared" si="248"/>
        <v>#REF!</v>
      </c>
      <c r="P1766" s="16" t="e">
        <f>#REF!</f>
        <v>#REF!</v>
      </c>
      <c r="Q1766" s="16" t="e">
        <f t="shared" si="249"/>
        <v>#REF!</v>
      </c>
      <c r="R1766" s="241" t="e">
        <f>#REF!</f>
        <v>#REF!</v>
      </c>
      <c r="S1766" s="37"/>
      <c r="T1766" s="242" t="e">
        <f t="shared" si="250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1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3"/>
        <v>#REF!</v>
      </c>
      <c r="K1767" s="16" t="e">
        <f t="shared" si="244"/>
        <v>#REF!</v>
      </c>
      <c r="L1767" s="16" t="e">
        <f t="shared" si="245"/>
        <v>#REF!</v>
      </c>
      <c r="M1767" s="276" t="e">
        <f t="shared" si="246"/>
        <v>#REF!</v>
      </c>
      <c r="N1767" s="16" t="e">
        <f t="shared" si="247"/>
        <v>#REF!</v>
      </c>
      <c r="O1767" s="16" t="e">
        <f t="shared" si="248"/>
        <v>#REF!</v>
      </c>
      <c r="P1767" s="16" t="e">
        <f>#REF!</f>
        <v>#REF!</v>
      </c>
      <c r="Q1767" s="16" t="e">
        <f t="shared" si="249"/>
        <v>#REF!</v>
      </c>
      <c r="R1767" s="241" t="e">
        <f>#REF!</f>
        <v>#REF!</v>
      </c>
      <c r="S1767" s="37"/>
      <c r="T1767" s="242" t="e">
        <f t="shared" si="250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1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3"/>
        <v>#REF!</v>
      </c>
      <c r="K1768" s="16" t="e">
        <f t="shared" si="244"/>
        <v>#REF!</v>
      </c>
      <c r="L1768" s="16" t="e">
        <f t="shared" si="245"/>
        <v>#REF!</v>
      </c>
      <c r="M1768" s="276" t="e">
        <f t="shared" si="246"/>
        <v>#REF!</v>
      </c>
      <c r="N1768" s="16" t="e">
        <f t="shared" si="247"/>
        <v>#REF!</v>
      </c>
      <c r="O1768" s="16" t="e">
        <f t="shared" si="248"/>
        <v>#REF!</v>
      </c>
      <c r="P1768" s="16" t="e">
        <f>#REF!</f>
        <v>#REF!</v>
      </c>
      <c r="Q1768" s="16" t="e">
        <f t="shared" si="249"/>
        <v>#REF!</v>
      </c>
      <c r="R1768" s="241" t="e">
        <f>#REF!</f>
        <v>#REF!</v>
      </c>
      <c r="S1768" s="37"/>
      <c r="T1768" s="242" t="e">
        <f t="shared" si="250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1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3"/>
        <v>#REF!</v>
      </c>
      <c r="K1769" s="16" t="e">
        <f t="shared" si="244"/>
        <v>#REF!</v>
      </c>
      <c r="L1769" s="16" t="e">
        <f t="shared" si="245"/>
        <v>#REF!</v>
      </c>
      <c r="M1769" s="276" t="e">
        <f t="shared" si="246"/>
        <v>#REF!</v>
      </c>
      <c r="N1769" s="16" t="e">
        <f t="shared" si="247"/>
        <v>#REF!</v>
      </c>
      <c r="O1769" s="16" t="e">
        <f t="shared" si="248"/>
        <v>#REF!</v>
      </c>
      <c r="P1769" s="16" t="e">
        <f>#REF!</f>
        <v>#REF!</v>
      </c>
      <c r="Q1769" s="16" t="e">
        <f t="shared" si="249"/>
        <v>#REF!</v>
      </c>
      <c r="R1769" s="241" t="e">
        <f>#REF!</f>
        <v>#REF!</v>
      </c>
      <c r="S1769" s="37"/>
      <c r="T1769" s="242" t="e">
        <f t="shared" si="250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1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3"/>
        <v>#REF!</v>
      </c>
      <c r="K1770" s="16" t="e">
        <f t="shared" si="244"/>
        <v>#REF!</v>
      </c>
      <c r="L1770" s="16" t="e">
        <f t="shared" si="245"/>
        <v>#REF!</v>
      </c>
      <c r="M1770" s="276" t="e">
        <f t="shared" si="246"/>
        <v>#REF!</v>
      </c>
      <c r="N1770" s="16" t="e">
        <f t="shared" si="247"/>
        <v>#REF!</v>
      </c>
      <c r="O1770" s="16" t="e">
        <f t="shared" si="248"/>
        <v>#REF!</v>
      </c>
      <c r="P1770" s="16" t="e">
        <f>#REF!</f>
        <v>#REF!</v>
      </c>
      <c r="Q1770" s="16" t="e">
        <f t="shared" si="249"/>
        <v>#REF!</v>
      </c>
      <c r="R1770" s="241" t="e">
        <f>#REF!</f>
        <v>#REF!</v>
      </c>
      <c r="S1770" s="37"/>
      <c r="T1770" s="242" t="e">
        <f t="shared" si="250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1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3"/>
        <v>#REF!</v>
      </c>
      <c r="K1771" s="16" t="e">
        <f t="shared" si="244"/>
        <v>#REF!</v>
      </c>
      <c r="L1771" s="16" t="e">
        <f t="shared" si="245"/>
        <v>#REF!</v>
      </c>
      <c r="M1771" s="276" t="e">
        <f t="shared" si="246"/>
        <v>#REF!</v>
      </c>
      <c r="N1771" s="16" t="e">
        <f t="shared" si="247"/>
        <v>#REF!</v>
      </c>
      <c r="O1771" s="16" t="e">
        <f t="shared" si="248"/>
        <v>#REF!</v>
      </c>
      <c r="P1771" s="16" t="e">
        <f>#REF!</f>
        <v>#REF!</v>
      </c>
      <c r="Q1771" s="16" t="e">
        <f t="shared" si="249"/>
        <v>#REF!</v>
      </c>
      <c r="R1771" s="241" t="e">
        <f>#REF!</f>
        <v>#REF!</v>
      </c>
      <c r="S1771" s="37"/>
      <c r="T1771" s="242" t="e">
        <f t="shared" si="250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1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3"/>
        <v>#REF!</v>
      </c>
      <c r="K1772" s="16" t="e">
        <f t="shared" si="244"/>
        <v>#REF!</v>
      </c>
      <c r="L1772" s="16" t="e">
        <f t="shared" si="245"/>
        <v>#REF!</v>
      </c>
      <c r="M1772" s="276" t="e">
        <f t="shared" si="246"/>
        <v>#REF!</v>
      </c>
      <c r="N1772" s="16" t="e">
        <f t="shared" si="247"/>
        <v>#REF!</v>
      </c>
      <c r="O1772" s="16" t="e">
        <f t="shared" si="248"/>
        <v>#REF!</v>
      </c>
      <c r="P1772" s="16" t="e">
        <f>#REF!</f>
        <v>#REF!</v>
      </c>
      <c r="Q1772" s="16" t="e">
        <f t="shared" si="249"/>
        <v>#REF!</v>
      </c>
      <c r="R1772" s="241" t="e">
        <f>#REF!</f>
        <v>#REF!</v>
      </c>
      <c r="S1772" s="37"/>
      <c r="T1772" s="242" t="e">
        <f t="shared" si="250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1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3"/>
        <v>#REF!</v>
      </c>
      <c r="K1773" s="16" t="e">
        <f t="shared" si="244"/>
        <v>#REF!</v>
      </c>
      <c r="L1773" s="16" t="e">
        <f t="shared" si="245"/>
        <v>#REF!</v>
      </c>
      <c r="M1773" s="276" t="e">
        <f t="shared" si="246"/>
        <v>#REF!</v>
      </c>
      <c r="N1773" s="16" t="e">
        <f t="shared" si="247"/>
        <v>#REF!</v>
      </c>
      <c r="O1773" s="16" t="e">
        <f t="shared" si="248"/>
        <v>#REF!</v>
      </c>
      <c r="P1773" s="16" t="e">
        <f>#REF!</f>
        <v>#REF!</v>
      </c>
      <c r="Q1773" s="16" t="e">
        <f t="shared" si="249"/>
        <v>#REF!</v>
      </c>
      <c r="R1773" s="241" t="e">
        <f>#REF!</f>
        <v>#REF!</v>
      </c>
      <c r="S1773" s="37"/>
      <c r="T1773" s="242" t="e">
        <f t="shared" si="250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1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3"/>
        <v>#REF!</v>
      </c>
      <c r="K1774" s="16" t="e">
        <f t="shared" si="244"/>
        <v>#REF!</v>
      </c>
      <c r="L1774" s="16" t="e">
        <f t="shared" si="245"/>
        <v>#REF!</v>
      </c>
      <c r="M1774" s="276" t="e">
        <f t="shared" si="246"/>
        <v>#REF!</v>
      </c>
      <c r="N1774" s="16" t="e">
        <f t="shared" si="247"/>
        <v>#REF!</v>
      </c>
      <c r="O1774" s="16" t="e">
        <f t="shared" si="248"/>
        <v>#REF!</v>
      </c>
      <c r="P1774" s="16" t="e">
        <f>#REF!</f>
        <v>#REF!</v>
      </c>
      <c r="Q1774" s="16" t="e">
        <f t="shared" si="249"/>
        <v>#REF!</v>
      </c>
      <c r="R1774" s="241" t="e">
        <f>#REF!</f>
        <v>#REF!</v>
      </c>
      <c r="S1774" s="37"/>
      <c r="T1774" s="242" t="e">
        <f t="shared" si="250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1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3"/>
        <v>#REF!</v>
      </c>
      <c r="K1775" s="16" t="e">
        <f t="shared" si="244"/>
        <v>#REF!</v>
      </c>
      <c r="L1775" s="16" t="e">
        <f t="shared" si="245"/>
        <v>#REF!</v>
      </c>
      <c r="M1775" s="276" t="e">
        <f t="shared" si="246"/>
        <v>#REF!</v>
      </c>
      <c r="N1775" s="16" t="e">
        <f t="shared" si="247"/>
        <v>#REF!</v>
      </c>
      <c r="O1775" s="16" t="e">
        <f t="shared" si="248"/>
        <v>#REF!</v>
      </c>
      <c r="P1775" s="16" t="e">
        <f>#REF!</f>
        <v>#REF!</v>
      </c>
      <c r="Q1775" s="16" t="e">
        <f t="shared" si="249"/>
        <v>#REF!</v>
      </c>
      <c r="R1775" s="241" t="e">
        <f>#REF!</f>
        <v>#REF!</v>
      </c>
      <c r="S1775" s="37"/>
      <c r="T1775" s="242" t="e">
        <f t="shared" si="250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1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3"/>
        <v>#REF!</v>
      </c>
      <c r="K1776" s="16" t="e">
        <f t="shared" si="244"/>
        <v>#REF!</v>
      </c>
      <c r="L1776" s="16" t="e">
        <f t="shared" si="245"/>
        <v>#REF!</v>
      </c>
      <c r="M1776" s="276" t="e">
        <f t="shared" si="246"/>
        <v>#REF!</v>
      </c>
      <c r="N1776" s="16" t="e">
        <f t="shared" si="247"/>
        <v>#REF!</v>
      </c>
      <c r="O1776" s="16" t="e">
        <f t="shared" si="248"/>
        <v>#REF!</v>
      </c>
      <c r="P1776" s="16" t="e">
        <f>#REF!</f>
        <v>#REF!</v>
      </c>
      <c r="Q1776" s="16" t="e">
        <f t="shared" si="249"/>
        <v>#REF!</v>
      </c>
      <c r="R1776" s="241" t="e">
        <f>#REF!</f>
        <v>#REF!</v>
      </c>
      <c r="S1776" s="37"/>
      <c r="T1776" s="242" t="e">
        <f t="shared" si="250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1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3"/>
        <v>#REF!</v>
      </c>
      <c r="K1777" s="16" t="e">
        <f t="shared" si="244"/>
        <v>#REF!</v>
      </c>
      <c r="L1777" s="16" t="e">
        <f t="shared" si="245"/>
        <v>#REF!</v>
      </c>
      <c r="M1777" s="276" t="e">
        <f t="shared" si="246"/>
        <v>#REF!</v>
      </c>
      <c r="N1777" s="16" t="e">
        <f t="shared" si="247"/>
        <v>#REF!</v>
      </c>
      <c r="O1777" s="16" t="e">
        <f t="shared" si="248"/>
        <v>#REF!</v>
      </c>
      <c r="P1777" s="16" t="e">
        <f>#REF!</f>
        <v>#REF!</v>
      </c>
      <c r="Q1777" s="16" t="e">
        <f t="shared" si="249"/>
        <v>#REF!</v>
      </c>
      <c r="R1777" s="241" t="e">
        <f>#REF!</f>
        <v>#REF!</v>
      </c>
      <c r="S1777" s="37"/>
      <c r="T1777" s="242" t="e">
        <f t="shared" si="250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1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3"/>
        <v>#REF!</v>
      </c>
      <c r="K1778" s="16" t="e">
        <f t="shared" si="244"/>
        <v>#REF!</v>
      </c>
      <c r="L1778" s="16" t="e">
        <f t="shared" si="245"/>
        <v>#REF!</v>
      </c>
      <c r="M1778" s="276" t="e">
        <f t="shared" si="246"/>
        <v>#REF!</v>
      </c>
      <c r="N1778" s="16" t="e">
        <f t="shared" si="247"/>
        <v>#REF!</v>
      </c>
      <c r="O1778" s="16" t="e">
        <f t="shared" si="248"/>
        <v>#REF!</v>
      </c>
      <c r="P1778" s="16" t="e">
        <f>#REF!</f>
        <v>#REF!</v>
      </c>
      <c r="Q1778" s="16" t="e">
        <f t="shared" si="249"/>
        <v>#REF!</v>
      </c>
      <c r="R1778" s="241" t="e">
        <f>#REF!</f>
        <v>#REF!</v>
      </c>
      <c r="S1778" s="37"/>
      <c r="T1778" s="242" t="e">
        <f t="shared" si="250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1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3"/>
        <v>#REF!</v>
      </c>
      <c r="K1779" s="16" t="e">
        <f t="shared" si="244"/>
        <v>#REF!</v>
      </c>
      <c r="L1779" s="16" t="e">
        <f t="shared" si="245"/>
        <v>#REF!</v>
      </c>
      <c r="M1779" s="276" t="e">
        <f t="shared" si="246"/>
        <v>#REF!</v>
      </c>
      <c r="N1779" s="16" t="e">
        <f t="shared" si="247"/>
        <v>#REF!</v>
      </c>
      <c r="O1779" s="16" t="e">
        <f t="shared" si="248"/>
        <v>#REF!</v>
      </c>
      <c r="P1779" s="16" t="e">
        <f>#REF!</f>
        <v>#REF!</v>
      </c>
      <c r="Q1779" s="16" t="e">
        <f t="shared" si="249"/>
        <v>#REF!</v>
      </c>
      <c r="R1779" s="241" t="e">
        <f>#REF!</f>
        <v>#REF!</v>
      </c>
      <c r="S1779" s="37"/>
      <c r="T1779" s="242" t="e">
        <f t="shared" si="250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1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3"/>
        <v>#REF!</v>
      </c>
      <c r="K1780" s="16" t="e">
        <f t="shared" si="244"/>
        <v>#REF!</v>
      </c>
      <c r="L1780" s="16" t="e">
        <f t="shared" si="245"/>
        <v>#REF!</v>
      </c>
      <c r="M1780" s="276" t="e">
        <f t="shared" si="246"/>
        <v>#REF!</v>
      </c>
      <c r="N1780" s="16" t="e">
        <f t="shared" si="247"/>
        <v>#REF!</v>
      </c>
      <c r="O1780" s="16" t="e">
        <f t="shared" si="248"/>
        <v>#REF!</v>
      </c>
      <c r="P1780" s="16" t="e">
        <f>#REF!</f>
        <v>#REF!</v>
      </c>
      <c r="Q1780" s="16" t="e">
        <f t="shared" si="249"/>
        <v>#REF!</v>
      </c>
      <c r="R1780" s="241" t="e">
        <f>#REF!</f>
        <v>#REF!</v>
      </c>
      <c r="S1780" s="37"/>
      <c r="T1780" s="242" t="e">
        <f t="shared" si="250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1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3"/>
        <v>#REF!</v>
      </c>
      <c r="K1781" s="16" t="e">
        <f t="shared" si="244"/>
        <v>#REF!</v>
      </c>
      <c r="L1781" s="16" t="e">
        <f t="shared" si="245"/>
        <v>#REF!</v>
      </c>
      <c r="M1781" s="276" t="e">
        <f t="shared" si="246"/>
        <v>#REF!</v>
      </c>
      <c r="N1781" s="16" t="e">
        <f t="shared" si="247"/>
        <v>#REF!</v>
      </c>
      <c r="O1781" s="16" t="e">
        <f t="shared" si="248"/>
        <v>#REF!</v>
      </c>
      <c r="P1781" s="16" t="e">
        <f>#REF!</f>
        <v>#REF!</v>
      </c>
      <c r="Q1781" s="16" t="e">
        <f t="shared" si="249"/>
        <v>#REF!</v>
      </c>
      <c r="R1781" s="241" t="e">
        <f>#REF!</f>
        <v>#REF!</v>
      </c>
      <c r="S1781" s="37"/>
      <c r="T1781" s="242" t="e">
        <f t="shared" si="250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1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3"/>
        <v>#REF!</v>
      </c>
      <c r="K1782" s="16" t="e">
        <f t="shared" si="244"/>
        <v>#REF!</v>
      </c>
      <c r="L1782" s="16" t="e">
        <f t="shared" si="245"/>
        <v>#REF!</v>
      </c>
      <c r="M1782" s="276" t="e">
        <f t="shared" si="246"/>
        <v>#REF!</v>
      </c>
      <c r="N1782" s="16" t="e">
        <f t="shared" si="247"/>
        <v>#REF!</v>
      </c>
      <c r="O1782" s="16" t="e">
        <f t="shared" si="248"/>
        <v>#REF!</v>
      </c>
      <c r="P1782" s="16" t="e">
        <f>#REF!</f>
        <v>#REF!</v>
      </c>
      <c r="Q1782" s="16" t="e">
        <f t="shared" si="249"/>
        <v>#REF!</v>
      </c>
      <c r="R1782" s="241" t="e">
        <f>#REF!</f>
        <v>#REF!</v>
      </c>
      <c r="S1782" s="37"/>
      <c r="T1782" s="242" t="e">
        <f t="shared" si="250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1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3"/>
        <v>#REF!</v>
      </c>
      <c r="K1783" s="16" t="e">
        <f t="shared" si="244"/>
        <v>#REF!</v>
      </c>
      <c r="L1783" s="16" t="e">
        <f t="shared" si="245"/>
        <v>#REF!</v>
      </c>
      <c r="M1783" s="276" t="e">
        <f t="shared" si="246"/>
        <v>#REF!</v>
      </c>
      <c r="N1783" s="16" t="e">
        <f t="shared" si="247"/>
        <v>#REF!</v>
      </c>
      <c r="O1783" s="16" t="e">
        <f t="shared" si="248"/>
        <v>#REF!</v>
      </c>
      <c r="P1783" s="16" t="e">
        <f>#REF!</f>
        <v>#REF!</v>
      </c>
      <c r="Q1783" s="16" t="e">
        <f t="shared" si="249"/>
        <v>#REF!</v>
      </c>
      <c r="R1783" s="241" t="e">
        <f>#REF!</f>
        <v>#REF!</v>
      </c>
      <c r="S1783" s="37"/>
      <c r="T1783" s="242" t="e">
        <f t="shared" si="250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1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3"/>
        <v>#REF!</v>
      </c>
      <c r="K1784" s="16" t="e">
        <f t="shared" si="244"/>
        <v>#REF!</v>
      </c>
      <c r="L1784" s="16" t="e">
        <f t="shared" si="245"/>
        <v>#REF!</v>
      </c>
      <c r="M1784" s="276" t="e">
        <f t="shared" si="246"/>
        <v>#REF!</v>
      </c>
      <c r="N1784" s="16" t="e">
        <f t="shared" si="247"/>
        <v>#REF!</v>
      </c>
      <c r="O1784" s="16" t="e">
        <f t="shared" si="248"/>
        <v>#REF!</v>
      </c>
      <c r="P1784" s="16" t="e">
        <f>#REF!</f>
        <v>#REF!</v>
      </c>
      <c r="Q1784" s="16" t="e">
        <f t="shared" si="249"/>
        <v>#REF!</v>
      </c>
      <c r="R1784" s="241" t="e">
        <f>#REF!</f>
        <v>#REF!</v>
      </c>
      <c r="S1784" s="37"/>
      <c r="T1784" s="242" t="e">
        <f t="shared" si="250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1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3"/>
        <v>#REF!</v>
      </c>
      <c r="K1785" s="16" t="e">
        <f t="shared" si="244"/>
        <v>#REF!</v>
      </c>
      <c r="L1785" s="16" t="e">
        <f t="shared" si="245"/>
        <v>#REF!</v>
      </c>
      <c r="M1785" s="276" t="e">
        <f t="shared" si="246"/>
        <v>#REF!</v>
      </c>
      <c r="N1785" s="16" t="e">
        <f t="shared" si="247"/>
        <v>#REF!</v>
      </c>
      <c r="O1785" s="16" t="e">
        <f t="shared" si="248"/>
        <v>#REF!</v>
      </c>
      <c r="P1785" s="16" t="e">
        <f>#REF!</f>
        <v>#REF!</v>
      </c>
      <c r="Q1785" s="16" t="e">
        <f t="shared" si="249"/>
        <v>#REF!</v>
      </c>
      <c r="R1785" s="241" t="e">
        <f>#REF!</f>
        <v>#REF!</v>
      </c>
      <c r="S1785" s="37"/>
      <c r="T1785" s="242" t="e">
        <f t="shared" si="250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1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3"/>
        <v>#REF!</v>
      </c>
      <c r="K1786" s="16" t="e">
        <f t="shared" si="244"/>
        <v>#REF!</v>
      </c>
      <c r="L1786" s="16" t="e">
        <f t="shared" si="245"/>
        <v>#REF!</v>
      </c>
      <c r="M1786" s="276" t="e">
        <f t="shared" si="246"/>
        <v>#REF!</v>
      </c>
      <c r="N1786" s="16" t="e">
        <f t="shared" si="247"/>
        <v>#REF!</v>
      </c>
      <c r="O1786" s="16" t="e">
        <f t="shared" si="248"/>
        <v>#REF!</v>
      </c>
      <c r="P1786" s="16" t="e">
        <f>#REF!</f>
        <v>#REF!</v>
      </c>
      <c r="Q1786" s="16" t="e">
        <f t="shared" si="249"/>
        <v>#REF!</v>
      </c>
      <c r="R1786" s="241" t="e">
        <f>#REF!</f>
        <v>#REF!</v>
      </c>
      <c r="S1786" s="37"/>
      <c r="T1786" s="242" t="e">
        <f t="shared" si="250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1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3"/>
        <v>#REF!</v>
      </c>
      <c r="K1787" s="16" t="e">
        <f t="shared" si="244"/>
        <v>#REF!</v>
      </c>
      <c r="L1787" s="16" t="e">
        <f t="shared" si="245"/>
        <v>#REF!</v>
      </c>
      <c r="M1787" s="276" t="e">
        <f t="shared" si="246"/>
        <v>#REF!</v>
      </c>
      <c r="N1787" s="16" t="e">
        <f t="shared" si="247"/>
        <v>#REF!</v>
      </c>
      <c r="O1787" s="16" t="e">
        <f t="shared" si="248"/>
        <v>#REF!</v>
      </c>
      <c r="P1787" s="16" t="e">
        <f>#REF!</f>
        <v>#REF!</v>
      </c>
      <c r="Q1787" s="16" t="e">
        <f t="shared" si="249"/>
        <v>#REF!</v>
      </c>
      <c r="R1787" s="241" t="e">
        <f>#REF!</f>
        <v>#REF!</v>
      </c>
      <c r="S1787" s="37"/>
      <c r="T1787" s="242" t="e">
        <f t="shared" si="250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1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3"/>
        <v>#REF!</v>
      </c>
      <c r="K1788" s="16" t="e">
        <f t="shared" si="244"/>
        <v>#REF!</v>
      </c>
      <c r="L1788" s="16" t="e">
        <f t="shared" si="245"/>
        <v>#REF!</v>
      </c>
      <c r="M1788" s="276" t="e">
        <f t="shared" si="246"/>
        <v>#REF!</v>
      </c>
      <c r="N1788" s="16" t="e">
        <f t="shared" si="247"/>
        <v>#REF!</v>
      </c>
      <c r="O1788" s="16" t="e">
        <f t="shared" si="248"/>
        <v>#REF!</v>
      </c>
      <c r="P1788" s="16" t="e">
        <f>#REF!</f>
        <v>#REF!</v>
      </c>
      <c r="Q1788" s="16" t="e">
        <f t="shared" si="249"/>
        <v>#REF!</v>
      </c>
      <c r="R1788" s="241" t="e">
        <f>#REF!</f>
        <v>#REF!</v>
      </c>
      <c r="S1788" s="37"/>
      <c r="T1788" s="242" t="e">
        <f t="shared" si="250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1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3"/>
        <v>#REF!</v>
      </c>
      <c r="K1789" s="16" t="e">
        <f t="shared" si="244"/>
        <v>#REF!</v>
      </c>
      <c r="L1789" s="16" t="e">
        <f t="shared" si="245"/>
        <v>#REF!</v>
      </c>
      <c r="M1789" s="276" t="e">
        <f t="shared" si="246"/>
        <v>#REF!</v>
      </c>
      <c r="N1789" s="16" t="e">
        <f t="shared" si="247"/>
        <v>#REF!</v>
      </c>
      <c r="O1789" s="16" t="e">
        <f t="shared" si="248"/>
        <v>#REF!</v>
      </c>
      <c r="P1789" s="16" t="e">
        <f>#REF!</f>
        <v>#REF!</v>
      </c>
      <c r="Q1789" s="16" t="e">
        <f t="shared" si="249"/>
        <v>#REF!</v>
      </c>
      <c r="R1789" s="241" t="e">
        <f>#REF!</f>
        <v>#REF!</v>
      </c>
      <c r="S1789" s="37"/>
      <c r="T1789" s="242" t="e">
        <f t="shared" si="250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1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3"/>
        <v>#REF!</v>
      </c>
      <c r="K1790" s="16" t="e">
        <f t="shared" si="244"/>
        <v>#REF!</v>
      </c>
      <c r="L1790" s="16" t="e">
        <f t="shared" si="245"/>
        <v>#REF!</v>
      </c>
      <c r="M1790" s="276" t="e">
        <f t="shared" si="246"/>
        <v>#REF!</v>
      </c>
      <c r="N1790" s="16" t="e">
        <f t="shared" si="247"/>
        <v>#REF!</v>
      </c>
      <c r="O1790" s="16" t="e">
        <f t="shared" si="248"/>
        <v>#REF!</v>
      </c>
      <c r="P1790" s="16" t="e">
        <f>#REF!</f>
        <v>#REF!</v>
      </c>
      <c r="Q1790" s="16" t="e">
        <f t="shared" si="249"/>
        <v>#REF!</v>
      </c>
      <c r="R1790" s="241" t="e">
        <f>#REF!</f>
        <v>#REF!</v>
      </c>
      <c r="S1790" s="37"/>
      <c r="T1790" s="242" t="e">
        <f t="shared" si="250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1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3"/>
        <v>#REF!</v>
      </c>
      <c r="K1791" s="16" t="e">
        <f t="shared" si="244"/>
        <v>#REF!</v>
      </c>
      <c r="L1791" s="16" t="e">
        <f t="shared" si="245"/>
        <v>#REF!</v>
      </c>
      <c r="M1791" s="276" t="e">
        <f t="shared" si="246"/>
        <v>#REF!</v>
      </c>
      <c r="N1791" s="16" t="e">
        <f t="shared" si="247"/>
        <v>#REF!</v>
      </c>
      <c r="O1791" s="16" t="e">
        <f t="shared" si="248"/>
        <v>#REF!</v>
      </c>
      <c r="P1791" s="16" t="e">
        <f>#REF!</f>
        <v>#REF!</v>
      </c>
      <c r="Q1791" s="16" t="e">
        <f t="shared" si="249"/>
        <v>#REF!</v>
      </c>
      <c r="R1791" s="241" t="e">
        <f>#REF!</f>
        <v>#REF!</v>
      </c>
      <c r="S1791" s="37"/>
      <c r="T1791" s="242" t="e">
        <f t="shared" si="250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1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3"/>
        <v>#REF!</v>
      </c>
      <c r="K1792" s="16" t="e">
        <f t="shared" si="244"/>
        <v>#REF!</v>
      </c>
      <c r="L1792" s="16" t="e">
        <f t="shared" si="245"/>
        <v>#REF!</v>
      </c>
      <c r="M1792" s="276" t="e">
        <f t="shared" si="246"/>
        <v>#REF!</v>
      </c>
      <c r="N1792" s="16" t="e">
        <f t="shared" si="247"/>
        <v>#REF!</v>
      </c>
      <c r="O1792" s="16" t="e">
        <f t="shared" si="248"/>
        <v>#REF!</v>
      </c>
      <c r="P1792" s="16" t="e">
        <f>#REF!</f>
        <v>#REF!</v>
      </c>
      <c r="Q1792" s="16" t="e">
        <f t="shared" si="249"/>
        <v>#REF!</v>
      </c>
      <c r="R1792" s="241" t="e">
        <f>#REF!</f>
        <v>#REF!</v>
      </c>
      <c r="S1792" s="37"/>
      <c r="T1792" s="242" t="e">
        <f t="shared" si="250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1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3"/>
        <v>#REF!</v>
      </c>
      <c r="K1793" s="16" t="e">
        <f t="shared" si="244"/>
        <v>#REF!</v>
      </c>
      <c r="L1793" s="16" t="e">
        <f t="shared" si="245"/>
        <v>#REF!</v>
      </c>
      <c r="M1793" s="276" t="e">
        <f t="shared" si="246"/>
        <v>#REF!</v>
      </c>
      <c r="N1793" s="16" t="e">
        <f t="shared" si="247"/>
        <v>#REF!</v>
      </c>
      <c r="O1793" s="16" t="e">
        <f t="shared" si="248"/>
        <v>#REF!</v>
      </c>
      <c r="P1793" s="16" t="e">
        <f>#REF!</f>
        <v>#REF!</v>
      </c>
      <c r="Q1793" s="16" t="e">
        <f t="shared" si="249"/>
        <v>#REF!</v>
      </c>
      <c r="R1793" s="241" t="e">
        <f>#REF!</f>
        <v>#REF!</v>
      </c>
      <c r="S1793" s="37"/>
      <c r="T1793" s="242" t="e">
        <f t="shared" si="250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1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3"/>
        <v>#REF!</v>
      </c>
      <c r="K1794" s="16" t="e">
        <f t="shared" si="244"/>
        <v>#REF!</v>
      </c>
      <c r="L1794" s="16" t="e">
        <f t="shared" si="245"/>
        <v>#REF!</v>
      </c>
      <c r="M1794" s="276" t="e">
        <f t="shared" si="246"/>
        <v>#REF!</v>
      </c>
      <c r="N1794" s="16" t="e">
        <f t="shared" si="247"/>
        <v>#REF!</v>
      </c>
      <c r="O1794" s="16" t="e">
        <f t="shared" si="248"/>
        <v>#REF!</v>
      </c>
      <c r="P1794" s="16" t="e">
        <f>#REF!</f>
        <v>#REF!</v>
      </c>
      <c r="Q1794" s="16" t="e">
        <f t="shared" si="249"/>
        <v>#REF!</v>
      </c>
      <c r="R1794" s="241" t="e">
        <f>#REF!</f>
        <v>#REF!</v>
      </c>
      <c r="S1794" s="37"/>
      <c r="T1794" s="242" t="e">
        <f t="shared" si="250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1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3"/>
        <v>#REF!</v>
      </c>
      <c r="K1795" s="16" t="e">
        <f t="shared" si="244"/>
        <v>#REF!</v>
      </c>
      <c r="L1795" s="16" t="e">
        <f t="shared" si="245"/>
        <v>#REF!</v>
      </c>
      <c r="M1795" s="276" t="e">
        <f t="shared" si="246"/>
        <v>#REF!</v>
      </c>
      <c r="N1795" s="16" t="e">
        <f t="shared" si="247"/>
        <v>#REF!</v>
      </c>
      <c r="O1795" s="16" t="e">
        <f t="shared" si="248"/>
        <v>#REF!</v>
      </c>
      <c r="P1795" s="16" t="e">
        <f>#REF!</f>
        <v>#REF!</v>
      </c>
      <c r="Q1795" s="16" t="e">
        <f t="shared" si="249"/>
        <v>#REF!</v>
      </c>
      <c r="R1795" s="241" t="e">
        <f>#REF!</f>
        <v>#REF!</v>
      </c>
      <c r="S1795" s="37"/>
      <c r="T1795" s="242" t="e">
        <f t="shared" si="250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1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3"/>
        <v>#REF!</v>
      </c>
      <c r="K1796" s="16" t="e">
        <f t="shared" si="244"/>
        <v>#REF!</v>
      </c>
      <c r="L1796" s="16" t="e">
        <f t="shared" si="245"/>
        <v>#REF!</v>
      </c>
      <c r="M1796" s="276" t="e">
        <f t="shared" si="246"/>
        <v>#REF!</v>
      </c>
      <c r="N1796" s="16" t="e">
        <f t="shared" si="247"/>
        <v>#REF!</v>
      </c>
      <c r="O1796" s="16" t="e">
        <f t="shared" si="248"/>
        <v>#REF!</v>
      </c>
      <c r="P1796" s="16" t="e">
        <f>#REF!</f>
        <v>#REF!</v>
      </c>
      <c r="Q1796" s="16" t="e">
        <f t="shared" si="249"/>
        <v>#REF!</v>
      </c>
      <c r="R1796" s="241" t="e">
        <f>#REF!</f>
        <v>#REF!</v>
      </c>
      <c r="S1796" s="37"/>
      <c r="T1796" s="242" t="e">
        <f t="shared" si="250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1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3"/>
        <v>#REF!</v>
      </c>
      <c r="K1797" s="16" t="e">
        <f t="shared" si="244"/>
        <v>#REF!</v>
      </c>
      <c r="L1797" s="16" t="e">
        <f t="shared" si="245"/>
        <v>#REF!</v>
      </c>
      <c r="M1797" s="276" t="e">
        <f t="shared" si="246"/>
        <v>#REF!</v>
      </c>
      <c r="N1797" s="16" t="e">
        <f t="shared" si="247"/>
        <v>#REF!</v>
      </c>
      <c r="O1797" s="16" t="e">
        <f t="shared" si="248"/>
        <v>#REF!</v>
      </c>
      <c r="P1797" s="16" t="e">
        <f>#REF!</f>
        <v>#REF!</v>
      </c>
      <c r="Q1797" s="16" t="e">
        <f t="shared" si="249"/>
        <v>#REF!</v>
      </c>
      <c r="R1797" s="241" t="e">
        <f>#REF!</f>
        <v>#REF!</v>
      </c>
      <c r="S1797" s="37"/>
      <c r="T1797" s="242" t="e">
        <f t="shared" si="250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1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2">I1798</f>
        <v>#REF!</v>
      </c>
      <c r="K1798" s="16" t="e">
        <f t="shared" ref="K1798:K1861" si="253">HOUR(I1798-H1798)+MINUTE(I1798-H1798)/60</f>
        <v>#REF!</v>
      </c>
      <c r="L1798" s="16" t="e">
        <f t="shared" ref="L1798:L1861" si="254">IF(J1798&lt;0.9993,"OP","")</f>
        <v>#REF!</v>
      </c>
      <c r="M1798" s="276" t="e">
        <f t="shared" ref="M1798:M1861" si="255">IF(K1798&lt;6,"ANT",IF(K1798&lt;12,"BLU","CID"))</f>
        <v>#REF!</v>
      </c>
      <c r="N1798" s="16" t="e">
        <f t="shared" ref="N1798:N1861" si="256">VALUE(O1798)</f>
        <v>#REF!</v>
      </c>
      <c r="O1798" s="16" t="e">
        <f t="shared" ref="O1798:O1861" si="257">SUBSTITUTE(P1798,"MW","")</f>
        <v>#REF!</v>
      </c>
      <c r="P1798" s="16" t="e">
        <f>#REF!</f>
        <v>#REF!</v>
      </c>
      <c r="Q1798" s="16" t="e">
        <f t="shared" ref="Q1798:Q1861" si="258">IF(J1798&gt;=0.99,"0","1")</f>
        <v>#REF!</v>
      </c>
      <c r="R1798" s="241" t="e">
        <f>#REF!</f>
        <v>#REF!</v>
      </c>
      <c r="S1798" s="37"/>
      <c r="T1798" s="242" t="e">
        <f t="shared" ref="T1798:T1861" si="259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2"/>
        <v>#REF!</v>
      </c>
      <c r="K1799" s="16" t="e">
        <f t="shared" si="253"/>
        <v>#REF!</v>
      </c>
      <c r="L1799" s="16" t="e">
        <f t="shared" si="254"/>
        <v>#REF!</v>
      </c>
      <c r="M1799" s="276" t="e">
        <f t="shared" si="255"/>
        <v>#REF!</v>
      </c>
      <c r="N1799" s="16" t="e">
        <f t="shared" si="256"/>
        <v>#REF!</v>
      </c>
      <c r="O1799" s="16" t="e">
        <f t="shared" si="257"/>
        <v>#REF!</v>
      </c>
      <c r="P1799" s="16" t="e">
        <f>#REF!</f>
        <v>#REF!</v>
      </c>
      <c r="Q1799" s="16" t="e">
        <f t="shared" si="258"/>
        <v>#REF!</v>
      </c>
      <c r="R1799" s="241" t="e">
        <f>#REF!</f>
        <v>#REF!</v>
      </c>
      <c r="S1799" s="37"/>
      <c r="T1799" s="242" t="e">
        <f t="shared" si="259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0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2"/>
        <v>#REF!</v>
      </c>
      <c r="K1800" s="16" t="e">
        <f t="shared" si="253"/>
        <v>#REF!</v>
      </c>
      <c r="L1800" s="16" t="e">
        <f t="shared" si="254"/>
        <v>#REF!</v>
      </c>
      <c r="M1800" s="276" t="e">
        <f t="shared" si="255"/>
        <v>#REF!</v>
      </c>
      <c r="N1800" s="16" t="e">
        <f t="shared" si="256"/>
        <v>#REF!</v>
      </c>
      <c r="O1800" s="16" t="e">
        <f t="shared" si="257"/>
        <v>#REF!</v>
      </c>
      <c r="P1800" s="16" t="e">
        <f>#REF!</f>
        <v>#REF!</v>
      </c>
      <c r="Q1800" s="16" t="e">
        <f t="shared" si="258"/>
        <v>#REF!</v>
      </c>
      <c r="R1800" s="241" t="e">
        <f>#REF!</f>
        <v>#REF!</v>
      </c>
      <c r="S1800" s="37"/>
      <c r="T1800" s="242" t="e">
        <f t="shared" si="259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0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2"/>
        <v>#REF!</v>
      </c>
      <c r="K1801" s="16" t="e">
        <f t="shared" si="253"/>
        <v>#REF!</v>
      </c>
      <c r="L1801" s="16" t="e">
        <f t="shared" si="254"/>
        <v>#REF!</v>
      </c>
      <c r="M1801" s="276" t="e">
        <f t="shared" si="255"/>
        <v>#REF!</v>
      </c>
      <c r="N1801" s="16" t="e">
        <f t="shared" si="256"/>
        <v>#REF!</v>
      </c>
      <c r="O1801" s="16" t="e">
        <f t="shared" si="257"/>
        <v>#REF!</v>
      </c>
      <c r="P1801" s="16" t="e">
        <f>#REF!</f>
        <v>#REF!</v>
      </c>
      <c r="Q1801" s="16" t="e">
        <f t="shared" si="258"/>
        <v>#REF!</v>
      </c>
      <c r="R1801" s="241" t="e">
        <f>#REF!</f>
        <v>#REF!</v>
      </c>
      <c r="S1801" s="37"/>
      <c r="T1801" s="242" t="e">
        <f t="shared" si="259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0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2"/>
        <v>#REF!</v>
      </c>
      <c r="K1802" s="16" t="e">
        <f t="shared" si="253"/>
        <v>#REF!</v>
      </c>
      <c r="L1802" s="16" t="e">
        <f t="shared" si="254"/>
        <v>#REF!</v>
      </c>
      <c r="M1802" s="276" t="e">
        <f t="shared" si="255"/>
        <v>#REF!</v>
      </c>
      <c r="N1802" s="16" t="e">
        <f t="shared" si="256"/>
        <v>#REF!</v>
      </c>
      <c r="O1802" s="16" t="e">
        <f t="shared" si="257"/>
        <v>#REF!</v>
      </c>
      <c r="P1802" s="16" t="e">
        <f>#REF!</f>
        <v>#REF!</v>
      </c>
      <c r="Q1802" s="16" t="e">
        <f t="shared" si="258"/>
        <v>#REF!</v>
      </c>
      <c r="R1802" s="241" t="e">
        <f>#REF!</f>
        <v>#REF!</v>
      </c>
      <c r="S1802" s="37"/>
      <c r="T1802" s="242" t="e">
        <f t="shared" si="259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0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2"/>
        <v>#REF!</v>
      </c>
      <c r="K1803" s="16" t="e">
        <f t="shared" si="253"/>
        <v>#REF!</v>
      </c>
      <c r="L1803" s="16" t="e">
        <f t="shared" si="254"/>
        <v>#REF!</v>
      </c>
      <c r="M1803" s="276" t="e">
        <f t="shared" si="255"/>
        <v>#REF!</v>
      </c>
      <c r="N1803" s="16" t="e">
        <f t="shared" si="256"/>
        <v>#REF!</v>
      </c>
      <c r="O1803" s="16" t="e">
        <f t="shared" si="257"/>
        <v>#REF!</v>
      </c>
      <c r="P1803" s="16" t="e">
        <f>#REF!</f>
        <v>#REF!</v>
      </c>
      <c r="Q1803" s="16" t="e">
        <f t="shared" si="258"/>
        <v>#REF!</v>
      </c>
      <c r="R1803" s="241" t="e">
        <f>#REF!</f>
        <v>#REF!</v>
      </c>
      <c r="S1803" s="37"/>
      <c r="T1803" s="242" t="e">
        <f t="shared" si="259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0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2"/>
        <v>#REF!</v>
      </c>
      <c r="K1804" s="16" t="e">
        <f t="shared" si="253"/>
        <v>#REF!</v>
      </c>
      <c r="L1804" s="16" t="e">
        <f t="shared" si="254"/>
        <v>#REF!</v>
      </c>
      <c r="M1804" s="276" t="e">
        <f t="shared" si="255"/>
        <v>#REF!</v>
      </c>
      <c r="N1804" s="16" t="e">
        <f t="shared" si="256"/>
        <v>#REF!</v>
      </c>
      <c r="O1804" s="16" t="e">
        <f t="shared" si="257"/>
        <v>#REF!</v>
      </c>
      <c r="P1804" s="16" t="e">
        <f>#REF!</f>
        <v>#REF!</v>
      </c>
      <c r="Q1804" s="16" t="e">
        <f t="shared" si="258"/>
        <v>#REF!</v>
      </c>
      <c r="R1804" s="241" t="e">
        <f>#REF!</f>
        <v>#REF!</v>
      </c>
      <c r="S1804" s="37"/>
      <c r="T1804" s="242" t="e">
        <f t="shared" si="259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0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2"/>
        <v>#REF!</v>
      </c>
      <c r="K1805" s="16" t="e">
        <f t="shared" si="253"/>
        <v>#REF!</v>
      </c>
      <c r="L1805" s="16" t="e">
        <f t="shared" si="254"/>
        <v>#REF!</v>
      </c>
      <c r="M1805" s="276" t="e">
        <f t="shared" si="255"/>
        <v>#REF!</v>
      </c>
      <c r="N1805" s="16" t="e">
        <f t="shared" si="256"/>
        <v>#REF!</v>
      </c>
      <c r="O1805" s="16" t="e">
        <f t="shared" si="257"/>
        <v>#REF!</v>
      </c>
      <c r="P1805" s="16" t="e">
        <f>#REF!</f>
        <v>#REF!</v>
      </c>
      <c r="Q1805" s="16" t="e">
        <f t="shared" si="258"/>
        <v>#REF!</v>
      </c>
      <c r="R1805" s="241" t="e">
        <f>#REF!</f>
        <v>#REF!</v>
      </c>
      <c r="S1805" s="37"/>
      <c r="T1805" s="242" t="e">
        <f t="shared" si="259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0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2"/>
        <v>#REF!</v>
      </c>
      <c r="K1806" s="16" t="e">
        <f t="shared" si="253"/>
        <v>#REF!</v>
      </c>
      <c r="L1806" s="16" t="e">
        <f t="shared" si="254"/>
        <v>#REF!</v>
      </c>
      <c r="M1806" s="276" t="e">
        <f t="shared" si="255"/>
        <v>#REF!</v>
      </c>
      <c r="N1806" s="16" t="e">
        <f t="shared" si="256"/>
        <v>#REF!</v>
      </c>
      <c r="O1806" s="16" t="e">
        <f t="shared" si="257"/>
        <v>#REF!</v>
      </c>
      <c r="P1806" s="16" t="e">
        <f>#REF!</f>
        <v>#REF!</v>
      </c>
      <c r="Q1806" s="16" t="e">
        <f t="shared" si="258"/>
        <v>#REF!</v>
      </c>
      <c r="R1806" s="241" t="e">
        <f>#REF!</f>
        <v>#REF!</v>
      </c>
      <c r="S1806" s="37"/>
      <c r="T1806" s="242" t="e">
        <f t="shared" si="259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0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2"/>
        <v>#REF!</v>
      </c>
      <c r="K1807" s="16" t="e">
        <f t="shared" si="253"/>
        <v>#REF!</v>
      </c>
      <c r="L1807" s="16" t="e">
        <f t="shared" si="254"/>
        <v>#REF!</v>
      </c>
      <c r="M1807" s="276" t="e">
        <f t="shared" si="255"/>
        <v>#REF!</v>
      </c>
      <c r="N1807" s="16" t="e">
        <f t="shared" si="256"/>
        <v>#REF!</v>
      </c>
      <c r="O1807" s="16" t="e">
        <f t="shared" si="257"/>
        <v>#REF!</v>
      </c>
      <c r="P1807" s="16" t="e">
        <f>#REF!</f>
        <v>#REF!</v>
      </c>
      <c r="Q1807" s="16" t="e">
        <f t="shared" si="258"/>
        <v>#REF!</v>
      </c>
      <c r="R1807" s="241" t="e">
        <f>#REF!</f>
        <v>#REF!</v>
      </c>
      <c r="S1807" s="37"/>
      <c r="T1807" s="242" t="e">
        <f t="shared" si="259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0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2"/>
        <v>#REF!</v>
      </c>
      <c r="K1808" s="16" t="e">
        <f t="shared" si="253"/>
        <v>#REF!</v>
      </c>
      <c r="L1808" s="16" t="e">
        <f t="shared" si="254"/>
        <v>#REF!</v>
      </c>
      <c r="M1808" s="276" t="e">
        <f t="shared" si="255"/>
        <v>#REF!</v>
      </c>
      <c r="N1808" s="16" t="e">
        <f t="shared" si="256"/>
        <v>#REF!</v>
      </c>
      <c r="O1808" s="16" t="e">
        <f t="shared" si="257"/>
        <v>#REF!</v>
      </c>
      <c r="P1808" s="16" t="e">
        <f>#REF!</f>
        <v>#REF!</v>
      </c>
      <c r="Q1808" s="16" t="e">
        <f t="shared" si="258"/>
        <v>#REF!</v>
      </c>
      <c r="R1808" s="241" t="e">
        <f>#REF!</f>
        <v>#REF!</v>
      </c>
      <c r="S1808" s="37"/>
      <c r="T1808" s="242" t="e">
        <f t="shared" si="259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0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2"/>
        <v>#REF!</v>
      </c>
      <c r="K1809" s="16" t="e">
        <f t="shared" si="253"/>
        <v>#REF!</v>
      </c>
      <c r="L1809" s="16" t="e">
        <f t="shared" si="254"/>
        <v>#REF!</v>
      </c>
      <c r="M1809" s="276" t="e">
        <f t="shared" si="255"/>
        <v>#REF!</v>
      </c>
      <c r="N1809" s="16" t="e">
        <f t="shared" si="256"/>
        <v>#REF!</v>
      </c>
      <c r="O1809" s="16" t="e">
        <f t="shared" si="257"/>
        <v>#REF!</v>
      </c>
      <c r="P1809" s="16" t="e">
        <f>#REF!</f>
        <v>#REF!</v>
      </c>
      <c r="Q1809" s="16" t="e">
        <f t="shared" si="258"/>
        <v>#REF!</v>
      </c>
      <c r="R1809" s="241" t="e">
        <f>#REF!</f>
        <v>#REF!</v>
      </c>
      <c r="S1809" s="37"/>
      <c r="T1809" s="242" t="e">
        <f t="shared" si="259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0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2"/>
        <v>#REF!</v>
      </c>
      <c r="K1810" s="16" t="e">
        <f t="shared" si="253"/>
        <v>#REF!</v>
      </c>
      <c r="L1810" s="16" t="e">
        <f t="shared" si="254"/>
        <v>#REF!</v>
      </c>
      <c r="M1810" s="276" t="e">
        <f t="shared" si="255"/>
        <v>#REF!</v>
      </c>
      <c r="N1810" s="16" t="e">
        <f t="shared" si="256"/>
        <v>#REF!</v>
      </c>
      <c r="O1810" s="16" t="e">
        <f t="shared" si="257"/>
        <v>#REF!</v>
      </c>
      <c r="P1810" s="16" t="e">
        <f>#REF!</f>
        <v>#REF!</v>
      </c>
      <c r="Q1810" s="16" t="e">
        <f t="shared" si="258"/>
        <v>#REF!</v>
      </c>
      <c r="R1810" s="241" t="e">
        <f>#REF!</f>
        <v>#REF!</v>
      </c>
      <c r="S1810" s="37"/>
      <c r="T1810" s="242" t="e">
        <f t="shared" si="259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0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2"/>
        <v>#REF!</v>
      </c>
      <c r="K1811" s="16" t="e">
        <f t="shared" si="253"/>
        <v>#REF!</v>
      </c>
      <c r="L1811" s="16" t="e">
        <f t="shared" si="254"/>
        <v>#REF!</v>
      </c>
      <c r="M1811" s="276" t="e">
        <f t="shared" si="255"/>
        <v>#REF!</v>
      </c>
      <c r="N1811" s="16" t="e">
        <f t="shared" si="256"/>
        <v>#REF!</v>
      </c>
      <c r="O1811" s="16" t="e">
        <f t="shared" si="257"/>
        <v>#REF!</v>
      </c>
      <c r="P1811" s="16" t="e">
        <f>#REF!</f>
        <v>#REF!</v>
      </c>
      <c r="Q1811" s="16" t="e">
        <f t="shared" si="258"/>
        <v>#REF!</v>
      </c>
      <c r="R1811" s="241" t="e">
        <f>#REF!</f>
        <v>#REF!</v>
      </c>
      <c r="S1811" s="37"/>
      <c r="T1811" s="242" t="e">
        <f t="shared" si="259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0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2"/>
        <v>#REF!</v>
      </c>
      <c r="K1812" s="16" t="e">
        <f t="shared" si="253"/>
        <v>#REF!</v>
      </c>
      <c r="L1812" s="16" t="e">
        <f t="shared" si="254"/>
        <v>#REF!</v>
      </c>
      <c r="M1812" s="276" t="e">
        <f t="shared" si="255"/>
        <v>#REF!</v>
      </c>
      <c r="N1812" s="16" t="e">
        <f t="shared" si="256"/>
        <v>#REF!</v>
      </c>
      <c r="O1812" s="16" t="e">
        <f t="shared" si="257"/>
        <v>#REF!</v>
      </c>
      <c r="P1812" s="16" t="e">
        <f>#REF!</f>
        <v>#REF!</v>
      </c>
      <c r="Q1812" s="16" t="e">
        <f t="shared" si="258"/>
        <v>#REF!</v>
      </c>
      <c r="R1812" s="241" t="e">
        <f>#REF!</f>
        <v>#REF!</v>
      </c>
      <c r="S1812" s="37"/>
      <c r="T1812" s="242" t="e">
        <f t="shared" si="259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0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2"/>
        <v>#REF!</v>
      </c>
      <c r="K1813" s="16" t="e">
        <f t="shared" si="253"/>
        <v>#REF!</v>
      </c>
      <c r="L1813" s="16" t="e">
        <f t="shared" si="254"/>
        <v>#REF!</v>
      </c>
      <c r="M1813" s="276" t="e">
        <f t="shared" si="255"/>
        <v>#REF!</v>
      </c>
      <c r="N1813" s="16" t="e">
        <f t="shared" si="256"/>
        <v>#REF!</v>
      </c>
      <c r="O1813" s="16" t="e">
        <f t="shared" si="257"/>
        <v>#REF!</v>
      </c>
      <c r="P1813" s="16" t="e">
        <f>#REF!</f>
        <v>#REF!</v>
      </c>
      <c r="Q1813" s="16" t="e">
        <f t="shared" si="258"/>
        <v>#REF!</v>
      </c>
      <c r="R1813" s="241" t="e">
        <f>#REF!</f>
        <v>#REF!</v>
      </c>
      <c r="S1813" s="37"/>
      <c r="T1813" s="242" t="e">
        <f t="shared" si="259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0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2"/>
        <v>#REF!</v>
      </c>
      <c r="K1814" s="16" t="e">
        <f t="shared" si="253"/>
        <v>#REF!</v>
      </c>
      <c r="L1814" s="16" t="e">
        <f t="shared" si="254"/>
        <v>#REF!</v>
      </c>
      <c r="M1814" s="276" t="e">
        <f t="shared" si="255"/>
        <v>#REF!</v>
      </c>
      <c r="N1814" s="16" t="e">
        <f t="shared" si="256"/>
        <v>#REF!</v>
      </c>
      <c r="O1814" s="16" t="e">
        <f t="shared" si="257"/>
        <v>#REF!</v>
      </c>
      <c r="P1814" s="16" t="e">
        <f>#REF!</f>
        <v>#REF!</v>
      </c>
      <c r="Q1814" s="16" t="e">
        <f t="shared" si="258"/>
        <v>#REF!</v>
      </c>
      <c r="R1814" s="241" t="e">
        <f>#REF!</f>
        <v>#REF!</v>
      </c>
      <c r="S1814" s="37"/>
      <c r="T1814" s="242" t="e">
        <f t="shared" si="259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0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2"/>
        <v>#REF!</v>
      </c>
      <c r="K1815" s="16" t="e">
        <f t="shared" si="253"/>
        <v>#REF!</v>
      </c>
      <c r="L1815" s="16" t="e">
        <f t="shared" si="254"/>
        <v>#REF!</v>
      </c>
      <c r="M1815" s="276" t="e">
        <f t="shared" si="255"/>
        <v>#REF!</v>
      </c>
      <c r="N1815" s="16" t="e">
        <f t="shared" si="256"/>
        <v>#REF!</v>
      </c>
      <c r="O1815" s="16" t="e">
        <f t="shared" si="257"/>
        <v>#REF!</v>
      </c>
      <c r="P1815" s="16" t="e">
        <f>#REF!</f>
        <v>#REF!</v>
      </c>
      <c r="Q1815" s="16" t="e">
        <f t="shared" si="258"/>
        <v>#REF!</v>
      </c>
      <c r="R1815" s="241" t="e">
        <f>#REF!</f>
        <v>#REF!</v>
      </c>
      <c r="S1815" s="37"/>
      <c r="T1815" s="242" t="e">
        <f t="shared" si="259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0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2"/>
        <v>#REF!</v>
      </c>
      <c r="K1816" s="16" t="e">
        <f t="shared" si="253"/>
        <v>#REF!</v>
      </c>
      <c r="L1816" s="16" t="e">
        <f t="shared" si="254"/>
        <v>#REF!</v>
      </c>
      <c r="M1816" s="276" t="e">
        <f t="shared" si="255"/>
        <v>#REF!</v>
      </c>
      <c r="N1816" s="16" t="e">
        <f t="shared" si="256"/>
        <v>#REF!</v>
      </c>
      <c r="O1816" s="16" t="e">
        <f t="shared" si="257"/>
        <v>#REF!</v>
      </c>
      <c r="P1816" s="16" t="e">
        <f>#REF!</f>
        <v>#REF!</v>
      </c>
      <c r="Q1816" s="16" t="e">
        <f t="shared" si="258"/>
        <v>#REF!</v>
      </c>
      <c r="R1816" s="241" t="e">
        <f>#REF!</f>
        <v>#REF!</v>
      </c>
      <c r="S1816" s="37"/>
      <c r="T1816" s="242" t="e">
        <f t="shared" si="259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0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2"/>
        <v>#REF!</v>
      </c>
      <c r="K1817" s="16" t="e">
        <f t="shared" si="253"/>
        <v>#REF!</v>
      </c>
      <c r="L1817" s="16" t="e">
        <f t="shared" si="254"/>
        <v>#REF!</v>
      </c>
      <c r="M1817" s="276" t="e">
        <f t="shared" si="255"/>
        <v>#REF!</v>
      </c>
      <c r="N1817" s="16" t="e">
        <f t="shared" si="256"/>
        <v>#REF!</v>
      </c>
      <c r="O1817" s="16" t="e">
        <f t="shared" si="257"/>
        <v>#REF!</v>
      </c>
      <c r="P1817" s="16" t="e">
        <f>#REF!</f>
        <v>#REF!</v>
      </c>
      <c r="Q1817" s="16" t="e">
        <f t="shared" si="258"/>
        <v>#REF!</v>
      </c>
      <c r="R1817" s="241" t="e">
        <f>#REF!</f>
        <v>#REF!</v>
      </c>
      <c r="S1817" s="37"/>
      <c r="T1817" s="242" t="e">
        <f t="shared" si="259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0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2"/>
        <v>#REF!</v>
      </c>
      <c r="K1818" s="16" t="e">
        <f t="shared" si="253"/>
        <v>#REF!</v>
      </c>
      <c r="L1818" s="16" t="e">
        <f t="shared" si="254"/>
        <v>#REF!</v>
      </c>
      <c r="M1818" s="276" t="e">
        <f t="shared" si="255"/>
        <v>#REF!</v>
      </c>
      <c r="N1818" s="16" t="e">
        <f t="shared" si="256"/>
        <v>#REF!</v>
      </c>
      <c r="O1818" s="16" t="e">
        <f t="shared" si="257"/>
        <v>#REF!</v>
      </c>
      <c r="P1818" s="16" t="e">
        <f>#REF!</f>
        <v>#REF!</v>
      </c>
      <c r="Q1818" s="16" t="e">
        <f t="shared" si="258"/>
        <v>#REF!</v>
      </c>
      <c r="R1818" s="241" t="e">
        <f>#REF!</f>
        <v>#REF!</v>
      </c>
      <c r="S1818" s="37"/>
      <c r="T1818" s="242" t="e">
        <f t="shared" si="259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0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2"/>
        <v>#REF!</v>
      </c>
      <c r="K1819" s="16" t="e">
        <f t="shared" si="253"/>
        <v>#REF!</v>
      </c>
      <c r="L1819" s="16" t="e">
        <f t="shared" si="254"/>
        <v>#REF!</v>
      </c>
      <c r="M1819" s="276" t="e">
        <f t="shared" si="255"/>
        <v>#REF!</v>
      </c>
      <c r="N1819" s="16" t="e">
        <f t="shared" si="256"/>
        <v>#REF!</v>
      </c>
      <c r="O1819" s="16" t="e">
        <f t="shared" si="257"/>
        <v>#REF!</v>
      </c>
      <c r="P1819" s="16" t="e">
        <f>#REF!</f>
        <v>#REF!</v>
      </c>
      <c r="Q1819" s="16" t="e">
        <f t="shared" si="258"/>
        <v>#REF!</v>
      </c>
      <c r="R1819" s="241" t="e">
        <f>#REF!</f>
        <v>#REF!</v>
      </c>
      <c r="S1819" s="37"/>
      <c r="T1819" s="242" t="e">
        <f t="shared" si="259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0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2"/>
        <v>#REF!</v>
      </c>
      <c r="K1820" s="16" t="e">
        <f t="shared" si="253"/>
        <v>#REF!</v>
      </c>
      <c r="L1820" s="16" t="e">
        <f t="shared" si="254"/>
        <v>#REF!</v>
      </c>
      <c r="M1820" s="276" t="e">
        <f t="shared" si="255"/>
        <v>#REF!</v>
      </c>
      <c r="N1820" s="16" t="e">
        <f t="shared" si="256"/>
        <v>#REF!</v>
      </c>
      <c r="O1820" s="16" t="e">
        <f t="shared" si="257"/>
        <v>#REF!</v>
      </c>
      <c r="P1820" s="16" t="e">
        <f>#REF!</f>
        <v>#REF!</v>
      </c>
      <c r="Q1820" s="16" t="e">
        <f t="shared" si="258"/>
        <v>#REF!</v>
      </c>
      <c r="R1820" s="241" t="e">
        <f>#REF!</f>
        <v>#REF!</v>
      </c>
      <c r="S1820" s="37"/>
      <c r="T1820" s="242" t="e">
        <f t="shared" si="259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0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2"/>
        <v>#REF!</v>
      </c>
      <c r="K1821" s="16" t="e">
        <f t="shared" si="253"/>
        <v>#REF!</v>
      </c>
      <c r="L1821" s="16" t="e">
        <f t="shared" si="254"/>
        <v>#REF!</v>
      </c>
      <c r="M1821" s="276" t="e">
        <f t="shared" si="255"/>
        <v>#REF!</v>
      </c>
      <c r="N1821" s="16" t="e">
        <f t="shared" si="256"/>
        <v>#REF!</v>
      </c>
      <c r="O1821" s="16" t="e">
        <f t="shared" si="257"/>
        <v>#REF!</v>
      </c>
      <c r="P1821" s="16" t="e">
        <f>#REF!</f>
        <v>#REF!</v>
      </c>
      <c r="Q1821" s="16" t="e">
        <f t="shared" si="258"/>
        <v>#REF!</v>
      </c>
      <c r="R1821" s="241" t="e">
        <f>#REF!</f>
        <v>#REF!</v>
      </c>
      <c r="S1821" s="37"/>
      <c r="T1821" s="242" t="e">
        <f t="shared" si="259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0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2"/>
        <v>#REF!</v>
      </c>
      <c r="K1822" s="16" t="e">
        <f t="shared" si="253"/>
        <v>#REF!</v>
      </c>
      <c r="L1822" s="16" t="e">
        <f t="shared" si="254"/>
        <v>#REF!</v>
      </c>
      <c r="M1822" s="276" t="e">
        <f t="shared" si="255"/>
        <v>#REF!</v>
      </c>
      <c r="N1822" s="16" t="e">
        <f t="shared" si="256"/>
        <v>#REF!</v>
      </c>
      <c r="O1822" s="16" t="e">
        <f t="shared" si="257"/>
        <v>#REF!</v>
      </c>
      <c r="P1822" s="16" t="e">
        <f>#REF!</f>
        <v>#REF!</v>
      </c>
      <c r="Q1822" s="16" t="e">
        <f t="shared" si="258"/>
        <v>#REF!</v>
      </c>
      <c r="R1822" s="241" t="e">
        <f>#REF!</f>
        <v>#REF!</v>
      </c>
      <c r="S1822" s="37"/>
      <c r="T1822" s="242" t="e">
        <f t="shared" si="259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0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2"/>
        <v>#REF!</v>
      </c>
      <c r="K1823" s="16" t="e">
        <f t="shared" si="253"/>
        <v>#REF!</v>
      </c>
      <c r="L1823" s="16" t="e">
        <f t="shared" si="254"/>
        <v>#REF!</v>
      </c>
      <c r="M1823" s="276" t="e">
        <f t="shared" si="255"/>
        <v>#REF!</v>
      </c>
      <c r="N1823" s="16" t="e">
        <f t="shared" si="256"/>
        <v>#REF!</v>
      </c>
      <c r="O1823" s="16" t="e">
        <f t="shared" si="257"/>
        <v>#REF!</v>
      </c>
      <c r="P1823" s="16" t="e">
        <f>#REF!</f>
        <v>#REF!</v>
      </c>
      <c r="Q1823" s="16" t="e">
        <f t="shared" si="258"/>
        <v>#REF!</v>
      </c>
      <c r="R1823" s="241" t="e">
        <f>#REF!</f>
        <v>#REF!</v>
      </c>
      <c r="S1823" s="37"/>
      <c r="T1823" s="242" t="e">
        <f t="shared" si="259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0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2"/>
        <v>#REF!</v>
      </c>
      <c r="K1824" s="16" t="e">
        <f t="shared" si="253"/>
        <v>#REF!</v>
      </c>
      <c r="L1824" s="16" t="e">
        <f t="shared" si="254"/>
        <v>#REF!</v>
      </c>
      <c r="M1824" s="276" t="e">
        <f t="shared" si="255"/>
        <v>#REF!</v>
      </c>
      <c r="N1824" s="16" t="e">
        <f t="shared" si="256"/>
        <v>#REF!</v>
      </c>
      <c r="O1824" s="16" t="e">
        <f t="shared" si="257"/>
        <v>#REF!</v>
      </c>
      <c r="P1824" s="16" t="e">
        <f>#REF!</f>
        <v>#REF!</v>
      </c>
      <c r="Q1824" s="16" t="e">
        <f t="shared" si="258"/>
        <v>#REF!</v>
      </c>
      <c r="R1824" s="241" t="e">
        <f>#REF!</f>
        <v>#REF!</v>
      </c>
      <c r="S1824" s="37"/>
      <c r="T1824" s="242" t="e">
        <f t="shared" si="259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0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2"/>
        <v>#REF!</v>
      </c>
      <c r="K1825" s="16" t="e">
        <f t="shared" si="253"/>
        <v>#REF!</v>
      </c>
      <c r="L1825" s="16" t="e">
        <f t="shared" si="254"/>
        <v>#REF!</v>
      </c>
      <c r="M1825" s="276" t="e">
        <f t="shared" si="255"/>
        <v>#REF!</v>
      </c>
      <c r="N1825" s="16" t="e">
        <f t="shared" si="256"/>
        <v>#REF!</v>
      </c>
      <c r="O1825" s="16" t="e">
        <f t="shared" si="257"/>
        <v>#REF!</v>
      </c>
      <c r="P1825" s="16" t="e">
        <f>#REF!</f>
        <v>#REF!</v>
      </c>
      <c r="Q1825" s="16" t="e">
        <f t="shared" si="258"/>
        <v>#REF!</v>
      </c>
      <c r="R1825" s="241" t="e">
        <f>#REF!</f>
        <v>#REF!</v>
      </c>
      <c r="S1825" s="37"/>
      <c r="T1825" s="242" t="e">
        <f t="shared" si="259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0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2"/>
        <v>#REF!</v>
      </c>
      <c r="K1826" s="16" t="e">
        <f t="shared" si="253"/>
        <v>#REF!</v>
      </c>
      <c r="L1826" s="16" t="e">
        <f t="shared" si="254"/>
        <v>#REF!</v>
      </c>
      <c r="M1826" s="276" t="e">
        <f t="shared" si="255"/>
        <v>#REF!</v>
      </c>
      <c r="N1826" s="16" t="e">
        <f t="shared" si="256"/>
        <v>#REF!</v>
      </c>
      <c r="O1826" s="16" t="e">
        <f t="shared" si="257"/>
        <v>#REF!</v>
      </c>
      <c r="P1826" s="16" t="e">
        <f>#REF!</f>
        <v>#REF!</v>
      </c>
      <c r="Q1826" s="16" t="e">
        <f t="shared" si="258"/>
        <v>#REF!</v>
      </c>
      <c r="R1826" s="241" t="e">
        <f>#REF!</f>
        <v>#REF!</v>
      </c>
      <c r="S1826" s="37"/>
      <c r="T1826" s="242" t="e">
        <f t="shared" si="259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0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2"/>
        <v>#REF!</v>
      </c>
      <c r="K1827" s="16" t="e">
        <f t="shared" si="253"/>
        <v>#REF!</v>
      </c>
      <c r="L1827" s="16" t="e">
        <f t="shared" si="254"/>
        <v>#REF!</v>
      </c>
      <c r="M1827" s="276" t="e">
        <f t="shared" si="255"/>
        <v>#REF!</v>
      </c>
      <c r="N1827" s="16" t="e">
        <f t="shared" si="256"/>
        <v>#REF!</v>
      </c>
      <c r="O1827" s="16" t="e">
        <f t="shared" si="257"/>
        <v>#REF!</v>
      </c>
      <c r="P1827" s="16" t="e">
        <f>#REF!</f>
        <v>#REF!</v>
      </c>
      <c r="Q1827" s="16" t="e">
        <f t="shared" si="258"/>
        <v>#REF!</v>
      </c>
      <c r="R1827" s="241" t="e">
        <f>#REF!</f>
        <v>#REF!</v>
      </c>
      <c r="S1827" s="37"/>
      <c r="T1827" s="242" t="e">
        <f t="shared" si="259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0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2"/>
        <v>#REF!</v>
      </c>
      <c r="K1828" s="16" t="e">
        <f t="shared" si="253"/>
        <v>#REF!</v>
      </c>
      <c r="L1828" s="16" t="e">
        <f t="shared" si="254"/>
        <v>#REF!</v>
      </c>
      <c r="M1828" s="276" t="e">
        <f t="shared" si="255"/>
        <v>#REF!</v>
      </c>
      <c r="N1828" s="16" t="e">
        <f t="shared" si="256"/>
        <v>#REF!</v>
      </c>
      <c r="O1828" s="16" t="e">
        <f t="shared" si="257"/>
        <v>#REF!</v>
      </c>
      <c r="P1828" s="16" t="e">
        <f>#REF!</f>
        <v>#REF!</v>
      </c>
      <c r="Q1828" s="16" t="e">
        <f t="shared" si="258"/>
        <v>#REF!</v>
      </c>
      <c r="R1828" s="241" t="e">
        <f>#REF!</f>
        <v>#REF!</v>
      </c>
      <c r="S1828" s="37"/>
      <c r="T1828" s="242" t="e">
        <f t="shared" si="259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0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2"/>
        <v>#REF!</v>
      </c>
      <c r="K1829" s="16" t="e">
        <f t="shared" si="253"/>
        <v>#REF!</v>
      </c>
      <c r="L1829" s="16" t="e">
        <f t="shared" si="254"/>
        <v>#REF!</v>
      </c>
      <c r="M1829" s="276" t="e">
        <f t="shared" si="255"/>
        <v>#REF!</v>
      </c>
      <c r="N1829" s="16" t="e">
        <f t="shared" si="256"/>
        <v>#REF!</v>
      </c>
      <c r="O1829" s="16" t="e">
        <f t="shared" si="257"/>
        <v>#REF!</v>
      </c>
      <c r="P1829" s="16" t="e">
        <f>#REF!</f>
        <v>#REF!</v>
      </c>
      <c r="Q1829" s="16" t="e">
        <f t="shared" si="258"/>
        <v>#REF!</v>
      </c>
      <c r="R1829" s="241" t="e">
        <f>#REF!</f>
        <v>#REF!</v>
      </c>
      <c r="S1829" s="37"/>
      <c r="T1829" s="242" t="e">
        <f t="shared" si="259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0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2"/>
        <v>#REF!</v>
      </c>
      <c r="K1830" s="16" t="e">
        <f t="shared" si="253"/>
        <v>#REF!</v>
      </c>
      <c r="L1830" s="16" t="e">
        <f t="shared" si="254"/>
        <v>#REF!</v>
      </c>
      <c r="M1830" s="276" t="e">
        <f t="shared" si="255"/>
        <v>#REF!</v>
      </c>
      <c r="N1830" s="16" t="e">
        <f t="shared" si="256"/>
        <v>#REF!</v>
      </c>
      <c r="O1830" s="16" t="e">
        <f t="shared" si="257"/>
        <v>#REF!</v>
      </c>
      <c r="P1830" s="16" t="e">
        <f>#REF!</f>
        <v>#REF!</v>
      </c>
      <c r="Q1830" s="16" t="e">
        <f t="shared" si="258"/>
        <v>#REF!</v>
      </c>
      <c r="R1830" s="241" t="e">
        <f>#REF!</f>
        <v>#REF!</v>
      </c>
      <c r="S1830" s="37"/>
      <c r="T1830" s="242" t="e">
        <f t="shared" si="259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0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2"/>
        <v>#REF!</v>
      </c>
      <c r="K1831" s="16" t="e">
        <f t="shared" si="253"/>
        <v>#REF!</v>
      </c>
      <c r="L1831" s="16" t="e">
        <f t="shared" si="254"/>
        <v>#REF!</v>
      </c>
      <c r="M1831" s="276" t="e">
        <f t="shared" si="255"/>
        <v>#REF!</v>
      </c>
      <c r="N1831" s="16" t="e">
        <f t="shared" si="256"/>
        <v>#REF!</v>
      </c>
      <c r="O1831" s="16" t="e">
        <f t="shared" si="257"/>
        <v>#REF!</v>
      </c>
      <c r="P1831" s="16" t="e">
        <f>#REF!</f>
        <v>#REF!</v>
      </c>
      <c r="Q1831" s="16" t="e">
        <f t="shared" si="258"/>
        <v>#REF!</v>
      </c>
      <c r="R1831" s="241" t="e">
        <f>#REF!</f>
        <v>#REF!</v>
      </c>
      <c r="S1831" s="37"/>
      <c r="T1831" s="242" t="e">
        <f t="shared" si="259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0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2"/>
        <v>#REF!</v>
      </c>
      <c r="K1832" s="16" t="e">
        <f t="shared" si="253"/>
        <v>#REF!</v>
      </c>
      <c r="L1832" s="16" t="e">
        <f t="shared" si="254"/>
        <v>#REF!</v>
      </c>
      <c r="M1832" s="276" t="e">
        <f t="shared" si="255"/>
        <v>#REF!</v>
      </c>
      <c r="N1832" s="16" t="e">
        <f t="shared" si="256"/>
        <v>#REF!</v>
      </c>
      <c r="O1832" s="16" t="e">
        <f t="shared" si="257"/>
        <v>#REF!</v>
      </c>
      <c r="P1832" s="16" t="e">
        <f>#REF!</f>
        <v>#REF!</v>
      </c>
      <c r="Q1832" s="16" t="e">
        <f t="shared" si="258"/>
        <v>#REF!</v>
      </c>
      <c r="R1832" s="241" t="e">
        <f>#REF!</f>
        <v>#REF!</v>
      </c>
      <c r="S1832" s="37"/>
      <c r="T1832" s="242" t="e">
        <f t="shared" si="259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0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2"/>
        <v>#REF!</v>
      </c>
      <c r="K1833" s="16" t="e">
        <f t="shared" si="253"/>
        <v>#REF!</v>
      </c>
      <c r="L1833" s="16" t="e">
        <f t="shared" si="254"/>
        <v>#REF!</v>
      </c>
      <c r="M1833" s="276" t="e">
        <f t="shared" si="255"/>
        <v>#REF!</v>
      </c>
      <c r="N1833" s="16" t="e">
        <f t="shared" si="256"/>
        <v>#REF!</v>
      </c>
      <c r="O1833" s="16" t="e">
        <f t="shared" si="257"/>
        <v>#REF!</v>
      </c>
      <c r="P1833" s="16" t="e">
        <f>#REF!</f>
        <v>#REF!</v>
      </c>
      <c r="Q1833" s="16" t="e">
        <f t="shared" si="258"/>
        <v>#REF!</v>
      </c>
      <c r="R1833" s="241" t="e">
        <f>#REF!</f>
        <v>#REF!</v>
      </c>
      <c r="S1833" s="37"/>
      <c r="T1833" s="242" t="e">
        <f t="shared" si="259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0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2"/>
        <v>#REF!</v>
      </c>
      <c r="K1834" s="16" t="e">
        <f t="shared" si="253"/>
        <v>#REF!</v>
      </c>
      <c r="L1834" s="16" t="e">
        <f t="shared" si="254"/>
        <v>#REF!</v>
      </c>
      <c r="M1834" s="276" t="e">
        <f t="shared" si="255"/>
        <v>#REF!</v>
      </c>
      <c r="N1834" s="16" t="e">
        <f t="shared" si="256"/>
        <v>#REF!</v>
      </c>
      <c r="O1834" s="16" t="e">
        <f t="shared" si="257"/>
        <v>#REF!</v>
      </c>
      <c r="P1834" s="16" t="e">
        <f>#REF!</f>
        <v>#REF!</v>
      </c>
      <c r="Q1834" s="16" t="e">
        <f t="shared" si="258"/>
        <v>#REF!</v>
      </c>
      <c r="R1834" s="241" t="e">
        <f>#REF!</f>
        <v>#REF!</v>
      </c>
      <c r="S1834" s="37"/>
      <c r="T1834" s="242" t="e">
        <f t="shared" si="259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0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2"/>
        <v>#REF!</v>
      </c>
      <c r="K1835" s="16" t="e">
        <f t="shared" si="253"/>
        <v>#REF!</v>
      </c>
      <c r="L1835" s="16" t="e">
        <f t="shared" si="254"/>
        <v>#REF!</v>
      </c>
      <c r="M1835" s="276" t="e">
        <f t="shared" si="255"/>
        <v>#REF!</v>
      </c>
      <c r="N1835" s="16" t="e">
        <f t="shared" si="256"/>
        <v>#REF!</v>
      </c>
      <c r="O1835" s="16" t="e">
        <f t="shared" si="257"/>
        <v>#REF!</v>
      </c>
      <c r="P1835" s="16" t="e">
        <f>#REF!</f>
        <v>#REF!</v>
      </c>
      <c r="Q1835" s="16" t="e">
        <f t="shared" si="258"/>
        <v>#REF!</v>
      </c>
      <c r="R1835" s="241" t="e">
        <f>#REF!</f>
        <v>#REF!</v>
      </c>
      <c r="S1835" s="37"/>
      <c r="T1835" s="242" t="e">
        <f t="shared" si="259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0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2"/>
        <v>#REF!</v>
      </c>
      <c r="K1836" s="16" t="e">
        <f t="shared" si="253"/>
        <v>#REF!</v>
      </c>
      <c r="L1836" s="16" t="e">
        <f t="shared" si="254"/>
        <v>#REF!</v>
      </c>
      <c r="M1836" s="276" t="e">
        <f t="shared" si="255"/>
        <v>#REF!</v>
      </c>
      <c r="N1836" s="16" t="e">
        <f t="shared" si="256"/>
        <v>#REF!</v>
      </c>
      <c r="O1836" s="16" t="e">
        <f t="shared" si="257"/>
        <v>#REF!</v>
      </c>
      <c r="P1836" s="16" t="e">
        <f>#REF!</f>
        <v>#REF!</v>
      </c>
      <c r="Q1836" s="16" t="e">
        <f t="shared" si="258"/>
        <v>#REF!</v>
      </c>
      <c r="R1836" s="241" t="e">
        <f>#REF!</f>
        <v>#REF!</v>
      </c>
      <c r="S1836" s="37"/>
      <c r="T1836" s="242" t="e">
        <f t="shared" si="259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0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2"/>
        <v>#REF!</v>
      </c>
      <c r="K1837" s="16" t="e">
        <f t="shared" si="253"/>
        <v>#REF!</v>
      </c>
      <c r="L1837" s="16" t="e">
        <f t="shared" si="254"/>
        <v>#REF!</v>
      </c>
      <c r="M1837" s="276" t="e">
        <f t="shared" si="255"/>
        <v>#REF!</v>
      </c>
      <c r="N1837" s="16" t="e">
        <f t="shared" si="256"/>
        <v>#REF!</v>
      </c>
      <c r="O1837" s="16" t="e">
        <f t="shared" si="257"/>
        <v>#REF!</v>
      </c>
      <c r="P1837" s="16" t="e">
        <f>#REF!</f>
        <v>#REF!</v>
      </c>
      <c r="Q1837" s="16" t="e">
        <f t="shared" si="258"/>
        <v>#REF!</v>
      </c>
      <c r="R1837" s="241" t="e">
        <f>#REF!</f>
        <v>#REF!</v>
      </c>
      <c r="S1837" s="37"/>
      <c r="T1837" s="242" t="e">
        <f t="shared" si="259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0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2"/>
        <v>#REF!</v>
      </c>
      <c r="K1838" s="16" t="e">
        <f t="shared" si="253"/>
        <v>#REF!</v>
      </c>
      <c r="L1838" s="16" t="e">
        <f t="shared" si="254"/>
        <v>#REF!</v>
      </c>
      <c r="M1838" s="276" t="e">
        <f t="shared" si="255"/>
        <v>#REF!</v>
      </c>
      <c r="N1838" s="16" t="e">
        <f t="shared" si="256"/>
        <v>#REF!</v>
      </c>
      <c r="O1838" s="16" t="e">
        <f t="shared" si="257"/>
        <v>#REF!</v>
      </c>
      <c r="P1838" s="16" t="e">
        <f>#REF!</f>
        <v>#REF!</v>
      </c>
      <c r="Q1838" s="16" t="e">
        <f t="shared" si="258"/>
        <v>#REF!</v>
      </c>
      <c r="R1838" s="241" t="e">
        <f>#REF!</f>
        <v>#REF!</v>
      </c>
      <c r="S1838" s="37"/>
      <c r="T1838" s="242" t="e">
        <f t="shared" si="259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0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2"/>
        <v>#REF!</v>
      </c>
      <c r="K1839" s="16" t="e">
        <f t="shared" si="253"/>
        <v>#REF!</v>
      </c>
      <c r="L1839" s="16" t="e">
        <f t="shared" si="254"/>
        <v>#REF!</v>
      </c>
      <c r="M1839" s="276" t="e">
        <f t="shared" si="255"/>
        <v>#REF!</v>
      </c>
      <c r="N1839" s="16" t="e">
        <f t="shared" si="256"/>
        <v>#REF!</v>
      </c>
      <c r="O1839" s="16" t="e">
        <f t="shared" si="257"/>
        <v>#REF!</v>
      </c>
      <c r="P1839" s="16" t="e">
        <f>#REF!</f>
        <v>#REF!</v>
      </c>
      <c r="Q1839" s="16" t="e">
        <f t="shared" si="258"/>
        <v>#REF!</v>
      </c>
      <c r="R1839" s="241" t="e">
        <f>#REF!</f>
        <v>#REF!</v>
      </c>
      <c r="S1839" s="37"/>
      <c r="T1839" s="242" t="e">
        <f t="shared" si="259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0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2"/>
        <v>#REF!</v>
      </c>
      <c r="K1840" s="16" t="e">
        <f t="shared" si="253"/>
        <v>#REF!</v>
      </c>
      <c r="L1840" s="16" t="e">
        <f t="shared" si="254"/>
        <v>#REF!</v>
      </c>
      <c r="M1840" s="276" t="e">
        <f t="shared" si="255"/>
        <v>#REF!</v>
      </c>
      <c r="N1840" s="16" t="e">
        <f t="shared" si="256"/>
        <v>#REF!</v>
      </c>
      <c r="O1840" s="16" t="e">
        <f t="shared" si="257"/>
        <v>#REF!</v>
      </c>
      <c r="P1840" s="16" t="e">
        <f>#REF!</f>
        <v>#REF!</v>
      </c>
      <c r="Q1840" s="16" t="e">
        <f t="shared" si="258"/>
        <v>#REF!</v>
      </c>
      <c r="R1840" s="241" t="e">
        <f>#REF!</f>
        <v>#REF!</v>
      </c>
      <c r="S1840" s="37"/>
      <c r="T1840" s="242" t="e">
        <f t="shared" si="259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0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2"/>
        <v>#REF!</v>
      </c>
      <c r="K1841" s="16" t="e">
        <f t="shared" si="253"/>
        <v>#REF!</v>
      </c>
      <c r="L1841" s="16" t="e">
        <f t="shared" si="254"/>
        <v>#REF!</v>
      </c>
      <c r="M1841" s="276" t="e">
        <f t="shared" si="255"/>
        <v>#REF!</v>
      </c>
      <c r="N1841" s="16" t="e">
        <f t="shared" si="256"/>
        <v>#REF!</v>
      </c>
      <c r="O1841" s="16" t="e">
        <f t="shared" si="257"/>
        <v>#REF!</v>
      </c>
      <c r="P1841" s="16" t="e">
        <f>#REF!</f>
        <v>#REF!</v>
      </c>
      <c r="Q1841" s="16" t="e">
        <f t="shared" si="258"/>
        <v>#REF!</v>
      </c>
      <c r="R1841" s="241" t="e">
        <f>#REF!</f>
        <v>#REF!</v>
      </c>
      <c r="S1841" s="37"/>
      <c r="T1841" s="242" t="e">
        <f t="shared" si="259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0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2"/>
        <v>#REF!</v>
      </c>
      <c r="K1842" s="16" t="e">
        <f t="shared" si="253"/>
        <v>#REF!</v>
      </c>
      <c r="L1842" s="16" t="e">
        <f t="shared" si="254"/>
        <v>#REF!</v>
      </c>
      <c r="M1842" s="276" t="e">
        <f t="shared" si="255"/>
        <v>#REF!</v>
      </c>
      <c r="N1842" s="16" t="e">
        <f t="shared" si="256"/>
        <v>#REF!</v>
      </c>
      <c r="O1842" s="16" t="e">
        <f t="shared" si="257"/>
        <v>#REF!</v>
      </c>
      <c r="P1842" s="16" t="e">
        <f>#REF!</f>
        <v>#REF!</v>
      </c>
      <c r="Q1842" s="16" t="e">
        <f t="shared" si="258"/>
        <v>#REF!</v>
      </c>
      <c r="R1842" s="241" t="e">
        <f>#REF!</f>
        <v>#REF!</v>
      </c>
      <c r="S1842" s="37"/>
      <c r="T1842" s="242" t="e">
        <f t="shared" si="259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0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2"/>
        <v>#REF!</v>
      </c>
      <c r="K1843" s="16" t="e">
        <f t="shared" si="253"/>
        <v>#REF!</v>
      </c>
      <c r="L1843" s="16" t="e">
        <f t="shared" si="254"/>
        <v>#REF!</v>
      </c>
      <c r="M1843" s="276" t="e">
        <f t="shared" si="255"/>
        <v>#REF!</v>
      </c>
      <c r="N1843" s="16" t="e">
        <f t="shared" si="256"/>
        <v>#REF!</v>
      </c>
      <c r="O1843" s="16" t="e">
        <f t="shared" si="257"/>
        <v>#REF!</v>
      </c>
      <c r="P1843" s="16" t="e">
        <f>#REF!</f>
        <v>#REF!</v>
      </c>
      <c r="Q1843" s="16" t="e">
        <f t="shared" si="258"/>
        <v>#REF!</v>
      </c>
      <c r="R1843" s="241" t="e">
        <f>#REF!</f>
        <v>#REF!</v>
      </c>
      <c r="S1843" s="37"/>
      <c r="T1843" s="242" t="e">
        <f t="shared" si="259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0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2"/>
        <v>#REF!</v>
      </c>
      <c r="K1844" s="16" t="e">
        <f t="shared" si="253"/>
        <v>#REF!</v>
      </c>
      <c r="L1844" s="16" t="e">
        <f t="shared" si="254"/>
        <v>#REF!</v>
      </c>
      <c r="M1844" s="276" t="e">
        <f t="shared" si="255"/>
        <v>#REF!</v>
      </c>
      <c r="N1844" s="16" t="e">
        <f t="shared" si="256"/>
        <v>#REF!</v>
      </c>
      <c r="O1844" s="16" t="e">
        <f t="shared" si="257"/>
        <v>#REF!</v>
      </c>
      <c r="P1844" s="16" t="e">
        <f>#REF!</f>
        <v>#REF!</v>
      </c>
      <c r="Q1844" s="16" t="e">
        <f t="shared" si="258"/>
        <v>#REF!</v>
      </c>
      <c r="R1844" s="241" t="e">
        <f>#REF!</f>
        <v>#REF!</v>
      </c>
      <c r="S1844" s="37"/>
      <c r="T1844" s="242" t="e">
        <f t="shared" si="259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0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2"/>
        <v>#REF!</v>
      </c>
      <c r="K1845" s="16" t="e">
        <f t="shared" si="253"/>
        <v>#REF!</v>
      </c>
      <c r="L1845" s="16" t="e">
        <f t="shared" si="254"/>
        <v>#REF!</v>
      </c>
      <c r="M1845" s="276" t="e">
        <f t="shared" si="255"/>
        <v>#REF!</v>
      </c>
      <c r="N1845" s="16" t="e">
        <f t="shared" si="256"/>
        <v>#REF!</v>
      </c>
      <c r="O1845" s="16" t="e">
        <f t="shared" si="257"/>
        <v>#REF!</v>
      </c>
      <c r="P1845" s="16" t="e">
        <f>#REF!</f>
        <v>#REF!</v>
      </c>
      <c r="Q1845" s="16" t="e">
        <f t="shared" si="258"/>
        <v>#REF!</v>
      </c>
      <c r="R1845" s="241" t="e">
        <f>#REF!</f>
        <v>#REF!</v>
      </c>
      <c r="S1845" s="37"/>
      <c r="T1845" s="242" t="e">
        <f t="shared" si="259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0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2"/>
        <v>#REF!</v>
      </c>
      <c r="K1846" s="16" t="e">
        <f t="shared" si="253"/>
        <v>#REF!</v>
      </c>
      <c r="L1846" s="16" t="e">
        <f t="shared" si="254"/>
        <v>#REF!</v>
      </c>
      <c r="M1846" s="276" t="e">
        <f t="shared" si="255"/>
        <v>#REF!</v>
      </c>
      <c r="N1846" s="16" t="e">
        <f t="shared" si="256"/>
        <v>#REF!</v>
      </c>
      <c r="O1846" s="16" t="e">
        <f t="shared" si="257"/>
        <v>#REF!</v>
      </c>
      <c r="P1846" s="16" t="e">
        <f>#REF!</f>
        <v>#REF!</v>
      </c>
      <c r="Q1846" s="16" t="e">
        <f t="shared" si="258"/>
        <v>#REF!</v>
      </c>
      <c r="R1846" s="241" t="e">
        <f>#REF!</f>
        <v>#REF!</v>
      </c>
      <c r="S1846" s="37"/>
      <c r="T1846" s="242" t="e">
        <f t="shared" si="259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0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2"/>
        <v>#REF!</v>
      </c>
      <c r="K1847" s="16" t="e">
        <f t="shared" si="253"/>
        <v>#REF!</v>
      </c>
      <c r="L1847" s="16" t="e">
        <f t="shared" si="254"/>
        <v>#REF!</v>
      </c>
      <c r="M1847" s="276" t="e">
        <f t="shared" si="255"/>
        <v>#REF!</v>
      </c>
      <c r="N1847" s="16" t="e">
        <f t="shared" si="256"/>
        <v>#REF!</v>
      </c>
      <c r="O1847" s="16" t="e">
        <f t="shared" si="257"/>
        <v>#REF!</v>
      </c>
      <c r="P1847" s="16" t="e">
        <f>#REF!</f>
        <v>#REF!</v>
      </c>
      <c r="Q1847" s="16" t="e">
        <f t="shared" si="258"/>
        <v>#REF!</v>
      </c>
      <c r="R1847" s="241" t="e">
        <f>#REF!</f>
        <v>#REF!</v>
      </c>
      <c r="S1847" s="37"/>
      <c r="T1847" s="242" t="e">
        <f t="shared" si="259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0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2"/>
        <v>#REF!</v>
      </c>
      <c r="K1848" s="16" t="e">
        <f t="shared" si="253"/>
        <v>#REF!</v>
      </c>
      <c r="L1848" s="16" t="e">
        <f t="shared" si="254"/>
        <v>#REF!</v>
      </c>
      <c r="M1848" s="276" t="e">
        <f t="shared" si="255"/>
        <v>#REF!</v>
      </c>
      <c r="N1848" s="16" t="e">
        <f t="shared" si="256"/>
        <v>#REF!</v>
      </c>
      <c r="O1848" s="16" t="e">
        <f t="shared" si="257"/>
        <v>#REF!</v>
      </c>
      <c r="P1848" s="16" t="e">
        <f>#REF!</f>
        <v>#REF!</v>
      </c>
      <c r="Q1848" s="16" t="e">
        <f t="shared" si="258"/>
        <v>#REF!</v>
      </c>
      <c r="R1848" s="241" t="e">
        <f>#REF!</f>
        <v>#REF!</v>
      </c>
      <c r="S1848" s="37"/>
      <c r="T1848" s="242" t="e">
        <f t="shared" si="259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0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2"/>
        <v>#REF!</v>
      </c>
      <c r="K1849" s="16" t="e">
        <f t="shared" si="253"/>
        <v>#REF!</v>
      </c>
      <c r="L1849" s="16" t="e">
        <f t="shared" si="254"/>
        <v>#REF!</v>
      </c>
      <c r="M1849" s="276" t="e">
        <f t="shared" si="255"/>
        <v>#REF!</v>
      </c>
      <c r="N1849" s="16" t="e">
        <f t="shared" si="256"/>
        <v>#REF!</v>
      </c>
      <c r="O1849" s="16" t="e">
        <f t="shared" si="257"/>
        <v>#REF!</v>
      </c>
      <c r="P1849" s="16" t="e">
        <f>#REF!</f>
        <v>#REF!</v>
      </c>
      <c r="Q1849" s="16" t="e">
        <f t="shared" si="258"/>
        <v>#REF!</v>
      </c>
      <c r="R1849" s="241" t="e">
        <f>#REF!</f>
        <v>#REF!</v>
      </c>
      <c r="S1849" s="37"/>
      <c r="T1849" s="242" t="e">
        <f t="shared" si="259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0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2"/>
        <v>#REF!</v>
      </c>
      <c r="K1850" s="16" t="e">
        <f t="shared" si="253"/>
        <v>#REF!</v>
      </c>
      <c r="L1850" s="16" t="e">
        <f t="shared" si="254"/>
        <v>#REF!</v>
      </c>
      <c r="M1850" s="276" t="e">
        <f t="shared" si="255"/>
        <v>#REF!</v>
      </c>
      <c r="N1850" s="16" t="e">
        <f t="shared" si="256"/>
        <v>#REF!</v>
      </c>
      <c r="O1850" s="16" t="e">
        <f t="shared" si="257"/>
        <v>#REF!</v>
      </c>
      <c r="P1850" s="16" t="e">
        <f>#REF!</f>
        <v>#REF!</v>
      </c>
      <c r="Q1850" s="16" t="e">
        <f t="shared" si="258"/>
        <v>#REF!</v>
      </c>
      <c r="R1850" s="241" t="e">
        <f>#REF!</f>
        <v>#REF!</v>
      </c>
      <c r="S1850" s="37"/>
      <c r="T1850" s="242" t="e">
        <f t="shared" si="259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0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2"/>
        <v>#REF!</v>
      </c>
      <c r="K1851" s="16" t="e">
        <f t="shared" si="253"/>
        <v>#REF!</v>
      </c>
      <c r="L1851" s="16" t="e">
        <f t="shared" si="254"/>
        <v>#REF!</v>
      </c>
      <c r="M1851" s="276" t="e">
        <f t="shared" si="255"/>
        <v>#REF!</v>
      </c>
      <c r="N1851" s="16" t="e">
        <f t="shared" si="256"/>
        <v>#REF!</v>
      </c>
      <c r="O1851" s="16" t="e">
        <f t="shared" si="257"/>
        <v>#REF!</v>
      </c>
      <c r="P1851" s="16" t="e">
        <f>#REF!</f>
        <v>#REF!</v>
      </c>
      <c r="Q1851" s="16" t="e">
        <f t="shared" si="258"/>
        <v>#REF!</v>
      </c>
      <c r="R1851" s="241" t="e">
        <f>#REF!</f>
        <v>#REF!</v>
      </c>
      <c r="S1851" s="37"/>
      <c r="T1851" s="242" t="e">
        <f t="shared" si="259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0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2"/>
        <v>#REF!</v>
      </c>
      <c r="K1852" s="16" t="e">
        <f t="shared" si="253"/>
        <v>#REF!</v>
      </c>
      <c r="L1852" s="16" t="e">
        <f t="shared" si="254"/>
        <v>#REF!</v>
      </c>
      <c r="M1852" s="276" t="e">
        <f t="shared" si="255"/>
        <v>#REF!</v>
      </c>
      <c r="N1852" s="16" t="e">
        <f t="shared" si="256"/>
        <v>#REF!</v>
      </c>
      <c r="O1852" s="16" t="e">
        <f t="shared" si="257"/>
        <v>#REF!</v>
      </c>
      <c r="P1852" s="16" t="e">
        <f>#REF!</f>
        <v>#REF!</v>
      </c>
      <c r="Q1852" s="16" t="e">
        <f t="shared" si="258"/>
        <v>#REF!</v>
      </c>
      <c r="R1852" s="241" t="e">
        <f>#REF!</f>
        <v>#REF!</v>
      </c>
      <c r="S1852" s="37"/>
      <c r="T1852" s="242" t="e">
        <f t="shared" si="259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0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2"/>
        <v>#REF!</v>
      </c>
      <c r="K1853" s="16" t="e">
        <f t="shared" si="253"/>
        <v>#REF!</v>
      </c>
      <c r="L1853" s="16" t="e">
        <f t="shared" si="254"/>
        <v>#REF!</v>
      </c>
      <c r="M1853" s="276" t="e">
        <f t="shared" si="255"/>
        <v>#REF!</v>
      </c>
      <c r="N1853" s="16" t="e">
        <f t="shared" si="256"/>
        <v>#REF!</v>
      </c>
      <c r="O1853" s="16" t="e">
        <f t="shared" si="257"/>
        <v>#REF!</v>
      </c>
      <c r="P1853" s="16" t="e">
        <f>#REF!</f>
        <v>#REF!</v>
      </c>
      <c r="Q1853" s="16" t="e">
        <f t="shared" si="258"/>
        <v>#REF!</v>
      </c>
      <c r="R1853" s="241" t="e">
        <f>#REF!</f>
        <v>#REF!</v>
      </c>
      <c r="S1853" s="37"/>
      <c r="T1853" s="242" t="e">
        <f t="shared" si="259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0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2"/>
        <v>#REF!</v>
      </c>
      <c r="K1854" s="16" t="e">
        <f t="shared" si="253"/>
        <v>#REF!</v>
      </c>
      <c r="L1854" s="16" t="e">
        <f t="shared" si="254"/>
        <v>#REF!</v>
      </c>
      <c r="M1854" s="276" t="e">
        <f t="shared" si="255"/>
        <v>#REF!</v>
      </c>
      <c r="N1854" s="16" t="e">
        <f t="shared" si="256"/>
        <v>#REF!</v>
      </c>
      <c r="O1854" s="16" t="e">
        <f t="shared" si="257"/>
        <v>#REF!</v>
      </c>
      <c r="P1854" s="16" t="e">
        <f>#REF!</f>
        <v>#REF!</v>
      </c>
      <c r="Q1854" s="16" t="e">
        <f t="shared" si="258"/>
        <v>#REF!</v>
      </c>
      <c r="R1854" s="241" t="e">
        <f>#REF!</f>
        <v>#REF!</v>
      </c>
      <c r="S1854" s="37"/>
      <c r="T1854" s="242" t="e">
        <f t="shared" si="259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0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2"/>
        <v>#REF!</v>
      </c>
      <c r="K1855" s="16" t="e">
        <f t="shared" si="253"/>
        <v>#REF!</v>
      </c>
      <c r="L1855" s="16" t="e">
        <f t="shared" si="254"/>
        <v>#REF!</v>
      </c>
      <c r="M1855" s="276" t="e">
        <f t="shared" si="255"/>
        <v>#REF!</v>
      </c>
      <c r="N1855" s="16" t="e">
        <f t="shared" si="256"/>
        <v>#REF!</v>
      </c>
      <c r="O1855" s="16" t="e">
        <f t="shared" si="257"/>
        <v>#REF!</v>
      </c>
      <c r="P1855" s="16" t="e">
        <f>#REF!</f>
        <v>#REF!</v>
      </c>
      <c r="Q1855" s="16" t="e">
        <f t="shared" si="258"/>
        <v>#REF!</v>
      </c>
      <c r="R1855" s="241" t="e">
        <f>#REF!</f>
        <v>#REF!</v>
      </c>
      <c r="S1855" s="37"/>
      <c r="T1855" s="242" t="e">
        <f t="shared" si="259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0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2"/>
        <v>#REF!</v>
      </c>
      <c r="K1856" s="16" t="e">
        <f t="shared" si="253"/>
        <v>#REF!</v>
      </c>
      <c r="L1856" s="16" t="e">
        <f t="shared" si="254"/>
        <v>#REF!</v>
      </c>
      <c r="M1856" s="276" t="e">
        <f t="shared" si="255"/>
        <v>#REF!</v>
      </c>
      <c r="N1856" s="16" t="e">
        <f t="shared" si="256"/>
        <v>#REF!</v>
      </c>
      <c r="O1856" s="16" t="e">
        <f t="shared" si="257"/>
        <v>#REF!</v>
      </c>
      <c r="P1856" s="16" t="e">
        <f>#REF!</f>
        <v>#REF!</v>
      </c>
      <c r="Q1856" s="16" t="e">
        <f t="shared" si="258"/>
        <v>#REF!</v>
      </c>
      <c r="R1856" s="241" t="e">
        <f>#REF!</f>
        <v>#REF!</v>
      </c>
      <c r="S1856" s="37"/>
      <c r="T1856" s="242" t="e">
        <f t="shared" si="259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0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2"/>
        <v>#REF!</v>
      </c>
      <c r="K1857" s="16" t="e">
        <f t="shared" si="253"/>
        <v>#REF!</v>
      </c>
      <c r="L1857" s="16" t="e">
        <f t="shared" si="254"/>
        <v>#REF!</v>
      </c>
      <c r="M1857" s="276" t="e">
        <f t="shared" si="255"/>
        <v>#REF!</v>
      </c>
      <c r="N1857" s="16" t="e">
        <f t="shared" si="256"/>
        <v>#REF!</v>
      </c>
      <c r="O1857" s="16" t="e">
        <f t="shared" si="257"/>
        <v>#REF!</v>
      </c>
      <c r="P1857" s="16" t="e">
        <f>#REF!</f>
        <v>#REF!</v>
      </c>
      <c r="Q1857" s="16" t="e">
        <f t="shared" si="258"/>
        <v>#REF!</v>
      </c>
      <c r="R1857" s="241" t="e">
        <f>#REF!</f>
        <v>#REF!</v>
      </c>
      <c r="S1857" s="37"/>
      <c r="T1857" s="242" t="e">
        <f t="shared" si="259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0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2"/>
        <v>#REF!</v>
      </c>
      <c r="K1858" s="16" t="e">
        <f t="shared" si="253"/>
        <v>#REF!</v>
      </c>
      <c r="L1858" s="16" t="e">
        <f t="shared" si="254"/>
        <v>#REF!</v>
      </c>
      <c r="M1858" s="276" t="e">
        <f t="shared" si="255"/>
        <v>#REF!</v>
      </c>
      <c r="N1858" s="16" t="e">
        <f t="shared" si="256"/>
        <v>#REF!</v>
      </c>
      <c r="O1858" s="16" t="e">
        <f t="shared" si="257"/>
        <v>#REF!</v>
      </c>
      <c r="P1858" s="16" t="e">
        <f>#REF!</f>
        <v>#REF!</v>
      </c>
      <c r="Q1858" s="16" t="e">
        <f t="shared" si="258"/>
        <v>#REF!</v>
      </c>
      <c r="R1858" s="241" t="e">
        <f>#REF!</f>
        <v>#REF!</v>
      </c>
      <c r="S1858" s="37"/>
      <c r="T1858" s="242" t="e">
        <f t="shared" si="259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0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2"/>
        <v>#REF!</v>
      </c>
      <c r="K1859" s="16" t="e">
        <f t="shared" si="253"/>
        <v>#REF!</v>
      </c>
      <c r="L1859" s="16" t="e">
        <f t="shared" si="254"/>
        <v>#REF!</v>
      </c>
      <c r="M1859" s="276" t="e">
        <f t="shared" si="255"/>
        <v>#REF!</v>
      </c>
      <c r="N1859" s="16" t="e">
        <f t="shared" si="256"/>
        <v>#REF!</v>
      </c>
      <c r="O1859" s="16" t="e">
        <f t="shared" si="257"/>
        <v>#REF!</v>
      </c>
      <c r="P1859" s="16" t="e">
        <f>#REF!</f>
        <v>#REF!</v>
      </c>
      <c r="Q1859" s="16" t="e">
        <f t="shared" si="258"/>
        <v>#REF!</v>
      </c>
      <c r="R1859" s="241" t="e">
        <f>#REF!</f>
        <v>#REF!</v>
      </c>
      <c r="S1859" s="37"/>
      <c r="T1859" s="242" t="e">
        <f t="shared" si="259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0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2"/>
        <v>#REF!</v>
      </c>
      <c r="K1860" s="16" t="e">
        <f t="shared" si="253"/>
        <v>#REF!</v>
      </c>
      <c r="L1860" s="16" t="e">
        <f t="shared" si="254"/>
        <v>#REF!</v>
      </c>
      <c r="M1860" s="276" t="e">
        <f t="shared" si="255"/>
        <v>#REF!</v>
      </c>
      <c r="N1860" s="16" t="e">
        <f t="shared" si="256"/>
        <v>#REF!</v>
      </c>
      <c r="O1860" s="16" t="e">
        <f t="shared" si="257"/>
        <v>#REF!</v>
      </c>
      <c r="P1860" s="16" t="e">
        <f>#REF!</f>
        <v>#REF!</v>
      </c>
      <c r="Q1860" s="16" t="e">
        <f t="shared" si="258"/>
        <v>#REF!</v>
      </c>
      <c r="R1860" s="241" t="e">
        <f>#REF!</f>
        <v>#REF!</v>
      </c>
      <c r="S1860" s="37"/>
      <c r="T1860" s="242" t="e">
        <f t="shared" si="259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0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2"/>
        <v>#REF!</v>
      </c>
      <c r="K1861" s="16" t="e">
        <f t="shared" si="253"/>
        <v>#REF!</v>
      </c>
      <c r="L1861" s="16" t="e">
        <f t="shared" si="254"/>
        <v>#REF!</v>
      </c>
      <c r="M1861" s="276" t="e">
        <f t="shared" si="255"/>
        <v>#REF!</v>
      </c>
      <c r="N1861" s="16" t="e">
        <f t="shared" si="256"/>
        <v>#REF!</v>
      </c>
      <c r="O1861" s="16" t="e">
        <f t="shared" si="257"/>
        <v>#REF!</v>
      </c>
      <c r="P1861" s="16" t="e">
        <f>#REF!</f>
        <v>#REF!</v>
      </c>
      <c r="Q1861" s="16" t="e">
        <f t="shared" si="258"/>
        <v>#REF!</v>
      </c>
      <c r="R1861" s="241" t="e">
        <f>#REF!</f>
        <v>#REF!</v>
      </c>
      <c r="S1861" s="37"/>
      <c r="T1861" s="242" t="e">
        <f t="shared" si="259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0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1">I1862</f>
        <v>#REF!</v>
      </c>
      <c r="K1862" s="16" t="e">
        <f t="shared" ref="K1862:K1925" si="262">HOUR(I1862-H1862)+MINUTE(I1862-H1862)/60</f>
        <v>#REF!</v>
      </c>
      <c r="L1862" s="16" t="e">
        <f t="shared" ref="L1862:L1925" si="263">IF(J1862&lt;0.9993,"OP","")</f>
        <v>#REF!</v>
      </c>
      <c r="M1862" s="276" t="e">
        <f t="shared" ref="M1862:M1925" si="264">IF(K1862&lt;6,"ANT",IF(K1862&lt;12,"BLU","CID"))</f>
        <v>#REF!</v>
      </c>
      <c r="N1862" s="16" t="e">
        <f t="shared" ref="N1862:N1925" si="265">VALUE(O1862)</f>
        <v>#REF!</v>
      </c>
      <c r="O1862" s="16" t="e">
        <f t="shared" ref="O1862:O1925" si="266">SUBSTITUTE(P1862,"MW","")</f>
        <v>#REF!</v>
      </c>
      <c r="P1862" s="16" t="e">
        <f>#REF!</f>
        <v>#REF!</v>
      </c>
      <c r="Q1862" s="16" t="e">
        <f t="shared" ref="Q1862:Q1925" si="267">IF(J1862&gt;=0.99,"0","1")</f>
        <v>#REF!</v>
      </c>
      <c r="R1862" s="241" t="e">
        <f>#REF!</f>
        <v>#REF!</v>
      </c>
      <c r="S1862" s="37"/>
      <c r="T1862" s="242" t="e">
        <f t="shared" ref="T1862:T1925" si="268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1"/>
        <v>#REF!</v>
      </c>
      <c r="K1863" s="16" t="e">
        <f t="shared" si="262"/>
        <v>#REF!</v>
      </c>
      <c r="L1863" s="16" t="e">
        <f t="shared" si="263"/>
        <v>#REF!</v>
      </c>
      <c r="M1863" s="276" t="e">
        <f t="shared" si="264"/>
        <v>#REF!</v>
      </c>
      <c r="N1863" s="16" t="e">
        <f t="shared" si="265"/>
        <v>#REF!</v>
      </c>
      <c r="O1863" s="16" t="e">
        <f t="shared" si="266"/>
        <v>#REF!</v>
      </c>
      <c r="P1863" s="16" t="e">
        <f>#REF!</f>
        <v>#REF!</v>
      </c>
      <c r="Q1863" s="16" t="e">
        <f t="shared" si="267"/>
        <v>#REF!</v>
      </c>
      <c r="R1863" s="241" t="e">
        <f>#REF!</f>
        <v>#REF!</v>
      </c>
      <c r="S1863" s="37"/>
      <c r="T1863" s="242" t="e">
        <f t="shared" si="268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69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1"/>
        <v>#REF!</v>
      </c>
      <c r="K1864" s="16" t="e">
        <f t="shared" si="262"/>
        <v>#REF!</v>
      </c>
      <c r="L1864" s="16" t="e">
        <f t="shared" si="263"/>
        <v>#REF!</v>
      </c>
      <c r="M1864" s="276" t="e">
        <f t="shared" si="264"/>
        <v>#REF!</v>
      </c>
      <c r="N1864" s="16" t="e">
        <f t="shared" si="265"/>
        <v>#REF!</v>
      </c>
      <c r="O1864" s="16" t="e">
        <f t="shared" si="266"/>
        <v>#REF!</v>
      </c>
      <c r="P1864" s="16" t="e">
        <f>#REF!</f>
        <v>#REF!</v>
      </c>
      <c r="Q1864" s="16" t="e">
        <f t="shared" si="267"/>
        <v>#REF!</v>
      </c>
      <c r="R1864" s="241" t="e">
        <f>#REF!</f>
        <v>#REF!</v>
      </c>
      <c r="S1864" s="37"/>
      <c r="T1864" s="242" t="e">
        <f t="shared" si="268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69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1"/>
        <v>#REF!</v>
      </c>
      <c r="K1865" s="16" t="e">
        <f t="shared" si="262"/>
        <v>#REF!</v>
      </c>
      <c r="L1865" s="16" t="e">
        <f t="shared" si="263"/>
        <v>#REF!</v>
      </c>
      <c r="M1865" s="276" t="e">
        <f t="shared" si="264"/>
        <v>#REF!</v>
      </c>
      <c r="N1865" s="16" t="e">
        <f t="shared" si="265"/>
        <v>#REF!</v>
      </c>
      <c r="O1865" s="16" t="e">
        <f t="shared" si="266"/>
        <v>#REF!</v>
      </c>
      <c r="P1865" s="16" t="e">
        <f>#REF!</f>
        <v>#REF!</v>
      </c>
      <c r="Q1865" s="16" t="e">
        <f t="shared" si="267"/>
        <v>#REF!</v>
      </c>
      <c r="R1865" s="241" t="e">
        <f>#REF!</f>
        <v>#REF!</v>
      </c>
      <c r="S1865" s="37"/>
      <c r="T1865" s="242" t="e">
        <f t="shared" si="268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69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1"/>
        <v>#REF!</v>
      </c>
      <c r="K1866" s="16" t="e">
        <f t="shared" si="262"/>
        <v>#REF!</v>
      </c>
      <c r="L1866" s="16" t="e">
        <f t="shared" si="263"/>
        <v>#REF!</v>
      </c>
      <c r="M1866" s="276" t="e">
        <f t="shared" si="264"/>
        <v>#REF!</v>
      </c>
      <c r="N1866" s="16" t="e">
        <f t="shared" si="265"/>
        <v>#REF!</v>
      </c>
      <c r="O1866" s="16" t="e">
        <f t="shared" si="266"/>
        <v>#REF!</v>
      </c>
      <c r="P1866" s="16" t="e">
        <f>#REF!</f>
        <v>#REF!</v>
      </c>
      <c r="Q1866" s="16" t="e">
        <f t="shared" si="267"/>
        <v>#REF!</v>
      </c>
      <c r="R1866" s="241" t="e">
        <f>#REF!</f>
        <v>#REF!</v>
      </c>
      <c r="S1866" s="37"/>
      <c r="T1866" s="242" t="e">
        <f t="shared" si="268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69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1"/>
        <v>#REF!</v>
      </c>
      <c r="K1867" s="16" t="e">
        <f t="shared" si="262"/>
        <v>#REF!</v>
      </c>
      <c r="L1867" s="16" t="e">
        <f t="shared" si="263"/>
        <v>#REF!</v>
      </c>
      <c r="M1867" s="276" t="e">
        <f t="shared" si="264"/>
        <v>#REF!</v>
      </c>
      <c r="N1867" s="16" t="e">
        <f t="shared" si="265"/>
        <v>#REF!</v>
      </c>
      <c r="O1867" s="16" t="e">
        <f t="shared" si="266"/>
        <v>#REF!</v>
      </c>
      <c r="P1867" s="16" t="e">
        <f>#REF!</f>
        <v>#REF!</v>
      </c>
      <c r="Q1867" s="16" t="e">
        <f t="shared" si="267"/>
        <v>#REF!</v>
      </c>
      <c r="R1867" s="241" t="e">
        <f>#REF!</f>
        <v>#REF!</v>
      </c>
      <c r="S1867" s="37"/>
      <c r="T1867" s="242" t="e">
        <f t="shared" si="268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69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1"/>
        <v>#REF!</v>
      </c>
      <c r="K1868" s="16" t="e">
        <f t="shared" si="262"/>
        <v>#REF!</v>
      </c>
      <c r="L1868" s="16" t="e">
        <f t="shared" si="263"/>
        <v>#REF!</v>
      </c>
      <c r="M1868" s="276" t="e">
        <f t="shared" si="264"/>
        <v>#REF!</v>
      </c>
      <c r="N1868" s="16" t="e">
        <f t="shared" si="265"/>
        <v>#REF!</v>
      </c>
      <c r="O1868" s="16" t="e">
        <f t="shared" si="266"/>
        <v>#REF!</v>
      </c>
      <c r="P1868" s="16" t="e">
        <f>#REF!</f>
        <v>#REF!</v>
      </c>
      <c r="Q1868" s="16" t="e">
        <f t="shared" si="267"/>
        <v>#REF!</v>
      </c>
      <c r="R1868" s="241" t="e">
        <f>#REF!</f>
        <v>#REF!</v>
      </c>
      <c r="S1868" s="37"/>
      <c r="T1868" s="242" t="e">
        <f t="shared" si="268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69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1"/>
        <v>#REF!</v>
      </c>
      <c r="K1869" s="16" t="e">
        <f t="shared" si="262"/>
        <v>#REF!</v>
      </c>
      <c r="L1869" s="16" t="e">
        <f t="shared" si="263"/>
        <v>#REF!</v>
      </c>
      <c r="M1869" s="276" t="e">
        <f t="shared" si="264"/>
        <v>#REF!</v>
      </c>
      <c r="N1869" s="16" t="e">
        <f t="shared" si="265"/>
        <v>#REF!</v>
      </c>
      <c r="O1869" s="16" t="e">
        <f t="shared" si="266"/>
        <v>#REF!</v>
      </c>
      <c r="P1869" s="16" t="e">
        <f>#REF!</f>
        <v>#REF!</v>
      </c>
      <c r="Q1869" s="16" t="e">
        <f t="shared" si="267"/>
        <v>#REF!</v>
      </c>
      <c r="R1869" s="241" t="e">
        <f>#REF!</f>
        <v>#REF!</v>
      </c>
      <c r="S1869" s="37"/>
      <c r="T1869" s="242" t="e">
        <f t="shared" si="268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69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1"/>
        <v>#REF!</v>
      </c>
      <c r="K1870" s="16" t="e">
        <f t="shared" si="262"/>
        <v>#REF!</v>
      </c>
      <c r="L1870" s="16" t="e">
        <f t="shared" si="263"/>
        <v>#REF!</v>
      </c>
      <c r="M1870" s="276" t="e">
        <f t="shared" si="264"/>
        <v>#REF!</v>
      </c>
      <c r="N1870" s="16" t="e">
        <f t="shared" si="265"/>
        <v>#REF!</v>
      </c>
      <c r="O1870" s="16" t="e">
        <f t="shared" si="266"/>
        <v>#REF!</v>
      </c>
      <c r="P1870" s="16" t="e">
        <f>#REF!</f>
        <v>#REF!</v>
      </c>
      <c r="Q1870" s="16" t="e">
        <f t="shared" si="267"/>
        <v>#REF!</v>
      </c>
      <c r="R1870" s="241" t="e">
        <f>#REF!</f>
        <v>#REF!</v>
      </c>
      <c r="S1870" s="37"/>
      <c r="T1870" s="242" t="e">
        <f t="shared" si="268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69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1"/>
        <v>#REF!</v>
      </c>
      <c r="K1871" s="16" t="e">
        <f t="shared" si="262"/>
        <v>#REF!</v>
      </c>
      <c r="L1871" s="16" t="e">
        <f t="shared" si="263"/>
        <v>#REF!</v>
      </c>
      <c r="M1871" s="276" t="e">
        <f t="shared" si="264"/>
        <v>#REF!</v>
      </c>
      <c r="N1871" s="16" t="e">
        <f t="shared" si="265"/>
        <v>#REF!</v>
      </c>
      <c r="O1871" s="16" t="e">
        <f t="shared" si="266"/>
        <v>#REF!</v>
      </c>
      <c r="P1871" s="16" t="e">
        <f>#REF!</f>
        <v>#REF!</v>
      </c>
      <c r="Q1871" s="16" t="e">
        <f t="shared" si="267"/>
        <v>#REF!</v>
      </c>
      <c r="R1871" s="241" t="e">
        <f>#REF!</f>
        <v>#REF!</v>
      </c>
      <c r="S1871" s="37"/>
      <c r="T1871" s="242" t="e">
        <f t="shared" si="268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69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1"/>
        <v>#REF!</v>
      </c>
      <c r="K1872" s="16" t="e">
        <f t="shared" si="262"/>
        <v>#REF!</v>
      </c>
      <c r="L1872" s="16" t="e">
        <f t="shared" si="263"/>
        <v>#REF!</v>
      </c>
      <c r="M1872" s="276" t="e">
        <f t="shared" si="264"/>
        <v>#REF!</v>
      </c>
      <c r="N1872" s="16" t="e">
        <f t="shared" si="265"/>
        <v>#REF!</v>
      </c>
      <c r="O1872" s="16" t="e">
        <f t="shared" si="266"/>
        <v>#REF!</v>
      </c>
      <c r="P1872" s="16" t="e">
        <f>#REF!</f>
        <v>#REF!</v>
      </c>
      <c r="Q1872" s="16" t="e">
        <f t="shared" si="267"/>
        <v>#REF!</v>
      </c>
      <c r="R1872" s="241" t="e">
        <f>#REF!</f>
        <v>#REF!</v>
      </c>
      <c r="S1872" s="37"/>
      <c r="T1872" s="242" t="e">
        <f t="shared" si="268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69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1"/>
        <v>#REF!</v>
      </c>
      <c r="K1873" s="16" t="e">
        <f t="shared" si="262"/>
        <v>#REF!</v>
      </c>
      <c r="L1873" s="16" t="e">
        <f t="shared" si="263"/>
        <v>#REF!</v>
      </c>
      <c r="M1873" s="276" t="e">
        <f t="shared" si="264"/>
        <v>#REF!</v>
      </c>
      <c r="N1873" s="16" t="e">
        <f t="shared" si="265"/>
        <v>#REF!</v>
      </c>
      <c r="O1873" s="16" t="e">
        <f t="shared" si="266"/>
        <v>#REF!</v>
      </c>
      <c r="P1873" s="16" t="e">
        <f>#REF!</f>
        <v>#REF!</v>
      </c>
      <c r="Q1873" s="16" t="e">
        <f t="shared" si="267"/>
        <v>#REF!</v>
      </c>
      <c r="R1873" s="241" t="e">
        <f>#REF!</f>
        <v>#REF!</v>
      </c>
      <c r="S1873" s="37"/>
      <c r="T1873" s="242" t="e">
        <f t="shared" si="268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69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1"/>
        <v>#REF!</v>
      </c>
      <c r="K1874" s="16" t="e">
        <f t="shared" si="262"/>
        <v>#REF!</v>
      </c>
      <c r="L1874" s="16" t="e">
        <f t="shared" si="263"/>
        <v>#REF!</v>
      </c>
      <c r="M1874" s="276" t="e">
        <f t="shared" si="264"/>
        <v>#REF!</v>
      </c>
      <c r="N1874" s="16" t="e">
        <f t="shared" si="265"/>
        <v>#REF!</v>
      </c>
      <c r="O1874" s="16" t="e">
        <f t="shared" si="266"/>
        <v>#REF!</v>
      </c>
      <c r="P1874" s="16" t="e">
        <f>#REF!</f>
        <v>#REF!</v>
      </c>
      <c r="Q1874" s="16" t="e">
        <f t="shared" si="267"/>
        <v>#REF!</v>
      </c>
      <c r="R1874" s="241" t="e">
        <f>#REF!</f>
        <v>#REF!</v>
      </c>
      <c r="S1874" s="37"/>
      <c r="T1874" s="242" t="e">
        <f t="shared" si="268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69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1"/>
        <v>#REF!</v>
      </c>
      <c r="K1875" s="16" t="e">
        <f t="shared" si="262"/>
        <v>#REF!</v>
      </c>
      <c r="L1875" s="16" t="e">
        <f t="shared" si="263"/>
        <v>#REF!</v>
      </c>
      <c r="M1875" s="276" t="e">
        <f t="shared" si="264"/>
        <v>#REF!</v>
      </c>
      <c r="N1875" s="16" t="e">
        <f t="shared" si="265"/>
        <v>#REF!</v>
      </c>
      <c r="O1875" s="16" t="e">
        <f t="shared" si="266"/>
        <v>#REF!</v>
      </c>
      <c r="P1875" s="16" t="e">
        <f>#REF!</f>
        <v>#REF!</v>
      </c>
      <c r="Q1875" s="16" t="e">
        <f t="shared" si="267"/>
        <v>#REF!</v>
      </c>
      <c r="R1875" s="241" t="e">
        <f>#REF!</f>
        <v>#REF!</v>
      </c>
      <c r="S1875" s="37"/>
      <c r="T1875" s="242" t="e">
        <f t="shared" si="268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69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1"/>
        <v>#REF!</v>
      </c>
      <c r="K1876" s="16" t="e">
        <f t="shared" si="262"/>
        <v>#REF!</v>
      </c>
      <c r="L1876" s="16" t="e">
        <f t="shared" si="263"/>
        <v>#REF!</v>
      </c>
      <c r="M1876" s="276" t="e">
        <f t="shared" si="264"/>
        <v>#REF!</v>
      </c>
      <c r="N1876" s="16" t="e">
        <f t="shared" si="265"/>
        <v>#REF!</v>
      </c>
      <c r="O1876" s="16" t="e">
        <f t="shared" si="266"/>
        <v>#REF!</v>
      </c>
      <c r="P1876" s="16" t="e">
        <f>#REF!</f>
        <v>#REF!</v>
      </c>
      <c r="Q1876" s="16" t="e">
        <f t="shared" si="267"/>
        <v>#REF!</v>
      </c>
      <c r="R1876" s="241" t="e">
        <f>#REF!</f>
        <v>#REF!</v>
      </c>
      <c r="S1876" s="37"/>
      <c r="T1876" s="242" t="e">
        <f t="shared" si="268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69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1"/>
        <v>#REF!</v>
      </c>
      <c r="K1877" s="16" t="e">
        <f t="shared" si="262"/>
        <v>#REF!</v>
      </c>
      <c r="L1877" s="16" t="e">
        <f t="shared" si="263"/>
        <v>#REF!</v>
      </c>
      <c r="M1877" s="276" t="e">
        <f t="shared" si="264"/>
        <v>#REF!</v>
      </c>
      <c r="N1877" s="16" t="e">
        <f t="shared" si="265"/>
        <v>#REF!</v>
      </c>
      <c r="O1877" s="16" t="e">
        <f t="shared" si="266"/>
        <v>#REF!</v>
      </c>
      <c r="P1877" s="16" t="e">
        <f>#REF!</f>
        <v>#REF!</v>
      </c>
      <c r="Q1877" s="16" t="e">
        <f t="shared" si="267"/>
        <v>#REF!</v>
      </c>
      <c r="R1877" s="241" t="e">
        <f>#REF!</f>
        <v>#REF!</v>
      </c>
      <c r="S1877" s="37"/>
      <c r="T1877" s="242" t="e">
        <f t="shared" si="268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69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1"/>
        <v>#REF!</v>
      </c>
      <c r="K1878" s="16" t="e">
        <f t="shared" si="262"/>
        <v>#REF!</v>
      </c>
      <c r="L1878" s="16" t="e">
        <f t="shared" si="263"/>
        <v>#REF!</v>
      </c>
      <c r="M1878" s="276" t="e">
        <f t="shared" si="264"/>
        <v>#REF!</v>
      </c>
      <c r="N1878" s="16" t="e">
        <f t="shared" si="265"/>
        <v>#REF!</v>
      </c>
      <c r="O1878" s="16" t="e">
        <f t="shared" si="266"/>
        <v>#REF!</v>
      </c>
      <c r="P1878" s="16" t="e">
        <f>#REF!</f>
        <v>#REF!</v>
      </c>
      <c r="Q1878" s="16" t="e">
        <f t="shared" si="267"/>
        <v>#REF!</v>
      </c>
      <c r="R1878" s="241" t="e">
        <f>#REF!</f>
        <v>#REF!</v>
      </c>
      <c r="S1878" s="37"/>
      <c r="T1878" s="242" t="e">
        <f t="shared" si="268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69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1"/>
        <v>#REF!</v>
      </c>
      <c r="K1879" s="16" t="e">
        <f t="shared" si="262"/>
        <v>#REF!</v>
      </c>
      <c r="L1879" s="16" t="e">
        <f t="shared" si="263"/>
        <v>#REF!</v>
      </c>
      <c r="M1879" s="276" t="e">
        <f t="shared" si="264"/>
        <v>#REF!</v>
      </c>
      <c r="N1879" s="16" t="e">
        <f t="shared" si="265"/>
        <v>#REF!</v>
      </c>
      <c r="O1879" s="16" t="e">
        <f t="shared" si="266"/>
        <v>#REF!</v>
      </c>
      <c r="P1879" s="16" t="e">
        <f>#REF!</f>
        <v>#REF!</v>
      </c>
      <c r="Q1879" s="16" t="e">
        <f t="shared" si="267"/>
        <v>#REF!</v>
      </c>
      <c r="R1879" s="241" t="e">
        <f>#REF!</f>
        <v>#REF!</v>
      </c>
      <c r="S1879" s="37"/>
      <c r="T1879" s="242" t="e">
        <f t="shared" si="268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69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1"/>
        <v>#REF!</v>
      </c>
      <c r="K1880" s="16" t="e">
        <f t="shared" si="262"/>
        <v>#REF!</v>
      </c>
      <c r="L1880" s="16" t="e">
        <f t="shared" si="263"/>
        <v>#REF!</v>
      </c>
      <c r="M1880" s="276" t="e">
        <f t="shared" si="264"/>
        <v>#REF!</v>
      </c>
      <c r="N1880" s="16" t="e">
        <f t="shared" si="265"/>
        <v>#REF!</v>
      </c>
      <c r="O1880" s="16" t="e">
        <f t="shared" si="266"/>
        <v>#REF!</v>
      </c>
      <c r="P1880" s="16" t="e">
        <f>#REF!</f>
        <v>#REF!</v>
      </c>
      <c r="Q1880" s="16" t="e">
        <f t="shared" si="267"/>
        <v>#REF!</v>
      </c>
      <c r="R1880" s="241" t="e">
        <f>#REF!</f>
        <v>#REF!</v>
      </c>
      <c r="S1880" s="37"/>
      <c r="T1880" s="242" t="e">
        <f t="shared" si="268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69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1"/>
        <v>#REF!</v>
      </c>
      <c r="K1881" s="16" t="e">
        <f t="shared" si="262"/>
        <v>#REF!</v>
      </c>
      <c r="L1881" s="16" t="e">
        <f t="shared" si="263"/>
        <v>#REF!</v>
      </c>
      <c r="M1881" s="276" t="e">
        <f t="shared" si="264"/>
        <v>#REF!</v>
      </c>
      <c r="N1881" s="16" t="e">
        <f t="shared" si="265"/>
        <v>#REF!</v>
      </c>
      <c r="O1881" s="16" t="e">
        <f t="shared" si="266"/>
        <v>#REF!</v>
      </c>
      <c r="P1881" s="16" t="e">
        <f>#REF!</f>
        <v>#REF!</v>
      </c>
      <c r="Q1881" s="16" t="e">
        <f t="shared" si="267"/>
        <v>#REF!</v>
      </c>
      <c r="R1881" s="241" t="e">
        <f>#REF!</f>
        <v>#REF!</v>
      </c>
      <c r="S1881" s="37"/>
      <c r="T1881" s="242" t="e">
        <f t="shared" si="268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69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1"/>
        <v>#REF!</v>
      </c>
      <c r="K1882" s="16" t="e">
        <f t="shared" si="262"/>
        <v>#REF!</v>
      </c>
      <c r="L1882" s="16" t="e">
        <f t="shared" si="263"/>
        <v>#REF!</v>
      </c>
      <c r="M1882" s="276" t="e">
        <f t="shared" si="264"/>
        <v>#REF!</v>
      </c>
      <c r="N1882" s="16" t="e">
        <f t="shared" si="265"/>
        <v>#REF!</v>
      </c>
      <c r="O1882" s="16" t="e">
        <f t="shared" si="266"/>
        <v>#REF!</v>
      </c>
      <c r="P1882" s="16" t="e">
        <f>#REF!</f>
        <v>#REF!</v>
      </c>
      <c r="Q1882" s="16" t="e">
        <f t="shared" si="267"/>
        <v>#REF!</v>
      </c>
      <c r="R1882" s="241" t="e">
        <f>#REF!</f>
        <v>#REF!</v>
      </c>
      <c r="S1882" s="37"/>
      <c r="T1882" s="242" t="e">
        <f t="shared" si="268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69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1"/>
        <v>#REF!</v>
      </c>
      <c r="K1883" s="16" t="e">
        <f t="shared" si="262"/>
        <v>#REF!</v>
      </c>
      <c r="L1883" s="16" t="e">
        <f t="shared" si="263"/>
        <v>#REF!</v>
      </c>
      <c r="M1883" s="276" t="e">
        <f t="shared" si="264"/>
        <v>#REF!</v>
      </c>
      <c r="N1883" s="16" t="e">
        <f t="shared" si="265"/>
        <v>#REF!</v>
      </c>
      <c r="O1883" s="16" t="e">
        <f t="shared" si="266"/>
        <v>#REF!</v>
      </c>
      <c r="P1883" s="16" t="e">
        <f>#REF!</f>
        <v>#REF!</v>
      </c>
      <c r="Q1883" s="16" t="e">
        <f t="shared" si="267"/>
        <v>#REF!</v>
      </c>
      <c r="R1883" s="241" t="e">
        <f>#REF!</f>
        <v>#REF!</v>
      </c>
      <c r="S1883" s="37"/>
      <c r="T1883" s="242" t="e">
        <f t="shared" si="268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69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1"/>
        <v>#REF!</v>
      </c>
      <c r="K1884" s="16" t="e">
        <f t="shared" si="262"/>
        <v>#REF!</v>
      </c>
      <c r="L1884" s="16" t="e">
        <f t="shared" si="263"/>
        <v>#REF!</v>
      </c>
      <c r="M1884" s="276" t="e">
        <f t="shared" si="264"/>
        <v>#REF!</v>
      </c>
      <c r="N1884" s="16" t="e">
        <f t="shared" si="265"/>
        <v>#REF!</v>
      </c>
      <c r="O1884" s="16" t="e">
        <f t="shared" si="266"/>
        <v>#REF!</v>
      </c>
      <c r="P1884" s="16" t="e">
        <f>#REF!</f>
        <v>#REF!</v>
      </c>
      <c r="Q1884" s="16" t="e">
        <f t="shared" si="267"/>
        <v>#REF!</v>
      </c>
      <c r="R1884" s="241" t="e">
        <f>#REF!</f>
        <v>#REF!</v>
      </c>
      <c r="S1884" s="37"/>
      <c r="T1884" s="242" t="e">
        <f t="shared" si="268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69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1"/>
        <v>#REF!</v>
      </c>
      <c r="K1885" s="16" t="e">
        <f t="shared" si="262"/>
        <v>#REF!</v>
      </c>
      <c r="L1885" s="16" t="e">
        <f t="shared" si="263"/>
        <v>#REF!</v>
      </c>
      <c r="M1885" s="276" t="e">
        <f t="shared" si="264"/>
        <v>#REF!</v>
      </c>
      <c r="N1885" s="16" t="e">
        <f t="shared" si="265"/>
        <v>#REF!</v>
      </c>
      <c r="O1885" s="16" t="e">
        <f t="shared" si="266"/>
        <v>#REF!</v>
      </c>
      <c r="P1885" s="16" t="e">
        <f>#REF!</f>
        <v>#REF!</v>
      </c>
      <c r="Q1885" s="16" t="e">
        <f t="shared" si="267"/>
        <v>#REF!</v>
      </c>
      <c r="R1885" s="241" t="e">
        <f>#REF!</f>
        <v>#REF!</v>
      </c>
      <c r="S1885" s="37"/>
      <c r="T1885" s="242" t="e">
        <f t="shared" si="268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69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1"/>
        <v>#REF!</v>
      </c>
      <c r="K1886" s="16" t="e">
        <f t="shared" si="262"/>
        <v>#REF!</v>
      </c>
      <c r="L1886" s="16" t="e">
        <f t="shared" si="263"/>
        <v>#REF!</v>
      </c>
      <c r="M1886" s="276" t="e">
        <f t="shared" si="264"/>
        <v>#REF!</v>
      </c>
      <c r="N1886" s="16" t="e">
        <f t="shared" si="265"/>
        <v>#REF!</v>
      </c>
      <c r="O1886" s="16" t="e">
        <f t="shared" si="266"/>
        <v>#REF!</v>
      </c>
      <c r="P1886" s="16" t="e">
        <f>#REF!</f>
        <v>#REF!</v>
      </c>
      <c r="Q1886" s="16" t="e">
        <f t="shared" si="267"/>
        <v>#REF!</v>
      </c>
      <c r="R1886" s="241" t="e">
        <f>#REF!</f>
        <v>#REF!</v>
      </c>
      <c r="S1886" s="37"/>
      <c r="T1886" s="242" t="e">
        <f t="shared" si="268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69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1"/>
        <v>#REF!</v>
      </c>
      <c r="K1887" s="16" t="e">
        <f t="shared" si="262"/>
        <v>#REF!</v>
      </c>
      <c r="L1887" s="16" t="e">
        <f t="shared" si="263"/>
        <v>#REF!</v>
      </c>
      <c r="M1887" s="276" t="e">
        <f t="shared" si="264"/>
        <v>#REF!</v>
      </c>
      <c r="N1887" s="16" t="e">
        <f t="shared" si="265"/>
        <v>#REF!</v>
      </c>
      <c r="O1887" s="16" t="e">
        <f t="shared" si="266"/>
        <v>#REF!</v>
      </c>
      <c r="P1887" s="16" t="e">
        <f>#REF!</f>
        <v>#REF!</v>
      </c>
      <c r="Q1887" s="16" t="e">
        <f t="shared" si="267"/>
        <v>#REF!</v>
      </c>
      <c r="R1887" s="241" t="e">
        <f>#REF!</f>
        <v>#REF!</v>
      </c>
      <c r="S1887" s="37"/>
      <c r="T1887" s="242" t="e">
        <f t="shared" si="268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69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1"/>
        <v>#REF!</v>
      </c>
      <c r="K1888" s="16" t="e">
        <f t="shared" si="262"/>
        <v>#REF!</v>
      </c>
      <c r="L1888" s="16" t="e">
        <f t="shared" si="263"/>
        <v>#REF!</v>
      </c>
      <c r="M1888" s="276" t="e">
        <f t="shared" si="264"/>
        <v>#REF!</v>
      </c>
      <c r="N1888" s="16" t="e">
        <f t="shared" si="265"/>
        <v>#REF!</v>
      </c>
      <c r="O1888" s="16" t="e">
        <f t="shared" si="266"/>
        <v>#REF!</v>
      </c>
      <c r="P1888" s="16" t="e">
        <f>#REF!</f>
        <v>#REF!</v>
      </c>
      <c r="Q1888" s="16" t="e">
        <f t="shared" si="267"/>
        <v>#REF!</v>
      </c>
      <c r="R1888" s="241" t="e">
        <f>#REF!</f>
        <v>#REF!</v>
      </c>
      <c r="S1888" s="37"/>
      <c r="T1888" s="242" t="e">
        <f t="shared" si="268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69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1"/>
        <v>#REF!</v>
      </c>
      <c r="K1889" s="16" t="e">
        <f t="shared" si="262"/>
        <v>#REF!</v>
      </c>
      <c r="L1889" s="16" t="e">
        <f t="shared" si="263"/>
        <v>#REF!</v>
      </c>
      <c r="M1889" s="276" t="e">
        <f t="shared" si="264"/>
        <v>#REF!</v>
      </c>
      <c r="N1889" s="16" t="e">
        <f t="shared" si="265"/>
        <v>#REF!</v>
      </c>
      <c r="O1889" s="16" t="e">
        <f t="shared" si="266"/>
        <v>#REF!</v>
      </c>
      <c r="P1889" s="16" t="e">
        <f>#REF!</f>
        <v>#REF!</v>
      </c>
      <c r="Q1889" s="16" t="e">
        <f t="shared" si="267"/>
        <v>#REF!</v>
      </c>
      <c r="R1889" s="241" t="e">
        <f>#REF!</f>
        <v>#REF!</v>
      </c>
      <c r="S1889" s="37"/>
      <c r="T1889" s="242" t="e">
        <f t="shared" si="268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69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1"/>
        <v>#REF!</v>
      </c>
      <c r="K1890" s="16" t="e">
        <f t="shared" si="262"/>
        <v>#REF!</v>
      </c>
      <c r="L1890" s="16" t="e">
        <f t="shared" si="263"/>
        <v>#REF!</v>
      </c>
      <c r="M1890" s="276" t="e">
        <f t="shared" si="264"/>
        <v>#REF!</v>
      </c>
      <c r="N1890" s="16" t="e">
        <f t="shared" si="265"/>
        <v>#REF!</v>
      </c>
      <c r="O1890" s="16" t="e">
        <f t="shared" si="266"/>
        <v>#REF!</v>
      </c>
      <c r="P1890" s="16" t="e">
        <f>#REF!</f>
        <v>#REF!</v>
      </c>
      <c r="Q1890" s="16" t="e">
        <f t="shared" si="267"/>
        <v>#REF!</v>
      </c>
      <c r="R1890" s="241" t="e">
        <f>#REF!</f>
        <v>#REF!</v>
      </c>
      <c r="S1890" s="37"/>
      <c r="T1890" s="242" t="e">
        <f t="shared" si="268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69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1"/>
        <v>#REF!</v>
      </c>
      <c r="K1891" s="16" t="e">
        <f t="shared" si="262"/>
        <v>#REF!</v>
      </c>
      <c r="L1891" s="16" t="e">
        <f t="shared" si="263"/>
        <v>#REF!</v>
      </c>
      <c r="M1891" s="276" t="e">
        <f t="shared" si="264"/>
        <v>#REF!</v>
      </c>
      <c r="N1891" s="16" t="e">
        <f t="shared" si="265"/>
        <v>#REF!</v>
      </c>
      <c r="O1891" s="16" t="e">
        <f t="shared" si="266"/>
        <v>#REF!</v>
      </c>
      <c r="P1891" s="16" t="e">
        <f>#REF!</f>
        <v>#REF!</v>
      </c>
      <c r="Q1891" s="16" t="e">
        <f t="shared" si="267"/>
        <v>#REF!</v>
      </c>
      <c r="R1891" s="241" t="e">
        <f>#REF!</f>
        <v>#REF!</v>
      </c>
      <c r="S1891" s="37"/>
      <c r="T1891" s="242" t="e">
        <f t="shared" si="268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69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1"/>
        <v>#REF!</v>
      </c>
      <c r="K1892" s="16" t="e">
        <f t="shared" si="262"/>
        <v>#REF!</v>
      </c>
      <c r="L1892" s="16" t="e">
        <f t="shared" si="263"/>
        <v>#REF!</v>
      </c>
      <c r="M1892" s="276" t="e">
        <f t="shared" si="264"/>
        <v>#REF!</v>
      </c>
      <c r="N1892" s="16" t="e">
        <f t="shared" si="265"/>
        <v>#REF!</v>
      </c>
      <c r="O1892" s="16" t="e">
        <f t="shared" si="266"/>
        <v>#REF!</v>
      </c>
      <c r="P1892" s="16" t="e">
        <f>#REF!</f>
        <v>#REF!</v>
      </c>
      <c r="Q1892" s="16" t="e">
        <f t="shared" si="267"/>
        <v>#REF!</v>
      </c>
      <c r="R1892" s="241" t="e">
        <f>#REF!</f>
        <v>#REF!</v>
      </c>
      <c r="S1892" s="37"/>
      <c r="T1892" s="242" t="e">
        <f t="shared" si="268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69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1"/>
        <v>#REF!</v>
      </c>
      <c r="K1893" s="16" t="e">
        <f t="shared" si="262"/>
        <v>#REF!</v>
      </c>
      <c r="L1893" s="16" t="e">
        <f t="shared" si="263"/>
        <v>#REF!</v>
      </c>
      <c r="M1893" s="276" t="e">
        <f t="shared" si="264"/>
        <v>#REF!</v>
      </c>
      <c r="N1893" s="16" t="e">
        <f t="shared" si="265"/>
        <v>#REF!</v>
      </c>
      <c r="O1893" s="16" t="e">
        <f t="shared" si="266"/>
        <v>#REF!</v>
      </c>
      <c r="P1893" s="16" t="e">
        <f>#REF!</f>
        <v>#REF!</v>
      </c>
      <c r="Q1893" s="16" t="e">
        <f t="shared" si="267"/>
        <v>#REF!</v>
      </c>
      <c r="R1893" s="241" t="e">
        <f>#REF!</f>
        <v>#REF!</v>
      </c>
      <c r="S1893" s="37"/>
      <c r="T1893" s="242" t="e">
        <f t="shared" si="268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69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1"/>
        <v>#REF!</v>
      </c>
      <c r="K1894" s="16" t="e">
        <f t="shared" si="262"/>
        <v>#REF!</v>
      </c>
      <c r="L1894" s="16" t="e">
        <f t="shared" si="263"/>
        <v>#REF!</v>
      </c>
      <c r="M1894" s="276" t="e">
        <f t="shared" si="264"/>
        <v>#REF!</v>
      </c>
      <c r="N1894" s="16" t="e">
        <f t="shared" si="265"/>
        <v>#REF!</v>
      </c>
      <c r="O1894" s="16" t="e">
        <f t="shared" si="266"/>
        <v>#REF!</v>
      </c>
      <c r="P1894" s="16" t="e">
        <f>#REF!</f>
        <v>#REF!</v>
      </c>
      <c r="Q1894" s="16" t="e">
        <f t="shared" si="267"/>
        <v>#REF!</v>
      </c>
      <c r="R1894" s="241" t="e">
        <f>#REF!</f>
        <v>#REF!</v>
      </c>
      <c r="S1894" s="37"/>
      <c r="T1894" s="242" t="e">
        <f t="shared" si="268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69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1"/>
        <v>#REF!</v>
      </c>
      <c r="K1895" s="16" t="e">
        <f t="shared" si="262"/>
        <v>#REF!</v>
      </c>
      <c r="L1895" s="16" t="e">
        <f t="shared" si="263"/>
        <v>#REF!</v>
      </c>
      <c r="M1895" s="276" t="e">
        <f t="shared" si="264"/>
        <v>#REF!</v>
      </c>
      <c r="N1895" s="16" t="e">
        <f t="shared" si="265"/>
        <v>#REF!</v>
      </c>
      <c r="O1895" s="16" t="e">
        <f t="shared" si="266"/>
        <v>#REF!</v>
      </c>
      <c r="P1895" s="16" t="e">
        <f>#REF!</f>
        <v>#REF!</v>
      </c>
      <c r="Q1895" s="16" t="e">
        <f t="shared" si="267"/>
        <v>#REF!</v>
      </c>
      <c r="R1895" s="241" t="e">
        <f>#REF!</f>
        <v>#REF!</v>
      </c>
      <c r="S1895" s="37"/>
      <c r="T1895" s="242" t="e">
        <f t="shared" si="268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69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1"/>
        <v>#REF!</v>
      </c>
      <c r="K1896" s="16" t="e">
        <f t="shared" si="262"/>
        <v>#REF!</v>
      </c>
      <c r="L1896" s="16" t="e">
        <f t="shared" si="263"/>
        <v>#REF!</v>
      </c>
      <c r="M1896" s="276" t="e">
        <f t="shared" si="264"/>
        <v>#REF!</v>
      </c>
      <c r="N1896" s="16" t="e">
        <f t="shared" si="265"/>
        <v>#REF!</v>
      </c>
      <c r="O1896" s="16" t="e">
        <f t="shared" si="266"/>
        <v>#REF!</v>
      </c>
      <c r="P1896" s="16" t="e">
        <f>#REF!</f>
        <v>#REF!</v>
      </c>
      <c r="Q1896" s="16" t="e">
        <f t="shared" si="267"/>
        <v>#REF!</v>
      </c>
      <c r="R1896" s="241" t="e">
        <f>#REF!</f>
        <v>#REF!</v>
      </c>
      <c r="S1896" s="37"/>
      <c r="T1896" s="242" t="e">
        <f t="shared" si="268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69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1"/>
        <v>#REF!</v>
      </c>
      <c r="K1897" s="16" t="e">
        <f t="shared" si="262"/>
        <v>#REF!</v>
      </c>
      <c r="L1897" s="16" t="e">
        <f t="shared" si="263"/>
        <v>#REF!</v>
      </c>
      <c r="M1897" s="276" t="e">
        <f t="shared" si="264"/>
        <v>#REF!</v>
      </c>
      <c r="N1897" s="16" t="e">
        <f t="shared" si="265"/>
        <v>#REF!</v>
      </c>
      <c r="O1897" s="16" t="e">
        <f t="shared" si="266"/>
        <v>#REF!</v>
      </c>
      <c r="P1897" s="16" t="e">
        <f>#REF!</f>
        <v>#REF!</v>
      </c>
      <c r="Q1897" s="16" t="e">
        <f t="shared" si="267"/>
        <v>#REF!</v>
      </c>
      <c r="R1897" s="241" t="e">
        <f>#REF!</f>
        <v>#REF!</v>
      </c>
      <c r="S1897" s="37"/>
      <c r="T1897" s="242" t="e">
        <f t="shared" si="268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69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1"/>
        <v>#REF!</v>
      </c>
      <c r="K1898" s="16" t="e">
        <f t="shared" si="262"/>
        <v>#REF!</v>
      </c>
      <c r="L1898" s="16" t="e">
        <f t="shared" si="263"/>
        <v>#REF!</v>
      </c>
      <c r="M1898" s="276" t="e">
        <f t="shared" si="264"/>
        <v>#REF!</v>
      </c>
      <c r="N1898" s="16" t="e">
        <f t="shared" si="265"/>
        <v>#REF!</v>
      </c>
      <c r="O1898" s="16" t="e">
        <f t="shared" si="266"/>
        <v>#REF!</v>
      </c>
      <c r="P1898" s="16" t="e">
        <f>#REF!</f>
        <v>#REF!</v>
      </c>
      <c r="Q1898" s="16" t="e">
        <f t="shared" si="267"/>
        <v>#REF!</v>
      </c>
      <c r="R1898" s="241" t="e">
        <f>#REF!</f>
        <v>#REF!</v>
      </c>
      <c r="S1898" s="37"/>
      <c r="T1898" s="242" t="e">
        <f t="shared" si="268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69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1"/>
        <v>#REF!</v>
      </c>
      <c r="K1899" s="16" t="e">
        <f t="shared" si="262"/>
        <v>#REF!</v>
      </c>
      <c r="L1899" s="16" t="e">
        <f t="shared" si="263"/>
        <v>#REF!</v>
      </c>
      <c r="M1899" s="276" t="e">
        <f t="shared" si="264"/>
        <v>#REF!</v>
      </c>
      <c r="N1899" s="16" t="e">
        <f t="shared" si="265"/>
        <v>#REF!</v>
      </c>
      <c r="O1899" s="16" t="e">
        <f t="shared" si="266"/>
        <v>#REF!</v>
      </c>
      <c r="P1899" s="16" t="e">
        <f>#REF!</f>
        <v>#REF!</v>
      </c>
      <c r="Q1899" s="16" t="e">
        <f t="shared" si="267"/>
        <v>#REF!</v>
      </c>
      <c r="R1899" s="241" t="e">
        <f>#REF!</f>
        <v>#REF!</v>
      </c>
      <c r="S1899" s="37"/>
      <c r="T1899" s="242" t="e">
        <f t="shared" si="268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69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1"/>
        <v>#REF!</v>
      </c>
      <c r="K1900" s="16" t="e">
        <f t="shared" si="262"/>
        <v>#REF!</v>
      </c>
      <c r="L1900" s="16" t="e">
        <f t="shared" si="263"/>
        <v>#REF!</v>
      </c>
      <c r="M1900" s="276" t="e">
        <f t="shared" si="264"/>
        <v>#REF!</v>
      </c>
      <c r="N1900" s="16" t="e">
        <f t="shared" si="265"/>
        <v>#REF!</v>
      </c>
      <c r="O1900" s="16" t="e">
        <f t="shared" si="266"/>
        <v>#REF!</v>
      </c>
      <c r="P1900" s="16" t="e">
        <f>#REF!</f>
        <v>#REF!</v>
      </c>
      <c r="Q1900" s="16" t="e">
        <f t="shared" si="267"/>
        <v>#REF!</v>
      </c>
      <c r="R1900" s="241" t="e">
        <f>#REF!</f>
        <v>#REF!</v>
      </c>
      <c r="S1900" s="37"/>
      <c r="T1900" s="242" t="e">
        <f t="shared" si="268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69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1"/>
        <v>#REF!</v>
      </c>
      <c r="K1901" s="16" t="e">
        <f t="shared" si="262"/>
        <v>#REF!</v>
      </c>
      <c r="L1901" s="16" t="e">
        <f t="shared" si="263"/>
        <v>#REF!</v>
      </c>
      <c r="M1901" s="276" t="e">
        <f t="shared" si="264"/>
        <v>#REF!</v>
      </c>
      <c r="N1901" s="16" t="e">
        <f t="shared" si="265"/>
        <v>#REF!</v>
      </c>
      <c r="O1901" s="16" t="e">
        <f t="shared" si="266"/>
        <v>#REF!</v>
      </c>
      <c r="P1901" s="16" t="e">
        <f>#REF!</f>
        <v>#REF!</v>
      </c>
      <c r="Q1901" s="16" t="e">
        <f t="shared" si="267"/>
        <v>#REF!</v>
      </c>
      <c r="R1901" s="241" t="e">
        <f>#REF!</f>
        <v>#REF!</v>
      </c>
      <c r="S1901" s="37"/>
      <c r="T1901" s="242" t="e">
        <f t="shared" si="268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69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1"/>
        <v>#REF!</v>
      </c>
      <c r="K1902" s="16" t="e">
        <f t="shared" si="262"/>
        <v>#REF!</v>
      </c>
      <c r="L1902" s="16" t="e">
        <f t="shared" si="263"/>
        <v>#REF!</v>
      </c>
      <c r="M1902" s="276" t="e">
        <f t="shared" si="264"/>
        <v>#REF!</v>
      </c>
      <c r="N1902" s="16" t="e">
        <f t="shared" si="265"/>
        <v>#REF!</v>
      </c>
      <c r="O1902" s="16" t="e">
        <f t="shared" si="266"/>
        <v>#REF!</v>
      </c>
      <c r="P1902" s="16" t="e">
        <f>#REF!</f>
        <v>#REF!</v>
      </c>
      <c r="Q1902" s="16" t="e">
        <f t="shared" si="267"/>
        <v>#REF!</v>
      </c>
      <c r="R1902" s="241" t="e">
        <f>#REF!</f>
        <v>#REF!</v>
      </c>
      <c r="S1902" s="37"/>
      <c r="T1902" s="242" t="e">
        <f t="shared" si="268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69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1"/>
        <v>#REF!</v>
      </c>
      <c r="K1903" s="16" t="e">
        <f t="shared" si="262"/>
        <v>#REF!</v>
      </c>
      <c r="L1903" s="16" t="e">
        <f t="shared" si="263"/>
        <v>#REF!</v>
      </c>
      <c r="M1903" s="276" t="e">
        <f t="shared" si="264"/>
        <v>#REF!</v>
      </c>
      <c r="N1903" s="16" t="e">
        <f t="shared" si="265"/>
        <v>#REF!</v>
      </c>
      <c r="O1903" s="16" t="e">
        <f t="shared" si="266"/>
        <v>#REF!</v>
      </c>
      <c r="P1903" s="16" t="e">
        <f>#REF!</f>
        <v>#REF!</v>
      </c>
      <c r="Q1903" s="16" t="e">
        <f t="shared" si="267"/>
        <v>#REF!</v>
      </c>
      <c r="R1903" s="241" t="e">
        <f>#REF!</f>
        <v>#REF!</v>
      </c>
      <c r="S1903" s="37"/>
      <c r="T1903" s="242" t="e">
        <f t="shared" si="268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69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1"/>
        <v>#REF!</v>
      </c>
      <c r="K1904" s="16" t="e">
        <f t="shared" si="262"/>
        <v>#REF!</v>
      </c>
      <c r="L1904" s="16" t="e">
        <f t="shared" si="263"/>
        <v>#REF!</v>
      </c>
      <c r="M1904" s="276" t="e">
        <f t="shared" si="264"/>
        <v>#REF!</v>
      </c>
      <c r="N1904" s="16" t="e">
        <f t="shared" si="265"/>
        <v>#REF!</v>
      </c>
      <c r="O1904" s="16" t="e">
        <f t="shared" si="266"/>
        <v>#REF!</v>
      </c>
      <c r="P1904" s="16" t="e">
        <f>#REF!</f>
        <v>#REF!</v>
      </c>
      <c r="Q1904" s="16" t="e">
        <f t="shared" si="267"/>
        <v>#REF!</v>
      </c>
      <c r="R1904" s="241" t="e">
        <f>#REF!</f>
        <v>#REF!</v>
      </c>
      <c r="S1904" s="37"/>
      <c r="T1904" s="242" t="e">
        <f t="shared" si="268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69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1"/>
        <v>#REF!</v>
      </c>
      <c r="K1905" s="16" t="e">
        <f t="shared" si="262"/>
        <v>#REF!</v>
      </c>
      <c r="L1905" s="16" t="e">
        <f t="shared" si="263"/>
        <v>#REF!</v>
      </c>
      <c r="M1905" s="276" t="e">
        <f t="shared" si="264"/>
        <v>#REF!</v>
      </c>
      <c r="N1905" s="16" t="e">
        <f t="shared" si="265"/>
        <v>#REF!</v>
      </c>
      <c r="O1905" s="16" t="e">
        <f t="shared" si="266"/>
        <v>#REF!</v>
      </c>
      <c r="P1905" s="16" t="e">
        <f>#REF!</f>
        <v>#REF!</v>
      </c>
      <c r="Q1905" s="16" t="e">
        <f t="shared" si="267"/>
        <v>#REF!</v>
      </c>
      <c r="R1905" s="241" t="e">
        <f>#REF!</f>
        <v>#REF!</v>
      </c>
      <c r="S1905" s="37"/>
      <c r="T1905" s="242" t="e">
        <f t="shared" si="268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69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1"/>
        <v>#REF!</v>
      </c>
      <c r="K1906" s="16" t="e">
        <f t="shared" si="262"/>
        <v>#REF!</v>
      </c>
      <c r="L1906" s="16" t="e">
        <f t="shared" si="263"/>
        <v>#REF!</v>
      </c>
      <c r="M1906" s="276" t="e">
        <f t="shared" si="264"/>
        <v>#REF!</v>
      </c>
      <c r="N1906" s="16" t="e">
        <f t="shared" si="265"/>
        <v>#REF!</v>
      </c>
      <c r="O1906" s="16" t="e">
        <f t="shared" si="266"/>
        <v>#REF!</v>
      </c>
      <c r="P1906" s="16" t="e">
        <f>#REF!</f>
        <v>#REF!</v>
      </c>
      <c r="Q1906" s="16" t="e">
        <f t="shared" si="267"/>
        <v>#REF!</v>
      </c>
      <c r="R1906" s="241" t="e">
        <f>#REF!</f>
        <v>#REF!</v>
      </c>
      <c r="S1906" s="37"/>
      <c r="T1906" s="242" t="e">
        <f t="shared" si="268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69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1"/>
        <v>#REF!</v>
      </c>
      <c r="K1907" s="16" t="e">
        <f t="shared" si="262"/>
        <v>#REF!</v>
      </c>
      <c r="L1907" s="16" t="e">
        <f t="shared" si="263"/>
        <v>#REF!</v>
      </c>
      <c r="M1907" s="276" t="e">
        <f t="shared" si="264"/>
        <v>#REF!</v>
      </c>
      <c r="N1907" s="16" t="e">
        <f t="shared" si="265"/>
        <v>#REF!</v>
      </c>
      <c r="O1907" s="16" t="e">
        <f t="shared" si="266"/>
        <v>#REF!</v>
      </c>
      <c r="P1907" s="16" t="e">
        <f>#REF!</f>
        <v>#REF!</v>
      </c>
      <c r="Q1907" s="16" t="e">
        <f t="shared" si="267"/>
        <v>#REF!</v>
      </c>
      <c r="R1907" s="241" t="e">
        <f>#REF!</f>
        <v>#REF!</v>
      </c>
      <c r="S1907" s="37"/>
      <c r="T1907" s="242" t="e">
        <f t="shared" si="268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69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1"/>
        <v>#REF!</v>
      </c>
      <c r="K1908" s="16" t="e">
        <f t="shared" si="262"/>
        <v>#REF!</v>
      </c>
      <c r="L1908" s="16" t="e">
        <f t="shared" si="263"/>
        <v>#REF!</v>
      </c>
      <c r="M1908" s="276" t="e">
        <f t="shared" si="264"/>
        <v>#REF!</v>
      </c>
      <c r="N1908" s="16" t="e">
        <f t="shared" si="265"/>
        <v>#REF!</v>
      </c>
      <c r="O1908" s="16" t="e">
        <f t="shared" si="266"/>
        <v>#REF!</v>
      </c>
      <c r="P1908" s="16" t="e">
        <f>#REF!</f>
        <v>#REF!</v>
      </c>
      <c r="Q1908" s="16" t="e">
        <f t="shared" si="267"/>
        <v>#REF!</v>
      </c>
      <c r="R1908" s="241" t="e">
        <f>#REF!</f>
        <v>#REF!</v>
      </c>
      <c r="S1908" s="37"/>
      <c r="T1908" s="242" t="e">
        <f t="shared" si="268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69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1"/>
        <v>#REF!</v>
      </c>
      <c r="K1909" s="16" t="e">
        <f t="shared" si="262"/>
        <v>#REF!</v>
      </c>
      <c r="L1909" s="16" t="e">
        <f t="shared" si="263"/>
        <v>#REF!</v>
      </c>
      <c r="M1909" s="276" t="e">
        <f t="shared" si="264"/>
        <v>#REF!</v>
      </c>
      <c r="N1909" s="16" t="e">
        <f t="shared" si="265"/>
        <v>#REF!</v>
      </c>
      <c r="O1909" s="16" t="e">
        <f t="shared" si="266"/>
        <v>#REF!</v>
      </c>
      <c r="P1909" s="16" t="e">
        <f>#REF!</f>
        <v>#REF!</v>
      </c>
      <c r="Q1909" s="16" t="e">
        <f t="shared" si="267"/>
        <v>#REF!</v>
      </c>
      <c r="R1909" s="241" t="e">
        <f>#REF!</f>
        <v>#REF!</v>
      </c>
      <c r="S1909" s="37"/>
      <c r="T1909" s="242" t="e">
        <f t="shared" si="268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69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1"/>
        <v>#REF!</v>
      </c>
      <c r="K1910" s="16" t="e">
        <f t="shared" si="262"/>
        <v>#REF!</v>
      </c>
      <c r="L1910" s="16" t="e">
        <f t="shared" si="263"/>
        <v>#REF!</v>
      </c>
      <c r="M1910" s="276" t="e">
        <f t="shared" si="264"/>
        <v>#REF!</v>
      </c>
      <c r="N1910" s="16" t="e">
        <f t="shared" si="265"/>
        <v>#REF!</v>
      </c>
      <c r="O1910" s="16" t="e">
        <f t="shared" si="266"/>
        <v>#REF!</v>
      </c>
      <c r="P1910" s="16" t="e">
        <f>#REF!</f>
        <v>#REF!</v>
      </c>
      <c r="Q1910" s="16" t="e">
        <f t="shared" si="267"/>
        <v>#REF!</v>
      </c>
      <c r="R1910" s="241" t="e">
        <f>#REF!</f>
        <v>#REF!</v>
      </c>
      <c r="S1910" s="37"/>
      <c r="T1910" s="242" t="e">
        <f t="shared" si="268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69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1"/>
        <v>#REF!</v>
      </c>
      <c r="K1911" s="16" t="e">
        <f t="shared" si="262"/>
        <v>#REF!</v>
      </c>
      <c r="L1911" s="16" t="e">
        <f t="shared" si="263"/>
        <v>#REF!</v>
      </c>
      <c r="M1911" s="276" t="e">
        <f t="shared" si="264"/>
        <v>#REF!</v>
      </c>
      <c r="N1911" s="16" t="e">
        <f t="shared" si="265"/>
        <v>#REF!</v>
      </c>
      <c r="O1911" s="16" t="e">
        <f t="shared" si="266"/>
        <v>#REF!</v>
      </c>
      <c r="P1911" s="16" t="e">
        <f>#REF!</f>
        <v>#REF!</v>
      </c>
      <c r="Q1911" s="16" t="e">
        <f t="shared" si="267"/>
        <v>#REF!</v>
      </c>
      <c r="R1911" s="241" t="e">
        <f>#REF!</f>
        <v>#REF!</v>
      </c>
      <c r="S1911" s="37"/>
      <c r="T1911" s="242" t="e">
        <f t="shared" si="268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69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1"/>
        <v>#REF!</v>
      </c>
      <c r="K1912" s="16" t="e">
        <f t="shared" si="262"/>
        <v>#REF!</v>
      </c>
      <c r="L1912" s="16" t="e">
        <f t="shared" si="263"/>
        <v>#REF!</v>
      </c>
      <c r="M1912" s="276" t="e">
        <f t="shared" si="264"/>
        <v>#REF!</v>
      </c>
      <c r="N1912" s="16" t="e">
        <f t="shared" si="265"/>
        <v>#REF!</v>
      </c>
      <c r="O1912" s="16" t="e">
        <f t="shared" si="266"/>
        <v>#REF!</v>
      </c>
      <c r="P1912" s="16" t="e">
        <f>#REF!</f>
        <v>#REF!</v>
      </c>
      <c r="Q1912" s="16" t="e">
        <f t="shared" si="267"/>
        <v>#REF!</v>
      </c>
      <c r="R1912" s="241" t="e">
        <f>#REF!</f>
        <v>#REF!</v>
      </c>
      <c r="S1912" s="37"/>
      <c r="T1912" s="242" t="e">
        <f t="shared" si="268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69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1"/>
        <v>#REF!</v>
      </c>
      <c r="K1913" s="16" t="e">
        <f t="shared" si="262"/>
        <v>#REF!</v>
      </c>
      <c r="L1913" s="16" t="e">
        <f t="shared" si="263"/>
        <v>#REF!</v>
      </c>
      <c r="M1913" s="276" t="e">
        <f t="shared" si="264"/>
        <v>#REF!</v>
      </c>
      <c r="N1913" s="16" t="e">
        <f t="shared" si="265"/>
        <v>#REF!</v>
      </c>
      <c r="O1913" s="16" t="e">
        <f t="shared" si="266"/>
        <v>#REF!</v>
      </c>
      <c r="P1913" s="16" t="e">
        <f>#REF!</f>
        <v>#REF!</v>
      </c>
      <c r="Q1913" s="16" t="e">
        <f t="shared" si="267"/>
        <v>#REF!</v>
      </c>
      <c r="R1913" s="241" t="e">
        <f>#REF!</f>
        <v>#REF!</v>
      </c>
      <c r="S1913" s="37"/>
      <c r="T1913" s="242" t="e">
        <f t="shared" si="268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69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1"/>
        <v>#REF!</v>
      </c>
      <c r="K1914" s="16" t="e">
        <f t="shared" si="262"/>
        <v>#REF!</v>
      </c>
      <c r="L1914" s="16" t="e">
        <f t="shared" si="263"/>
        <v>#REF!</v>
      </c>
      <c r="M1914" s="276" t="e">
        <f t="shared" si="264"/>
        <v>#REF!</v>
      </c>
      <c r="N1914" s="16" t="e">
        <f t="shared" si="265"/>
        <v>#REF!</v>
      </c>
      <c r="O1914" s="16" t="e">
        <f t="shared" si="266"/>
        <v>#REF!</v>
      </c>
      <c r="P1914" s="16" t="e">
        <f>#REF!</f>
        <v>#REF!</v>
      </c>
      <c r="Q1914" s="16" t="e">
        <f t="shared" si="267"/>
        <v>#REF!</v>
      </c>
      <c r="R1914" s="241" t="e">
        <f>#REF!</f>
        <v>#REF!</v>
      </c>
      <c r="S1914" s="37"/>
      <c r="T1914" s="242" t="e">
        <f t="shared" si="268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69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1"/>
        <v>#REF!</v>
      </c>
      <c r="K1915" s="16" t="e">
        <f t="shared" si="262"/>
        <v>#REF!</v>
      </c>
      <c r="L1915" s="16" t="e">
        <f t="shared" si="263"/>
        <v>#REF!</v>
      </c>
      <c r="M1915" s="276" t="e">
        <f t="shared" si="264"/>
        <v>#REF!</v>
      </c>
      <c r="N1915" s="16" t="e">
        <f t="shared" si="265"/>
        <v>#REF!</v>
      </c>
      <c r="O1915" s="16" t="e">
        <f t="shared" si="266"/>
        <v>#REF!</v>
      </c>
      <c r="P1915" s="16" t="e">
        <f>#REF!</f>
        <v>#REF!</v>
      </c>
      <c r="Q1915" s="16" t="e">
        <f t="shared" si="267"/>
        <v>#REF!</v>
      </c>
      <c r="R1915" s="241" t="e">
        <f>#REF!</f>
        <v>#REF!</v>
      </c>
      <c r="S1915" s="37"/>
      <c r="T1915" s="242" t="e">
        <f t="shared" si="268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69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1"/>
        <v>#REF!</v>
      </c>
      <c r="K1916" s="16" t="e">
        <f t="shared" si="262"/>
        <v>#REF!</v>
      </c>
      <c r="L1916" s="16" t="e">
        <f t="shared" si="263"/>
        <v>#REF!</v>
      </c>
      <c r="M1916" s="276" t="e">
        <f t="shared" si="264"/>
        <v>#REF!</v>
      </c>
      <c r="N1916" s="16" t="e">
        <f t="shared" si="265"/>
        <v>#REF!</v>
      </c>
      <c r="O1916" s="16" t="e">
        <f t="shared" si="266"/>
        <v>#REF!</v>
      </c>
      <c r="P1916" s="16" t="e">
        <f>#REF!</f>
        <v>#REF!</v>
      </c>
      <c r="Q1916" s="16" t="e">
        <f t="shared" si="267"/>
        <v>#REF!</v>
      </c>
      <c r="R1916" s="241" t="e">
        <f>#REF!</f>
        <v>#REF!</v>
      </c>
      <c r="S1916" s="37"/>
      <c r="T1916" s="242" t="e">
        <f t="shared" si="268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69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1"/>
        <v>#REF!</v>
      </c>
      <c r="K1917" s="16" t="e">
        <f t="shared" si="262"/>
        <v>#REF!</v>
      </c>
      <c r="L1917" s="16" t="e">
        <f t="shared" si="263"/>
        <v>#REF!</v>
      </c>
      <c r="M1917" s="276" t="e">
        <f t="shared" si="264"/>
        <v>#REF!</v>
      </c>
      <c r="N1917" s="16" t="e">
        <f t="shared" si="265"/>
        <v>#REF!</v>
      </c>
      <c r="O1917" s="16" t="e">
        <f t="shared" si="266"/>
        <v>#REF!</v>
      </c>
      <c r="P1917" s="16" t="e">
        <f>#REF!</f>
        <v>#REF!</v>
      </c>
      <c r="Q1917" s="16" t="e">
        <f t="shared" si="267"/>
        <v>#REF!</v>
      </c>
      <c r="R1917" s="241" t="e">
        <f>#REF!</f>
        <v>#REF!</v>
      </c>
      <c r="S1917" s="37"/>
      <c r="T1917" s="242" t="e">
        <f t="shared" si="268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69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1"/>
        <v>#REF!</v>
      </c>
      <c r="K1918" s="16" t="e">
        <f t="shared" si="262"/>
        <v>#REF!</v>
      </c>
      <c r="L1918" s="16" t="e">
        <f t="shared" si="263"/>
        <v>#REF!</v>
      </c>
      <c r="M1918" s="276" t="e">
        <f t="shared" si="264"/>
        <v>#REF!</v>
      </c>
      <c r="N1918" s="16" t="e">
        <f t="shared" si="265"/>
        <v>#REF!</v>
      </c>
      <c r="O1918" s="16" t="e">
        <f t="shared" si="266"/>
        <v>#REF!</v>
      </c>
      <c r="P1918" s="16" t="e">
        <f>#REF!</f>
        <v>#REF!</v>
      </c>
      <c r="Q1918" s="16" t="e">
        <f t="shared" si="267"/>
        <v>#REF!</v>
      </c>
      <c r="R1918" s="241" t="e">
        <f>#REF!</f>
        <v>#REF!</v>
      </c>
      <c r="S1918" s="37"/>
      <c r="T1918" s="242" t="e">
        <f t="shared" si="268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69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1"/>
        <v>#REF!</v>
      </c>
      <c r="K1919" s="16" t="e">
        <f t="shared" si="262"/>
        <v>#REF!</v>
      </c>
      <c r="L1919" s="16" t="e">
        <f t="shared" si="263"/>
        <v>#REF!</v>
      </c>
      <c r="M1919" s="276" t="e">
        <f t="shared" si="264"/>
        <v>#REF!</v>
      </c>
      <c r="N1919" s="16" t="e">
        <f t="shared" si="265"/>
        <v>#REF!</v>
      </c>
      <c r="O1919" s="16" t="e">
        <f t="shared" si="266"/>
        <v>#REF!</v>
      </c>
      <c r="P1919" s="16" t="e">
        <f>#REF!</f>
        <v>#REF!</v>
      </c>
      <c r="Q1919" s="16" t="e">
        <f t="shared" si="267"/>
        <v>#REF!</v>
      </c>
      <c r="R1919" s="241" t="e">
        <f>#REF!</f>
        <v>#REF!</v>
      </c>
      <c r="S1919" s="37"/>
      <c r="T1919" s="242" t="e">
        <f t="shared" si="268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69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1"/>
        <v>#REF!</v>
      </c>
      <c r="K1920" s="16" t="e">
        <f t="shared" si="262"/>
        <v>#REF!</v>
      </c>
      <c r="L1920" s="16" t="e">
        <f t="shared" si="263"/>
        <v>#REF!</v>
      </c>
      <c r="M1920" s="276" t="e">
        <f t="shared" si="264"/>
        <v>#REF!</v>
      </c>
      <c r="N1920" s="16" t="e">
        <f t="shared" si="265"/>
        <v>#REF!</v>
      </c>
      <c r="O1920" s="16" t="e">
        <f t="shared" si="266"/>
        <v>#REF!</v>
      </c>
      <c r="P1920" s="16" t="e">
        <f>#REF!</f>
        <v>#REF!</v>
      </c>
      <c r="Q1920" s="16" t="e">
        <f t="shared" si="267"/>
        <v>#REF!</v>
      </c>
      <c r="R1920" s="241" t="e">
        <f>#REF!</f>
        <v>#REF!</v>
      </c>
      <c r="S1920" s="37"/>
      <c r="T1920" s="242" t="e">
        <f t="shared" si="268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69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1"/>
        <v>#REF!</v>
      </c>
      <c r="K1921" s="16" t="e">
        <f t="shared" si="262"/>
        <v>#REF!</v>
      </c>
      <c r="L1921" s="16" t="e">
        <f t="shared" si="263"/>
        <v>#REF!</v>
      </c>
      <c r="M1921" s="276" t="e">
        <f t="shared" si="264"/>
        <v>#REF!</v>
      </c>
      <c r="N1921" s="16" t="e">
        <f t="shared" si="265"/>
        <v>#REF!</v>
      </c>
      <c r="O1921" s="16" t="e">
        <f t="shared" si="266"/>
        <v>#REF!</v>
      </c>
      <c r="P1921" s="16" t="e">
        <f>#REF!</f>
        <v>#REF!</v>
      </c>
      <c r="Q1921" s="16" t="e">
        <f t="shared" si="267"/>
        <v>#REF!</v>
      </c>
      <c r="R1921" s="241" t="e">
        <f>#REF!</f>
        <v>#REF!</v>
      </c>
      <c r="S1921" s="37"/>
      <c r="T1921" s="242" t="e">
        <f t="shared" si="268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69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1"/>
        <v>#REF!</v>
      </c>
      <c r="K1922" s="16" t="e">
        <f t="shared" si="262"/>
        <v>#REF!</v>
      </c>
      <c r="L1922" s="16" t="e">
        <f t="shared" si="263"/>
        <v>#REF!</v>
      </c>
      <c r="M1922" s="276" t="e">
        <f t="shared" si="264"/>
        <v>#REF!</v>
      </c>
      <c r="N1922" s="16" t="e">
        <f t="shared" si="265"/>
        <v>#REF!</v>
      </c>
      <c r="O1922" s="16" t="e">
        <f t="shared" si="266"/>
        <v>#REF!</v>
      </c>
      <c r="P1922" s="16" t="e">
        <f>#REF!</f>
        <v>#REF!</v>
      </c>
      <c r="Q1922" s="16" t="e">
        <f t="shared" si="267"/>
        <v>#REF!</v>
      </c>
      <c r="R1922" s="241" t="e">
        <f>#REF!</f>
        <v>#REF!</v>
      </c>
      <c r="S1922" s="37"/>
      <c r="T1922" s="242" t="e">
        <f t="shared" si="268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69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1"/>
        <v>#REF!</v>
      </c>
      <c r="K1923" s="16" t="e">
        <f t="shared" si="262"/>
        <v>#REF!</v>
      </c>
      <c r="L1923" s="16" t="e">
        <f t="shared" si="263"/>
        <v>#REF!</v>
      </c>
      <c r="M1923" s="276" t="e">
        <f t="shared" si="264"/>
        <v>#REF!</v>
      </c>
      <c r="N1923" s="16" t="e">
        <f t="shared" si="265"/>
        <v>#REF!</v>
      </c>
      <c r="O1923" s="16" t="e">
        <f t="shared" si="266"/>
        <v>#REF!</v>
      </c>
      <c r="P1923" s="16" t="e">
        <f>#REF!</f>
        <v>#REF!</v>
      </c>
      <c r="Q1923" s="16" t="e">
        <f t="shared" si="267"/>
        <v>#REF!</v>
      </c>
      <c r="R1923" s="241" t="e">
        <f>#REF!</f>
        <v>#REF!</v>
      </c>
      <c r="S1923" s="37"/>
      <c r="T1923" s="242" t="e">
        <f t="shared" si="268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69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1"/>
        <v>#REF!</v>
      </c>
      <c r="K1924" s="16" t="e">
        <f t="shared" si="262"/>
        <v>#REF!</v>
      </c>
      <c r="L1924" s="16" t="e">
        <f t="shared" si="263"/>
        <v>#REF!</v>
      </c>
      <c r="M1924" s="276" t="e">
        <f t="shared" si="264"/>
        <v>#REF!</v>
      </c>
      <c r="N1924" s="16" t="e">
        <f t="shared" si="265"/>
        <v>#REF!</v>
      </c>
      <c r="O1924" s="16" t="e">
        <f t="shared" si="266"/>
        <v>#REF!</v>
      </c>
      <c r="P1924" s="16" t="e">
        <f>#REF!</f>
        <v>#REF!</v>
      </c>
      <c r="Q1924" s="16" t="e">
        <f t="shared" si="267"/>
        <v>#REF!</v>
      </c>
      <c r="R1924" s="241" t="e">
        <f>#REF!</f>
        <v>#REF!</v>
      </c>
      <c r="S1924" s="37"/>
      <c r="T1924" s="242" t="e">
        <f t="shared" si="268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69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1"/>
        <v>#REF!</v>
      </c>
      <c r="K1925" s="16" t="e">
        <f t="shared" si="262"/>
        <v>#REF!</v>
      </c>
      <c r="L1925" s="16" t="e">
        <f t="shared" si="263"/>
        <v>#REF!</v>
      </c>
      <c r="M1925" s="276" t="e">
        <f t="shared" si="264"/>
        <v>#REF!</v>
      </c>
      <c r="N1925" s="16" t="e">
        <f t="shared" si="265"/>
        <v>#REF!</v>
      </c>
      <c r="O1925" s="16" t="e">
        <f t="shared" si="266"/>
        <v>#REF!</v>
      </c>
      <c r="P1925" s="16" t="e">
        <f>#REF!</f>
        <v>#REF!</v>
      </c>
      <c r="Q1925" s="16" t="e">
        <f t="shared" si="267"/>
        <v>#REF!</v>
      </c>
      <c r="R1925" s="241" t="e">
        <f>#REF!</f>
        <v>#REF!</v>
      </c>
      <c r="S1925" s="37"/>
      <c r="T1925" s="242" t="e">
        <f t="shared" si="268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69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0">I1926</f>
        <v>#REF!</v>
      </c>
      <c r="K1926" s="16" t="e">
        <f t="shared" ref="K1926:K1989" si="271">HOUR(I1926-H1926)+MINUTE(I1926-H1926)/60</f>
        <v>#REF!</v>
      </c>
      <c r="L1926" s="16" t="e">
        <f t="shared" ref="L1926:L1989" si="272">IF(J1926&lt;0.9993,"OP","")</f>
        <v>#REF!</v>
      </c>
      <c r="M1926" s="276" t="e">
        <f t="shared" ref="M1926:M1989" si="273">IF(K1926&lt;6,"ANT",IF(K1926&lt;12,"BLU","CID"))</f>
        <v>#REF!</v>
      </c>
      <c r="N1926" s="16" t="e">
        <f t="shared" ref="N1926:N1989" si="274">VALUE(O1926)</f>
        <v>#REF!</v>
      </c>
      <c r="O1926" s="16" t="e">
        <f t="shared" ref="O1926:O1989" si="275">SUBSTITUTE(P1926,"MW","")</f>
        <v>#REF!</v>
      </c>
      <c r="P1926" s="16" t="e">
        <f>#REF!</f>
        <v>#REF!</v>
      </c>
      <c r="Q1926" s="16" t="e">
        <f t="shared" ref="Q1926:Q1989" si="276">IF(J1926&gt;=0.99,"0","1")</f>
        <v>#REF!</v>
      </c>
      <c r="R1926" s="241" t="e">
        <f>#REF!</f>
        <v>#REF!</v>
      </c>
      <c r="S1926" s="37"/>
      <c r="T1926" s="242" t="e">
        <f t="shared" ref="T1926:T1989" si="277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0"/>
        <v>#REF!</v>
      </c>
      <c r="K1927" s="16" t="e">
        <f t="shared" si="271"/>
        <v>#REF!</v>
      </c>
      <c r="L1927" s="16" t="e">
        <f t="shared" si="272"/>
        <v>#REF!</v>
      </c>
      <c r="M1927" s="276" t="e">
        <f t="shared" si="273"/>
        <v>#REF!</v>
      </c>
      <c r="N1927" s="16" t="e">
        <f t="shared" si="274"/>
        <v>#REF!</v>
      </c>
      <c r="O1927" s="16" t="e">
        <f t="shared" si="275"/>
        <v>#REF!</v>
      </c>
      <c r="P1927" s="16" t="e">
        <f>#REF!</f>
        <v>#REF!</v>
      </c>
      <c r="Q1927" s="16" t="e">
        <f t="shared" si="276"/>
        <v>#REF!</v>
      </c>
      <c r="R1927" s="241" t="e">
        <f>#REF!</f>
        <v>#REF!</v>
      </c>
      <c r="S1927" s="37"/>
      <c r="T1927" s="242" t="e">
        <f t="shared" si="277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8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0"/>
        <v>#REF!</v>
      </c>
      <c r="K1928" s="16" t="e">
        <f t="shared" si="271"/>
        <v>#REF!</v>
      </c>
      <c r="L1928" s="16" t="e">
        <f t="shared" si="272"/>
        <v>#REF!</v>
      </c>
      <c r="M1928" s="276" t="e">
        <f t="shared" si="273"/>
        <v>#REF!</v>
      </c>
      <c r="N1928" s="16" t="e">
        <f t="shared" si="274"/>
        <v>#REF!</v>
      </c>
      <c r="O1928" s="16" t="e">
        <f t="shared" si="275"/>
        <v>#REF!</v>
      </c>
      <c r="P1928" s="16" t="e">
        <f>#REF!</f>
        <v>#REF!</v>
      </c>
      <c r="Q1928" s="16" t="e">
        <f t="shared" si="276"/>
        <v>#REF!</v>
      </c>
      <c r="R1928" s="241" t="e">
        <f>#REF!</f>
        <v>#REF!</v>
      </c>
      <c r="S1928" s="37"/>
      <c r="T1928" s="242" t="e">
        <f t="shared" si="277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8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0"/>
        <v>#REF!</v>
      </c>
      <c r="K1929" s="16" t="e">
        <f t="shared" si="271"/>
        <v>#REF!</v>
      </c>
      <c r="L1929" s="16" t="e">
        <f t="shared" si="272"/>
        <v>#REF!</v>
      </c>
      <c r="M1929" s="276" t="e">
        <f t="shared" si="273"/>
        <v>#REF!</v>
      </c>
      <c r="N1929" s="16" t="e">
        <f t="shared" si="274"/>
        <v>#REF!</v>
      </c>
      <c r="O1929" s="16" t="e">
        <f t="shared" si="275"/>
        <v>#REF!</v>
      </c>
      <c r="P1929" s="16" t="e">
        <f>#REF!</f>
        <v>#REF!</v>
      </c>
      <c r="Q1929" s="16" t="e">
        <f t="shared" si="276"/>
        <v>#REF!</v>
      </c>
      <c r="R1929" s="241" t="e">
        <f>#REF!</f>
        <v>#REF!</v>
      </c>
      <c r="S1929" s="37"/>
      <c r="T1929" s="242" t="e">
        <f t="shared" si="277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8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0"/>
        <v>#REF!</v>
      </c>
      <c r="K1930" s="16" t="e">
        <f t="shared" si="271"/>
        <v>#REF!</v>
      </c>
      <c r="L1930" s="16" t="e">
        <f t="shared" si="272"/>
        <v>#REF!</v>
      </c>
      <c r="M1930" s="276" t="e">
        <f t="shared" si="273"/>
        <v>#REF!</v>
      </c>
      <c r="N1930" s="16" t="e">
        <f t="shared" si="274"/>
        <v>#REF!</v>
      </c>
      <c r="O1930" s="16" t="e">
        <f t="shared" si="275"/>
        <v>#REF!</v>
      </c>
      <c r="P1930" s="16" t="e">
        <f>#REF!</f>
        <v>#REF!</v>
      </c>
      <c r="Q1930" s="16" t="e">
        <f t="shared" si="276"/>
        <v>#REF!</v>
      </c>
      <c r="R1930" s="241" t="e">
        <f>#REF!</f>
        <v>#REF!</v>
      </c>
      <c r="S1930" s="37"/>
      <c r="T1930" s="242" t="e">
        <f t="shared" si="277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8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0"/>
        <v>#REF!</v>
      </c>
      <c r="K1931" s="16" t="e">
        <f t="shared" si="271"/>
        <v>#REF!</v>
      </c>
      <c r="L1931" s="16" t="e">
        <f t="shared" si="272"/>
        <v>#REF!</v>
      </c>
      <c r="M1931" s="276" t="e">
        <f t="shared" si="273"/>
        <v>#REF!</v>
      </c>
      <c r="N1931" s="16" t="e">
        <f t="shared" si="274"/>
        <v>#REF!</v>
      </c>
      <c r="O1931" s="16" t="e">
        <f t="shared" si="275"/>
        <v>#REF!</v>
      </c>
      <c r="P1931" s="16" t="e">
        <f>#REF!</f>
        <v>#REF!</v>
      </c>
      <c r="Q1931" s="16" t="e">
        <f t="shared" si="276"/>
        <v>#REF!</v>
      </c>
      <c r="R1931" s="241" t="e">
        <f>#REF!</f>
        <v>#REF!</v>
      </c>
      <c r="S1931" s="37"/>
      <c r="T1931" s="242" t="e">
        <f t="shared" si="277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8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0"/>
        <v>#REF!</v>
      </c>
      <c r="K1932" s="16" t="e">
        <f t="shared" si="271"/>
        <v>#REF!</v>
      </c>
      <c r="L1932" s="16" t="e">
        <f t="shared" si="272"/>
        <v>#REF!</v>
      </c>
      <c r="M1932" s="276" t="e">
        <f t="shared" si="273"/>
        <v>#REF!</v>
      </c>
      <c r="N1932" s="16" t="e">
        <f t="shared" si="274"/>
        <v>#REF!</v>
      </c>
      <c r="O1932" s="16" t="e">
        <f t="shared" si="275"/>
        <v>#REF!</v>
      </c>
      <c r="P1932" s="16" t="e">
        <f>#REF!</f>
        <v>#REF!</v>
      </c>
      <c r="Q1932" s="16" t="e">
        <f t="shared" si="276"/>
        <v>#REF!</v>
      </c>
      <c r="R1932" s="241" t="e">
        <f>#REF!</f>
        <v>#REF!</v>
      </c>
      <c r="S1932" s="37"/>
      <c r="T1932" s="242" t="e">
        <f t="shared" si="277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8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0"/>
        <v>#REF!</v>
      </c>
      <c r="K1933" s="16" t="e">
        <f t="shared" si="271"/>
        <v>#REF!</v>
      </c>
      <c r="L1933" s="16" t="e">
        <f t="shared" si="272"/>
        <v>#REF!</v>
      </c>
      <c r="M1933" s="276" t="e">
        <f t="shared" si="273"/>
        <v>#REF!</v>
      </c>
      <c r="N1933" s="16" t="e">
        <f t="shared" si="274"/>
        <v>#REF!</v>
      </c>
      <c r="O1933" s="16" t="e">
        <f t="shared" si="275"/>
        <v>#REF!</v>
      </c>
      <c r="P1933" s="16" t="e">
        <f>#REF!</f>
        <v>#REF!</v>
      </c>
      <c r="Q1933" s="16" t="e">
        <f t="shared" si="276"/>
        <v>#REF!</v>
      </c>
      <c r="R1933" s="241" t="e">
        <f>#REF!</f>
        <v>#REF!</v>
      </c>
      <c r="S1933" s="37"/>
      <c r="T1933" s="242" t="e">
        <f t="shared" si="277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8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0"/>
        <v>#REF!</v>
      </c>
      <c r="K1934" s="16" t="e">
        <f t="shared" si="271"/>
        <v>#REF!</v>
      </c>
      <c r="L1934" s="16" t="e">
        <f t="shared" si="272"/>
        <v>#REF!</v>
      </c>
      <c r="M1934" s="276" t="e">
        <f t="shared" si="273"/>
        <v>#REF!</v>
      </c>
      <c r="N1934" s="16" t="e">
        <f t="shared" si="274"/>
        <v>#REF!</v>
      </c>
      <c r="O1934" s="16" t="e">
        <f t="shared" si="275"/>
        <v>#REF!</v>
      </c>
      <c r="P1934" s="16" t="e">
        <f>#REF!</f>
        <v>#REF!</v>
      </c>
      <c r="Q1934" s="16" t="e">
        <f t="shared" si="276"/>
        <v>#REF!</v>
      </c>
      <c r="R1934" s="241" t="e">
        <f>#REF!</f>
        <v>#REF!</v>
      </c>
      <c r="S1934" s="37"/>
      <c r="T1934" s="242" t="e">
        <f t="shared" si="277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8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0"/>
        <v>#REF!</v>
      </c>
      <c r="K1935" s="16" t="e">
        <f t="shared" si="271"/>
        <v>#REF!</v>
      </c>
      <c r="L1935" s="16" t="e">
        <f t="shared" si="272"/>
        <v>#REF!</v>
      </c>
      <c r="M1935" s="276" t="e">
        <f t="shared" si="273"/>
        <v>#REF!</v>
      </c>
      <c r="N1935" s="16" t="e">
        <f t="shared" si="274"/>
        <v>#REF!</v>
      </c>
      <c r="O1935" s="16" t="e">
        <f t="shared" si="275"/>
        <v>#REF!</v>
      </c>
      <c r="P1935" s="16" t="e">
        <f>#REF!</f>
        <v>#REF!</v>
      </c>
      <c r="Q1935" s="16" t="e">
        <f t="shared" si="276"/>
        <v>#REF!</v>
      </c>
      <c r="R1935" s="241" t="e">
        <f>#REF!</f>
        <v>#REF!</v>
      </c>
      <c r="S1935" s="37"/>
      <c r="T1935" s="242" t="e">
        <f t="shared" si="277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8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0"/>
        <v>#REF!</v>
      </c>
      <c r="K1936" s="16" t="e">
        <f t="shared" si="271"/>
        <v>#REF!</v>
      </c>
      <c r="L1936" s="16" t="e">
        <f t="shared" si="272"/>
        <v>#REF!</v>
      </c>
      <c r="M1936" s="276" t="e">
        <f t="shared" si="273"/>
        <v>#REF!</v>
      </c>
      <c r="N1936" s="16" t="e">
        <f t="shared" si="274"/>
        <v>#REF!</v>
      </c>
      <c r="O1936" s="16" t="e">
        <f t="shared" si="275"/>
        <v>#REF!</v>
      </c>
      <c r="P1936" s="16" t="e">
        <f>#REF!</f>
        <v>#REF!</v>
      </c>
      <c r="Q1936" s="16" t="e">
        <f t="shared" si="276"/>
        <v>#REF!</v>
      </c>
      <c r="R1936" s="241" t="e">
        <f>#REF!</f>
        <v>#REF!</v>
      </c>
      <c r="S1936" s="37"/>
      <c r="T1936" s="242" t="e">
        <f t="shared" si="277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8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0"/>
        <v>#REF!</v>
      </c>
      <c r="K1937" s="16" t="e">
        <f t="shared" si="271"/>
        <v>#REF!</v>
      </c>
      <c r="L1937" s="16" t="e">
        <f t="shared" si="272"/>
        <v>#REF!</v>
      </c>
      <c r="M1937" s="276" t="e">
        <f t="shared" si="273"/>
        <v>#REF!</v>
      </c>
      <c r="N1937" s="16" t="e">
        <f t="shared" si="274"/>
        <v>#REF!</v>
      </c>
      <c r="O1937" s="16" t="e">
        <f t="shared" si="275"/>
        <v>#REF!</v>
      </c>
      <c r="P1937" s="16" t="e">
        <f>#REF!</f>
        <v>#REF!</v>
      </c>
      <c r="Q1937" s="16" t="e">
        <f t="shared" si="276"/>
        <v>#REF!</v>
      </c>
      <c r="R1937" s="241" t="e">
        <f>#REF!</f>
        <v>#REF!</v>
      </c>
      <c r="S1937" s="37"/>
      <c r="T1937" s="242" t="e">
        <f t="shared" si="277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8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0"/>
        <v>#REF!</v>
      </c>
      <c r="K1938" s="16" t="e">
        <f t="shared" si="271"/>
        <v>#REF!</v>
      </c>
      <c r="L1938" s="16" t="e">
        <f t="shared" si="272"/>
        <v>#REF!</v>
      </c>
      <c r="M1938" s="276" t="e">
        <f t="shared" si="273"/>
        <v>#REF!</v>
      </c>
      <c r="N1938" s="16" t="e">
        <f t="shared" si="274"/>
        <v>#REF!</v>
      </c>
      <c r="O1938" s="16" t="e">
        <f t="shared" si="275"/>
        <v>#REF!</v>
      </c>
      <c r="P1938" s="16" t="e">
        <f>#REF!</f>
        <v>#REF!</v>
      </c>
      <c r="Q1938" s="16" t="e">
        <f t="shared" si="276"/>
        <v>#REF!</v>
      </c>
      <c r="R1938" s="241" t="e">
        <f>#REF!</f>
        <v>#REF!</v>
      </c>
      <c r="S1938" s="37"/>
      <c r="T1938" s="242" t="e">
        <f t="shared" si="277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8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0"/>
        <v>#REF!</v>
      </c>
      <c r="K1939" s="16" t="e">
        <f t="shared" si="271"/>
        <v>#REF!</v>
      </c>
      <c r="L1939" s="16" t="e">
        <f t="shared" si="272"/>
        <v>#REF!</v>
      </c>
      <c r="M1939" s="276" t="e">
        <f t="shared" si="273"/>
        <v>#REF!</v>
      </c>
      <c r="N1939" s="16" t="e">
        <f t="shared" si="274"/>
        <v>#REF!</v>
      </c>
      <c r="O1939" s="16" t="e">
        <f t="shared" si="275"/>
        <v>#REF!</v>
      </c>
      <c r="P1939" s="16" t="e">
        <f>#REF!</f>
        <v>#REF!</v>
      </c>
      <c r="Q1939" s="16" t="e">
        <f t="shared" si="276"/>
        <v>#REF!</v>
      </c>
      <c r="R1939" s="241" t="e">
        <f>#REF!</f>
        <v>#REF!</v>
      </c>
      <c r="S1939" s="37"/>
      <c r="T1939" s="242" t="e">
        <f t="shared" si="277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8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0"/>
        <v>#REF!</v>
      </c>
      <c r="K1940" s="16" t="e">
        <f t="shared" si="271"/>
        <v>#REF!</v>
      </c>
      <c r="L1940" s="16" t="e">
        <f t="shared" si="272"/>
        <v>#REF!</v>
      </c>
      <c r="M1940" s="276" t="e">
        <f t="shared" si="273"/>
        <v>#REF!</v>
      </c>
      <c r="N1940" s="16" t="e">
        <f t="shared" si="274"/>
        <v>#REF!</v>
      </c>
      <c r="O1940" s="16" t="e">
        <f t="shared" si="275"/>
        <v>#REF!</v>
      </c>
      <c r="P1940" s="16" t="e">
        <f>#REF!</f>
        <v>#REF!</v>
      </c>
      <c r="Q1940" s="16" t="e">
        <f t="shared" si="276"/>
        <v>#REF!</v>
      </c>
      <c r="R1940" s="241" t="e">
        <f>#REF!</f>
        <v>#REF!</v>
      </c>
      <c r="S1940" s="37"/>
      <c r="T1940" s="242" t="e">
        <f t="shared" si="277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8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0"/>
        <v>#REF!</v>
      </c>
      <c r="K1941" s="16" t="e">
        <f t="shared" si="271"/>
        <v>#REF!</v>
      </c>
      <c r="L1941" s="16" t="e">
        <f t="shared" si="272"/>
        <v>#REF!</v>
      </c>
      <c r="M1941" s="276" t="e">
        <f t="shared" si="273"/>
        <v>#REF!</v>
      </c>
      <c r="N1941" s="16" t="e">
        <f t="shared" si="274"/>
        <v>#REF!</v>
      </c>
      <c r="O1941" s="16" t="e">
        <f t="shared" si="275"/>
        <v>#REF!</v>
      </c>
      <c r="P1941" s="16" t="e">
        <f>#REF!</f>
        <v>#REF!</v>
      </c>
      <c r="Q1941" s="16" t="e">
        <f t="shared" si="276"/>
        <v>#REF!</v>
      </c>
      <c r="R1941" s="241" t="e">
        <f>#REF!</f>
        <v>#REF!</v>
      </c>
      <c r="S1941" s="37"/>
      <c r="T1941" s="242" t="e">
        <f t="shared" si="277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8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0"/>
        <v>#REF!</v>
      </c>
      <c r="K1942" s="16" t="e">
        <f t="shared" si="271"/>
        <v>#REF!</v>
      </c>
      <c r="L1942" s="16" t="e">
        <f t="shared" si="272"/>
        <v>#REF!</v>
      </c>
      <c r="M1942" s="276" t="e">
        <f t="shared" si="273"/>
        <v>#REF!</v>
      </c>
      <c r="N1942" s="16" t="e">
        <f t="shared" si="274"/>
        <v>#REF!</v>
      </c>
      <c r="O1942" s="16" t="e">
        <f t="shared" si="275"/>
        <v>#REF!</v>
      </c>
      <c r="P1942" s="16" t="e">
        <f>#REF!</f>
        <v>#REF!</v>
      </c>
      <c r="Q1942" s="16" t="e">
        <f t="shared" si="276"/>
        <v>#REF!</v>
      </c>
      <c r="R1942" s="241" t="e">
        <f>#REF!</f>
        <v>#REF!</v>
      </c>
      <c r="S1942" s="37"/>
      <c r="T1942" s="242" t="e">
        <f t="shared" si="277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8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0"/>
        <v>#REF!</v>
      </c>
      <c r="K1943" s="16" t="e">
        <f t="shared" si="271"/>
        <v>#REF!</v>
      </c>
      <c r="L1943" s="16" t="e">
        <f t="shared" si="272"/>
        <v>#REF!</v>
      </c>
      <c r="M1943" s="276" t="e">
        <f t="shared" si="273"/>
        <v>#REF!</v>
      </c>
      <c r="N1943" s="16" t="e">
        <f t="shared" si="274"/>
        <v>#REF!</v>
      </c>
      <c r="O1943" s="16" t="e">
        <f t="shared" si="275"/>
        <v>#REF!</v>
      </c>
      <c r="P1943" s="16" t="e">
        <f>#REF!</f>
        <v>#REF!</v>
      </c>
      <c r="Q1943" s="16" t="e">
        <f t="shared" si="276"/>
        <v>#REF!</v>
      </c>
      <c r="R1943" s="241" t="e">
        <f>#REF!</f>
        <v>#REF!</v>
      </c>
      <c r="S1943" s="37"/>
      <c r="T1943" s="242" t="e">
        <f t="shared" si="277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8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0"/>
        <v>#REF!</v>
      </c>
      <c r="K1944" s="16" t="e">
        <f t="shared" si="271"/>
        <v>#REF!</v>
      </c>
      <c r="L1944" s="16" t="e">
        <f t="shared" si="272"/>
        <v>#REF!</v>
      </c>
      <c r="M1944" s="276" t="e">
        <f t="shared" si="273"/>
        <v>#REF!</v>
      </c>
      <c r="N1944" s="16" t="e">
        <f t="shared" si="274"/>
        <v>#REF!</v>
      </c>
      <c r="O1944" s="16" t="e">
        <f t="shared" si="275"/>
        <v>#REF!</v>
      </c>
      <c r="P1944" s="16" t="e">
        <f>#REF!</f>
        <v>#REF!</v>
      </c>
      <c r="Q1944" s="16" t="e">
        <f t="shared" si="276"/>
        <v>#REF!</v>
      </c>
      <c r="R1944" s="241" t="e">
        <f>#REF!</f>
        <v>#REF!</v>
      </c>
      <c r="S1944" s="37"/>
      <c r="T1944" s="242" t="e">
        <f t="shared" si="277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8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0"/>
        <v>#REF!</v>
      </c>
      <c r="K1945" s="16" t="e">
        <f t="shared" si="271"/>
        <v>#REF!</v>
      </c>
      <c r="L1945" s="16" t="e">
        <f t="shared" si="272"/>
        <v>#REF!</v>
      </c>
      <c r="M1945" s="276" t="e">
        <f t="shared" si="273"/>
        <v>#REF!</v>
      </c>
      <c r="N1945" s="16" t="e">
        <f t="shared" si="274"/>
        <v>#REF!</v>
      </c>
      <c r="O1945" s="16" t="e">
        <f t="shared" si="275"/>
        <v>#REF!</v>
      </c>
      <c r="P1945" s="16" t="e">
        <f>#REF!</f>
        <v>#REF!</v>
      </c>
      <c r="Q1945" s="16" t="e">
        <f t="shared" si="276"/>
        <v>#REF!</v>
      </c>
      <c r="R1945" s="241" t="e">
        <f>#REF!</f>
        <v>#REF!</v>
      </c>
      <c r="S1945" s="37"/>
      <c r="T1945" s="242" t="e">
        <f t="shared" si="277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8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0"/>
        <v>#REF!</v>
      </c>
      <c r="K1946" s="16" t="e">
        <f t="shared" si="271"/>
        <v>#REF!</v>
      </c>
      <c r="L1946" s="16" t="e">
        <f t="shared" si="272"/>
        <v>#REF!</v>
      </c>
      <c r="M1946" s="276" t="e">
        <f t="shared" si="273"/>
        <v>#REF!</v>
      </c>
      <c r="N1946" s="16" t="e">
        <f t="shared" si="274"/>
        <v>#REF!</v>
      </c>
      <c r="O1946" s="16" t="e">
        <f t="shared" si="275"/>
        <v>#REF!</v>
      </c>
      <c r="P1946" s="16" t="e">
        <f>#REF!</f>
        <v>#REF!</v>
      </c>
      <c r="Q1946" s="16" t="e">
        <f t="shared" si="276"/>
        <v>#REF!</v>
      </c>
      <c r="R1946" s="241" t="e">
        <f>#REF!</f>
        <v>#REF!</v>
      </c>
      <c r="S1946" s="37"/>
      <c r="T1946" s="242" t="e">
        <f t="shared" si="277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8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0"/>
        <v>#REF!</v>
      </c>
      <c r="K1947" s="16" t="e">
        <f t="shared" si="271"/>
        <v>#REF!</v>
      </c>
      <c r="L1947" s="16" t="e">
        <f t="shared" si="272"/>
        <v>#REF!</v>
      </c>
      <c r="M1947" s="276" t="e">
        <f t="shared" si="273"/>
        <v>#REF!</v>
      </c>
      <c r="N1947" s="16" t="e">
        <f t="shared" si="274"/>
        <v>#REF!</v>
      </c>
      <c r="O1947" s="16" t="e">
        <f t="shared" si="275"/>
        <v>#REF!</v>
      </c>
      <c r="P1947" s="16" t="e">
        <f>#REF!</f>
        <v>#REF!</v>
      </c>
      <c r="Q1947" s="16" t="e">
        <f t="shared" si="276"/>
        <v>#REF!</v>
      </c>
      <c r="R1947" s="241" t="e">
        <f>#REF!</f>
        <v>#REF!</v>
      </c>
      <c r="S1947" s="37"/>
      <c r="T1947" s="242" t="e">
        <f t="shared" si="277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8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0"/>
        <v>#REF!</v>
      </c>
      <c r="K1948" s="16" t="e">
        <f t="shared" si="271"/>
        <v>#REF!</v>
      </c>
      <c r="L1948" s="16" t="e">
        <f t="shared" si="272"/>
        <v>#REF!</v>
      </c>
      <c r="M1948" s="276" t="e">
        <f t="shared" si="273"/>
        <v>#REF!</v>
      </c>
      <c r="N1948" s="16" t="e">
        <f t="shared" si="274"/>
        <v>#REF!</v>
      </c>
      <c r="O1948" s="16" t="e">
        <f t="shared" si="275"/>
        <v>#REF!</v>
      </c>
      <c r="P1948" s="16" t="e">
        <f>#REF!</f>
        <v>#REF!</v>
      </c>
      <c r="Q1948" s="16" t="e">
        <f t="shared" si="276"/>
        <v>#REF!</v>
      </c>
      <c r="R1948" s="241" t="e">
        <f>#REF!</f>
        <v>#REF!</v>
      </c>
      <c r="S1948" s="37"/>
      <c r="T1948" s="242" t="e">
        <f t="shared" si="277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8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0"/>
        <v>#REF!</v>
      </c>
      <c r="K1949" s="16" t="e">
        <f t="shared" si="271"/>
        <v>#REF!</v>
      </c>
      <c r="L1949" s="16" t="e">
        <f t="shared" si="272"/>
        <v>#REF!</v>
      </c>
      <c r="M1949" s="276" t="e">
        <f t="shared" si="273"/>
        <v>#REF!</v>
      </c>
      <c r="N1949" s="16" t="e">
        <f t="shared" si="274"/>
        <v>#REF!</v>
      </c>
      <c r="O1949" s="16" t="e">
        <f t="shared" si="275"/>
        <v>#REF!</v>
      </c>
      <c r="P1949" s="16" t="e">
        <f>#REF!</f>
        <v>#REF!</v>
      </c>
      <c r="Q1949" s="16" t="e">
        <f t="shared" si="276"/>
        <v>#REF!</v>
      </c>
      <c r="R1949" s="241" t="e">
        <f>#REF!</f>
        <v>#REF!</v>
      </c>
      <c r="S1949" s="37"/>
      <c r="T1949" s="242" t="e">
        <f t="shared" si="277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8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0"/>
        <v>#REF!</v>
      </c>
      <c r="K1950" s="16" t="e">
        <f t="shared" si="271"/>
        <v>#REF!</v>
      </c>
      <c r="L1950" s="16" t="e">
        <f t="shared" si="272"/>
        <v>#REF!</v>
      </c>
      <c r="M1950" s="276" t="e">
        <f t="shared" si="273"/>
        <v>#REF!</v>
      </c>
      <c r="N1950" s="16" t="e">
        <f t="shared" si="274"/>
        <v>#REF!</v>
      </c>
      <c r="O1950" s="16" t="e">
        <f t="shared" si="275"/>
        <v>#REF!</v>
      </c>
      <c r="P1950" s="16" t="e">
        <f>#REF!</f>
        <v>#REF!</v>
      </c>
      <c r="Q1950" s="16" t="e">
        <f t="shared" si="276"/>
        <v>#REF!</v>
      </c>
      <c r="R1950" s="241" t="e">
        <f>#REF!</f>
        <v>#REF!</v>
      </c>
      <c r="S1950" s="37"/>
      <c r="T1950" s="242" t="e">
        <f t="shared" si="277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8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0"/>
        <v>#REF!</v>
      </c>
      <c r="K1951" s="16" t="e">
        <f t="shared" si="271"/>
        <v>#REF!</v>
      </c>
      <c r="L1951" s="16" t="e">
        <f t="shared" si="272"/>
        <v>#REF!</v>
      </c>
      <c r="M1951" s="276" t="e">
        <f t="shared" si="273"/>
        <v>#REF!</v>
      </c>
      <c r="N1951" s="16" t="e">
        <f t="shared" si="274"/>
        <v>#REF!</v>
      </c>
      <c r="O1951" s="16" t="e">
        <f t="shared" si="275"/>
        <v>#REF!</v>
      </c>
      <c r="P1951" s="16" t="e">
        <f>#REF!</f>
        <v>#REF!</v>
      </c>
      <c r="Q1951" s="16" t="e">
        <f t="shared" si="276"/>
        <v>#REF!</v>
      </c>
      <c r="R1951" s="241" t="e">
        <f>#REF!</f>
        <v>#REF!</v>
      </c>
      <c r="S1951" s="37"/>
      <c r="T1951" s="242" t="e">
        <f t="shared" si="277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8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0"/>
        <v>#REF!</v>
      </c>
      <c r="K1952" s="16" t="e">
        <f t="shared" si="271"/>
        <v>#REF!</v>
      </c>
      <c r="L1952" s="16" t="e">
        <f t="shared" si="272"/>
        <v>#REF!</v>
      </c>
      <c r="M1952" s="276" t="e">
        <f t="shared" si="273"/>
        <v>#REF!</v>
      </c>
      <c r="N1952" s="16" t="e">
        <f t="shared" si="274"/>
        <v>#REF!</v>
      </c>
      <c r="O1952" s="16" t="e">
        <f t="shared" si="275"/>
        <v>#REF!</v>
      </c>
      <c r="P1952" s="16" t="e">
        <f>#REF!</f>
        <v>#REF!</v>
      </c>
      <c r="Q1952" s="16" t="e">
        <f t="shared" si="276"/>
        <v>#REF!</v>
      </c>
      <c r="R1952" s="241" t="e">
        <f>#REF!</f>
        <v>#REF!</v>
      </c>
      <c r="S1952" s="37"/>
      <c r="T1952" s="242" t="e">
        <f t="shared" si="277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8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0"/>
        <v>#REF!</v>
      </c>
      <c r="K1953" s="16" t="e">
        <f t="shared" si="271"/>
        <v>#REF!</v>
      </c>
      <c r="L1953" s="16" t="e">
        <f t="shared" si="272"/>
        <v>#REF!</v>
      </c>
      <c r="M1953" s="276" t="e">
        <f t="shared" si="273"/>
        <v>#REF!</v>
      </c>
      <c r="N1953" s="16" t="e">
        <f t="shared" si="274"/>
        <v>#REF!</v>
      </c>
      <c r="O1953" s="16" t="e">
        <f t="shared" si="275"/>
        <v>#REF!</v>
      </c>
      <c r="P1953" s="16" t="e">
        <f>#REF!</f>
        <v>#REF!</v>
      </c>
      <c r="Q1953" s="16" t="e">
        <f t="shared" si="276"/>
        <v>#REF!</v>
      </c>
      <c r="R1953" s="241" t="e">
        <f>#REF!</f>
        <v>#REF!</v>
      </c>
      <c r="S1953" s="37"/>
      <c r="T1953" s="242" t="e">
        <f t="shared" si="277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8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0"/>
        <v>#REF!</v>
      </c>
      <c r="K1954" s="16" t="e">
        <f t="shared" si="271"/>
        <v>#REF!</v>
      </c>
      <c r="L1954" s="16" t="e">
        <f t="shared" si="272"/>
        <v>#REF!</v>
      </c>
      <c r="M1954" s="276" t="e">
        <f t="shared" si="273"/>
        <v>#REF!</v>
      </c>
      <c r="N1954" s="16" t="e">
        <f t="shared" si="274"/>
        <v>#REF!</v>
      </c>
      <c r="O1954" s="16" t="e">
        <f t="shared" si="275"/>
        <v>#REF!</v>
      </c>
      <c r="P1954" s="16" t="e">
        <f>#REF!</f>
        <v>#REF!</v>
      </c>
      <c r="Q1954" s="16" t="e">
        <f t="shared" si="276"/>
        <v>#REF!</v>
      </c>
      <c r="R1954" s="241" t="e">
        <f>#REF!</f>
        <v>#REF!</v>
      </c>
      <c r="S1954" s="37"/>
      <c r="T1954" s="242" t="e">
        <f t="shared" si="277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8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0"/>
        <v>#REF!</v>
      </c>
      <c r="K1955" s="16" t="e">
        <f t="shared" si="271"/>
        <v>#REF!</v>
      </c>
      <c r="L1955" s="16" t="e">
        <f t="shared" si="272"/>
        <v>#REF!</v>
      </c>
      <c r="M1955" s="276" t="e">
        <f t="shared" si="273"/>
        <v>#REF!</v>
      </c>
      <c r="N1955" s="16" t="e">
        <f t="shared" si="274"/>
        <v>#REF!</v>
      </c>
      <c r="O1955" s="16" t="e">
        <f t="shared" si="275"/>
        <v>#REF!</v>
      </c>
      <c r="P1955" s="16" t="e">
        <f>#REF!</f>
        <v>#REF!</v>
      </c>
      <c r="Q1955" s="16" t="e">
        <f t="shared" si="276"/>
        <v>#REF!</v>
      </c>
      <c r="R1955" s="241" t="e">
        <f>#REF!</f>
        <v>#REF!</v>
      </c>
      <c r="S1955" s="37"/>
      <c r="T1955" s="242" t="e">
        <f t="shared" si="277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8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0"/>
        <v>#REF!</v>
      </c>
      <c r="K1956" s="16" t="e">
        <f t="shared" si="271"/>
        <v>#REF!</v>
      </c>
      <c r="L1956" s="16" t="e">
        <f t="shared" si="272"/>
        <v>#REF!</v>
      </c>
      <c r="M1956" s="276" t="e">
        <f t="shared" si="273"/>
        <v>#REF!</v>
      </c>
      <c r="N1956" s="16" t="e">
        <f t="shared" si="274"/>
        <v>#REF!</v>
      </c>
      <c r="O1956" s="16" t="e">
        <f t="shared" si="275"/>
        <v>#REF!</v>
      </c>
      <c r="P1956" s="16" t="e">
        <f>#REF!</f>
        <v>#REF!</v>
      </c>
      <c r="Q1956" s="16" t="e">
        <f t="shared" si="276"/>
        <v>#REF!</v>
      </c>
      <c r="R1956" s="241" t="e">
        <f>#REF!</f>
        <v>#REF!</v>
      </c>
      <c r="S1956" s="37"/>
      <c r="T1956" s="242" t="e">
        <f t="shared" si="277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8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0"/>
        <v>#REF!</v>
      </c>
      <c r="K1957" s="16" t="e">
        <f t="shared" si="271"/>
        <v>#REF!</v>
      </c>
      <c r="L1957" s="16" t="e">
        <f t="shared" si="272"/>
        <v>#REF!</v>
      </c>
      <c r="M1957" s="276" t="e">
        <f t="shared" si="273"/>
        <v>#REF!</v>
      </c>
      <c r="N1957" s="16" t="e">
        <f t="shared" si="274"/>
        <v>#REF!</v>
      </c>
      <c r="O1957" s="16" t="e">
        <f t="shared" si="275"/>
        <v>#REF!</v>
      </c>
      <c r="P1957" s="16" t="e">
        <f>#REF!</f>
        <v>#REF!</v>
      </c>
      <c r="Q1957" s="16" t="e">
        <f t="shared" si="276"/>
        <v>#REF!</v>
      </c>
      <c r="R1957" s="241" t="e">
        <f>#REF!</f>
        <v>#REF!</v>
      </c>
      <c r="S1957" s="37"/>
      <c r="T1957" s="242" t="e">
        <f t="shared" si="277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8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0"/>
        <v>#REF!</v>
      </c>
      <c r="K1958" s="16" t="e">
        <f t="shared" si="271"/>
        <v>#REF!</v>
      </c>
      <c r="L1958" s="16" t="e">
        <f t="shared" si="272"/>
        <v>#REF!</v>
      </c>
      <c r="M1958" s="276" t="e">
        <f t="shared" si="273"/>
        <v>#REF!</v>
      </c>
      <c r="N1958" s="16" t="e">
        <f t="shared" si="274"/>
        <v>#REF!</v>
      </c>
      <c r="O1958" s="16" t="e">
        <f t="shared" si="275"/>
        <v>#REF!</v>
      </c>
      <c r="P1958" s="16" t="e">
        <f>#REF!</f>
        <v>#REF!</v>
      </c>
      <c r="Q1958" s="16" t="e">
        <f t="shared" si="276"/>
        <v>#REF!</v>
      </c>
      <c r="R1958" s="241" t="e">
        <f>#REF!</f>
        <v>#REF!</v>
      </c>
      <c r="S1958" s="37"/>
      <c r="T1958" s="242" t="e">
        <f t="shared" si="277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8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0"/>
        <v>#REF!</v>
      </c>
      <c r="K1959" s="16" t="e">
        <f t="shared" si="271"/>
        <v>#REF!</v>
      </c>
      <c r="L1959" s="16" t="e">
        <f t="shared" si="272"/>
        <v>#REF!</v>
      </c>
      <c r="M1959" s="276" t="e">
        <f t="shared" si="273"/>
        <v>#REF!</v>
      </c>
      <c r="N1959" s="16" t="e">
        <f t="shared" si="274"/>
        <v>#REF!</v>
      </c>
      <c r="O1959" s="16" t="e">
        <f t="shared" si="275"/>
        <v>#REF!</v>
      </c>
      <c r="P1959" s="16" t="e">
        <f>#REF!</f>
        <v>#REF!</v>
      </c>
      <c r="Q1959" s="16" t="e">
        <f t="shared" si="276"/>
        <v>#REF!</v>
      </c>
      <c r="R1959" s="241" t="e">
        <f>#REF!</f>
        <v>#REF!</v>
      </c>
      <c r="S1959" s="37"/>
      <c r="T1959" s="242" t="e">
        <f t="shared" si="277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8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0"/>
        <v>#REF!</v>
      </c>
      <c r="K1960" s="16" t="e">
        <f t="shared" si="271"/>
        <v>#REF!</v>
      </c>
      <c r="L1960" s="16" t="e">
        <f t="shared" si="272"/>
        <v>#REF!</v>
      </c>
      <c r="M1960" s="276" t="e">
        <f t="shared" si="273"/>
        <v>#REF!</v>
      </c>
      <c r="N1960" s="16" t="e">
        <f t="shared" si="274"/>
        <v>#REF!</v>
      </c>
      <c r="O1960" s="16" t="e">
        <f t="shared" si="275"/>
        <v>#REF!</v>
      </c>
      <c r="P1960" s="16" t="e">
        <f>#REF!</f>
        <v>#REF!</v>
      </c>
      <c r="Q1960" s="16" t="e">
        <f t="shared" si="276"/>
        <v>#REF!</v>
      </c>
      <c r="R1960" s="241" t="e">
        <f>#REF!</f>
        <v>#REF!</v>
      </c>
      <c r="S1960" s="37"/>
      <c r="T1960" s="242" t="e">
        <f t="shared" si="277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8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0"/>
        <v>#REF!</v>
      </c>
      <c r="K1961" s="16" t="e">
        <f t="shared" si="271"/>
        <v>#REF!</v>
      </c>
      <c r="L1961" s="16" t="e">
        <f t="shared" si="272"/>
        <v>#REF!</v>
      </c>
      <c r="M1961" s="276" t="e">
        <f t="shared" si="273"/>
        <v>#REF!</v>
      </c>
      <c r="N1961" s="16" t="e">
        <f t="shared" si="274"/>
        <v>#REF!</v>
      </c>
      <c r="O1961" s="16" t="e">
        <f t="shared" si="275"/>
        <v>#REF!</v>
      </c>
      <c r="P1961" s="16" t="e">
        <f>#REF!</f>
        <v>#REF!</v>
      </c>
      <c r="Q1961" s="16" t="e">
        <f t="shared" si="276"/>
        <v>#REF!</v>
      </c>
      <c r="R1961" s="241" t="e">
        <f>#REF!</f>
        <v>#REF!</v>
      </c>
      <c r="S1961" s="37"/>
      <c r="T1961" s="242" t="e">
        <f t="shared" si="277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8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0"/>
        <v>#REF!</v>
      </c>
      <c r="K1962" s="16" t="e">
        <f t="shared" si="271"/>
        <v>#REF!</v>
      </c>
      <c r="L1962" s="16" t="e">
        <f t="shared" si="272"/>
        <v>#REF!</v>
      </c>
      <c r="M1962" s="276" t="e">
        <f t="shared" si="273"/>
        <v>#REF!</v>
      </c>
      <c r="N1962" s="16" t="e">
        <f t="shared" si="274"/>
        <v>#REF!</v>
      </c>
      <c r="O1962" s="16" t="e">
        <f t="shared" si="275"/>
        <v>#REF!</v>
      </c>
      <c r="P1962" s="16" t="e">
        <f>#REF!</f>
        <v>#REF!</v>
      </c>
      <c r="Q1962" s="16" t="e">
        <f t="shared" si="276"/>
        <v>#REF!</v>
      </c>
      <c r="R1962" s="241" t="e">
        <f>#REF!</f>
        <v>#REF!</v>
      </c>
      <c r="S1962" s="37"/>
      <c r="T1962" s="242" t="e">
        <f t="shared" si="277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8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0"/>
        <v>#REF!</v>
      </c>
      <c r="K1963" s="16" t="e">
        <f t="shared" si="271"/>
        <v>#REF!</v>
      </c>
      <c r="L1963" s="16" t="e">
        <f t="shared" si="272"/>
        <v>#REF!</v>
      </c>
      <c r="M1963" s="276" t="e">
        <f t="shared" si="273"/>
        <v>#REF!</v>
      </c>
      <c r="N1963" s="16" t="e">
        <f t="shared" si="274"/>
        <v>#REF!</v>
      </c>
      <c r="O1963" s="16" t="e">
        <f t="shared" si="275"/>
        <v>#REF!</v>
      </c>
      <c r="P1963" s="16" t="e">
        <f>#REF!</f>
        <v>#REF!</v>
      </c>
      <c r="Q1963" s="16" t="e">
        <f t="shared" si="276"/>
        <v>#REF!</v>
      </c>
      <c r="R1963" s="241" t="e">
        <f>#REF!</f>
        <v>#REF!</v>
      </c>
      <c r="S1963" s="37"/>
      <c r="T1963" s="242" t="e">
        <f t="shared" si="277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8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0"/>
        <v>#REF!</v>
      </c>
      <c r="K1964" s="16" t="e">
        <f t="shared" si="271"/>
        <v>#REF!</v>
      </c>
      <c r="L1964" s="16" t="e">
        <f t="shared" si="272"/>
        <v>#REF!</v>
      </c>
      <c r="M1964" s="276" t="e">
        <f t="shared" si="273"/>
        <v>#REF!</v>
      </c>
      <c r="N1964" s="16" t="e">
        <f t="shared" si="274"/>
        <v>#REF!</v>
      </c>
      <c r="O1964" s="16" t="e">
        <f t="shared" si="275"/>
        <v>#REF!</v>
      </c>
      <c r="P1964" s="16" t="e">
        <f>#REF!</f>
        <v>#REF!</v>
      </c>
      <c r="Q1964" s="16" t="e">
        <f t="shared" si="276"/>
        <v>#REF!</v>
      </c>
      <c r="R1964" s="241" t="e">
        <f>#REF!</f>
        <v>#REF!</v>
      </c>
      <c r="S1964" s="37"/>
      <c r="T1964" s="242" t="e">
        <f t="shared" si="277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8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0"/>
        <v>#REF!</v>
      </c>
      <c r="K1965" s="16" t="e">
        <f t="shared" si="271"/>
        <v>#REF!</v>
      </c>
      <c r="L1965" s="16" t="e">
        <f t="shared" si="272"/>
        <v>#REF!</v>
      </c>
      <c r="M1965" s="276" t="e">
        <f t="shared" si="273"/>
        <v>#REF!</v>
      </c>
      <c r="N1965" s="16" t="e">
        <f t="shared" si="274"/>
        <v>#REF!</v>
      </c>
      <c r="O1965" s="16" t="e">
        <f t="shared" si="275"/>
        <v>#REF!</v>
      </c>
      <c r="P1965" s="16" t="e">
        <f>#REF!</f>
        <v>#REF!</v>
      </c>
      <c r="Q1965" s="16" t="e">
        <f t="shared" si="276"/>
        <v>#REF!</v>
      </c>
      <c r="R1965" s="241" t="e">
        <f>#REF!</f>
        <v>#REF!</v>
      </c>
      <c r="S1965" s="37"/>
      <c r="T1965" s="242" t="e">
        <f t="shared" si="277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8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0"/>
        <v>#REF!</v>
      </c>
      <c r="K1966" s="16" t="e">
        <f t="shared" si="271"/>
        <v>#REF!</v>
      </c>
      <c r="L1966" s="16" t="e">
        <f t="shared" si="272"/>
        <v>#REF!</v>
      </c>
      <c r="M1966" s="276" t="e">
        <f t="shared" si="273"/>
        <v>#REF!</v>
      </c>
      <c r="N1966" s="16" t="e">
        <f t="shared" si="274"/>
        <v>#REF!</v>
      </c>
      <c r="O1966" s="16" t="e">
        <f t="shared" si="275"/>
        <v>#REF!</v>
      </c>
      <c r="P1966" s="16" t="e">
        <f>#REF!</f>
        <v>#REF!</v>
      </c>
      <c r="Q1966" s="16" t="e">
        <f t="shared" si="276"/>
        <v>#REF!</v>
      </c>
      <c r="R1966" s="241" t="e">
        <f>#REF!</f>
        <v>#REF!</v>
      </c>
      <c r="S1966" s="37"/>
      <c r="T1966" s="242" t="e">
        <f t="shared" si="277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8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0"/>
        <v>#REF!</v>
      </c>
      <c r="K1967" s="16" t="e">
        <f t="shared" si="271"/>
        <v>#REF!</v>
      </c>
      <c r="L1967" s="16" t="e">
        <f t="shared" si="272"/>
        <v>#REF!</v>
      </c>
      <c r="M1967" s="276" t="e">
        <f t="shared" si="273"/>
        <v>#REF!</v>
      </c>
      <c r="N1967" s="16" t="e">
        <f t="shared" si="274"/>
        <v>#REF!</v>
      </c>
      <c r="O1967" s="16" t="e">
        <f t="shared" si="275"/>
        <v>#REF!</v>
      </c>
      <c r="P1967" s="16" t="e">
        <f>#REF!</f>
        <v>#REF!</v>
      </c>
      <c r="Q1967" s="16" t="e">
        <f t="shared" si="276"/>
        <v>#REF!</v>
      </c>
      <c r="R1967" s="241" t="e">
        <f>#REF!</f>
        <v>#REF!</v>
      </c>
      <c r="S1967" s="37"/>
      <c r="T1967" s="242" t="e">
        <f t="shared" si="277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8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0"/>
        <v>#REF!</v>
      </c>
      <c r="K1968" s="16" t="e">
        <f t="shared" si="271"/>
        <v>#REF!</v>
      </c>
      <c r="L1968" s="16" t="e">
        <f t="shared" si="272"/>
        <v>#REF!</v>
      </c>
      <c r="M1968" s="276" t="e">
        <f t="shared" si="273"/>
        <v>#REF!</v>
      </c>
      <c r="N1968" s="16" t="e">
        <f t="shared" si="274"/>
        <v>#REF!</v>
      </c>
      <c r="O1968" s="16" t="e">
        <f t="shared" si="275"/>
        <v>#REF!</v>
      </c>
      <c r="P1968" s="16" t="e">
        <f>#REF!</f>
        <v>#REF!</v>
      </c>
      <c r="Q1968" s="16" t="e">
        <f t="shared" si="276"/>
        <v>#REF!</v>
      </c>
      <c r="R1968" s="241" t="e">
        <f>#REF!</f>
        <v>#REF!</v>
      </c>
      <c r="S1968" s="37"/>
      <c r="T1968" s="242" t="e">
        <f t="shared" si="277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8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0"/>
        <v>#REF!</v>
      </c>
      <c r="K1969" s="16" t="e">
        <f t="shared" si="271"/>
        <v>#REF!</v>
      </c>
      <c r="L1969" s="16" t="e">
        <f t="shared" si="272"/>
        <v>#REF!</v>
      </c>
      <c r="M1969" s="276" t="e">
        <f t="shared" si="273"/>
        <v>#REF!</v>
      </c>
      <c r="N1969" s="16" t="e">
        <f t="shared" si="274"/>
        <v>#REF!</v>
      </c>
      <c r="O1969" s="16" t="e">
        <f t="shared" si="275"/>
        <v>#REF!</v>
      </c>
      <c r="P1969" s="16" t="e">
        <f>#REF!</f>
        <v>#REF!</v>
      </c>
      <c r="Q1969" s="16" t="e">
        <f t="shared" si="276"/>
        <v>#REF!</v>
      </c>
      <c r="R1969" s="241" t="e">
        <f>#REF!</f>
        <v>#REF!</v>
      </c>
      <c r="S1969" s="37"/>
      <c r="T1969" s="242" t="e">
        <f t="shared" si="277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8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0"/>
        <v>#REF!</v>
      </c>
      <c r="K1970" s="16" t="e">
        <f t="shared" si="271"/>
        <v>#REF!</v>
      </c>
      <c r="L1970" s="16" t="e">
        <f t="shared" si="272"/>
        <v>#REF!</v>
      </c>
      <c r="M1970" s="276" t="e">
        <f t="shared" si="273"/>
        <v>#REF!</v>
      </c>
      <c r="N1970" s="16" t="e">
        <f t="shared" si="274"/>
        <v>#REF!</v>
      </c>
      <c r="O1970" s="16" t="e">
        <f t="shared" si="275"/>
        <v>#REF!</v>
      </c>
      <c r="P1970" s="16" t="e">
        <f>#REF!</f>
        <v>#REF!</v>
      </c>
      <c r="Q1970" s="16" t="e">
        <f t="shared" si="276"/>
        <v>#REF!</v>
      </c>
      <c r="R1970" s="241" t="e">
        <f>#REF!</f>
        <v>#REF!</v>
      </c>
      <c r="S1970" s="37"/>
      <c r="T1970" s="242" t="e">
        <f t="shared" si="277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8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0"/>
        <v>#REF!</v>
      </c>
      <c r="K1971" s="16" t="e">
        <f t="shared" si="271"/>
        <v>#REF!</v>
      </c>
      <c r="L1971" s="16" t="e">
        <f t="shared" si="272"/>
        <v>#REF!</v>
      </c>
      <c r="M1971" s="276" t="e">
        <f t="shared" si="273"/>
        <v>#REF!</v>
      </c>
      <c r="N1971" s="16" t="e">
        <f t="shared" si="274"/>
        <v>#REF!</v>
      </c>
      <c r="O1971" s="16" t="e">
        <f t="shared" si="275"/>
        <v>#REF!</v>
      </c>
      <c r="P1971" s="16" t="e">
        <f>#REF!</f>
        <v>#REF!</v>
      </c>
      <c r="Q1971" s="16" t="e">
        <f t="shared" si="276"/>
        <v>#REF!</v>
      </c>
      <c r="R1971" s="241" t="e">
        <f>#REF!</f>
        <v>#REF!</v>
      </c>
      <c r="S1971" s="37"/>
      <c r="T1971" s="242" t="e">
        <f t="shared" si="277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8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0"/>
        <v>#REF!</v>
      </c>
      <c r="K1972" s="16" t="e">
        <f t="shared" si="271"/>
        <v>#REF!</v>
      </c>
      <c r="L1972" s="16" t="e">
        <f t="shared" si="272"/>
        <v>#REF!</v>
      </c>
      <c r="M1972" s="276" t="e">
        <f t="shared" si="273"/>
        <v>#REF!</v>
      </c>
      <c r="N1972" s="16" t="e">
        <f t="shared" si="274"/>
        <v>#REF!</v>
      </c>
      <c r="O1972" s="16" t="e">
        <f t="shared" si="275"/>
        <v>#REF!</v>
      </c>
      <c r="P1972" s="16" t="e">
        <f>#REF!</f>
        <v>#REF!</v>
      </c>
      <c r="Q1972" s="16" t="e">
        <f t="shared" si="276"/>
        <v>#REF!</v>
      </c>
      <c r="R1972" s="241" t="e">
        <f>#REF!</f>
        <v>#REF!</v>
      </c>
      <c r="S1972" s="37"/>
      <c r="T1972" s="242" t="e">
        <f t="shared" si="277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8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0"/>
        <v>#REF!</v>
      </c>
      <c r="K1973" s="16" t="e">
        <f t="shared" si="271"/>
        <v>#REF!</v>
      </c>
      <c r="L1973" s="16" t="e">
        <f t="shared" si="272"/>
        <v>#REF!</v>
      </c>
      <c r="M1973" s="276" t="e">
        <f t="shared" si="273"/>
        <v>#REF!</v>
      </c>
      <c r="N1973" s="16" t="e">
        <f t="shared" si="274"/>
        <v>#REF!</v>
      </c>
      <c r="O1973" s="16" t="e">
        <f t="shared" si="275"/>
        <v>#REF!</v>
      </c>
      <c r="P1973" s="16" t="e">
        <f>#REF!</f>
        <v>#REF!</v>
      </c>
      <c r="Q1973" s="16" t="e">
        <f t="shared" si="276"/>
        <v>#REF!</v>
      </c>
      <c r="R1973" s="241" t="e">
        <f>#REF!</f>
        <v>#REF!</v>
      </c>
      <c r="S1973" s="37"/>
      <c r="T1973" s="242" t="e">
        <f t="shared" si="277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8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0"/>
        <v>#REF!</v>
      </c>
      <c r="K1974" s="16" t="e">
        <f t="shared" si="271"/>
        <v>#REF!</v>
      </c>
      <c r="L1974" s="16" t="e">
        <f t="shared" si="272"/>
        <v>#REF!</v>
      </c>
      <c r="M1974" s="276" t="e">
        <f t="shared" si="273"/>
        <v>#REF!</v>
      </c>
      <c r="N1974" s="16" t="e">
        <f t="shared" si="274"/>
        <v>#REF!</v>
      </c>
      <c r="O1974" s="16" t="e">
        <f t="shared" si="275"/>
        <v>#REF!</v>
      </c>
      <c r="P1974" s="16" t="e">
        <f>#REF!</f>
        <v>#REF!</v>
      </c>
      <c r="Q1974" s="16" t="e">
        <f t="shared" si="276"/>
        <v>#REF!</v>
      </c>
      <c r="R1974" s="241" t="e">
        <f>#REF!</f>
        <v>#REF!</v>
      </c>
      <c r="S1974" s="37"/>
      <c r="T1974" s="242" t="e">
        <f t="shared" si="277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8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0"/>
        <v>#REF!</v>
      </c>
      <c r="K1975" s="16" t="e">
        <f t="shared" si="271"/>
        <v>#REF!</v>
      </c>
      <c r="L1975" s="16" t="e">
        <f t="shared" si="272"/>
        <v>#REF!</v>
      </c>
      <c r="M1975" s="276" t="e">
        <f t="shared" si="273"/>
        <v>#REF!</v>
      </c>
      <c r="N1975" s="16" t="e">
        <f t="shared" si="274"/>
        <v>#REF!</v>
      </c>
      <c r="O1975" s="16" t="e">
        <f t="shared" si="275"/>
        <v>#REF!</v>
      </c>
      <c r="P1975" s="16" t="e">
        <f>#REF!</f>
        <v>#REF!</v>
      </c>
      <c r="Q1975" s="16" t="e">
        <f t="shared" si="276"/>
        <v>#REF!</v>
      </c>
      <c r="R1975" s="241" t="e">
        <f>#REF!</f>
        <v>#REF!</v>
      </c>
      <c r="S1975" s="37"/>
      <c r="T1975" s="242" t="e">
        <f t="shared" si="277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8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0"/>
        <v>#REF!</v>
      </c>
      <c r="K1976" s="16" t="e">
        <f t="shared" si="271"/>
        <v>#REF!</v>
      </c>
      <c r="L1976" s="16" t="e">
        <f t="shared" si="272"/>
        <v>#REF!</v>
      </c>
      <c r="M1976" s="276" t="e">
        <f t="shared" si="273"/>
        <v>#REF!</v>
      </c>
      <c r="N1976" s="16" t="e">
        <f t="shared" si="274"/>
        <v>#REF!</v>
      </c>
      <c r="O1976" s="16" t="e">
        <f t="shared" si="275"/>
        <v>#REF!</v>
      </c>
      <c r="P1976" s="16" t="e">
        <f>#REF!</f>
        <v>#REF!</v>
      </c>
      <c r="Q1976" s="16" t="e">
        <f t="shared" si="276"/>
        <v>#REF!</v>
      </c>
      <c r="R1976" s="241" t="e">
        <f>#REF!</f>
        <v>#REF!</v>
      </c>
      <c r="S1976" s="37"/>
      <c r="T1976" s="242" t="e">
        <f t="shared" si="277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8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0"/>
        <v>#REF!</v>
      </c>
      <c r="K1977" s="16" t="e">
        <f t="shared" si="271"/>
        <v>#REF!</v>
      </c>
      <c r="L1977" s="16" t="e">
        <f t="shared" si="272"/>
        <v>#REF!</v>
      </c>
      <c r="M1977" s="276" t="e">
        <f t="shared" si="273"/>
        <v>#REF!</v>
      </c>
      <c r="N1977" s="16" t="e">
        <f t="shared" si="274"/>
        <v>#REF!</v>
      </c>
      <c r="O1977" s="16" t="e">
        <f t="shared" si="275"/>
        <v>#REF!</v>
      </c>
      <c r="P1977" s="16" t="e">
        <f>#REF!</f>
        <v>#REF!</v>
      </c>
      <c r="Q1977" s="16" t="e">
        <f t="shared" si="276"/>
        <v>#REF!</v>
      </c>
      <c r="R1977" s="241" t="e">
        <f>#REF!</f>
        <v>#REF!</v>
      </c>
      <c r="S1977" s="37"/>
      <c r="T1977" s="242" t="e">
        <f t="shared" si="277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8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0"/>
        <v>#REF!</v>
      </c>
      <c r="K1978" s="16" t="e">
        <f t="shared" si="271"/>
        <v>#REF!</v>
      </c>
      <c r="L1978" s="16" t="e">
        <f t="shared" si="272"/>
        <v>#REF!</v>
      </c>
      <c r="M1978" s="276" t="e">
        <f t="shared" si="273"/>
        <v>#REF!</v>
      </c>
      <c r="N1978" s="16" t="e">
        <f t="shared" si="274"/>
        <v>#REF!</v>
      </c>
      <c r="O1978" s="16" t="e">
        <f t="shared" si="275"/>
        <v>#REF!</v>
      </c>
      <c r="P1978" s="16" t="e">
        <f>#REF!</f>
        <v>#REF!</v>
      </c>
      <c r="Q1978" s="16" t="e">
        <f t="shared" si="276"/>
        <v>#REF!</v>
      </c>
      <c r="R1978" s="241" t="e">
        <f>#REF!</f>
        <v>#REF!</v>
      </c>
      <c r="S1978" s="37"/>
      <c r="T1978" s="242" t="e">
        <f t="shared" si="277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8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0"/>
        <v>#REF!</v>
      </c>
      <c r="K1979" s="16" t="e">
        <f t="shared" si="271"/>
        <v>#REF!</v>
      </c>
      <c r="L1979" s="16" t="e">
        <f t="shared" si="272"/>
        <v>#REF!</v>
      </c>
      <c r="M1979" s="276" t="e">
        <f t="shared" si="273"/>
        <v>#REF!</v>
      </c>
      <c r="N1979" s="16" t="e">
        <f t="shared" si="274"/>
        <v>#REF!</v>
      </c>
      <c r="O1979" s="16" t="e">
        <f t="shared" si="275"/>
        <v>#REF!</v>
      </c>
      <c r="P1979" s="16" t="e">
        <f>#REF!</f>
        <v>#REF!</v>
      </c>
      <c r="Q1979" s="16" t="e">
        <f t="shared" si="276"/>
        <v>#REF!</v>
      </c>
      <c r="R1979" s="241" t="e">
        <f>#REF!</f>
        <v>#REF!</v>
      </c>
      <c r="S1979" s="37"/>
      <c r="T1979" s="242" t="e">
        <f t="shared" si="277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8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0"/>
        <v>#REF!</v>
      </c>
      <c r="K1980" s="16" t="e">
        <f t="shared" si="271"/>
        <v>#REF!</v>
      </c>
      <c r="L1980" s="16" t="e">
        <f t="shared" si="272"/>
        <v>#REF!</v>
      </c>
      <c r="M1980" s="276" t="e">
        <f t="shared" si="273"/>
        <v>#REF!</v>
      </c>
      <c r="N1980" s="16" t="e">
        <f t="shared" si="274"/>
        <v>#REF!</v>
      </c>
      <c r="O1980" s="16" t="e">
        <f t="shared" si="275"/>
        <v>#REF!</v>
      </c>
      <c r="P1980" s="16" t="e">
        <f>#REF!</f>
        <v>#REF!</v>
      </c>
      <c r="Q1980" s="16" t="e">
        <f t="shared" si="276"/>
        <v>#REF!</v>
      </c>
      <c r="R1980" s="241" t="e">
        <f>#REF!</f>
        <v>#REF!</v>
      </c>
      <c r="S1980" s="37"/>
      <c r="T1980" s="242" t="e">
        <f t="shared" si="277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8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0"/>
        <v>#REF!</v>
      </c>
      <c r="K1981" s="16" t="e">
        <f t="shared" si="271"/>
        <v>#REF!</v>
      </c>
      <c r="L1981" s="16" t="e">
        <f t="shared" si="272"/>
        <v>#REF!</v>
      </c>
      <c r="M1981" s="276" t="e">
        <f t="shared" si="273"/>
        <v>#REF!</v>
      </c>
      <c r="N1981" s="16" t="e">
        <f t="shared" si="274"/>
        <v>#REF!</v>
      </c>
      <c r="O1981" s="16" t="e">
        <f t="shared" si="275"/>
        <v>#REF!</v>
      </c>
      <c r="P1981" s="16" t="e">
        <f>#REF!</f>
        <v>#REF!</v>
      </c>
      <c r="Q1981" s="16" t="e">
        <f t="shared" si="276"/>
        <v>#REF!</v>
      </c>
      <c r="R1981" s="241" t="e">
        <f>#REF!</f>
        <v>#REF!</v>
      </c>
      <c r="S1981" s="37"/>
      <c r="T1981" s="242" t="e">
        <f t="shared" si="277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8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0"/>
        <v>#REF!</v>
      </c>
      <c r="K1982" s="16" t="e">
        <f t="shared" si="271"/>
        <v>#REF!</v>
      </c>
      <c r="L1982" s="16" t="e">
        <f t="shared" si="272"/>
        <v>#REF!</v>
      </c>
      <c r="M1982" s="276" t="e">
        <f t="shared" si="273"/>
        <v>#REF!</v>
      </c>
      <c r="N1982" s="16" t="e">
        <f t="shared" si="274"/>
        <v>#REF!</v>
      </c>
      <c r="O1982" s="16" t="e">
        <f t="shared" si="275"/>
        <v>#REF!</v>
      </c>
      <c r="P1982" s="16" t="e">
        <f>#REF!</f>
        <v>#REF!</v>
      </c>
      <c r="Q1982" s="16" t="e">
        <f t="shared" si="276"/>
        <v>#REF!</v>
      </c>
      <c r="R1982" s="241" t="e">
        <f>#REF!</f>
        <v>#REF!</v>
      </c>
      <c r="S1982" s="37"/>
      <c r="T1982" s="242" t="e">
        <f t="shared" si="277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8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0"/>
        <v>#REF!</v>
      </c>
      <c r="K1983" s="16" t="e">
        <f t="shared" si="271"/>
        <v>#REF!</v>
      </c>
      <c r="L1983" s="16" t="e">
        <f t="shared" si="272"/>
        <v>#REF!</v>
      </c>
      <c r="M1983" s="276" t="e">
        <f t="shared" si="273"/>
        <v>#REF!</v>
      </c>
      <c r="N1983" s="16" t="e">
        <f t="shared" si="274"/>
        <v>#REF!</v>
      </c>
      <c r="O1983" s="16" t="e">
        <f t="shared" si="275"/>
        <v>#REF!</v>
      </c>
      <c r="P1983" s="16" t="e">
        <f>#REF!</f>
        <v>#REF!</v>
      </c>
      <c r="Q1983" s="16" t="e">
        <f t="shared" si="276"/>
        <v>#REF!</v>
      </c>
      <c r="R1983" s="241" t="e">
        <f>#REF!</f>
        <v>#REF!</v>
      </c>
      <c r="S1983" s="37"/>
      <c r="T1983" s="242" t="e">
        <f t="shared" si="277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8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0"/>
        <v>#REF!</v>
      </c>
      <c r="K1984" s="16" t="e">
        <f t="shared" si="271"/>
        <v>#REF!</v>
      </c>
      <c r="L1984" s="16" t="e">
        <f t="shared" si="272"/>
        <v>#REF!</v>
      </c>
      <c r="M1984" s="276" t="e">
        <f t="shared" si="273"/>
        <v>#REF!</v>
      </c>
      <c r="N1984" s="16" t="e">
        <f t="shared" si="274"/>
        <v>#REF!</v>
      </c>
      <c r="O1984" s="16" t="e">
        <f t="shared" si="275"/>
        <v>#REF!</v>
      </c>
      <c r="P1984" s="16" t="e">
        <f>#REF!</f>
        <v>#REF!</v>
      </c>
      <c r="Q1984" s="16" t="e">
        <f t="shared" si="276"/>
        <v>#REF!</v>
      </c>
      <c r="R1984" s="241" t="e">
        <f>#REF!</f>
        <v>#REF!</v>
      </c>
      <c r="S1984" s="37"/>
      <c r="T1984" s="242" t="e">
        <f t="shared" si="277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8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0"/>
        <v>#REF!</v>
      </c>
      <c r="K1985" s="16" t="e">
        <f t="shared" si="271"/>
        <v>#REF!</v>
      </c>
      <c r="L1985" s="16" t="e">
        <f t="shared" si="272"/>
        <v>#REF!</v>
      </c>
      <c r="M1985" s="276" t="e">
        <f t="shared" si="273"/>
        <v>#REF!</v>
      </c>
      <c r="N1985" s="16" t="e">
        <f t="shared" si="274"/>
        <v>#REF!</v>
      </c>
      <c r="O1985" s="16" t="e">
        <f t="shared" si="275"/>
        <v>#REF!</v>
      </c>
      <c r="P1985" s="16" t="e">
        <f>#REF!</f>
        <v>#REF!</v>
      </c>
      <c r="Q1985" s="16" t="e">
        <f t="shared" si="276"/>
        <v>#REF!</v>
      </c>
      <c r="R1985" s="241" t="e">
        <f>#REF!</f>
        <v>#REF!</v>
      </c>
      <c r="S1985" s="37"/>
      <c r="T1985" s="242" t="e">
        <f t="shared" si="277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8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0"/>
        <v>#REF!</v>
      </c>
      <c r="K1986" s="16" t="e">
        <f t="shared" si="271"/>
        <v>#REF!</v>
      </c>
      <c r="L1986" s="16" t="e">
        <f t="shared" si="272"/>
        <v>#REF!</v>
      </c>
      <c r="M1986" s="276" t="e">
        <f t="shared" si="273"/>
        <v>#REF!</v>
      </c>
      <c r="N1986" s="16" t="e">
        <f t="shared" si="274"/>
        <v>#REF!</v>
      </c>
      <c r="O1986" s="16" t="e">
        <f t="shared" si="275"/>
        <v>#REF!</v>
      </c>
      <c r="P1986" s="16" t="e">
        <f>#REF!</f>
        <v>#REF!</v>
      </c>
      <c r="Q1986" s="16" t="e">
        <f t="shared" si="276"/>
        <v>#REF!</v>
      </c>
      <c r="R1986" s="241" t="e">
        <f>#REF!</f>
        <v>#REF!</v>
      </c>
      <c r="S1986" s="37"/>
      <c r="T1986" s="242" t="e">
        <f t="shared" si="277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8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0"/>
        <v>#REF!</v>
      </c>
      <c r="K1987" s="16" t="e">
        <f t="shared" si="271"/>
        <v>#REF!</v>
      </c>
      <c r="L1987" s="16" t="e">
        <f t="shared" si="272"/>
        <v>#REF!</v>
      </c>
      <c r="M1987" s="276" t="e">
        <f t="shared" si="273"/>
        <v>#REF!</v>
      </c>
      <c r="N1987" s="16" t="e">
        <f t="shared" si="274"/>
        <v>#REF!</v>
      </c>
      <c r="O1987" s="16" t="e">
        <f t="shared" si="275"/>
        <v>#REF!</v>
      </c>
      <c r="P1987" s="16" t="e">
        <f>#REF!</f>
        <v>#REF!</v>
      </c>
      <c r="Q1987" s="16" t="e">
        <f t="shared" si="276"/>
        <v>#REF!</v>
      </c>
      <c r="R1987" s="241" t="e">
        <f>#REF!</f>
        <v>#REF!</v>
      </c>
      <c r="S1987" s="37"/>
      <c r="T1987" s="242" t="e">
        <f t="shared" si="277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8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0"/>
        <v>#REF!</v>
      </c>
      <c r="K1988" s="16" t="e">
        <f t="shared" si="271"/>
        <v>#REF!</v>
      </c>
      <c r="L1988" s="16" t="e">
        <f t="shared" si="272"/>
        <v>#REF!</v>
      </c>
      <c r="M1988" s="276" t="e">
        <f t="shared" si="273"/>
        <v>#REF!</v>
      </c>
      <c r="N1988" s="16" t="e">
        <f t="shared" si="274"/>
        <v>#REF!</v>
      </c>
      <c r="O1988" s="16" t="e">
        <f t="shared" si="275"/>
        <v>#REF!</v>
      </c>
      <c r="P1988" s="16" t="e">
        <f>#REF!</f>
        <v>#REF!</v>
      </c>
      <c r="Q1988" s="16" t="e">
        <f t="shared" si="276"/>
        <v>#REF!</v>
      </c>
      <c r="R1988" s="241" t="e">
        <f>#REF!</f>
        <v>#REF!</v>
      </c>
      <c r="S1988" s="37"/>
      <c r="T1988" s="242" t="e">
        <f t="shared" si="277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8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0"/>
        <v>#REF!</v>
      </c>
      <c r="K1989" s="16" t="e">
        <f t="shared" si="271"/>
        <v>#REF!</v>
      </c>
      <c r="L1989" s="16" t="e">
        <f t="shared" si="272"/>
        <v>#REF!</v>
      </c>
      <c r="M1989" s="276" t="e">
        <f t="shared" si="273"/>
        <v>#REF!</v>
      </c>
      <c r="N1989" s="16" t="e">
        <f t="shared" si="274"/>
        <v>#REF!</v>
      </c>
      <c r="O1989" s="16" t="e">
        <f t="shared" si="275"/>
        <v>#REF!</v>
      </c>
      <c r="P1989" s="16" t="e">
        <f>#REF!</f>
        <v>#REF!</v>
      </c>
      <c r="Q1989" s="16" t="e">
        <f t="shared" si="276"/>
        <v>#REF!</v>
      </c>
      <c r="R1989" s="241" t="e">
        <f>#REF!</f>
        <v>#REF!</v>
      </c>
      <c r="S1989" s="37"/>
      <c r="T1989" s="242" t="e">
        <f t="shared" si="277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8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79">I1990</f>
        <v>#REF!</v>
      </c>
      <c r="K1990" s="16" t="e">
        <f t="shared" ref="K1990:K2005" si="280">HOUR(I1990-H1990)+MINUTE(I1990-H1990)/60</f>
        <v>#REF!</v>
      </c>
      <c r="L1990" s="16" t="e">
        <f t="shared" ref="L1990:L2053" si="281">IF(J1990&lt;0.9993,"OP","")</f>
        <v>#REF!</v>
      </c>
      <c r="M1990" s="276" t="e">
        <f t="shared" ref="M1990:M2005" si="282">IF(K1990&lt;6,"ANT",IF(K1990&lt;12,"BLU","CID"))</f>
        <v>#REF!</v>
      </c>
      <c r="N1990" s="16" t="e">
        <f t="shared" ref="N1990:N2005" si="283">VALUE(O1990)</f>
        <v>#REF!</v>
      </c>
      <c r="O1990" s="16" t="e">
        <f t="shared" ref="O1990:O2005" si="284">SUBSTITUTE(P1990,"MW","")</f>
        <v>#REF!</v>
      </c>
      <c r="P1990" s="16" t="e">
        <f>#REF!</f>
        <v>#REF!</v>
      </c>
      <c r="Q1990" s="16" t="e">
        <f t="shared" ref="Q1990:Q2005" si="285">IF(J1990&gt;=0.99,"0","1")</f>
        <v>#REF!</v>
      </c>
      <c r="R1990" s="241" t="e">
        <f>#REF!</f>
        <v>#REF!</v>
      </c>
      <c r="S1990" s="37"/>
      <c r="T1990" s="242" t="e">
        <f t="shared" ref="T1990:T2005" si="286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79"/>
        <v>#REF!</v>
      </c>
      <c r="K1991" s="16" t="e">
        <f t="shared" si="280"/>
        <v>#REF!</v>
      </c>
      <c r="L1991" s="16" t="e">
        <f t="shared" si="281"/>
        <v>#REF!</v>
      </c>
      <c r="M1991" s="276" t="e">
        <f t="shared" si="282"/>
        <v>#REF!</v>
      </c>
      <c r="N1991" s="16" t="e">
        <f t="shared" si="283"/>
        <v>#REF!</v>
      </c>
      <c r="O1991" s="16" t="e">
        <f t="shared" si="284"/>
        <v>#REF!</v>
      </c>
      <c r="P1991" s="16" t="e">
        <f>#REF!</f>
        <v>#REF!</v>
      </c>
      <c r="Q1991" s="16" t="e">
        <f t="shared" si="285"/>
        <v>#REF!</v>
      </c>
      <c r="R1991" s="241" t="e">
        <f>#REF!</f>
        <v>#REF!</v>
      </c>
      <c r="S1991" s="37"/>
      <c r="T1991" s="242" t="e">
        <f t="shared" si="286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7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79"/>
        <v>#REF!</v>
      </c>
      <c r="K1992" s="16" t="e">
        <f t="shared" si="280"/>
        <v>#REF!</v>
      </c>
      <c r="L1992" s="16" t="e">
        <f t="shared" si="281"/>
        <v>#REF!</v>
      </c>
      <c r="M1992" s="276" t="e">
        <f t="shared" si="282"/>
        <v>#REF!</v>
      </c>
      <c r="N1992" s="16" t="e">
        <f t="shared" si="283"/>
        <v>#REF!</v>
      </c>
      <c r="O1992" s="16" t="e">
        <f t="shared" si="284"/>
        <v>#REF!</v>
      </c>
      <c r="P1992" s="16" t="e">
        <f>#REF!</f>
        <v>#REF!</v>
      </c>
      <c r="Q1992" s="16" t="e">
        <f t="shared" si="285"/>
        <v>#REF!</v>
      </c>
      <c r="R1992" s="241" t="e">
        <f>#REF!</f>
        <v>#REF!</v>
      </c>
      <c r="S1992" s="37"/>
      <c r="T1992" s="242" t="e">
        <f t="shared" si="286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7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79"/>
        <v>#REF!</v>
      </c>
      <c r="K1993" s="16" t="e">
        <f t="shared" si="280"/>
        <v>#REF!</v>
      </c>
      <c r="L1993" s="16" t="e">
        <f t="shared" si="281"/>
        <v>#REF!</v>
      </c>
      <c r="M1993" s="276" t="e">
        <f t="shared" si="282"/>
        <v>#REF!</v>
      </c>
      <c r="N1993" s="16" t="e">
        <f t="shared" si="283"/>
        <v>#REF!</v>
      </c>
      <c r="O1993" s="16" t="e">
        <f t="shared" si="284"/>
        <v>#REF!</v>
      </c>
      <c r="P1993" s="16" t="e">
        <f>#REF!</f>
        <v>#REF!</v>
      </c>
      <c r="Q1993" s="16" t="e">
        <f t="shared" si="285"/>
        <v>#REF!</v>
      </c>
      <c r="R1993" s="241" t="e">
        <f>#REF!</f>
        <v>#REF!</v>
      </c>
      <c r="S1993" s="37"/>
      <c r="T1993" s="242" t="e">
        <f t="shared" si="286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7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79"/>
        <v>#REF!</v>
      </c>
      <c r="K1994" s="16" t="e">
        <f t="shared" si="280"/>
        <v>#REF!</v>
      </c>
      <c r="L1994" s="16" t="e">
        <f t="shared" si="281"/>
        <v>#REF!</v>
      </c>
      <c r="M1994" s="276" t="e">
        <f t="shared" si="282"/>
        <v>#REF!</v>
      </c>
      <c r="N1994" s="16" t="e">
        <f t="shared" si="283"/>
        <v>#REF!</v>
      </c>
      <c r="O1994" s="16" t="e">
        <f t="shared" si="284"/>
        <v>#REF!</v>
      </c>
      <c r="P1994" s="16" t="e">
        <f>#REF!</f>
        <v>#REF!</v>
      </c>
      <c r="Q1994" s="16" t="e">
        <f t="shared" si="285"/>
        <v>#REF!</v>
      </c>
      <c r="R1994" s="241" t="e">
        <f>#REF!</f>
        <v>#REF!</v>
      </c>
      <c r="S1994" s="37"/>
      <c r="T1994" s="242" t="e">
        <f t="shared" si="286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7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79"/>
        <v>#REF!</v>
      </c>
      <c r="K1995" s="16" t="e">
        <f t="shared" si="280"/>
        <v>#REF!</v>
      </c>
      <c r="L1995" s="16" t="e">
        <f t="shared" si="281"/>
        <v>#REF!</v>
      </c>
      <c r="M1995" s="276" t="e">
        <f t="shared" si="282"/>
        <v>#REF!</v>
      </c>
      <c r="N1995" s="16" t="e">
        <f t="shared" si="283"/>
        <v>#REF!</v>
      </c>
      <c r="O1995" s="16" t="e">
        <f t="shared" si="284"/>
        <v>#REF!</v>
      </c>
      <c r="P1995" s="16" t="e">
        <f>#REF!</f>
        <v>#REF!</v>
      </c>
      <c r="Q1995" s="16" t="e">
        <f t="shared" si="285"/>
        <v>#REF!</v>
      </c>
      <c r="R1995" s="241" t="e">
        <f>#REF!</f>
        <v>#REF!</v>
      </c>
      <c r="S1995" s="37"/>
      <c r="T1995" s="242" t="e">
        <f t="shared" si="286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7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79"/>
        <v>#REF!</v>
      </c>
      <c r="K1996" s="16" t="e">
        <f t="shared" si="280"/>
        <v>#REF!</v>
      </c>
      <c r="L1996" s="16" t="e">
        <f t="shared" si="281"/>
        <v>#REF!</v>
      </c>
      <c r="M1996" s="276" t="e">
        <f t="shared" si="282"/>
        <v>#REF!</v>
      </c>
      <c r="N1996" s="16" t="e">
        <f t="shared" si="283"/>
        <v>#REF!</v>
      </c>
      <c r="O1996" s="16" t="e">
        <f t="shared" si="284"/>
        <v>#REF!</v>
      </c>
      <c r="P1996" s="16" t="e">
        <f>#REF!</f>
        <v>#REF!</v>
      </c>
      <c r="Q1996" s="16" t="e">
        <f t="shared" si="285"/>
        <v>#REF!</v>
      </c>
      <c r="R1996" s="241" t="e">
        <f>#REF!</f>
        <v>#REF!</v>
      </c>
      <c r="S1996" s="37"/>
      <c r="T1996" s="242" t="e">
        <f t="shared" si="286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7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79"/>
        <v>#REF!</v>
      </c>
      <c r="K1997" s="16" t="e">
        <f t="shared" si="280"/>
        <v>#REF!</v>
      </c>
      <c r="L1997" s="16" t="e">
        <f t="shared" si="281"/>
        <v>#REF!</v>
      </c>
      <c r="M1997" s="276" t="e">
        <f t="shared" si="282"/>
        <v>#REF!</v>
      </c>
      <c r="N1997" s="16" t="e">
        <f t="shared" si="283"/>
        <v>#REF!</v>
      </c>
      <c r="O1997" s="16" t="e">
        <f t="shared" si="284"/>
        <v>#REF!</v>
      </c>
      <c r="P1997" s="16" t="e">
        <f>#REF!</f>
        <v>#REF!</v>
      </c>
      <c r="Q1997" s="16" t="e">
        <f t="shared" si="285"/>
        <v>#REF!</v>
      </c>
      <c r="R1997" s="241" t="e">
        <f>#REF!</f>
        <v>#REF!</v>
      </c>
      <c r="S1997" s="37"/>
      <c r="T1997" s="242" t="e">
        <f t="shared" si="286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7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79"/>
        <v>#REF!</v>
      </c>
      <c r="K1998" s="16" t="e">
        <f t="shared" si="280"/>
        <v>#REF!</v>
      </c>
      <c r="L1998" s="16" t="e">
        <f t="shared" si="281"/>
        <v>#REF!</v>
      </c>
      <c r="M1998" s="276" t="e">
        <f t="shared" si="282"/>
        <v>#REF!</v>
      </c>
      <c r="N1998" s="16" t="e">
        <f t="shared" si="283"/>
        <v>#REF!</v>
      </c>
      <c r="O1998" s="16" t="e">
        <f t="shared" si="284"/>
        <v>#REF!</v>
      </c>
      <c r="P1998" s="16" t="e">
        <f>#REF!</f>
        <v>#REF!</v>
      </c>
      <c r="Q1998" s="16" t="e">
        <f t="shared" si="285"/>
        <v>#REF!</v>
      </c>
      <c r="R1998" s="241" t="e">
        <f>#REF!</f>
        <v>#REF!</v>
      </c>
      <c r="S1998" s="37"/>
      <c r="T1998" s="242" t="e">
        <f t="shared" si="286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7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79"/>
        <v>#REF!</v>
      </c>
      <c r="K1999" s="16" t="e">
        <f t="shared" si="280"/>
        <v>#REF!</v>
      </c>
      <c r="L1999" s="16" t="e">
        <f t="shared" si="281"/>
        <v>#REF!</v>
      </c>
      <c r="M1999" s="276" t="e">
        <f t="shared" si="282"/>
        <v>#REF!</v>
      </c>
      <c r="N1999" s="16" t="e">
        <f t="shared" si="283"/>
        <v>#REF!</v>
      </c>
      <c r="O1999" s="16" t="e">
        <f t="shared" si="284"/>
        <v>#REF!</v>
      </c>
      <c r="P1999" s="16" t="e">
        <f>#REF!</f>
        <v>#REF!</v>
      </c>
      <c r="Q1999" s="16" t="e">
        <f t="shared" si="285"/>
        <v>#REF!</v>
      </c>
      <c r="R1999" s="241" t="e">
        <f>#REF!</f>
        <v>#REF!</v>
      </c>
      <c r="S1999" s="37"/>
      <c r="T1999" s="242" t="e">
        <f t="shared" si="286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7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79"/>
        <v>#REF!</v>
      </c>
      <c r="K2000" s="16" t="e">
        <f t="shared" si="280"/>
        <v>#REF!</v>
      </c>
      <c r="L2000" s="16" t="e">
        <f t="shared" si="281"/>
        <v>#REF!</v>
      </c>
      <c r="M2000" s="276" t="e">
        <f t="shared" si="282"/>
        <v>#REF!</v>
      </c>
      <c r="N2000" s="16" t="e">
        <f t="shared" si="283"/>
        <v>#REF!</v>
      </c>
      <c r="O2000" s="16" t="e">
        <f t="shared" si="284"/>
        <v>#REF!</v>
      </c>
      <c r="P2000" s="16" t="e">
        <f>#REF!</f>
        <v>#REF!</v>
      </c>
      <c r="Q2000" s="16" t="e">
        <f t="shared" si="285"/>
        <v>#REF!</v>
      </c>
      <c r="R2000" s="241" t="e">
        <f>#REF!</f>
        <v>#REF!</v>
      </c>
      <c r="S2000" s="37"/>
      <c r="T2000" s="242" t="e">
        <f t="shared" si="286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7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79"/>
        <v>#REF!</v>
      </c>
      <c r="K2001" s="16" t="e">
        <f t="shared" si="280"/>
        <v>#REF!</v>
      </c>
      <c r="L2001" s="16" t="e">
        <f t="shared" si="281"/>
        <v>#REF!</v>
      </c>
      <c r="M2001" s="276" t="e">
        <f t="shared" si="282"/>
        <v>#REF!</v>
      </c>
      <c r="N2001" s="16" t="e">
        <f t="shared" si="283"/>
        <v>#REF!</v>
      </c>
      <c r="O2001" s="16" t="e">
        <f t="shared" si="284"/>
        <v>#REF!</v>
      </c>
      <c r="P2001" s="16" t="e">
        <f>#REF!</f>
        <v>#REF!</v>
      </c>
      <c r="Q2001" s="16" t="e">
        <f t="shared" si="285"/>
        <v>#REF!</v>
      </c>
      <c r="R2001" s="241" t="e">
        <f>#REF!</f>
        <v>#REF!</v>
      </c>
      <c r="S2001" s="37"/>
      <c r="T2001" s="242" t="e">
        <f t="shared" si="286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7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79"/>
        <v>#REF!</v>
      </c>
      <c r="K2002" s="16" t="e">
        <f t="shared" si="280"/>
        <v>#REF!</v>
      </c>
      <c r="L2002" s="16" t="e">
        <f t="shared" si="281"/>
        <v>#REF!</v>
      </c>
      <c r="M2002" s="276" t="e">
        <f t="shared" si="282"/>
        <v>#REF!</v>
      </c>
      <c r="N2002" s="16" t="e">
        <f t="shared" si="283"/>
        <v>#REF!</v>
      </c>
      <c r="O2002" s="16" t="e">
        <f t="shared" si="284"/>
        <v>#REF!</v>
      </c>
      <c r="P2002" s="16" t="e">
        <f>#REF!</f>
        <v>#REF!</v>
      </c>
      <c r="Q2002" s="16" t="e">
        <f t="shared" si="285"/>
        <v>#REF!</v>
      </c>
      <c r="R2002" s="241" t="e">
        <f>#REF!</f>
        <v>#REF!</v>
      </c>
      <c r="S2002" s="37"/>
      <c r="T2002" s="242" t="e">
        <f t="shared" si="286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7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79"/>
        <v>#REF!</v>
      </c>
      <c r="K2003" s="16" t="e">
        <f t="shared" si="280"/>
        <v>#REF!</v>
      </c>
      <c r="L2003" s="16" t="e">
        <f t="shared" si="281"/>
        <v>#REF!</v>
      </c>
      <c r="M2003" s="276" t="e">
        <f t="shared" si="282"/>
        <v>#REF!</v>
      </c>
      <c r="N2003" s="16" t="e">
        <f t="shared" si="283"/>
        <v>#REF!</v>
      </c>
      <c r="O2003" s="16" t="e">
        <f t="shared" si="284"/>
        <v>#REF!</v>
      </c>
      <c r="P2003" s="16" t="e">
        <f>#REF!</f>
        <v>#REF!</v>
      </c>
      <c r="Q2003" s="16" t="e">
        <f t="shared" si="285"/>
        <v>#REF!</v>
      </c>
      <c r="R2003" s="241" t="e">
        <f>#REF!</f>
        <v>#REF!</v>
      </c>
      <c r="S2003" s="37"/>
      <c r="T2003" s="242" t="e">
        <f t="shared" si="286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7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79"/>
        <v>#REF!</v>
      </c>
      <c r="K2004" s="16" t="e">
        <f t="shared" si="280"/>
        <v>#REF!</v>
      </c>
      <c r="L2004" s="16" t="e">
        <f t="shared" si="281"/>
        <v>#REF!</v>
      </c>
      <c r="M2004" s="276" t="e">
        <f t="shared" si="282"/>
        <v>#REF!</v>
      </c>
      <c r="N2004" s="16" t="e">
        <f t="shared" si="283"/>
        <v>#REF!</v>
      </c>
      <c r="O2004" s="16" t="e">
        <f t="shared" si="284"/>
        <v>#REF!</v>
      </c>
      <c r="P2004" s="16" t="e">
        <f>#REF!</f>
        <v>#REF!</v>
      </c>
      <c r="Q2004" s="16" t="e">
        <f t="shared" si="285"/>
        <v>#REF!</v>
      </c>
      <c r="R2004" s="241" t="e">
        <f>#REF!</f>
        <v>#REF!</v>
      </c>
      <c r="S2004" s="37"/>
      <c r="T2004" s="242" t="e">
        <f t="shared" si="286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7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79"/>
        <v>#REF!</v>
      </c>
      <c r="K2005" s="16" t="e">
        <f t="shared" si="280"/>
        <v>#REF!</v>
      </c>
      <c r="L2005" s="16" t="e">
        <f t="shared" si="281"/>
        <v>#REF!</v>
      </c>
      <c r="M2005" s="276" t="e">
        <f t="shared" si="282"/>
        <v>#REF!</v>
      </c>
      <c r="N2005" s="16" t="e">
        <f t="shared" si="283"/>
        <v>#REF!</v>
      </c>
      <c r="O2005" s="16" t="e">
        <f t="shared" si="284"/>
        <v>#REF!</v>
      </c>
      <c r="P2005" s="16" t="e">
        <f>#REF!</f>
        <v>#REF!</v>
      </c>
      <c r="Q2005" s="16" t="e">
        <f t="shared" si="285"/>
        <v>#REF!</v>
      </c>
      <c r="R2005" s="241" t="e">
        <f>#REF!</f>
        <v>#REF!</v>
      </c>
      <c r="S2005" s="37"/>
      <c r="T2005" s="242" t="e">
        <f t="shared" si="286"/>
        <v>#REF!</v>
      </c>
    </row>
    <row r="2006" spans="1:20">
      <c r="L2006" s="16" t="str">
        <f t="shared" si="281"/>
        <v>OP</v>
      </c>
    </row>
    <row r="2007" spans="1:20">
      <c r="L2007" s="16" t="str">
        <f t="shared" si="281"/>
        <v>OP</v>
      </c>
    </row>
    <row r="2008" spans="1:20">
      <c r="L2008" s="16" t="str">
        <f t="shared" si="281"/>
        <v>OP</v>
      </c>
    </row>
    <row r="2009" spans="1:20">
      <c r="L2009" s="16" t="str">
        <f t="shared" si="281"/>
        <v>OP</v>
      </c>
    </row>
    <row r="2010" spans="1:20">
      <c r="L2010" s="16" t="str">
        <f t="shared" si="281"/>
        <v>OP</v>
      </c>
    </row>
    <row r="2011" spans="1:20">
      <c r="L2011" s="16" t="str">
        <f t="shared" si="281"/>
        <v>OP</v>
      </c>
    </row>
    <row r="2012" spans="1:20">
      <c r="L2012" s="16" t="str">
        <f t="shared" si="281"/>
        <v>OP</v>
      </c>
    </row>
    <row r="2013" spans="1:20">
      <c r="L2013" s="16" t="str">
        <f t="shared" si="281"/>
        <v>OP</v>
      </c>
    </row>
    <row r="2014" spans="1:20">
      <c r="L2014" s="16" t="str">
        <f t="shared" si="281"/>
        <v>OP</v>
      </c>
    </row>
    <row r="2015" spans="1:20">
      <c r="L2015" s="16" t="str">
        <f t="shared" si="281"/>
        <v>OP</v>
      </c>
    </row>
    <row r="2016" spans="1:20">
      <c r="L2016" s="16" t="str">
        <f t="shared" si="281"/>
        <v>OP</v>
      </c>
    </row>
    <row r="2017" spans="12:12">
      <c r="L2017" s="16" t="str">
        <f t="shared" si="281"/>
        <v>OP</v>
      </c>
    </row>
    <row r="2018" spans="12:12">
      <c r="L2018" s="16" t="str">
        <f t="shared" si="281"/>
        <v>OP</v>
      </c>
    </row>
    <row r="2019" spans="12:12">
      <c r="L2019" s="16" t="str">
        <f t="shared" si="281"/>
        <v>OP</v>
      </c>
    </row>
    <row r="2020" spans="12:12">
      <c r="L2020" s="16" t="str">
        <f t="shared" si="281"/>
        <v>OP</v>
      </c>
    </row>
    <row r="2021" spans="12:12">
      <c r="L2021" s="16" t="str">
        <f t="shared" si="281"/>
        <v>OP</v>
      </c>
    </row>
    <row r="2022" spans="12:12">
      <c r="L2022" s="16" t="str">
        <f t="shared" si="281"/>
        <v>OP</v>
      </c>
    </row>
    <row r="2023" spans="12:12">
      <c r="L2023" s="16" t="str">
        <f t="shared" si="281"/>
        <v>OP</v>
      </c>
    </row>
    <row r="2024" spans="12:12">
      <c r="L2024" s="16" t="str">
        <f t="shared" si="281"/>
        <v>OP</v>
      </c>
    </row>
    <row r="2025" spans="12:12">
      <c r="L2025" s="16" t="str">
        <f t="shared" si="281"/>
        <v>OP</v>
      </c>
    </row>
    <row r="2026" spans="12:12">
      <c r="L2026" s="16" t="str">
        <f t="shared" si="281"/>
        <v>OP</v>
      </c>
    </row>
    <row r="2027" spans="12:12">
      <c r="L2027" s="16" t="str">
        <f t="shared" si="281"/>
        <v>OP</v>
      </c>
    </row>
    <row r="2028" spans="12:12">
      <c r="L2028" s="16" t="str">
        <f t="shared" si="281"/>
        <v>OP</v>
      </c>
    </row>
    <row r="2029" spans="12:12">
      <c r="L2029" s="16" t="str">
        <f t="shared" si="281"/>
        <v>OP</v>
      </c>
    </row>
    <row r="2030" spans="12:12">
      <c r="L2030" s="16" t="str">
        <f t="shared" si="281"/>
        <v>OP</v>
      </c>
    </row>
    <row r="2031" spans="12:12">
      <c r="L2031" s="16" t="str">
        <f t="shared" si="281"/>
        <v>OP</v>
      </c>
    </row>
    <row r="2032" spans="12:12">
      <c r="L2032" s="16" t="str">
        <f t="shared" si="281"/>
        <v>OP</v>
      </c>
    </row>
    <row r="2033" spans="12:12">
      <c r="L2033" s="16" t="str">
        <f t="shared" si="281"/>
        <v>OP</v>
      </c>
    </row>
    <row r="2034" spans="12:12">
      <c r="L2034" s="16" t="str">
        <f t="shared" si="281"/>
        <v>OP</v>
      </c>
    </row>
    <row r="2035" spans="12:12">
      <c r="L2035" s="16" t="str">
        <f t="shared" si="281"/>
        <v>OP</v>
      </c>
    </row>
    <row r="2036" spans="12:12">
      <c r="L2036" s="16" t="str">
        <f t="shared" si="281"/>
        <v>OP</v>
      </c>
    </row>
    <row r="2037" spans="12:12">
      <c r="L2037" s="16" t="str">
        <f t="shared" si="281"/>
        <v>OP</v>
      </c>
    </row>
    <row r="2038" spans="12:12">
      <c r="L2038" s="16" t="str">
        <f t="shared" si="281"/>
        <v>OP</v>
      </c>
    </row>
    <row r="2039" spans="12:12">
      <c r="L2039" s="16" t="str">
        <f t="shared" si="281"/>
        <v>OP</v>
      </c>
    </row>
    <row r="2040" spans="12:12">
      <c r="L2040" s="16" t="str">
        <f t="shared" si="281"/>
        <v>OP</v>
      </c>
    </row>
    <row r="2041" spans="12:12">
      <c r="L2041" s="16" t="str">
        <f t="shared" si="281"/>
        <v>OP</v>
      </c>
    </row>
    <row r="2042" spans="12:12">
      <c r="L2042" s="16" t="str">
        <f t="shared" si="281"/>
        <v>OP</v>
      </c>
    </row>
    <row r="2043" spans="12:12">
      <c r="L2043" s="16" t="str">
        <f t="shared" si="281"/>
        <v>OP</v>
      </c>
    </row>
    <row r="2044" spans="12:12">
      <c r="L2044" s="16" t="str">
        <f t="shared" si="281"/>
        <v>OP</v>
      </c>
    </row>
    <row r="2045" spans="12:12">
      <c r="L2045" s="16" t="str">
        <f t="shared" si="281"/>
        <v>OP</v>
      </c>
    </row>
    <row r="2046" spans="12:12">
      <c r="L2046" s="16" t="str">
        <f t="shared" si="281"/>
        <v>OP</v>
      </c>
    </row>
    <row r="2047" spans="12:12">
      <c r="L2047" s="16" t="str">
        <f t="shared" si="281"/>
        <v>OP</v>
      </c>
    </row>
    <row r="2048" spans="12:12">
      <c r="L2048" s="16" t="str">
        <f t="shared" si="281"/>
        <v>OP</v>
      </c>
    </row>
    <row r="2049" spans="12:12">
      <c r="L2049" s="16" t="str">
        <f t="shared" si="281"/>
        <v>OP</v>
      </c>
    </row>
    <row r="2050" spans="12:12">
      <c r="L2050" s="16" t="str">
        <f t="shared" si="281"/>
        <v>OP</v>
      </c>
    </row>
    <row r="2051" spans="12:12">
      <c r="L2051" s="16" t="str">
        <f t="shared" si="281"/>
        <v>OP</v>
      </c>
    </row>
    <row r="2052" spans="12:12">
      <c r="L2052" s="16" t="str">
        <f t="shared" si="281"/>
        <v>OP</v>
      </c>
    </row>
    <row r="2053" spans="12:12">
      <c r="L2053" s="16" t="str">
        <f t="shared" si="281"/>
        <v>OP</v>
      </c>
    </row>
    <row r="2054" spans="12:12">
      <c r="L2054" s="16" t="str">
        <f t="shared" ref="L2054:L2117" si="288">IF(J2054&lt;0.9993,"OP","")</f>
        <v>OP</v>
      </c>
    </row>
    <row r="2055" spans="12:12">
      <c r="L2055" s="16" t="str">
        <f t="shared" si="288"/>
        <v>OP</v>
      </c>
    </row>
    <row r="2056" spans="12:12">
      <c r="L2056" s="16" t="str">
        <f t="shared" si="288"/>
        <v>OP</v>
      </c>
    </row>
    <row r="2057" spans="12:12">
      <c r="L2057" s="16" t="str">
        <f t="shared" si="288"/>
        <v>OP</v>
      </c>
    </row>
    <row r="2058" spans="12:12">
      <c r="L2058" s="16" t="str">
        <f t="shared" si="288"/>
        <v>OP</v>
      </c>
    </row>
    <row r="2059" spans="12:12">
      <c r="L2059" s="16" t="str">
        <f t="shared" si="288"/>
        <v>OP</v>
      </c>
    </row>
    <row r="2060" spans="12:12">
      <c r="L2060" s="16" t="str">
        <f t="shared" si="288"/>
        <v>OP</v>
      </c>
    </row>
    <row r="2061" spans="12:12">
      <c r="L2061" s="16" t="str">
        <f t="shared" si="288"/>
        <v>OP</v>
      </c>
    </row>
    <row r="2062" spans="12:12">
      <c r="L2062" s="16" t="str">
        <f t="shared" si="288"/>
        <v>OP</v>
      </c>
    </row>
    <row r="2063" spans="12:12">
      <c r="L2063" s="16" t="str">
        <f t="shared" si="288"/>
        <v>OP</v>
      </c>
    </row>
    <row r="2064" spans="12:12">
      <c r="L2064" s="16" t="str">
        <f t="shared" si="288"/>
        <v>OP</v>
      </c>
    </row>
    <row r="2065" spans="12:12">
      <c r="L2065" s="16" t="str">
        <f t="shared" si="288"/>
        <v>OP</v>
      </c>
    </row>
    <row r="2066" spans="12:12">
      <c r="L2066" s="16" t="str">
        <f t="shared" si="288"/>
        <v>OP</v>
      </c>
    </row>
    <row r="2067" spans="12:12">
      <c r="L2067" s="16" t="str">
        <f t="shared" si="288"/>
        <v>OP</v>
      </c>
    </row>
    <row r="2068" spans="12:12">
      <c r="L2068" s="16" t="str">
        <f t="shared" si="288"/>
        <v>OP</v>
      </c>
    </row>
    <row r="2069" spans="12:12">
      <c r="L2069" s="16" t="str">
        <f t="shared" si="288"/>
        <v>OP</v>
      </c>
    </row>
    <row r="2070" spans="12:12">
      <c r="L2070" s="16" t="str">
        <f t="shared" si="288"/>
        <v>OP</v>
      </c>
    </row>
    <row r="2071" spans="12:12">
      <c r="L2071" s="16" t="str">
        <f t="shared" si="288"/>
        <v>OP</v>
      </c>
    </row>
    <row r="2072" spans="12:12">
      <c r="L2072" s="16" t="str">
        <f t="shared" si="288"/>
        <v>OP</v>
      </c>
    </row>
    <row r="2073" spans="12:12">
      <c r="L2073" s="16" t="str">
        <f t="shared" si="288"/>
        <v>OP</v>
      </c>
    </row>
    <row r="2074" spans="12:12">
      <c r="L2074" s="16" t="str">
        <f t="shared" si="288"/>
        <v>OP</v>
      </c>
    </row>
    <row r="2075" spans="12:12">
      <c r="L2075" s="16" t="str">
        <f t="shared" si="288"/>
        <v>OP</v>
      </c>
    </row>
    <row r="2076" spans="12:12">
      <c r="L2076" s="16" t="str">
        <f t="shared" si="288"/>
        <v>OP</v>
      </c>
    </row>
    <row r="2077" spans="12:12">
      <c r="L2077" s="16" t="str">
        <f t="shared" si="288"/>
        <v>OP</v>
      </c>
    </row>
    <row r="2078" spans="12:12">
      <c r="L2078" s="16" t="str">
        <f t="shared" si="288"/>
        <v>OP</v>
      </c>
    </row>
    <row r="2079" spans="12:12">
      <c r="L2079" s="16" t="str">
        <f t="shared" si="288"/>
        <v>OP</v>
      </c>
    </row>
    <row r="2080" spans="12:12">
      <c r="L2080" s="16" t="str">
        <f t="shared" si="288"/>
        <v>OP</v>
      </c>
    </row>
    <row r="2081" spans="12:12">
      <c r="L2081" s="16" t="str">
        <f t="shared" si="288"/>
        <v>OP</v>
      </c>
    </row>
    <row r="2082" spans="12:12">
      <c r="L2082" s="16" t="str">
        <f t="shared" si="288"/>
        <v>OP</v>
      </c>
    </row>
    <row r="2083" spans="12:12">
      <c r="L2083" s="16" t="str">
        <f t="shared" si="288"/>
        <v>OP</v>
      </c>
    </row>
    <row r="2084" spans="12:12">
      <c r="L2084" s="16" t="str">
        <f t="shared" si="288"/>
        <v>OP</v>
      </c>
    </row>
    <row r="2085" spans="12:12">
      <c r="L2085" s="16" t="str">
        <f t="shared" si="288"/>
        <v>OP</v>
      </c>
    </row>
    <row r="2086" spans="12:12">
      <c r="L2086" s="16" t="str">
        <f t="shared" si="288"/>
        <v>OP</v>
      </c>
    </row>
    <row r="2087" spans="12:12">
      <c r="L2087" s="16" t="str">
        <f t="shared" si="288"/>
        <v>OP</v>
      </c>
    </row>
    <row r="2088" spans="12:12">
      <c r="L2088" s="16" t="str">
        <f t="shared" si="288"/>
        <v>OP</v>
      </c>
    </row>
    <row r="2089" spans="12:12">
      <c r="L2089" s="16" t="str">
        <f t="shared" si="288"/>
        <v>OP</v>
      </c>
    </row>
    <row r="2090" spans="12:12">
      <c r="L2090" s="16" t="str">
        <f t="shared" si="288"/>
        <v>OP</v>
      </c>
    </row>
    <row r="2091" spans="12:12">
      <c r="L2091" s="16" t="str">
        <f t="shared" si="288"/>
        <v>OP</v>
      </c>
    </row>
    <row r="2092" spans="12:12">
      <c r="L2092" s="16" t="str">
        <f t="shared" si="288"/>
        <v>OP</v>
      </c>
    </row>
    <row r="2093" spans="12:12">
      <c r="L2093" s="16" t="str">
        <f t="shared" si="288"/>
        <v>OP</v>
      </c>
    </row>
    <row r="2094" spans="12:12">
      <c r="L2094" s="16" t="str">
        <f t="shared" si="288"/>
        <v>OP</v>
      </c>
    </row>
    <row r="2095" spans="12:12">
      <c r="L2095" s="16" t="str">
        <f t="shared" si="288"/>
        <v>OP</v>
      </c>
    </row>
    <row r="2096" spans="12:12">
      <c r="L2096" s="16" t="str">
        <f t="shared" si="288"/>
        <v>OP</v>
      </c>
    </row>
    <row r="2097" spans="12:12">
      <c r="L2097" s="16" t="str">
        <f t="shared" si="288"/>
        <v>OP</v>
      </c>
    </row>
    <row r="2098" spans="12:12">
      <c r="L2098" s="16" t="str">
        <f t="shared" si="288"/>
        <v>OP</v>
      </c>
    </row>
    <row r="2099" spans="12:12">
      <c r="L2099" s="16" t="str">
        <f t="shared" si="288"/>
        <v>OP</v>
      </c>
    </row>
    <row r="2100" spans="12:12">
      <c r="L2100" s="16" t="str">
        <f t="shared" si="288"/>
        <v>OP</v>
      </c>
    </row>
    <row r="2101" spans="12:12">
      <c r="L2101" s="16" t="str">
        <f t="shared" si="288"/>
        <v>OP</v>
      </c>
    </row>
    <row r="2102" spans="12:12">
      <c r="L2102" s="16" t="str">
        <f t="shared" si="288"/>
        <v>OP</v>
      </c>
    </row>
    <row r="2103" spans="12:12">
      <c r="L2103" s="16" t="str">
        <f t="shared" si="288"/>
        <v>OP</v>
      </c>
    </row>
    <row r="2104" spans="12:12">
      <c r="L2104" s="16" t="str">
        <f t="shared" si="288"/>
        <v>OP</v>
      </c>
    </row>
    <row r="2105" spans="12:12">
      <c r="L2105" s="16" t="str">
        <f t="shared" si="288"/>
        <v>OP</v>
      </c>
    </row>
    <row r="2106" spans="12:12">
      <c r="L2106" s="16" t="str">
        <f t="shared" si="288"/>
        <v>OP</v>
      </c>
    </row>
    <row r="2107" spans="12:12">
      <c r="L2107" s="16" t="str">
        <f t="shared" si="288"/>
        <v>OP</v>
      </c>
    </row>
    <row r="2108" spans="12:12">
      <c r="L2108" s="16" t="str">
        <f t="shared" si="288"/>
        <v>OP</v>
      </c>
    </row>
    <row r="2109" spans="12:12">
      <c r="L2109" s="16" t="str">
        <f t="shared" si="288"/>
        <v>OP</v>
      </c>
    </row>
    <row r="2110" spans="12:12">
      <c r="L2110" s="16" t="str">
        <f t="shared" si="288"/>
        <v>OP</v>
      </c>
    </row>
    <row r="2111" spans="12:12">
      <c r="L2111" s="16" t="str">
        <f t="shared" si="288"/>
        <v>OP</v>
      </c>
    </row>
    <row r="2112" spans="12:12">
      <c r="L2112" s="16" t="str">
        <f t="shared" si="288"/>
        <v>OP</v>
      </c>
    </row>
    <row r="2113" spans="12:12">
      <c r="L2113" s="16" t="str">
        <f t="shared" si="288"/>
        <v>OP</v>
      </c>
    </row>
    <row r="2114" spans="12:12">
      <c r="L2114" s="16" t="str">
        <f t="shared" si="288"/>
        <v>OP</v>
      </c>
    </row>
    <row r="2115" spans="12:12">
      <c r="L2115" s="16" t="str">
        <f t="shared" si="288"/>
        <v>OP</v>
      </c>
    </row>
    <row r="2116" spans="12:12">
      <c r="L2116" s="16" t="str">
        <f t="shared" si="288"/>
        <v>OP</v>
      </c>
    </row>
    <row r="2117" spans="12:12">
      <c r="L2117" s="16" t="str">
        <f t="shared" si="288"/>
        <v>OP</v>
      </c>
    </row>
    <row r="2118" spans="12:12">
      <c r="L2118" s="16" t="str">
        <f t="shared" ref="L2118:L2181" si="289">IF(J2118&lt;0.9993,"OP","")</f>
        <v>OP</v>
      </c>
    </row>
    <row r="2119" spans="12:12">
      <c r="L2119" s="16" t="str">
        <f t="shared" si="289"/>
        <v>OP</v>
      </c>
    </row>
    <row r="2120" spans="12:12">
      <c r="L2120" s="16" t="str">
        <f t="shared" si="289"/>
        <v>OP</v>
      </c>
    </row>
    <row r="2121" spans="12:12">
      <c r="L2121" s="16" t="str">
        <f t="shared" si="289"/>
        <v>OP</v>
      </c>
    </row>
    <row r="2122" spans="12:12">
      <c r="L2122" s="16" t="str">
        <f t="shared" si="289"/>
        <v>OP</v>
      </c>
    </row>
    <row r="2123" spans="12:12">
      <c r="L2123" s="16" t="str">
        <f t="shared" si="289"/>
        <v>OP</v>
      </c>
    </row>
    <row r="2124" spans="12:12">
      <c r="L2124" s="16" t="str">
        <f t="shared" si="289"/>
        <v>OP</v>
      </c>
    </row>
    <row r="2125" spans="12:12">
      <c r="L2125" s="16" t="str">
        <f t="shared" si="289"/>
        <v>OP</v>
      </c>
    </row>
    <row r="2126" spans="12:12">
      <c r="L2126" s="16" t="str">
        <f t="shared" si="289"/>
        <v>OP</v>
      </c>
    </row>
    <row r="2127" spans="12:12">
      <c r="L2127" s="16" t="str">
        <f t="shared" si="289"/>
        <v>OP</v>
      </c>
    </row>
    <row r="2128" spans="12:12">
      <c r="L2128" s="16" t="str">
        <f t="shared" si="289"/>
        <v>OP</v>
      </c>
    </row>
    <row r="2129" spans="12:12">
      <c r="L2129" s="16" t="str">
        <f t="shared" si="289"/>
        <v>OP</v>
      </c>
    </row>
    <row r="2130" spans="12:12">
      <c r="L2130" s="16" t="str">
        <f t="shared" si="289"/>
        <v>OP</v>
      </c>
    </row>
    <row r="2131" spans="12:12">
      <c r="L2131" s="16" t="str">
        <f t="shared" si="289"/>
        <v>OP</v>
      </c>
    </row>
    <row r="2132" spans="12:12">
      <c r="L2132" s="16" t="str">
        <f t="shared" si="289"/>
        <v>OP</v>
      </c>
    </row>
    <row r="2133" spans="12:12">
      <c r="L2133" s="16" t="str">
        <f t="shared" si="289"/>
        <v>OP</v>
      </c>
    </row>
    <row r="2134" spans="12:12">
      <c r="L2134" s="16" t="str">
        <f t="shared" si="289"/>
        <v>OP</v>
      </c>
    </row>
    <row r="2135" spans="12:12">
      <c r="L2135" s="16" t="str">
        <f t="shared" si="289"/>
        <v>OP</v>
      </c>
    </row>
    <row r="2136" spans="12:12">
      <c r="L2136" s="16" t="str">
        <f t="shared" si="289"/>
        <v>OP</v>
      </c>
    </row>
    <row r="2137" spans="12:12">
      <c r="L2137" s="16" t="str">
        <f t="shared" si="289"/>
        <v>OP</v>
      </c>
    </row>
    <row r="2138" spans="12:12">
      <c r="L2138" s="16" t="str">
        <f t="shared" si="289"/>
        <v>OP</v>
      </c>
    </row>
    <row r="2139" spans="12:12">
      <c r="L2139" s="16" t="str">
        <f t="shared" si="289"/>
        <v>OP</v>
      </c>
    </row>
    <row r="2140" spans="12:12">
      <c r="L2140" s="16" t="str">
        <f t="shared" si="289"/>
        <v>OP</v>
      </c>
    </row>
    <row r="2141" spans="12:12">
      <c r="L2141" s="16" t="str">
        <f t="shared" si="289"/>
        <v>OP</v>
      </c>
    </row>
    <row r="2142" spans="12:12">
      <c r="L2142" s="16" t="str">
        <f t="shared" si="289"/>
        <v>OP</v>
      </c>
    </row>
    <row r="2143" spans="12:12">
      <c r="L2143" s="16" t="str">
        <f t="shared" si="289"/>
        <v>OP</v>
      </c>
    </row>
    <row r="2144" spans="12:12">
      <c r="L2144" s="16" t="str">
        <f t="shared" si="289"/>
        <v>OP</v>
      </c>
    </row>
    <row r="2145" spans="12:12">
      <c r="L2145" s="16" t="str">
        <f t="shared" si="289"/>
        <v>OP</v>
      </c>
    </row>
    <row r="2146" spans="12:12">
      <c r="L2146" s="16" t="str">
        <f t="shared" si="289"/>
        <v>OP</v>
      </c>
    </row>
    <row r="2147" spans="12:12">
      <c r="L2147" s="16" t="str">
        <f t="shared" si="289"/>
        <v>OP</v>
      </c>
    </row>
    <row r="2148" spans="12:12">
      <c r="L2148" s="16" t="str">
        <f t="shared" si="289"/>
        <v>OP</v>
      </c>
    </row>
    <row r="2149" spans="12:12">
      <c r="L2149" s="16" t="str">
        <f t="shared" si="289"/>
        <v>OP</v>
      </c>
    </row>
    <row r="2150" spans="12:12">
      <c r="L2150" s="16" t="str">
        <f t="shared" si="289"/>
        <v>OP</v>
      </c>
    </row>
    <row r="2151" spans="12:12">
      <c r="L2151" s="16" t="str">
        <f t="shared" si="289"/>
        <v>OP</v>
      </c>
    </row>
    <row r="2152" spans="12:12">
      <c r="L2152" s="16" t="str">
        <f t="shared" si="289"/>
        <v>OP</v>
      </c>
    </row>
    <row r="2153" spans="12:12">
      <c r="L2153" s="16" t="str">
        <f t="shared" si="289"/>
        <v>OP</v>
      </c>
    </row>
    <row r="2154" spans="12:12">
      <c r="L2154" s="16" t="str">
        <f t="shared" si="289"/>
        <v>OP</v>
      </c>
    </row>
    <row r="2155" spans="12:12">
      <c r="L2155" s="16" t="str">
        <f t="shared" si="289"/>
        <v>OP</v>
      </c>
    </row>
    <row r="2156" spans="12:12">
      <c r="L2156" s="16" t="str">
        <f t="shared" si="289"/>
        <v>OP</v>
      </c>
    </row>
    <row r="2157" spans="12:12">
      <c r="L2157" s="16" t="str">
        <f t="shared" si="289"/>
        <v>OP</v>
      </c>
    </row>
    <row r="2158" spans="12:12">
      <c r="L2158" s="16" t="str">
        <f t="shared" si="289"/>
        <v>OP</v>
      </c>
    </row>
    <row r="2159" spans="12:12">
      <c r="L2159" s="16" t="str">
        <f t="shared" si="289"/>
        <v>OP</v>
      </c>
    </row>
    <row r="2160" spans="12:12">
      <c r="L2160" s="16" t="str">
        <f t="shared" si="289"/>
        <v>OP</v>
      </c>
    </row>
    <row r="2161" spans="12:12">
      <c r="L2161" s="16" t="str">
        <f t="shared" si="289"/>
        <v>OP</v>
      </c>
    </row>
    <row r="2162" spans="12:12">
      <c r="L2162" s="16" t="str">
        <f t="shared" si="289"/>
        <v>OP</v>
      </c>
    </row>
    <row r="2163" spans="12:12">
      <c r="L2163" s="16" t="str">
        <f t="shared" si="289"/>
        <v>OP</v>
      </c>
    </row>
    <row r="2164" spans="12:12">
      <c r="L2164" s="16" t="str">
        <f t="shared" si="289"/>
        <v>OP</v>
      </c>
    </row>
    <row r="2165" spans="12:12">
      <c r="L2165" s="16" t="str">
        <f t="shared" si="289"/>
        <v>OP</v>
      </c>
    </row>
    <row r="2166" spans="12:12">
      <c r="L2166" s="16" t="str">
        <f t="shared" si="289"/>
        <v>OP</v>
      </c>
    </row>
    <row r="2167" spans="12:12">
      <c r="L2167" s="16" t="str">
        <f t="shared" si="289"/>
        <v>OP</v>
      </c>
    </row>
    <row r="2168" spans="12:12">
      <c r="L2168" s="16" t="str">
        <f t="shared" si="289"/>
        <v>OP</v>
      </c>
    </row>
    <row r="2169" spans="12:12">
      <c r="L2169" s="16" t="str">
        <f t="shared" si="289"/>
        <v>OP</v>
      </c>
    </row>
    <row r="2170" spans="12:12">
      <c r="L2170" s="16" t="str">
        <f t="shared" si="289"/>
        <v>OP</v>
      </c>
    </row>
    <row r="2171" spans="12:12">
      <c r="L2171" s="16" t="str">
        <f t="shared" si="289"/>
        <v>OP</v>
      </c>
    </row>
    <row r="2172" spans="12:12">
      <c r="L2172" s="16" t="str">
        <f t="shared" si="289"/>
        <v>OP</v>
      </c>
    </row>
    <row r="2173" spans="12:12">
      <c r="L2173" s="16" t="str">
        <f t="shared" si="289"/>
        <v>OP</v>
      </c>
    </row>
    <row r="2174" spans="12:12">
      <c r="L2174" s="16" t="str">
        <f t="shared" si="289"/>
        <v>OP</v>
      </c>
    </row>
    <row r="2175" spans="12:12">
      <c r="L2175" s="16" t="str">
        <f t="shared" si="289"/>
        <v>OP</v>
      </c>
    </row>
    <row r="2176" spans="12:12">
      <c r="L2176" s="16" t="str">
        <f t="shared" si="289"/>
        <v>OP</v>
      </c>
    </row>
    <row r="2177" spans="12:12">
      <c r="L2177" s="16" t="str">
        <f t="shared" si="289"/>
        <v>OP</v>
      </c>
    </row>
    <row r="2178" spans="12:12">
      <c r="L2178" s="16" t="str">
        <f t="shared" si="289"/>
        <v>OP</v>
      </c>
    </row>
    <row r="2179" spans="12:12">
      <c r="L2179" s="16" t="str">
        <f t="shared" si="289"/>
        <v>OP</v>
      </c>
    </row>
    <row r="2180" spans="12:12">
      <c r="L2180" s="16" t="str">
        <f t="shared" si="289"/>
        <v>OP</v>
      </c>
    </row>
    <row r="2181" spans="12:12">
      <c r="L2181" s="16" t="str">
        <f t="shared" si="289"/>
        <v>OP</v>
      </c>
    </row>
    <row r="2182" spans="12:12">
      <c r="L2182" s="16" t="str">
        <f t="shared" ref="L2182:L2245" si="290">IF(J2182&lt;0.9993,"OP","")</f>
        <v>OP</v>
      </c>
    </row>
    <row r="2183" spans="12:12">
      <c r="L2183" s="16" t="str">
        <f t="shared" si="290"/>
        <v>OP</v>
      </c>
    </row>
    <row r="2184" spans="12:12">
      <c r="L2184" s="16" t="str">
        <f t="shared" si="290"/>
        <v>OP</v>
      </c>
    </row>
    <row r="2185" spans="12:12">
      <c r="L2185" s="16" t="str">
        <f t="shared" si="290"/>
        <v>OP</v>
      </c>
    </row>
    <row r="2186" spans="12:12">
      <c r="L2186" s="16" t="str">
        <f t="shared" si="290"/>
        <v>OP</v>
      </c>
    </row>
    <row r="2187" spans="12:12">
      <c r="L2187" s="16" t="str">
        <f t="shared" si="290"/>
        <v>OP</v>
      </c>
    </row>
    <row r="2188" spans="12:12">
      <c r="L2188" s="16" t="str">
        <f t="shared" si="290"/>
        <v>OP</v>
      </c>
    </row>
    <row r="2189" spans="12:12">
      <c r="L2189" s="16" t="str">
        <f t="shared" si="290"/>
        <v>OP</v>
      </c>
    </row>
    <row r="2190" spans="12:12">
      <c r="L2190" s="16" t="str">
        <f t="shared" si="290"/>
        <v>OP</v>
      </c>
    </row>
    <row r="2191" spans="12:12">
      <c r="L2191" s="16" t="str">
        <f t="shared" si="290"/>
        <v>OP</v>
      </c>
    </row>
    <row r="2192" spans="12:12">
      <c r="L2192" s="16" t="str">
        <f t="shared" si="290"/>
        <v>OP</v>
      </c>
    </row>
    <row r="2193" spans="12:12">
      <c r="L2193" s="16" t="str">
        <f t="shared" si="290"/>
        <v>OP</v>
      </c>
    </row>
    <row r="2194" spans="12:12">
      <c r="L2194" s="16" t="str">
        <f t="shared" si="290"/>
        <v>OP</v>
      </c>
    </row>
    <row r="2195" spans="12:12">
      <c r="L2195" s="16" t="str">
        <f t="shared" si="290"/>
        <v>OP</v>
      </c>
    </row>
    <row r="2196" spans="12:12">
      <c r="L2196" s="16" t="str">
        <f t="shared" si="290"/>
        <v>OP</v>
      </c>
    </row>
    <row r="2197" spans="12:12">
      <c r="L2197" s="16" t="str">
        <f t="shared" si="290"/>
        <v>OP</v>
      </c>
    </row>
    <row r="2198" spans="12:12">
      <c r="L2198" s="16" t="str">
        <f t="shared" si="290"/>
        <v>OP</v>
      </c>
    </row>
    <row r="2199" spans="12:12">
      <c r="L2199" s="16" t="str">
        <f t="shared" si="290"/>
        <v>OP</v>
      </c>
    </row>
    <row r="2200" spans="12:12">
      <c r="L2200" s="16" t="str">
        <f t="shared" si="290"/>
        <v>OP</v>
      </c>
    </row>
    <row r="2201" spans="12:12">
      <c r="L2201" s="16" t="str">
        <f t="shared" si="290"/>
        <v>OP</v>
      </c>
    </row>
    <row r="2202" spans="12:12">
      <c r="L2202" s="16" t="str">
        <f t="shared" si="290"/>
        <v>OP</v>
      </c>
    </row>
    <row r="2203" spans="12:12">
      <c r="L2203" s="16" t="str">
        <f t="shared" si="290"/>
        <v>OP</v>
      </c>
    </row>
    <row r="2204" spans="12:12">
      <c r="L2204" s="16" t="str">
        <f t="shared" si="290"/>
        <v>OP</v>
      </c>
    </row>
    <row r="2205" spans="12:12">
      <c r="L2205" s="16" t="str">
        <f t="shared" si="290"/>
        <v>OP</v>
      </c>
    </row>
    <row r="2206" spans="12:12">
      <c r="L2206" s="16" t="str">
        <f t="shared" si="290"/>
        <v>OP</v>
      </c>
    </row>
    <row r="2207" spans="12:12">
      <c r="L2207" s="16" t="str">
        <f t="shared" si="290"/>
        <v>OP</v>
      </c>
    </row>
    <row r="2208" spans="12:12">
      <c r="L2208" s="16" t="str">
        <f t="shared" si="290"/>
        <v>OP</v>
      </c>
    </row>
    <row r="2209" spans="12:12">
      <c r="L2209" s="16" t="str">
        <f t="shared" si="290"/>
        <v>OP</v>
      </c>
    </row>
    <row r="2210" spans="12:12">
      <c r="L2210" s="16" t="str">
        <f t="shared" si="290"/>
        <v>OP</v>
      </c>
    </row>
    <row r="2211" spans="12:12">
      <c r="L2211" s="16" t="str">
        <f t="shared" si="290"/>
        <v>OP</v>
      </c>
    </row>
    <row r="2212" spans="12:12">
      <c r="L2212" s="16" t="str">
        <f t="shared" si="290"/>
        <v>OP</v>
      </c>
    </row>
    <row r="2213" spans="12:12">
      <c r="L2213" s="16" t="str">
        <f t="shared" si="290"/>
        <v>OP</v>
      </c>
    </row>
    <row r="2214" spans="12:12">
      <c r="L2214" s="16" t="str">
        <f t="shared" si="290"/>
        <v>OP</v>
      </c>
    </row>
    <row r="2215" spans="12:12">
      <c r="L2215" s="16" t="str">
        <f t="shared" si="290"/>
        <v>OP</v>
      </c>
    </row>
    <row r="2216" spans="12:12">
      <c r="L2216" s="16" t="str">
        <f t="shared" si="290"/>
        <v>OP</v>
      </c>
    </row>
    <row r="2217" spans="12:12">
      <c r="L2217" s="16" t="str">
        <f t="shared" si="290"/>
        <v>OP</v>
      </c>
    </row>
    <row r="2218" spans="12:12">
      <c r="L2218" s="16" t="str">
        <f t="shared" si="290"/>
        <v>OP</v>
      </c>
    </row>
    <row r="2219" spans="12:12">
      <c r="L2219" s="16" t="str">
        <f t="shared" si="290"/>
        <v>OP</v>
      </c>
    </row>
    <row r="2220" spans="12:12">
      <c r="L2220" s="16" t="str">
        <f t="shared" si="290"/>
        <v>OP</v>
      </c>
    </row>
    <row r="2221" spans="12:12">
      <c r="L2221" s="16" t="str">
        <f t="shared" si="290"/>
        <v>OP</v>
      </c>
    </row>
    <row r="2222" spans="12:12">
      <c r="L2222" s="16" t="str">
        <f t="shared" si="290"/>
        <v>OP</v>
      </c>
    </row>
    <row r="2223" spans="12:12">
      <c r="L2223" s="16" t="str">
        <f t="shared" si="290"/>
        <v>OP</v>
      </c>
    </row>
    <row r="2224" spans="12:12">
      <c r="L2224" s="16" t="str">
        <f t="shared" si="290"/>
        <v>OP</v>
      </c>
    </row>
    <row r="2225" spans="12:12">
      <c r="L2225" s="16" t="str">
        <f t="shared" si="290"/>
        <v>OP</v>
      </c>
    </row>
    <row r="2226" spans="12:12">
      <c r="L2226" s="16" t="str">
        <f t="shared" si="290"/>
        <v>OP</v>
      </c>
    </row>
    <row r="2227" spans="12:12">
      <c r="L2227" s="16" t="str">
        <f t="shared" si="290"/>
        <v>OP</v>
      </c>
    </row>
    <row r="2228" spans="12:12">
      <c r="L2228" s="16" t="str">
        <f t="shared" si="290"/>
        <v>OP</v>
      </c>
    </row>
    <row r="2229" spans="12:12">
      <c r="L2229" s="16" t="str">
        <f t="shared" si="290"/>
        <v>OP</v>
      </c>
    </row>
    <row r="2230" spans="12:12">
      <c r="L2230" s="16" t="str">
        <f t="shared" si="290"/>
        <v>OP</v>
      </c>
    </row>
    <row r="2231" spans="12:12">
      <c r="L2231" s="16" t="str">
        <f t="shared" si="290"/>
        <v>OP</v>
      </c>
    </row>
    <row r="2232" spans="12:12">
      <c r="L2232" s="16" t="str">
        <f t="shared" si="290"/>
        <v>OP</v>
      </c>
    </row>
    <row r="2233" spans="12:12">
      <c r="L2233" s="16" t="str">
        <f t="shared" si="290"/>
        <v>OP</v>
      </c>
    </row>
    <row r="2234" spans="12:12">
      <c r="L2234" s="16" t="str">
        <f t="shared" si="290"/>
        <v>OP</v>
      </c>
    </row>
    <row r="2235" spans="12:12">
      <c r="L2235" s="16" t="str">
        <f t="shared" si="290"/>
        <v>OP</v>
      </c>
    </row>
    <row r="2236" spans="12:12">
      <c r="L2236" s="16" t="str">
        <f t="shared" si="290"/>
        <v>OP</v>
      </c>
    </row>
    <row r="2237" spans="12:12">
      <c r="L2237" s="16" t="str">
        <f t="shared" si="290"/>
        <v>OP</v>
      </c>
    </row>
    <row r="2238" spans="12:12">
      <c r="L2238" s="16" t="str">
        <f t="shared" si="290"/>
        <v>OP</v>
      </c>
    </row>
    <row r="2239" spans="12:12">
      <c r="L2239" s="16" t="str">
        <f t="shared" si="290"/>
        <v>OP</v>
      </c>
    </row>
    <row r="2240" spans="12:12">
      <c r="L2240" s="16" t="str">
        <f t="shared" si="290"/>
        <v>OP</v>
      </c>
    </row>
    <row r="2241" spans="12:12">
      <c r="L2241" s="16" t="str">
        <f t="shared" si="290"/>
        <v>OP</v>
      </c>
    </row>
    <row r="2242" spans="12:12">
      <c r="L2242" s="16" t="str">
        <f t="shared" si="290"/>
        <v>OP</v>
      </c>
    </row>
    <row r="2243" spans="12:12">
      <c r="L2243" s="16" t="str">
        <f t="shared" si="290"/>
        <v>OP</v>
      </c>
    </row>
    <row r="2244" spans="12:12">
      <c r="L2244" s="16" t="str">
        <f t="shared" si="290"/>
        <v>OP</v>
      </c>
    </row>
    <row r="2245" spans="12:12">
      <c r="L2245" s="16" t="str">
        <f t="shared" si="290"/>
        <v>OP</v>
      </c>
    </row>
    <row r="2246" spans="12:12">
      <c r="L2246" s="16" t="str">
        <f t="shared" ref="L2246:L2309" si="291">IF(J2246&lt;0.9993,"OP","")</f>
        <v>OP</v>
      </c>
    </row>
    <row r="2247" spans="12:12">
      <c r="L2247" s="16" t="str">
        <f t="shared" si="291"/>
        <v>OP</v>
      </c>
    </row>
    <row r="2248" spans="12:12">
      <c r="L2248" s="16" t="str">
        <f t="shared" si="291"/>
        <v>OP</v>
      </c>
    </row>
    <row r="2249" spans="12:12">
      <c r="L2249" s="16" t="str">
        <f t="shared" si="291"/>
        <v>OP</v>
      </c>
    </row>
    <row r="2250" spans="12:12">
      <c r="L2250" s="16" t="str">
        <f t="shared" si="291"/>
        <v>OP</v>
      </c>
    </row>
    <row r="2251" spans="12:12">
      <c r="L2251" s="16" t="str">
        <f t="shared" si="291"/>
        <v>OP</v>
      </c>
    </row>
    <row r="2252" spans="12:12">
      <c r="L2252" s="16" t="str">
        <f t="shared" si="291"/>
        <v>OP</v>
      </c>
    </row>
    <row r="2253" spans="12:12">
      <c r="L2253" s="16" t="str">
        <f t="shared" si="291"/>
        <v>OP</v>
      </c>
    </row>
    <row r="2254" spans="12:12">
      <c r="L2254" s="16" t="str">
        <f t="shared" si="291"/>
        <v>OP</v>
      </c>
    </row>
    <row r="2255" spans="12:12">
      <c r="L2255" s="16" t="str">
        <f t="shared" si="291"/>
        <v>OP</v>
      </c>
    </row>
    <row r="2256" spans="12:12">
      <c r="L2256" s="16" t="str">
        <f t="shared" si="291"/>
        <v>OP</v>
      </c>
    </row>
    <row r="2257" spans="12:12">
      <c r="L2257" s="16" t="str">
        <f t="shared" si="291"/>
        <v>OP</v>
      </c>
    </row>
    <row r="2258" spans="12:12">
      <c r="L2258" s="16" t="str">
        <f t="shared" si="291"/>
        <v>OP</v>
      </c>
    </row>
    <row r="2259" spans="12:12">
      <c r="L2259" s="16" t="str">
        <f t="shared" si="291"/>
        <v>OP</v>
      </c>
    </row>
    <row r="2260" spans="12:12">
      <c r="L2260" s="16" t="str">
        <f t="shared" si="291"/>
        <v>OP</v>
      </c>
    </row>
    <row r="2261" spans="12:12">
      <c r="L2261" s="16" t="str">
        <f t="shared" si="291"/>
        <v>OP</v>
      </c>
    </row>
    <row r="2262" spans="12:12">
      <c r="L2262" s="16" t="str">
        <f t="shared" si="291"/>
        <v>OP</v>
      </c>
    </row>
    <row r="2263" spans="12:12">
      <c r="L2263" s="16" t="str">
        <f t="shared" si="291"/>
        <v>OP</v>
      </c>
    </row>
    <row r="2264" spans="12:12">
      <c r="L2264" s="16" t="str">
        <f t="shared" si="291"/>
        <v>OP</v>
      </c>
    </row>
    <row r="2265" spans="12:12">
      <c r="L2265" s="16" t="str">
        <f t="shared" si="291"/>
        <v>OP</v>
      </c>
    </row>
    <row r="2266" spans="12:12">
      <c r="L2266" s="16" t="str">
        <f t="shared" si="291"/>
        <v>OP</v>
      </c>
    </row>
    <row r="2267" spans="12:12">
      <c r="L2267" s="16" t="str">
        <f t="shared" si="291"/>
        <v>OP</v>
      </c>
    </row>
    <row r="2268" spans="12:12">
      <c r="L2268" s="16" t="str">
        <f t="shared" si="291"/>
        <v>OP</v>
      </c>
    </row>
    <row r="2269" spans="12:12">
      <c r="L2269" s="16" t="str">
        <f t="shared" si="291"/>
        <v>OP</v>
      </c>
    </row>
    <row r="2270" spans="12:12">
      <c r="L2270" s="16" t="str">
        <f t="shared" si="291"/>
        <v>OP</v>
      </c>
    </row>
    <row r="2271" spans="12:12">
      <c r="L2271" s="16" t="str">
        <f t="shared" si="291"/>
        <v>OP</v>
      </c>
    </row>
    <row r="2272" spans="12:12">
      <c r="L2272" s="16" t="str">
        <f t="shared" si="291"/>
        <v>OP</v>
      </c>
    </row>
    <row r="2273" spans="12:12">
      <c r="L2273" s="16" t="str">
        <f t="shared" si="291"/>
        <v>OP</v>
      </c>
    </row>
    <row r="2274" spans="12:12">
      <c r="L2274" s="16" t="str">
        <f t="shared" si="291"/>
        <v>OP</v>
      </c>
    </row>
    <row r="2275" spans="12:12">
      <c r="L2275" s="16" t="str">
        <f t="shared" si="291"/>
        <v>OP</v>
      </c>
    </row>
    <row r="2276" spans="12:12">
      <c r="L2276" s="16" t="str">
        <f t="shared" si="291"/>
        <v>OP</v>
      </c>
    </row>
    <row r="2277" spans="12:12">
      <c r="L2277" s="16" t="str">
        <f t="shared" si="291"/>
        <v>OP</v>
      </c>
    </row>
    <row r="2278" spans="12:12">
      <c r="L2278" s="16" t="str">
        <f t="shared" si="291"/>
        <v>OP</v>
      </c>
    </row>
    <row r="2279" spans="12:12">
      <c r="L2279" s="16" t="str">
        <f t="shared" si="291"/>
        <v>OP</v>
      </c>
    </row>
    <row r="2280" spans="12:12">
      <c r="L2280" s="16" t="str">
        <f t="shared" si="291"/>
        <v>OP</v>
      </c>
    </row>
    <row r="2281" spans="12:12">
      <c r="L2281" s="16" t="str">
        <f t="shared" si="291"/>
        <v>OP</v>
      </c>
    </row>
    <row r="2282" spans="12:12">
      <c r="L2282" s="16" t="str">
        <f t="shared" si="291"/>
        <v>OP</v>
      </c>
    </row>
    <row r="2283" spans="12:12">
      <c r="L2283" s="16" t="str">
        <f t="shared" si="291"/>
        <v>OP</v>
      </c>
    </row>
    <row r="2284" spans="12:12">
      <c r="L2284" s="16" t="str">
        <f t="shared" si="291"/>
        <v>OP</v>
      </c>
    </row>
    <row r="2285" spans="12:12">
      <c r="L2285" s="16" t="str">
        <f t="shared" si="291"/>
        <v>OP</v>
      </c>
    </row>
    <row r="2286" spans="12:12">
      <c r="L2286" s="16" t="str">
        <f t="shared" si="291"/>
        <v>OP</v>
      </c>
    </row>
    <row r="2287" spans="12:12">
      <c r="L2287" s="16" t="str">
        <f t="shared" si="291"/>
        <v>OP</v>
      </c>
    </row>
    <row r="2288" spans="12:12">
      <c r="L2288" s="16" t="str">
        <f t="shared" si="291"/>
        <v>OP</v>
      </c>
    </row>
    <row r="2289" spans="12:12">
      <c r="L2289" s="16" t="str">
        <f t="shared" si="291"/>
        <v>OP</v>
      </c>
    </row>
    <row r="2290" spans="12:12">
      <c r="L2290" s="16" t="str">
        <f t="shared" si="291"/>
        <v>OP</v>
      </c>
    </row>
    <row r="2291" spans="12:12">
      <c r="L2291" s="16" t="str">
        <f t="shared" si="291"/>
        <v>OP</v>
      </c>
    </row>
    <row r="2292" spans="12:12">
      <c r="L2292" s="16" t="str">
        <f t="shared" si="291"/>
        <v>OP</v>
      </c>
    </row>
    <row r="2293" spans="12:12">
      <c r="L2293" s="16" t="str">
        <f t="shared" si="291"/>
        <v>OP</v>
      </c>
    </row>
    <row r="2294" spans="12:12">
      <c r="L2294" s="16" t="str">
        <f t="shared" si="291"/>
        <v>OP</v>
      </c>
    </row>
    <row r="2295" spans="12:12">
      <c r="L2295" s="16" t="str">
        <f t="shared" si="291"/>
        <v>OP</v>
      </c>
    </row>
    <row r="2296" spans="12:12">
      <c r="L2296" s="16" t="str">
        <f t="shared" si="291"/>
        <v>OP</v>
      </c>
    </row>
    <row r="2297" spans="12:12">
      <c r="L2297" s="16" t="str">
        <f t="shared" si="291"/>
        <v>OP</v>
      </c>
    </row>
    <row r="2298" spans="12:12">
      <c r="L2298" s="16" t="str">
        <f t="shared" si="291"/>
        <v>OP</v>
      </c>
    </row>
    <row r="2299" spans="12:12">
      <c r="L2299" s="16" t="str">
        <f t="shared" si="291"/>
        <v>OP</v>
      </c>
    </row>
    <row r="2300" spans="12:12">
      <c r="L2300" s="16" t="str">
        <f t="shared" si="291"/>
        <v>OP</v>
      </c>
    </row>
    <row r="2301" spans="12:12">
      <c r="L2301" s="16" t="str">
        <f t="shared" si="291"/>
        <v>OP</v>
      </c>
    </row>
    <row r="2302" spans="12:12">
      <c r="L2302" s="16" t="str">
        <f t="shared" si="291"/>
        <v>OP</v>
      </c>
    </row>
    <row r="2303" spans="12:12">
      <c r="L2303" s="16" t="str">
        <f t="shared" si="291"/>
        <v>OP</v>
      </c>
    </row>
    <row r="2304" spans="12:12">
      <c r="L2304" s="16" t="str">
        <f t="shared" si="291"/>
        <v>OP</v>
      </c>
    </row>
    <row r="2305" spans="12:12">
      <c r="L2305" s="16" t="str">
        <f t="shared" si="291"/>
        <v>OP</v>
      </c>
    </row>
    <row r="2306" spans="12:12">
      <c r="L2306" s="16" t="str">
        <f t="shared" si="291"/>
        <v>OP</v>
      </c>
    </row>
    <row r="2307" spans="12:12">
      <c r="L2307" s="16" t="str">
        <f t="shared" si="291"/>
        <v>OP</v>
      </c>
    </row>
    <row r="2308" spans="12:12">
      <c r="L2308" s="16" t="str">
        <f t="shared" si="291"/>
        <v>OP</v>
      </c>
    </row>
    <row r="2309" spans="12:12">
      <c r="L2309" s="16" t="str">
        <f t="shared" si="291"/>
        <v>OP</v>
      </c>
    </row>
    <row r="2310" spans="12:12">
      <c r="L2310" s="16" t="str">
        <f t="shared" ref="L2310:L2373" si="292">IF(J2310&lt;0.9993,"OP","")</f>
        <v>OP</v>
      </c>
    </row>
    <row r="2311" spans="12:12">
      <c r="L2311" s="16" t="str">
        <f t="shared" si="292"/>
        <v>OP</v>
      </c>
    </row>
    <row r="2312" spans="12:12">
      <c r="L2312" s="16" t="str">
        <f t="shared" si="292"/>
        <v>OP</v>
      </c>
    </row>
    <row r="2313" spans="12:12">
      <c r="L2313" s="16" t="str">
        <f t="shared" si="292"/>
        <v>OP</v>
      </c>
    </row>
    <row r="2314" spans="12:12">
      <c r="L2314" s="16" t="str">
        <f t="shared" si="292"/>
        <v>OP</v>
      </c>
    </row>
    <row r="2315" spans="12:12">
      <c r="L2315" s="16" t="str">
        <f t="shared" si="292"/>
        <v>OP</v>
      </c>
    </row>
    <row r="2316" spans="12:12">
      <c r="L2316" s="16" t="str">
        <f t="shared" si="292"/>
        <v>OP</v>
      </c>
    </row>
    <row r="2317" spans="12:12">
      <c r="L2317" s="16" t="str">
        <f t="shared" si="292"/>
        <v>OP</v>
      </c>
    </row>
    <row r="2318" spans="12:12">
      <c r="L2318" s="16" t="str">
        <f t="shared" si="292"/>
        <v>OP</v>
      </c>
    </row>
    <row r="2319" spans="12:12">
      <c r="L2319" s="16" t="str">
        <f t="shared" si="292"/>
        <v>OP</v>
      </c>
    </row>
    <row r="2320" spans="12:12">
      <c r="L2320" s="16" t="str">
        <f t="shared" si="292"/>
        <v>OP</v>
      </c>
    </row>
    <row r="2321" spans="12:12">
      <c r="L2321" s="16" t="str">
        <f t="shared" si="292"/>
        <v>OP</v>
      </c>
    </row>
    <row r="2322" spans="12:12">
      <c r="L2322" s="16" t="str">
        <f t="shared" si="292"/>
        <v>OP</v>
      </c>
    </row>
    <row r="2323" spans="12:12">
      <c r="L2323" s="16" t="str">
        <f t="shared" si="292"/>
        <v>OP</v>
      </c>
    </row>
    <row r="2324" spans="12:12">
      <c r="L2324" s="16" t="str">
        <f t="shared" si="292"/>
        <v>OP</v>
      </c>
    </row>
    <row r="2325" spans="12:12">
      <c r="L2325" s="16" t="str">
        <f t="shared" si="292"/>
        <v>OP</v>
      </c>
    </row>
    <row r="2326" spans="12:12">
      <c r="L2326" s="16" t="str">
        <f t="shared" si="292"/>
        <v>OP</v>
      </c>
    </row>
    <row r="2327" spans="12:12">
      <c r="L2327" s="16" t="str">
        <f t="shared" si="292"/>
        <v>OP</v>
      </c>
    </row>
    <row r="2328" spans="12:12">
      <c r="L2328" s="16" t="str">
        <f t="shared" si="292"/>
        <v>OP</v>
      </c>
    </row>
    <row r="2329" spans="12:12">
      <c r="L2329" s="16" t="str">
        <f t="shared" si="292"/>
        <v>OP</v>
      </c>
    </row>
    <row r="2330" spans="12:12">
      <c r="L2330" s="16" t="str">
        <f t="shared" si="292"/>
        <v>OP</v>
      </c>
    </row>
    <row r="2331" spans="12:12">
      <c r="L2331" s="16" t="str">
        <f t="shared" si="292"/>
        <v>OP</v>
      </c>
    </row>
    <row r="2332" spans="12:12">
      <c r="L2332" s="16" t="str">
        <f t="shared" si="292"/>
        <v>OP</v>
      </c>
    </row>
    <row r="2333" spans="12:12">
      <c r="L2333" s="16" t="str">
        <f t="shared" si="292"/>
        <v>OP</v>
      </c>
    </row>
    <row r="2334" spans="12:12">
      <c r="L2334" s="16" t="str">
        <f t="shared" si="292"/>
        <v>OP</v>
      </c>
    </row>
    <row r="2335" spans="12:12">
      <c r="L2335" s="16" t="str">
        <f t="shared" si="292"/>
        <v>OP</v>
      </c>
    </row>
    <row r="2336" spans="12:12">
      <c r="L2336" s="16" t="str">
        <f t="shared" si="292"/>
        <v>OP</v>
      </c>
    </row>
    <row r="2337" spans="12:12">
      <c r="L2337" s="16" t="str">
        <f t="shared" si="292"/>
        <v>OP</v>
      </c>
    </row>
    <row r="2338" spans="12:12">
      <c r="L2338" s="16" t="str">
        <f t="shared" si="292"/>
        <v>OP</v>
      </c>
    </row>
    <row r="2339" spans="12:12">
      <c r="L2339" s="16" t="str">
        <f t="shared" si="292"/>
        <v>OP</v>
      </c>
    </row>
    <row r="2340" spans="12:12">
      <c r="L2340" s="16" t="str">
        <f t="shared" si="292"/>
        <v>OP</v>
      </c>
    </row>
    <row r="2341" spans="12:12">
      <c r="L2341" s="16" t="str">
        <f t="shared" si="292"/>
        <v>OP</v>
      </c>
    </row>
    <row r="2342" spans="12:12">
      <c r="L2342" s="16" t="str">
        <f t="shared" si="292"/>
        <v>OP</v>
      </c>
    </row>
    <row r="2343" spans="12:12">
      <c r="L2343" s="16" t="str">
        <f t="shared" si="292"/>
        <v>OP</v>
      </c>
    </row>
    <row r="2344" spans="12:12">
      <c r="L2344" s="16" t="str">
        <f t="shared" si="292"/>
        <v>OP</v>
      </c>
    </row>
    <row r="2345" spans="12:12">
      <c r="L2345" s="16" t="str">
        <f t="shared" si="292"/>
        <v>OP</v>
      </c>
    </row>
    <row r="2346" spans="12:12">
      <c r="L2346" s="16" t="str">
        <f t="shared" si="292"/>
        <v>OP</v>
      </c>
    </row>
    <row r="2347" spans="12:12">
      <c r="L2347" s="16" t="str">
        <f t="shared" si="292"/>
        <v>OP</v>
      </c>
    </row>
    <row r="2348" spans="12:12">
      <c r="L2348" s="16" t="str">
        <f t="shared" si="292"/>
        <v>OP</v>
      </c>
    </row>
    <row r="2349" spans="12:12">
      <c r="L2349" s="16" t="str">
        <f t="shared" si="292"/>
        <v>OP</v>
      </c>
    </row>
    <row r="2350" spans="12:12">
      <c r="L2350" s="16" t="str">
        <f t="shared" si="292"/>
        <v>OP</v>
      </c>
    </row>
    <row r="2351" spans="12:12">
      <c r="L2351" s="16" t="str">
        <f t="shared" si="292"/>
        <v>OP</v>
      </c>
    </row>
    <row r="2352" spans="12:12">
      <c r="L2352" s="16" t="str">
        <f t="shared" si="292"/>
        <v>OP</v>
      </c>
    </row>
    <row r="2353" spans="12:12">
      <c r="L2353" s="16" t="str">
        <f t="shared" si="292"/>
        <v>OP</v>
      </c>
    </row>
    <row r="2354" spans="12:12">
      <c r="L2354" s="16" t="str">
        <f t="shared" si="292"/>
        <v>OP</v>
      </c>
    </row>
    <row r="2355" spans="12:12">
      <c r="L2355" s="16" t="str">
        <f t="shared" si="292"/>
        <v>OP</v>
      </c>
    </row>
    <row r="2356" spans="12:12">
      <c r="L2356" s="16" t="str">
        <f t="shared" si="292"/>
        <v>OP</v>
      </c>
    </row>
    <row r="2357" spans="12:12">
      <c r="L2357" s="16" t="str">
        <f t="shared" si="292"/>
        <v>OP</v>
      </c>
    </row>
    <row r="2358" spans="12:12">
      <c r="L2358" s="16" t="str">
        <f t="shared" si="292"/>
        <v>OP</v>
      </c>
    </row>
    <row r="2359" spans="12:12">
      <c r="L2359" s="16" t="str">
        <f t="shared" si="292"/>
        <v>OP</v>
      </c>
    </row>
    <row r="2360" spans="12:12">
      <c r="L2360" s="16" t="str">
        <f t="shared" si="292"/>
        <v>OP</v>
      </c>
    </row>
    <row r="2361" spans="12:12">
      <c r="L2361" s="16" t="str">
        <f t="shared" si="292"/>
        <v>OP</v>
      </c>
    </row>
    <row r="2362" spans="12:12">
      <c r="L2362" s="16" t="str">
        <f t="shared" si="292"/>
        <v>OP</v>
      </c>
    </row>
    <row r="2363" spans="12:12">
      <c r="L2363" s="16" t="str">
        <f t="shared" si="292"/>
        <v>OP</v>
      </c>
    </row>
    <row r="2364" spans="12:12">
      <c r="L2364" s="16" t="str">
        <f t="shared" si="292"/>
        <v>OP</v>
      </c>
    </row>
    <row r="2365" spans="12:12">
      <c r="L2365" s="16" t="str">
        <f t="shared" si="292"/>
        <v>OP</v>
      </c>
    </row>
    <row r="2366" spans="12:12">
      <c r="L2366" s="16" t="str">
        <f t="shared" si="292"/>
        <v>OP</v>
      </c>
    </row>
    <row r="2367" spans="12:12">
      <c r="L2367" s="16" t="str">
        <f t="shared" si="292"/>
        <v>OP</v>
      </c>
    </row>
    <row r="2368" spans="12:12">
      <c r="L2368" s="16" t="str">
        <f t="shared" si="292"/>
        <v>OP</v>
      </c>
    </row>
    <row r="2369" spans="12:12">
      <c r="L2369" s="16" t="str">
        <f t="shared" si="292"/>
        <v>OP</v>
      </c>
    </row>
    <row r="2370" spans="12:12">
      <c r="L2370" s="16" t="str">
        <f t="shared" si="292"/>
        <v>OP</v>
      </c>
    </row>
    <row r="2371" spans="12:12">
      <c r="L2371" s="16" t="str">
        <f t="shared" si="292"/>
        <v>OP</v>
      </c>
    </row>
    <row r="2372" spans="12:12">
      <c r="L2372" s="16" t="str">
        <f t="shared" si="292"/>
        <v>OP</v>
      </c>
    </row>
    <row r="2373" spans="12:12">
      <c r="L2373" s="16" t="str">
        <f t="shared" si="292"/>
        <v>OP</v>
      </c>
    </row>
    <row r="2374" spans="12:12">
      <c r="L2374" s="16" t="str">
        <f t="shared" ref="L2374:L2437" si="293">IF(J2374&lt;0.9993,"OP","")</f>
        <v>OP</v>
      </c>
    </row>
    <row r="2375" spans="12:12">
      <c r="L2375" s="16" t="str">
        <f t="shared" si="293"/>
        <v>OP</v>
      </c>
    </row>
    <row r="2376" spans="12:12">
      <c r="L2376" s="16" t="str">
        <f t="shared" si="293"/>
        <v>OP</v>
      </c>
    </row>
    <row r="2377" spans="12:12">
      <c r="L2377" s="16" t="str">
        <f t="shared" si="293"/>
        <v>OP</v>
      </c>
    </row>
    <row r="2378" spans="12:12">
      <c r="L2378" s="16" t="str">
        <f t="shared" si="293"/>
        <v>OP</v>
      </c>
    </row>
    <row r="2379" spans="12:12">
      <c r="L2379" s="16" t="str">
        <f t="shared" si="293"/>
        <v>OP</v>
      </c>
    </row>
    <row r="2380" spans="12:12">
      <c r="L2380" s="16" t="str">
        <f t="shared" si="293"/>
        <v>OP</v>
      </c>
    </row>
    <row r="2381" spans="12:12">
      <c r="L2381" s="16" t="str">
        <f t="shared" si="293"/>
        <v>OP</v>
      </c>
    </row>
    <row r="2382" spans="12:12">
      <c r="L2382" s="16" t="str">
        <f t="shared" si="293"/>
        <v>OP</v>
      </c>
    </row>
    <row r="2383" spans="12:12">
      <c r="L2383" s="16" t="str">
        <f t="shared" si="293"/>
        <v>OP</v>
      </c>
    </row>
    <row r="2384" spans="12:12">
      <c r="L2384" s="16" t="str">
        <f t="shared" si="293"/>
        <v>OP</v>
      </c>
    </row>
    <row r="2385" spans="12:12">
      <c r="L2385" s="16" t="str">
        <f t="shared" si="293"/>
        <v>OP</v>
      </c>
    </row>
    <row r="2386" spans="12:12">
      <c r="L2386" s="16" t="str">
        <f t="shared" si="293"/>
        <v>OP</v>
      </c>
    </row>
    <row r="2387" spans="12:12">
      <c r="L2387" s="16" t="str">
        <f t="shared" si="293"/>
        <v>OP</v>
      </c>
    </row>
    <row r="2388" spans="12:12">
      <c r="L2388" s="16" t="str">
        <f t="shared" si="293"/>
        <v>OP</v>
      </c>
    </row>
    <row r="2389" spans="12:12">
      <c r="L2389" s="16" t="str">
        <f t="shared" si="293"/>
        <v>OP</v>
      </c>
    </row>
    <row r="2390" spans="12:12">
      <c r="L2390" s="16" t="str">
        <f t="shared" si="293"/>
        <v>OP</v>
      </c>
    </row>
    <row r="2391" spans="12:12">
      <c r="L2391" s="16" t="str">
        <f t="shared" si="293"/>
        <v>OP</v>
      </c>
    </row>
    <row r="2392" spans="12:12">
      <c r="L2392" s="16" t="str">
        <f t="shared" si="293"/>
        <v>OP</v>
      </c>
    </row>
    <row r="2393" spans="12:12">
      <c r="L2393" s="16" t="str">
        <f t="shared" si="293"/>
        <v>OP</v>
      </c>
    </row>
    <row r="2394" spans="12:12">
      <c r="L2394" s="16" t="str">
        <f t="shared" si="293"/>
        <v>OP</v>
      </c>
    </row>
    <row r="2395" spans="12:12">
      <c r="L2395" s="16" t="str">
        <f t="shared" si="293"/>
        <v>OP</v>
      </c>
    </row>
    <row r="2396" spans="12:12">
      <c r="L2396" s="16" t="str">
        <f t="shared" si="293"/>
        <v>OP</v>
      </c>
    </row>
    <row r="2397" spans="12:12">
      <c r="L2397" s="16" t="str">
        <f t="shared" si="293"/>
        <v>OP</v>
      </c>
    </row>
    <row r="2398" spans="12:12">
      <c r="L2398" s="16" t="str">
        <f t="shared" si="293"/>
        <v>OP</v>
      </c>
    </row>
    <row r="2399" spans="12:12">
      <c r="L2399" s="16" t="str">
        <f t="shared" si="293"/>
        <v>OP</v>
      </c>
    </row>
    <row r="2400" spans="12:12">
      <c r="L2400" s="16" t="str">
        <f t="shared" si="293"/>
        <v>OP</v>
      </c>
    </row>
    <row r="2401" spans="12:12">
      <c r="L2401" s="16" t="str">
        <f t="shared" si="293"/>
        <v>OP</v>
      </c>
    </row>
    <row r="2402" spans="12:12">
      <c r="L2402" s="16" t="str">
        <f t="shared" si="293"/>
        <v>OP</v>
      </c>
    </row>
    <row r="2403" spans="12:12">
      <c r="L2403" s="16" t="str">
        <f t="shared" si="293"/>
        <v>OP</v>
      </c>
    </row>
    <row r="2404" spans="12:12">
      <c r="L2404" s="16" t="str">
        <f t="shared" si="293"/>
        <v>OP</v>
      </c>
    </row>
    <row r="2405" spans="12:12">
      <c r="L2405" s="16" t="str">
        <f t="shared" si="293"/>
        <v>OP</v>
      </c>
    </row>
    <row r="2406" spans="12:12">
      <c r="L2406" s="16" t="str">
        <f t="shared" si="293"/>
        <v>OP</v>
      </c>
    </row>
    <row r="2407" spans="12:12">
      <c r="L2407" s="16" t="str">
        <f t="shared" si="293"/>
        <v>OP</v>
      </c>
    </row>
    <row r="2408" spans="12:12">
      <c r="L2408" s="16" t="str">
        <f t="shared" si="293"/>
        <v>OP</v>
      </c>
    </row>
    <row r="2409" spans="12:12">
      <c r="L2409" s="16" t="str">
        <f t="shared" si="293"/>
        <v>OP</v>
      </c>
    </row>
    <row r="2410" spans="12:12">
      <c r="L2410" s="16" t="str">
        <f t="shared" si="293"/>
        <v>OP</v>
      </c>
    </row>
    <row r="2411" spans="12:12">
      <c r="L2411" s="16" t="str">
        <f t="shared" si="293"/>
        <v>OP</v>
      </c>
    </row>
    <row r="2412" spans="12:12">
      <c r="L2412" s="16" t="str">
        <f t="shared" si="293"/>
        <v>OP</v>
      </c>
    </row>
    <row r="2413" spans="12:12">
      <c r="L2413" s="16" t="str">
        <f t="shared" si="293"/>
        <v>OP</v>
      </c>
    </row>
    <row r="2414" spans="12:12">
      <c r="L2414" s="16" t="str">
        <f t="shared" si="293"/>
        <v>OP</v>
      </c>
    </row>
    <row r="2415" spans="12:12">
      <c r="L2415" s="16" t="str">
        <f t="shared" si="293"/>
        <v>OP</v>
      </c>
    </row>
    <row r="2416" spans="12:12">
      <c r="L2416" s="16" t="str">
        <f t="shared" si="293"/>
        <v>OP</v>
      </c>
    </row>
    <row r="2417" spans="12:12">
      <c r="L2417" s="16" t="str">
        <f t="shared" si="293"/>
        <v>OP</v>
      </c>
    </row>
    <row r="2418" spans="12:12">
      <c r="L2418" s="16" t="str">
        <f t="shared" si="293"/>
        <v>OP</v>
      </c>
    </row>
    <row r="2419" spans="12:12">
      <c r="L2419" s="16" t="str">
        <f t="shared" si="293"/>
        <v>OP</v>
      </c>
    </row>
    <row r="2420" spans="12:12">
      <c r="L2420" s="16" t="str">
        <f t="shared" si="293"/>
        <v>OP</v>
      </c>
    </row>
    <row r="2421" spans="12:12">
      <c r="L2421" s="16" t="str">
        <f t="shared" si="293"/>
        <v>OP</v>
      </c>
    </row>
    <row r="2422" spans="12:12">
      <c r="L2422" s="16" t="str">
        <f t="shared" si="293"/>
        <v>OP</v>
      </c>
    </row>
    <row r="2423" spans="12:12">
      <c r="L2423" s="16" t="str">
        <f t="shared" si="293"/>
        <v>OP</v>
      </c>
    </row>
    <row r="2424" spans="12:12">
      <c r="L2424" s="16" t="str">
        <f t="shared" si="293"/>
        <v>OP</v>
      </c>
    </row>
    <row r="2425" spans="12:12">
      <c r="L2425" s="16" t="str">
        <f t="shared" si="293"/>
        <v>OP</v>
      </c>
    </row>
    <row r="2426" spans="12:12">
      <c r="L2426" s="16" t="str">
        <f t="shared" si="293"/>
        <v>OP</v>
      </c>
    </row>
    <row r="2427" spans="12:12">
      <c r="L2427" s="16" t="str">
        <f t="shared" si="293"/>
        <v>OP</v>
      </c>
    </row>
    <row r="2428" spans="12:12">
      <c r="L2428" s="16" t="str">
        <f t="shared" si="293"/>
        <v>OP</v>
      </c>
    </row>
    <row r="2429" spans="12:12">
      <c r="L2429" s="16" t="str">
        <f t="shared" si="293"/>
        <v>OP</v>
      </c>
    </row>
    <row r="2430" spans="12:12">
      <c r="L2430" s="16" t="str">
        <f t="shared" si="293"/>
        <v>OP</v>
      </c>
    </row>
    <row r="2431" spans="12:12">
      <c r="L2431" s="16" t="str">
        <f t="shared" si="293"/>
        <v>OP</v>
      </c>
    </row>
    <row r="2432" spans="12:12">
      <c r="L2432" s="16" t="str">
        <f t="shared" si="293"/>
        <v>OP</v>
      </c>
    </row>
    <row r="2433" spans="12:12">
      <c r="L2433" s="16" t="str">
        <f t="shared" si="293"/>
        <v>OP</v>
      </c>
    </row>
    <row r="2434" spans="12:12">
      <c r="L2434" s="16" t="str">
        <f t="shared" si="293"/>
        <v>OP</v>
      </c>
    </row>
    <row r="2435" spans="12:12">
      <c r="L2435" s="16" t="str">
        <f t="shared" si="293"/>
        <v>OP</v>
      </c>
    </row>
    <row r="2436" spans="12:12">
      <c r="L2436" s="16" t="str">
        <f t="shared" si="293"/>
        <v>OP</v>
      </c>
    </row>
    <row r="2437" spans="12:12">
      <c r="L2437" s="16" t="str">
        <f t="shared" si="293"/>
        <v>OP</v>
      </c>
    </row>
    <row r="2438" spans="12:12">
      <c r="L2438" s="16" t="str">
        <f t="shared" ref="L2438:L2501" si="294">IF(J2438&lt;0.9993,"OP","")</f>
        <v>OP</v>
      </c>
    </row>
    <row r="2439" spans="12:12">
      <c r="L2439" s="16" t="str">
        <f t="shared" si="294"/>
        <v>OP</v>
      </c>
    </row>
    <row r="2440" spans="12:12">
      <c r="L2440" s="16" t="str">
        <f t="shared" si="294"/>
        <v>OP</v>
      </c>
    </row>
    <row r="2441" spans="12:12">
      <c r="L2441" s="16" t="str">
        <f t="shared" si="294"/>
        <v>OP</v>
      </c>
    </row>
    <row r="2442" spans="12:12">
      <c r="L2442" s="16" t="str">
        <f t="shared" si="294"/>
        <v>OP</v>
      </c>
    </row>
    <row r="2443" spans="12:12">
      <c r="L2443" s="16" t="str">
        <f t="shared" si="294"/>
        <v>OP</v>
      </c>
    </row>
    <row r="2444" spans="12:12">
      <c r="L2444" s="16" t="str">
        <f t="shared" si="294"/>
        <v>OP</v>
      </c>
    </row>
    <row r="2445" spans="12:12">
      <c r="L2445" s="16" t="str">
        <f t="shared" si="294"/>
        <v>OP</v>
      </c>
    </row>
    <row r="2446" spans="12:12">
      <c r="L2446" s="16" t="str">
        <f t="shared" si="294"/>
        <v>OP</v>
      </c>
    </row>
    <row r="2447" spans="12:12">
      <c r="L2447" s="16" t="str">
        <f t="shared" si="294"/>
        <v>OP</v>
      </c>
    </row>
    <row r="2448" spans="12:12">
      <c r="L2448" s="16" t="str">
        <f t="shared" si="294"/>
        <v>OP</v>
      </c>
    </row>
    <row r="2449" spans="12:12">
      <c r="L2449" s="16" t="str">
        <f t="shared" si="294"/>
        <v>OP</v>
      </c>
    </row>
    <row r="2450" spans="12:12">
      <c r="L2450" s="16" t="str">
        <f t="shared" si="294"/>
        <v>OP</v>
      </c>
    </row>
    <row r="2451" spans="12:12">
      <c r="L2451" s="16" t="str">
        <f t="shared" si="294"/>
        <v>OP</v>
      </c>
    </row>
    <row r="2452" spans="12:12">
      <c r="L2452" s="16" t="str">
        <f t="shared" si="294"/>
        <v>OP</v>
      </c>
    </row>
    <row r="2453" spans="12:12">
      <c r="L2453" s="16" t="str">
        <f t="shared" si="294"/>
        <v>OP</v>
      </c>
    </row>
    <row r="2454" spans="12:12">
      <c r="L2454" s="16" t="str">
        <f t="shared" si="294"/>
        <v>OP</v>
      </c>
    </row>
    <row r="2455" spans="12:12">
      <c r="L2455" s="16" t="str">
        <f t="shared" si="294"/>
        <v>OP</v>
      </c>
    </row>
    <row r="2456" spans="12:12">
      <c r="L2456" s="16" t="str">
        <f t="shared" si="294"/>
        <v>OP</v>
      </c>
    </row>
    <row r="2457" spans="12:12">
      <c r="L2457" s="16" t="str">
        <f t="shared" si="294"/>
        <v>OP</v>
      </c>
    </row>
    <row r="2458" spans="12:12">
      <c r="L2458" s="16" t="str">
        <f t="shared" si="294"/>
        <v>OP</v>
      </c>
    </row>
    <row r="2459" spans="12:12">
      <c r="L2459" s="16" t="str">
        <f t="shared" si="294"/>
        <v>OP</v>
      </c>
    </row>
    <row r="2460" spans="12:12">
      <c r="L2460" s="16" t="str">
        <f t="shared" si="294"/>
        <v>OP</v>
      </c>
    </row>
    <row r="2461" spans="12:12">
      <c r="L2461" s="16" t="str">
        <f t="shared" si="294"/>
        <v>OP</v>
      </c>
    </row>
    <row r="2462" spans="12:12">
      <c r="L2462" s="16" t="str">
        <f t="shared" si="294"/>
        <v>OP</v>
      </c>
    </row>
    <row r="2463" spans="12:12">
      <c r="L2463" s="16" t="str">
        <f t="shared" si="294"/>
        <v>OP</v>
      </c>
    </row>
    <row r="2464" spans="12:12">
      <c r="L2464" s="16" t="str">
        <f t="shared" si="294"/>
        <v>OP</v>
      </c>
    </row>
    <row r="2465" spans="12:12">
      <c r="L2465" s="16" t="str">
        <f t="shared" si="294"/>
        <v>OP</v>
      </c>
    </row>
    <row r="2466" spans="12:12">
      <c r="L2466" s="16" t="str">
        <f t="shared" si="294"/>
        <v>OP</v>
      </c>
    </row>
    <row r="2467" spans="12:12">
      <c r="L2467" s="16" t="str">
        <f t="shared" si="294"/>
        <v>OP</v>
      </c>
    </row>
    <row r="2468" spans="12:12">
      <c r="L2468" s="16" t="str">
        <f t="shared" si="294"/>
        <v>OP</v>
      </c>
    </row>
    <row r="2469" spans="12:12">
      <c r="L2469" s="16" t="str">
        <f t="shared" si="294"/>
        <v>OP</v>
      </c>
    </row>
    <row r="2470" spans="12:12">
      <c r="L2470" s="16" t="str">
        <f t="shared" si="294"/>
        <v>OP</v>
      </c>
    </row>
    <row r="2471" spans="12:12">
      <c r="L2471" s="16" t="str">
        <f t="shared" si="294"/>
        <v>OP</v>
      </c>
    </row>
    <row r="2472" spans="12:12">
      <c r="L2472" s="16" t="str">
        <f t="shared" si="294"/>
        <v>OP</v>
      </c>
    </row>
    <row r="2473" spans="12:12">
      <c r="L2473" s="16" t="str">
        <f t="shared" si="294"/>
        <v>OP</v>
      </c>
    </row>
    <row r="2474" spans="12:12">
      <c r="L2474" s="16" t="str">
        <f t="shared" si="294"/>
        <v>OP</v>
      </c>
    </row>
    <row r="2475" spans="12:12">
      <c r="L2475" s="16" t="str">
        <f t="shared" si="294"/>
        <v>OP</v>
      </c>
    </row>
    <row r="2476" spans="12:12">
      <c r="L2476" s="16" t="str">
        <f t="shared" si="294"/>
        <v>OP</v>
      </c>
    </row>
    <row r="2477" spans="12:12">
      <c r="L2477" s="16" t="str">
        <f t="shared" si="294"/>
        <v>OP</v>
      </c>
    </row>
    <row r="2478" spans="12:12">
      <c r="L2478" s="16" t="str">
        <f t="shared" si="294"/>
        <v>OP</v>
      </c>
    </row>
    <row r="2479" spans="12:12">
      <c r="L2479" s="16" t="str">
        <f t="shared" si="294"/>
        <v>OP</v>
      </c>
    </row>
    <row r="2480" spans="12:12">
      <c r="L2480" s="16" t="str">
        <f t="shared" si="294"/>
        <v>OP</v>
      </c>
    </row>
    <row r="2481" spans="12:12">
      <c r="L2481" s="16" t="str">
        <f t="shared" si="294"/>
        <v>OP</v>
      </c>
    </row>
    <row r="2482" spans="12:12">
      <c r="L2482" s="16" t="str">
        <f t="shared" si="294"/>
        <v>OP</v>
      </c>
    </row>
    <row r="2483" spans="12:12">
      <c r="L2483" s="16" t="str">
        <f t="shared" si="294"/>
        <v>OP</v>
      </c>
    </row>
    <row r="2484" spans="12:12">
      <c r="L2484" s="16" t="str">
        <f t="shared" si="294"/>
        <v>OP</v>
      </c>
    </row>
    <row r="2485" spans="12:12">
      <c r="L2485" s="16" t="str">
        <f t="shared" si="294"/>
        <v>OP</v>
      </c>
    </row>
    <row r="2486" spans="12:12">
      <c r="L2486" s="16" t="str">
        <f t="shared" si="294"/>
        <v>OP</v>
      </c>
    </row>
    <row r="2487" spans="12:12">
      <c r="L2487" s="16" t="str">
        <f t="shared" si="294"/>
        <v>OP</v>
      </c>
    </row>
    <row r="2488" spans="12:12">
      <c r="L2488" s="16" t="str">
        <f t="shared" si="294"/>
        <v>OP</v>
      </c>
    </row>
    <row r="2489" spans="12:12">
      <c r="L2489" s="16" t="str">
        <f t="shared" si="294"/>
        <v>OP</v>
      </c>
    </row>
    <row r="2490" spans="12:12">
      <c r="L2490" s="16" t="str">
        <f t="shared" si="294"/>
        <v>OP</v>
      </c>
    </row>
    <row r="2491" spans="12:12">
      <c r="L2491" s="16" t="str">
        <f t="shared" si="294"/>
        <v>OP</v>
      </c>
    </row>
    <row r="2492" spans="12:12">
      <c r="L2492" s="16" t="str">
        <f t="shared" si="294"/>
        <v>OP</v>
      </c>
    </row>
    <row r="2493" spans="12:12">
      <c r="L2493" s="16" t="str">
        <f t="shared" si="294"/>
        <v>OP</v>
      </c>
    </row>
    <row r="2494" spans="12:12">
      <c r="L2494" s="16" t="str">
        <f t="shared" si="294"/>
        <v>OP</v>
      </c>
    </row>
    <row r="2495" spans="12:12">
      <c r="L2495" s="16" t="str">
        <f t="shared" si="294"/>
        <v>OP</v>
      </c>
    </row>
    <row r="2496" spans="12:12">
      <c r="L2496" s="16" t="str">
        <f t="shared" si="294"/>
        <v>OP</v>
      </c>
    </row>
    <row r="2497" spans="12:12">
      <c r="L2497" s="16" t="str">
        <f t="shared" si="294"/>
        <v>OP</v>
      </c>
    </row>
    <row r="2498" spans="12:12">
      <c r="L2498" s="16" t="str">
        <f t="shared" si="294"/>
        <v>OP</v>
      </c>
    </row>
    <row r="2499" spans="12:12">
      <c r="L2499" s="16" t="str">
        <f t="shared" si="294"/>
        <v>OP</v>
      </c>
    </row>
    <row r="2500" spans="12:12">
      <c r="L2500" s="16" t="str">
        <f t="shared" si="294"/>
        <v>OP</v>
      </c>
    </row>
    <row r="2501" spans="12:12">
      <c r="L2501" s="16" t="str">
        <f t="shared" si="294"/>
        <v>OP</v>
      </c>
    </row>
    <row r="2502" spans="12:12">
      <c r="L2502" s="16" t="str">
        <f t="shared" ref="L2502:L2565" si="295">IF(J2502&lt;0.9993,"OP","")</f>
        <v>OP</v>
      </c>
    </row>
    <row r="2503" spans="12:12">
      <c r="L2503" s="16" t="str">
        <f t="shared" si="295"/>
        <v>OP</v>
      </c>
    </row>
    <row r="2504" spans="12:12">
      <c r="L2504" s="16" t="str">
        <f t="shared" si="295"/>
        <v>OP</v>
      </c>
    </row>
    <row r="2505" spans="12:12">
      <c r="L2505" s="16" t="str">
        <f t="shared" si="295"/>
        <v>OP</v>
      </c>
    </row>
    <row r="2506" spans="12:12">
      <c r="L2506" s="16" t="str">
        <f t="shared" si="295"/>
        <v>OP</v>
      </c>
    </row>
    <row r="2507" spans="12:12">
      <c r="L2507" s="16" t="str">
        <f t="shared" si="295"/>
        <v>OP</v>
      </c>
    </row>
    <row r="2508" spans="12:12">
      <c r="L2508" s="16" t="str">
        <f t="shared" si="295"/>
        <v>OP</v>
      </c>
    </row>
    <row r="2509" spans="12:12">
      <c r="L2509" s="16" t="str">
        <f t="shared" si="295"/>
        <v>OP</v>
      </c>
    </row>
    <row r="2510" spans="12:12">
      <c r="L2510" s="16" t="str">
        <f t="shared" si="295"/>
        <v>OP</v>
      </c>
    </row>
    <row r="2511" spans="12:12">
      <c r="L2511" s="16" t="str">
        <f t="shared" si="295"/>
        <v>OP</v>
      </c>
    </row>
    <row r="2512" spans="12:12">
      <c r="L2512" s="16" t="str">
        <f t="shared" si="295"/>
        <v>OP</v>
      </c>
    </row>
    <row r="2513" spans="12:12">
      <c r="L2513" s="16" t="str">
        <f t="shared" si="295"/>
        <v>OP</v>
      </c>
    </row>
    <row r="2514" spans="12:12">
      <c r="L2514" s="16" t="str">
        <f t="shared" si="295"/>
        <v>OP</v>
      </c>
    </row>
    <row r="2515" spans="12:12">
      <c r="L2515" s="16" t="str">
        <f t="shared" si="295"/>
        <v>OP</v>
      </c>
    </row>
    <row r="2516" spans="12:12">
      <c r="L2516" s="16" t="str">
        <f t="shared" si="295"/>
        <v>OP</v>
      </c>
    </row>
    <row r="2517" spans="12:12">
      <c r="L2517" s="16" t="str">
        <f t="shared" si="295"/>
        <v>OP</v>
      </c>
    </row>
    <row r="2518" spans="12:12">
      <c r="L2518" s="16" t="str">
        <f t="shared" si="295"/>
        <v>OP</v>
      </c>
    </row>
    <row r="2519" spans="12:12">
      <c r="L2519" s="16" t="str">
        <f t="shared" si="295"/>
        <v>OP</v>
      </c>
    </row>
    <row r="2520" spans="12:12">
      <c r="L2520" s="16" t="str">
        <f t="shared" si="295"/>
        <v>OP</v>
      </c>
    </row>
    <row r="2521" spans="12:12">
      <c r="L2521" s="16" t="str">
        <f t="shared" si="295"/>
        <v>OP</v>
      </c>
    </row>
    <row r="2522" spans="12:12">
      <c r="L2522" s="16" t="str">
        <f t="shared" si="295"/>
        <v>OP</v>
      </c>
    </row>
    <row r="2523" spans="12:12">
      <c r="L2523" s="16" t="str">
        <f t="shared" si="295"/>
        <v>OP</v>
      </c>
    </row>
    <row r="2524" spans="12:12">
      <c r="L2524" s="16" t="str">
        <f t="shared" si="295"/>
        <v>OP</v>
      </c>
    </row>
    <row r="2525" spans="12:12">
      <c r="L2525" s="16" t="str">
        <f t="shared" si="295"/>
        <v>OP</v>
      </c>
    </row>
    <row r="2526" spans="12:12">
      <c r="L2526" s="16" t="str">
        <f t="shared" si="295"/>
        <v>OP</v>
      </c>
    </row>
    <row r="2527" spans="12:12">
      <c r="L2527" s="16" t="str">
        <f t="shared" si="295"/>
        <v>OP</v>
      </c>
    </row>
    <row r="2528" spans="12:12">
      <c r="L2528" s="16" t="str">
        <f t="shared" si="295"/>
        <v>OP</v>
      </c>
    </row>
    <row r="2529" spans="12:12">
      <c r="L2529" s="16" t="str">
        <f t="shared" si="295"/>
        <v>OP</v>
      </c>
    </row>
    <row r="2530" spans="12:12">
      <c r="L2530" s="16" t="str">
        <f t="shared" si="295"/>
        <v>OP</v>
      </c>
    </row>
    <row r="2531" spans="12:12">
      <c r="L2531" s="16" t="str">
        <f t="shared" si="295"/>
        <v>OP</v>
      </c>
    </row>
    <row r="2532" spans="12:12">
      <c r="L2532" s="16" t="str">
        <f t="shared" si="295"/>
        <v>OP</v>
      </c>
    </row>
    <row r="2533" spans="12:12">
      <c r="L2533" s="16" t="str">
        <f t="shared" si="295"/>
        <v>OP</v>
      </c>
    </row>
    <row r="2534" spans="12:12">
      <c r="L2534" s="16" t="str">
        <f t="shared" si="295"/>
        <v>OP</v>
      </c>
    </row>
    <row r="2535" spans="12:12">
      <c r="L2535" s="16" t="str">
        <f t="shared" si="295"/>
        <v>OP</v>
      </c>
    </row>
    <row r="2536" spans="12:12">
      <c r="L2536" s="16" t="str">
        <f t="shared" si="295"/>
        <v>OP</v>
      </c>
    </row>
    <row r="2537" spans="12:12">
      <c r="L2537" s="16" t="str">
        <f t="shared" si="295"/>
        <v>OP</v>
      </c>
    </row>
    <row r="2538" spans="12:12">
      <c r="L2538" s="16" t="str">
        <f t="shared" si="295"/>
        <v>OP</v>
      </c>
    </row>
    <row r="2539" spans="12:12">
      <c r="L2539" s="16" t="str">
        <f t="shared" si="295"/>
        <v>OP</v>
      </c>
    </row>
    <row r="2540" spans="12:12">
      <c r="L2540" s="16" t="str">
        <f t="shared" si="295"/>
        <v>OP</v>
      </c>
    </row>
    <row r="2541" spans="12:12">
      <c r="L2541" s="16" t="str">
        <f t="shared" si="295"/>
        <v>OP</v>
      </c>
    </row>
    <row r="2542" spans="12:12">
      <c r="L2542" s="16" t="str">
        <f t="shared" si="295"/>
        <v>OP</v>
      </c>
    </row>
    <row r="2543" spans="12:12">
      <c r="L2543" s="16" t="str">
        <f t="shared" si="295"/>
        <v>OP</v>
      </c>
    </row>
    <row r="2544" spans="12:12">
      <c r="L2544" s="16" t="str">
        <f t="shared" si="295"/>
        <v>OP</v>
      </c>
    </row>
    <row r="2545" spans="12:12">
      <c r="L2545" s="16" t="str">
        <f t="shared" si="295"/>
        <v>OP</v>
      </c>
    </row>
    <row r="2546" spans="12:12">
      <c r="L2546" s="16" t="str">
        <f t="shared" si="295"/>
        <v>OP</v>
      </c>
    </row>
    <row r="2547" spans="12:12">
      <c r="L2547" s="16" t="str">
        <f t="shared" si="295"/>
        <v>OP</v>
      </c>
    </row>
    <row r="2548" spans="12:12">
      <c r="L2548" s="16" t="str">
        <f t="shared" si="295"/>
        <v>OP</v>
      </c>
    </row>
    <row r="2549" spans="12:12">
      <c r="L2549" s="16" t="str">
        <f t="shared" si="295"/>
        <v>OP</v>
      </c>
    </row>
    <row r="2550" spans="12:12">
      <c r="L2550" s="16" t="str">
        <f t="shared" si="295"/>
        <v>OP</v>
      </c>
    </row>
    <row r="2551" spans="12:12">
      <c r="L2551" s="16" t="str">
        <f t="shared" si="295"/>
        <v>OP</v>
      </c>
    </row>
    <row r="2552" spans="12:12">
      <c r="L2552" s="16" t="str">
        <f t="shared" si="295"/>
        <v>OP</v>
      </c>
    </row>
    <row r="2553" spans="12:12">
      <c r="L2553" s="16" t="str">
        <f t="shared" si="295"/>
        <v>OP</v>
      </c>
    </row>
    <row r="2554" spans="12:12">
      <c r="L2554" s="16" t="str">
        <f t="shared" si="295"/>
        <v>OP</v>
      </c>
    </row>
    <row r="2555" spans="12:12">
      <c r="L2555" s="16" t="str">
        <f t="shared" si="295"/>
        <v>OP</v>
      </c>
    </row>
    <row r="2556" spans="12:12">
      <c r="L2556" s="16" t="str">
        <f t="shared" si="295"/>
        <v>OP</v>
      </c>
    </row>
    <row r="2557" spans="12:12">
      <c r="L2557" s="16" t="str">
        <f t="shared" si="295"/>
        <v>OP</v>
      </c>
    </row>
    <row r="2558" spans="12:12">
      <c r="L2558" s="16" t="str">
        <f t="shared" si="295"/>
        <v>OP</v>
      </c>
    </row>
    <row r="2559" spans="12:12">
      <c r="L2559" s="16" t="str">
        <f t="shared" si="295"/>
        <v>OP</v>
      </c>
    </row>
    <row r="2560" spans="12:12">
      <c r="L2560" s="16" t="str">
        <f t="shared" si="295"/>
        <v>OP</v>
      </c>
    </row>
    <row r="2561" spans="12:12">
      <c r="L2561" s="16" t="str">
        <f t="shared" si="295"/>
        <v>OP</v>
      </c>
    </row>
    <row r="2562" spans="12:12">
      <c r="L2562" s="16" t="str">
        <f t="shared" si="295"/>
        <v>OP</v>
      </c>
    </row>
    <row r="2563" spans="12:12">
      <c r="L2563" s="16" t="str">
        <f t="shared" si="295"/>
        <v>OP</v>
      </c>
    </row>
    <row r="2564" spans="12:12">
      <c r="L2564" s="16" t="str">
        <f t="shared" si="295"/>
        <v>OP</v>
      </c>
    </row>
    <row r="2565" spans="12:12">
      <c r="L2565" s="16" t="str">
        <f t="shared" si="295"/>
        <v>OP</v>
      </c>
    </row>
    <row r="2566" spans="12:12">
      <c r="L2566" s="16" t="str">
        <f t="shared" ref="L2566:L2629" si="296">IF(J2566&lt;0.9993,"OP","")</f>
        <v>OP</v>
      </c>
    </row>
    <row r="2567" spans="12:12">
      <c r="L2567" s="16" t="str">
        <f t="shared" si="296"/>
        <v>OP</v>
      </c>
    </row>
    <row r="2568" spans="12:12">
      <c r="L2568" s="16" t="str">
        <f t="shared" si="296"/>
        <v>OP</v>
      </c>
    </row>
    <row r="2569" spans="12:12">
      <c r="L2569" s="16" t="str">
        <f t="shared" si="296"/>
        <v>OP</v>
      </c>
    </row>
    <row r="2570" spans="12:12">
      <c r="L2570" s="16" t="str">
        <f t="shared" si="296"/>
        <v>OP</v>
      </c>
    </row>
    <row r="2571" spans="12:12">
      <c r="L2571" s="16" t="str">
        <f t="shared" si="296"/>
        <v>OP</v>
      </c>
    </row>
    <row r="2572" spans="12:12">
      <c r="L2572" s="16" t="str">
        <f t="shared" si="296"/>
        <v>OP</v>
      </c>
    </row>
    <row r="2573" spans="12:12">
      <c r="L2573" s="16" t="str">
        <f t="shared" si="296"/>
        <v>OP</v>
      </c>
    </row>
    <row r="2574" spans="12:12">
      <c r="L2574" s="16" t="str">
        <f t="shared" si="296"/>
        <v>OP</v>
      </c>
    </row>
    <row r="2575" spans="12:12">
      <c r="L2575" s="16" t="str">
        <f t="shared" si="296"/>
        <v>OP</v>
      </c>
    </row>
    <row r="2576" spans="12:12">
      <c r="L2576" s="16" t="str">
        <f t="shared" si="296"/>
        <v>OP</v>
      </c>
    </row>
    <row r="2577" spans="12:12">
      <c r="L2577" s="16" t="str">
        <f t="shared" si="296"/>
        <v>OP</v>
      </c>
    </row>
    <row r="2578" spans="12:12">
      <c r="L2578" s="16" t="str">
        <f t="shared" si="296"/>
        <v>OP</v>
      </c>
    </row>
    <row r="2579" spans="12:12">
      <c r="L2579" s="16" t="str">
        <f t="shared" si="296"/>
        <v>OP</v>
      </c>
    </row>
    <row r="2580" spans="12:12">
      <c r="L2580" s="16" t="str">
        <f t="shared" si="296"/>
        <v>OP</v>
      </c>
    </row>
    <row r="2581" spans="12:12">
      <c r="L2581" s="16" t="str">
        <f t="shared" si="296"/>
        <v>OP</v>
      </c>
    </row>
    <row r="2582" spans="12:12">
      <c r="L2582" s="16" t="str">
        <f t="shared" si="296"/>
        <v>OP</v>
      </c>
    </row>
    <row r="2583" spans="12:12">
      <c r="L2583" s="16" t="str">
        <f t="shared" si="296"/>
        <v>OP</v>
      </c>
    </row>
    <row r="2584" spans="12:12">
      <c r="L2584" s="16" t="str">
        <f t="shared" si="296"/>
        <v>OP</v>
      </c>
    </row>
    <row r="2585" spans="12:12">
      <c r="L2585" s="16" t="str">
        <f t="shared" si="296"/>
        <v>OP</v>
      </c>
    </row>
    <row r="2586" spans="12:12">
      <c r="L2586" s="16" t="str">
        <f t="shared" si="296"/>
        <v>OP</v>
      </c>
    </row>
    <row r="2587" spans="12:12">
      <c r="L2587" s="16" t="str">
        <f t="shared" si="296"/>
        <v>OP</v>
      </c>
    </row>
    <row r="2588" spans="12:12">
      <c r="L2588" s="16" t="str">
        <f t="shared" si="296"/>
        <v>OP</v>
      </c>
    </row>
    <row r="2589" spans="12:12">
      <c r="L2589" s="16" t="str">
        <f t="shared" si="296"/>
        <v>OP</v>
      </c>
    </row>
    <row r="2590" spans="12:12">
      <c r="L2590" s="16" t="str">
        <f t="shared" si="296"/>
        <v>OP</v>
      </c>
    </row>
    <row r="2591" spans="12:12">
      <c r="L2591" s="16" t="str">
        <f t="shared" si="296"/>
        <v>OP</v>
      </c>
    </row>
    <row r="2592" spans="12:12">
      <c r="L2592" s="16" t="str">
        <f t="shared" si="296"/>
        <v>OP</v>
      </c>
    </row>
    <row r="2593" spans="12:12">
      <c r="L2593" s="16" t="str">
        <f t="shared" si="296"/>
        <v>OP</v>
      </c>
    </row>
    <row r="2594" spans="12:12">
      <c r="L2594" s="16" t="str">
        <f t="shared" si="296"/>
        <v>OP</v>
      </c>
    </row>
    <row r="2595" spans="12:12">
      <c r="L2595" s="16" t="str">
        <f t="shared" si="296"/>
        <v>OP</v>
      </c>
    </row>
    <row r="2596" spans="12:12">
      <c r="L2596" s="16" t="str">
        <f t="shared" si="296"/>
        <v>OP</v>
      </c>
    </row>
    <row r="2597" spans="12:12">
      <c r="L2597" s="16" t="str">
        <f t="shared" si="296"/>
        <v>OP</v>
      </c>
    </row>
    <row r="2598" spans="12:12">
      <c r="L2598" s="16" t="str">
        <f t="shared" si="296"/>
        <v>OP</v>
      </c>
    </row>
    <row r="2599" spans="12:12">
      <c r="L2599" s="16" t="str">
        <f t="shared" si="296"/>
        <v>OP</v>
      </c>
    </row>
    <row r="2600" spans="12:12">
      <c r="L2600" s="16" t="str">
        <f t="shared" si="296"/>
        <v>OP</v>
      </c>
    </row>
    <row r="2601" spans="12:12">
      <c r="L2601" s="16" t="str">
        <f t="shared" si="296"/>
        <v>OP</v>
      </c>
    </row>
    <row r="2602" spans="12:12">
      <c r="L2602" s="16" t="str">
        <f t="shared" si="296"/>
        <v>OP</v>
      </c>
    </row>
    <row r="2603" spans="12:12">
      <c r="L2603" s="16" t="str">
        <f t="shared" si="296"/>
        <v>OP</v>
      </c>
    </row>
    <row r="2604" spans="12:12">
      <c r="L2604" s="16" t="str">
        <f t="shared" si="296"/>
        <v>OP</v>
      </c>
    </row>
    <row r="2605" spans="12:12">
      <c r="L2605" s="16" t="str">
        <f t="shared" si="296"/>
        <v>OP</v>
      </c>
    </row>
    <row r="2606" spans="12:12">
      <c r="L2606" s="16" t="str">
        <f t="shared" si="296"/>
        <v>OP</v>
      </c>
    </row>
    <row r="2607" spans="12:12">
      <c r="L2607" s="16" t="str">
        <f t="shared" si="296"/>
        <v>OP</v>
      </c>
    </row>
    <row r="2608" spans="12:12">
      <c r="L2608" s="16" t="str">
        <f t="shared" si="296"/>
        <v>OP</v>
      </c>
    </row>
    <row r="2609" spans="12:12">
      <c r="L2609" s="16" t="str">
        <f t="shared" si="296"/>
        <v>OP</v>
      </c>
    </row>
    <row r="2610" spans="12:12">
      <c r="L2610" s="16" t="str">
        <f t="shared" si="296"/>
        <v>OP</v>
      </c>
    </row>
    <row r="2611" spans="12:12">
      <c r="L2611" s="16" t="str">
        <f t="shared" si="296"/>
        <v>OP</v>
      </c>
    </row>
    <row r="2612" spans="12:12">
      <c r="L2612" s="16" t="str">
        <f t="shared" si="296"/>
        <v>OP</v>
      </c>
    </row>
    <row r="2613" spans="12:12">
      <c r="L2613" s="16" t="str">
        <f t="shared" si="296"/>
        <v>OP</v>
      </c>
    </row>
    <row r="2614" spans="12:12">
      <c r="L2614" s="16" t="str">
        <f t="shared" si="296"/>
        <v>OP</v>
      </c>
    </row>
    <row r="2615" spans="12:12">
      <c r="L2615" s="16" t="str">
        <f t="shared" si="296"/>
        <v>OP</v>
      </c>
    </row>
    <row r="2616" spans="12:12">
      <c r="L2616" s="16" t="str">
        <f t="shared" si="296"/>
        <v>OP</v>
      </c>
    </row>
    <row r="2617" spans="12:12">
      <c r="L2617" s="16" t="str">
        <f t="shared" si="296"/>
        <v>OP</v>
      </c>
    </row>
    <row r="2618" spans="12:12">
      <c r="L2618" s="16" t="str">
        <f t="shared" si="296"/>
        <v>OP</v>
      </c>
    </row>
    <row r="2619" spans="12:12">
      <c r="L2619" s="16" t="str">
        <f t="shared" si="296"/>
        <v>OP</v>
      </c>
    </row>
    <row r="2620" spans="12:12">
      <c r="L2620" s="16" t="str">
        <f t="shared" si="296"/>
        <v>OP</v>
      </c>
    </row>
    <row r="2621" spans="12:12">
      <c r="L2621" s="16" t="str">
        <f t="shared" si="296"/>
        <v>OP</v>
      </c>
    </row>
    <row r="2622" spans="12:12">
      <c r="L2622" s="16" t="str">
        <f t="shared" si="296"/>
        <v>OP</v>
      </c>
    </row>
    <row r="2623" spans="12:12">
      <c r="L2623" s="16" t="str">
        <f t="shared" si="296"/>
        <v>OP</v>
      </c>
    </row>
    <row r="2624" spans="12:12">
      <c r="L2624" s="16" t="str">
        <f t="shared" si="296"/>
        <v>OP</v>
      </c>
    </row>
    <row r="2625" spans="12:12">
      <c r="L2625" s="16" t="str">
        <f t="shared" si="296"/>
        <v>OP</v>
      </c>
    </row>
    <row r="2626" spans="12:12">
      <c r="L2626" s="16" t="str">
        <f t="shared" si="296"/>
        <v>OP</v>
      </c>
    </row>
    <row r="2627" spans="12:12">
      <c r="L2627" s="16" t="str">
        <f t="shared" si="296"/>
        <v>OP</v>
      </c>
    </row>
    <row r="2628" spans="12:12">
      <c r="L2628" s="16" t="str">
        <f t="shared" si="296"/>
        <v>OP</v>
      </c>
    </row>
    <row r="2629" spans="12:12">
      <c r="L2629" s="16" t="str">
        <f t="shared" si="296"/>
        <v>OP</v>
      </c>
    </row>
    <row r="2630" spans="12:12">
      <c r="L2630" s="16" t="str">
        <f t="shared" ref="L2630:L2693" si="297">IF(J2630&lt;0.9993,"OP","")</f>
        <v>OP</v>
      </c>
    </row>
    <row r="2631" spans="12:12">
      <c r="L2631" s="16" t="str">
        <f t="shared" si="297"/>
        <v>OP</v>
      </c>
    </row>
    <row r="2632" spans="12:12">
      <c r="L2632" s="16" t="str">
        <f t="shared" si="297"/>
        <v>OP</v>
      </c>
    </row>
    <row r="2633" spans="12:12">
      <c r="L2633" s="16" t="str">
        <f t="shared" si="297"/>
        <v>OP</v>
      </c>
    </row>
    <row r="2634" spans="12:12">
      <c r="L2634" s="16" t="str">
        <f t="shared" si="297"/>
        <v>OP</v>
      </c>
    </row>
    <row r="2635" spans="12:12">
      <c r="L2635" s="16" t="str">
        <f t="shared" si="297"/>
        <v>OP</v>
      </c>
    </row>
    <row r="2636" spans="12:12">
      <c r="L2636" s="16" t="str">
        <f t="shared" si="297"/>
        <v>OP</v>
      </c>
    </row>
    <row r="2637" spans="12:12">
      <c r="L2637" s="16" t="str">
        <f t="shared" si="297"/>
        <v>OP</v>
      </c>
    </row>
    <row r="2638" spans="12:12">
      <c r="L2638" s="16" t="str">
        <f t="shared" si="297"/>
        <v>OP</v>
      </c>
    </row>
    <row r="2639" spans="12:12">
      <c r="L2639" s="16" t="str">
        <f t="shared" si="297"/>
        <v>OP</v>
      </c>
    </row>
    <row r="2640" spans="12:12">
      <c r="L2640" s="16" t="str">
        <f t="shared" si="297"/>
        <v>OP</v>
      </c>
    </row>
    <row r="2641" spans="12:12">
      <c r="L2641" s="16" t="str">
        <f t="shared" si="297"/>
        <v>OP</v>
      </c>
    </row>
    <row r="2642" spans="12:12">
      <c r="L2642" s="16" t="str">
        <f t="shared" si="297"/>
        <v>OP</v>
      </c>
    </row>
    <row r="2643" spans="12:12">
      <c r="L2643" s="16" t="str">
        <f t="shared" si="297"/>
        <v>OP</v>
      </c>
    </row>
    <row r="2644" spans="12:12">
      <c r="L2644" s="16" t="str">
        <f t="shared" si="297"/>
        <v>OP</v>
      </c>
    </row>
    <row r="2645" spans="12:12">
      <c r="L2645" s="16" t="str">
        <f t="shared" si="297"/>
        <v>OP</v>
      </c>
    </row>
    <row r="2646" spans="12:12">
      <c r="L2646" s="16" t="str">
        <f t="shared" si="297"/>
        <v>OP</v>
      </c>
    </row>
    <row r="2647" spans="12:12">
      <c r="L2647" s="16" t="str">
        <f t="shared" si="297"/>
        <v>OP</v>
      </c>
    </row>
    <row r="2648" spans="12:12">
      <c r="L2648" s="16" t="str">
        <f t="shared" si="297"/>
        <v>OP</v>
      </c>
    </row>
    <row r="2649" spans="12:12">
      <c r="L2649" s="16" t="str">
        <f t="shared" si="297"/>
        <v>OP</v>
      </c>
    </row>
    <row r="2650" spans="12:12">
      <c r="L2650" s="16" t="str">
        <f t="shared" si="297"/>
        <v>OP</v>
      </c>
    </row>
    <row r="2651" spans="12:12">
      <c r="L2651" s="16" t="str">
        <f t="shared" si="297"/>
        <v>OP</v>
      </c>
    </row>
    <row r="2652" spans="12:12">
      <c r="L2652" s="16" t="str">
        <f t="shared" si="297"/>
        <v>OP</v>
      </c>
    </row>
    <row r="2653" spans="12:12">
      <c r="L2653" s="16" t="str">
        <f t="shared" si="297"/>
        <v>OP</v>
      </c>
    </row>
    <row r="2654" spans="12:12">
      <c r="L2654" s="16" t="str">
        <f t="shared" si="297"/>
        <v>OP</v>
      </c>
    </row>
    <row r="2655" spans="12:12">
      <c r="L2655" s="16" t="str">
        <f t="shared" si="297"/>
        <v>OP</v>
      </c>
    </row>
    <row r="2656" spans="12:12">
      <c r="L2656" s="16" t="str">
        <f t="shared" si="297"/>
        <v>OP</v>
      </c>
    </row>
    <row r="2657" spans="12:12">
      <c r="L2657" s="16" t="str">
        <f t="shared" si="297"/>
        <v>OP</v>
      </c>
    </row>
    <row r="2658" spans="12:12">
      <c r="L2658" s="16" t="str">
        <f t="shared" si="297"/>
        <v>OP</v>
      </c>
    </row>
    <row r="2659" spans="12:12">
      <c r="L2659" s="16" t="str">
        <f t="shared" si="297"/>
        <v>OP</v>
      </c>
    </row>
    <row r="2660" spans="12:12">
      <c r="L2660" s="16" t="str">
        <f t="shared" si="297"/>
        <v>OP</v>
      </c>
    </row>
    <row r="2661" spans="12:12">
      <c r="L2661" s="16" t="str">
        <f t="shared" si="297"/>
        <v>OP</v>
      </c>
    </row>
    <row r="2662" spans="12:12">
      <c r="L2662" s="16" t="str">
        <f t="shared" si="297"/>
        <v>OP</v>
      </c>
    </row>
    <row r="2663" spans="12:12">
      <c r="L2663" s="16" t="str">
        <f t="shared" si="297"/>
        <v>OP</v>
      </c>
    </row>
    <row r="2664" spans="12:12">
      <c r="L2664" s="16" t="str">
        <f t="shared" si="297"/>
        <v>OP</v>
      </c>
    </row>
    <row r="2665" spans="12:12">
      <c r="L2665" s="16" t="str">
        <f t="shared" si="297"/>
        <v>OP</v>
      </c>
    </row>
    <row r="2666" spans="12:12">
      <c r="L2666" s="16" t="str">
        <f t="shared" si="297"/>
        <v>OP</v>
      </c>
    </row>
    <row r="2667" spans="12:12">
      <c r="L2667" s="16" t="str">
        <f t="shared" si="297"/>
        <v>OP</v>
      </c>
    </row>
    <row r="2668" spans="12:12">
      <c r="L2668" s="16" t="str">
        <f t="shared" si="297"/>
        <v>OP</v>
      </c>
    </row>
    <row r="2669" spans="12:12">
      <c r="L2669" s="16" t="str">
        <f t="shared" si="297"/>
        <v>OP</v>
      </c>
    </row>
    <row r="2670" spans="12:12">
      <c r="L2670" s="16" t="str">
        <f t="shared" si="297"/>
        <v>OP</v>
      </c>
    </row>
    <row r="2671" spans="12:12">
      <c r="L2671" s="16" t="str">
        <f t="shared" si="297"/>
        <v>OP</v>
      </c>
    </row>
    <row r="2672" spans="12:12">
      <c r="L2672" s="16" t="str">
        <f t="shared" si="297"/>
        <v>OP</v>
      </c>
    </row>
    <row r="2673" spans="12:12">
      <c r="L2673" s="16" t="str">
        <f t="shared" si="297"/>
        <v>OP</v>
      </c>
    </row>
    <row r="2674" spans="12:12">
      <c r="L2674" s="16" t="str">
        <f t="shared" si="297"/>
        <v>OP</v>
      </c>
    </row>
    <row r="2675" spans="12:12">
      <c r="L2675" s="16" t="str">
        <f t="shared" si="297"/>
        <v>OP</v>
      </c>
    </row>
    <row r="2676" spans="12:12">
      <c r="L2676" s="16" t="str">
        <f t="shared" si="297"/>
        <v>OP</v>
      </c>
    </row>
    <row r="2677" spans="12:12">
      <c r="L2677" s="16" t="str">
        <f t="shared" si="297"/>
        <v>OP</v>
      </c>
    </row>
    <row r="2678" spans="12:12">
      <c r="L2678" s="16" t="str">
        <f t="shared" si="297"/>
        <v>OP</v>
      </c>
    </row>
    <row r="2679" spans="12:12">
      <c r="L2679" s="16" t="str">
        <f t="shared" si="297"/>
        <v>OP</v>
      </c>
    </row>
    <row r="2680" spans="12:12">
      <c r="L2680" s="16" t="str">
        <f t="shared" si="297"/>
        <v>OP</v>
      </c>
    </row>
    <row r="2681" spans="12:12">
      <c r="L2681" s="16" t="str">
        <f t="shared" si="297"/>
        <v>OP</v>
      </c>
    </row>
    <row r="2682" spans="12:12">
      <c r="L2682" s="16" t="str">
        <f t="shared" si="297"/>
        <v>OP</v>
      </c>
    </row>
    <row r="2683" spans="12:12">
      <c r="L2683" s="16" t="str">
        <f t="shared" si="297"/>
        <v>OP</v>
      </c>
    </row>
    <row r="2684" spans="12:12">
      <c r="L2684" s="16" t="str">
        <f t="shared" si="297"/>
        <v>OP</v>
      </c>
    </row>
    <row r="2685" spans="12:12">
      <c r="L2685" s="16" t="str">
        <f t="shared" si="297"/>
        <v>OP</v>
      </c>
    </row>
    <row r="2686" spans="12:12">
      <c r="L2686" s="16" t="str">
        <f t="shared" si="297"/>
        <v>OP</v>
      </c>
    </row>
    <row r="2687" spans="12:12">
      <c r="L2687" s="16" t="str">
        <f t="shared" si="297"/>
        <v>OP</v>
      </c>
    </row>
    <row r="2688" spans="12:12">
      <c r="L2688" s="16" t="str">
        <f t="shared" si="297"/>
        <v>OP</v>
      </c>
    </row>
    <row r="2689" spans="12:12">
      <c r="L2689" s="16" t="str">
        <f t="shared" si="297"/>
        <v>OP</v>
      </c>
    </row>
    <row r="2690" spans="12:12">
      <c r="L2690" s="16" t="str">
        <f t="shared" si="297"/>
        <v>OP</v>
      </c>
    </row>
    <row r="2691" spans="12:12">
      <c r="L2691" s="16" t="str">
        <f t="shared" si="297"/>
        <v>OP</v>
      </c>
    </row>
    <row r="2692" spans="12:12">
      <c r="L2692" s="16" t="str">
        <f t="shared" si="297"/>
        <v>OP</v>
      </c>
    </row>
    <row r="2693" spans="12:12">
      <c r="L2693" s="16" t="str">
        <f t="shared" si="297"/>
        <v>OP</v>
      </c>
    </row>
    <row r="2694" spans="12:12">
      <c r="L2694" s="16" t="str">
        <f t="shared" ref="L2694:L2757" si="298">IF(J2694&lt;0.9993,"OP","")</f>
        <v>OP</v>
      </c>
    </row>
    <row r="2695" spans="12:12">
      <c r="L2695" s="16" t="str">
        <f t="shared" si="298"/>
        <v>OP</v>
      </c>
    </row>
    <row r="2696" spans="12:12">
      <c r="L2696" s="16" t="str">
        <f t="shared" si="298"/>
        <v>OP</v>
      </c>
    </row>
    <row r="2697" spans="12:12">
      <c r="L2697" s="16" t="str">
        <f t="shared" si="298"/>
        <v>OP</v>
      </c>
    </row>
    <row r="2698" spans="12:12">
      <c r="L2698" s="16" t="str">
        <f t="shared" si="298"/>
        <v>OP</v>
      </c>
    </row>
    <row r="2699" spans="12:12">
      <c r="L2699" s="16" t="str">
        <f t="shared" si="298"/>
        <v>OP</v>
      </c>
    </row>
    <row r="2700" spans="12:12">
      <c r="L2700" s="16" t="str">
        <f t="shared" si="298"/>
        <v>OP</v>
      </c>
    </row>
    <row r="2701" spans="12:12">
      <c r="L2701" s="16" t="str">
        <f t="shared" si="298"/>
        <v>OP</v>
      </c>
    </row>
    <row r="2702" spans="12:12">
      <c r="L2702" s="16" t="str">
        <f t="shared" si="298"/>
        <v>OP</v>
      </c>
    </row>
    <row r="2703" spans="12:12">
      <c r="L2703" s="16" t="str">
        <f t="shared" si="298"/>
        <v>OP</v>
      </c>
    </row>
    <row r="2704" spans="12:12">
      <c r="L2704" s="16" t="str">
        <f t="shared" si="298"/>
        <v>OP</v>
      </c>
    </row>
    <row r="2705" spans="12:12">
      <c r="L2705" s="16" t="str">
        <f t="shared" si="298"/>
        <v>OP</v>
      </c>
    </row>
    <row r="2706" spans="12:12">
      <c r="L2706" s="16" t="str">
        <f t="shared" si="298"/>
        <v>OP</v>
      </c>
    </row>
    <row r="2707" spans="12:12">
      <c r="L2707" s="16" t="str">
        <f t="shared" si="298"/>
        <v>OP</v>
      </c>
    </row>
    <row r="2708" spans="12:12">
      <c r="L2708" s="16" t="str">
        <f t="shared" si="298"/>
        <v>OP</v>
      </c>
    </row>
    <row r="2709" spans="12:12">
      <c r="L2709" s="16" t="str">
        <f t="shared" si="298"/>
        <v>OP</v>
      </c>
    </row>
    <row r="2710" spans="12:12">
      <c r="L2710" s="16" t="str">
        <f t="shared" si="298"/>
        <v>OP</v>
      </c>
    </row>
    <row r="2711" spans="12:12">
      <c r="L2711" s="16" t="str">
        <f t="shared" si="298"/>
        <v>OP</v>
      </c>
    </row>
    <row r="2712" spans="12:12">
      <c r="L2712" s="16" t="str">
        <f t="shared" si="298"/>
        <v>OP</v>
      </c>
    </row>
    <row r="2713" spans="12:12">
      <c r="L2713" s="16" t="str">
        <f t="shared" si="298"/>
        <v>OP</v>
      </c>
    </row>
    <row r="2714" spans="12:12">
      <c r="L2714" s="16" t="str">
        <f t="shared" si="298"/>
        <v>OP</v>
      </c>
    </row>
    <row r="2715" spans="12:12">
      <c r="L2715" s="16" t="str">
        <f t="shared" si="298"/>
        <v>OP</v>
      </c>
    </row>
    <row r="2716" spans="12:12">
      <c r="L2716" s="16" t="str">
        <f t="shared" si="298"/>
        <v>OP</v>
      </c>
    </row>
    <row r="2717" spans="12:12">
      <c r="L2717" s="16" t="str">
        <f t="shared" si="298"/>
        <v>OP</v>
      </c>
    </row>
    <row r="2718" spans="12:12">
      <c r="L2718" s="16" t="str">
        <f t="shared" si="298"/>
        <v>OP</v>
      </c>
    </row>
    <row r="2719" spans="12:12">
      <c r="L2719" s="16" t="str">
        <f t="shared" si="298"/>
        <v>OP</v>
      </c>
    </row>
    <row r="2720" spans="12:12">
      <c r="L2720" s="16" t="str">
        <f t="shared" si="298"/>
        <v>OP</v>
      </c>
    </row>
    <row r="2721" spans="12:12">
      <c r="L2721" s="16" t="str">
        <f t="shared" si="298"/>
        <v>OP</v>
      </c>
    </row>
    <row r="2722" spans="12:12">
      <c r="L2722" s="16" t="str">
        <f t="shared" si="298"/>
        <v>OP</v>
      </c>
    </row>
    <row r="2723" spans="12:12">
      <c r="L2723" s="16" t="str">
        <f t="shared" si="298"/>
        <v>OP</v>
      </c>
    </row>
    <row r="2724" spans="12:12">
      <c r="L2724" s="16" t="str">
        <f t="shared" si="298"/>
        <v>OP</v>
      </c>
    </row>
    <row r="2725" spans="12:12">
      <c r="L2725" s="16" t="str">
        <f t="shared" si="298"/>
        <v>OP</v>
      </c>
    </row>
    <row r="2726" spans="12:12">
      <c r="L2726" s="16" t="str">
        <f t="shared" si="298"/>
        <v>OP</v>
      </c>
    </row>
    <row r="2727" spans="12:12">
      <c r="L2727" s="16" t="str">
        <f t="shared" si="298"/>
        <v>OP</v>
      </c>
    </row>
    <row r="2728" spans="12:12">
      <c r="L2728" s="16" t="str">
        <f t="shared" si="298"/>
        <v>OP</v>
      </c>
    </row>
    <row r="2729" spans="12:12">
      <c r="L2729" s="16" t="str">
        <f t="shared" si="298"/>
        <v>OP</v>
      </c>
    </row>
    <row r="2730" spans="12:12">
      <c r="L2730" s="16" t="str">
        <f t="shared" si="298"/>
        <v>OP</v>
      </c>
    </row>
    <row r="2731" spans="12:12">
      <c r="L2731" s="16" t="str">
        <f t="shared" si="298"/>
        <v>OP</v>
      </c>
    </row>
    <row r="2732" spans="12:12">
      <c r="L2732" s="16" t="str">
        <f t="shared" si="298"/>
        <v>OP</v>
      </c>
    </row>
    <row r="2733" spans="12:12">
      <c r="L2733" s="16" t="str">
        <f t="shared" si="298"/>
        <v>OP</v>
      </c>
    </row>
    <row r="2734" spans="12:12">
      <c r="L2734" s="16" t="str">
        <f t="shared" si="298"/>
        <v>OP</v>
      </c>
    </row>
    <row r="2735" spans="12:12">
      <c r="L2735" s="16" t="str">
        <f t="shared" si="298"/>
        <v>OP</v>
      </c>
    </row>
    <row r="2736" spans="12:12">
      <c r="L2736" s="16" t="str">
        <f t="shared" si="298"/>
        <v>OP</v>
      </c>
    </row>
    <row r="2737" spans="12:12">
      <c r="L2737" s="16" t="str">
        <f t="shared" si="298"/>
        <v>OP</v>
      </c>
    </row>
    <row r="2738" spans="12:12">
      <c r="L2738" s="16" t="str">
        <f t="shared" si="298"/>
        <v>OP</v>
      </c>
    </row>
    <row r="2739" spans="12:12">
      <c r="L2739" s="16" t="str">
        <f t="shared" si="298"/>
        <v>OP</v>
      </c>
    </row>
    <row r="2740" spans="12:12">
      <c r="L2740" s="16" t="str">
        <f t="shared" si="298"/>
        <v>OP</v>
      </c>
    </row>
    <row r="2741" spans="12:12">
      <c r="L2741" s="16" t="str">
        <f t="shared" si="298"/>
        <v>OP</v>
      </c>
    </row>
    <row r="2742" spans="12:12">
      <c r="L2742" s="16" t="str">
        <f t="shared" si="298"/>
        <v>OP</v>
      </c>
    </row>
    <row r="2743" spans="12:12">
      <c r="L2743" s="16" t="str">
        <f t="shared" si="298"/>
        <v>OP</v>
      </c>
    </row>
    <row r="2744" spans="12:12">
      <c r="L2744" s="16" t="str">
        <f t="shared" si="298"/>
        <v>OP</v>
      </c>
    </row>
    <row r="2745" spans="12:12">
      <c r="L2745" s="16" t="str">
        <f t="shared" si="298"/>
        <v>OP</v>
      </c>
    </row>
    <row r="2746" spans="12:12">
      <c r="L2746" s="16" t="str">
        <f t="shared" si="298"/>
        <v>OP</v>
      </c>
    </row>
    <row r="2747" spans="12:12">
      <c r="L2747" s="16" t="str">
        <f t="shared" si="298"/>
        <v>OP</v>
      </c>
    </row>
    <row r="2748" spans="12:12">
      <c r="L2748" s="16" t="str">
        <f t="shared" si="298"/>
        <v>OP</v>
      </c>
    </row>
    <row r="2749" spans="12:12">
      <c r="L2749" s="16" t="str">
        <f t="shared" si="298"/>
        <v>OP</v>
      </c>
    </row>
    <row r="2750" spans="12:12">
      <c r="L2750" s="16" t="str">
        <f t="shared" si="298"/>
        <v>OP</v>
      </c>
    </row>
    <row r="2751" spans="12:12">
      <c r="L2751" s="16" t="str">
        <f t="shared" si="298"/>
        <v>OP</v>
      </c>
    </row>
    <row r="2752" spans="12:12">
      <c r="L2752" s="16" t="str">
        <f t="shared" si="298"/>
        <v>OP</v>
      </c>
    </row>
    <row r="2753" spans="12:12">
      <c r="L2753" s="16" t="str">
        <f t="shared" si="298"/>
        <v>OP</v>
      </c>
    </row>
    <row r="2754" spans="12:12">
      <c r="L2754" s="16" t="str">
        <f t="shared" si="298"/>
        <v>OP</v>
      </c>
    </row>
    <row r="2755" spans="12:12">
      <c r="L2755" s="16" t="str">
        <f t="shared" si="298"/>
        <v>OP</v>
      </c>
    </row>
    <row r="2756" spans="12:12">
      <c r="L2756" s="16" t="str">
        <f t="shared" si="298"/>
        <v>OP</v>
      </c>
    </row>
    <row r="2757" spans="12:12">
      <c r="L2757" s="16" t="str">
        <f t="shared" si="298"/>
        <v>OP</v>
      </c>
    </row>
    <row r="2758" spans="12:12">
      <c r="L2758" s="16" t="str">
        <f t="shared" ref="L2758:L2821" si="299">IF(J2758&lt;0.9993,"OP","")</f>
        <v>OP</v>
      </c>
    </row>
    <row r="2759" spans="12:12">
      <c r="L2759" s="16" t="str">
        <f t="shared" si="299"/>
        <v>OP</v>
      </c>
    </row>
    <row r="2760" spans="12:12">
      <c r="L2760" s="16" t="str">
        <f t="shared" si="299"/>
        <v>OP</v>
      </c>
    </row>
    <row r="2761" spans="12:12">
      <c r="L2761" s="16" t="str">
        <f t="shared" si="299"/>
        <v>OP</v>
      </c>
    </row>
    <row r="2762" spans="12:12">
      <c r="L2762" s="16" t="str">
        <f t="shared" si="299"/>
        <v>OP</v>
      </c>
    </row>
    <row r="2763" spans="12:12">
      <c r="L2763" s="16" t="str">
        <f t="shared" si="299"/>
        <v>OP</v>
      </c>
    </row>
    <row r="2764" spans="12:12">
      <c r="L2764" s="16" t="str">
        <f t="shared" si="299"/>
        <v>OP</v>
      </c>
    </row>
    <row r="2765" spans="12:12">
      <c r="L2765" s="16" t="str">
        <f t="shared" si="299"/>
        <v>OP</v>
      </c>
    </row>
    <row r="2766" spans="12:12">
      <c r="L2766" s="16" t="str">
        <f t="shared" si="299"/>
        <v>OP</v>
      </c>
    </row>
    <row r="2767" spans="12:12">
      <c r="L2767" s="16" t="str">
        <f t="shared" si="299"/>
        <v>OP</v>
      </c>
    </row>
    <row r="2768" spans="12:12">
      <c r="L2768" s="16" t="str">
        <f t="shared" si="299"/>
        <v>OP</v>
      </c>
    </row>
    <row r="2769" spans="12:12">
      <c r="L2769" s="16" t="str">
        <f t="shared" si="299"/>
        <v>OP</v>
      </c>
    </row>
    <row r="2770" spans="12:12">
      <c r="L2770" s="16" t="str">
        <f t="shared" si="299"/>
        <v>OP</v>
      </c>
    </row>
    <row r="2771" spans="12:12">
      <c r="L2771" s="16" t="str">
        <f t="shared" si="299"/>
        <v>OP</v>
      </c>
    </row>
    <row r="2772" spans="12:12">
      <c r="L2772" s="16" t="str">
        <f t="shared" si="299"/>
        <v>OP</v>
      </c>
    </row>
    <row r="2773" spans="12:12">
      <c r="L2773" s="16" t="str">
        <f t="shared" si="299"/>
        <v>OP</v>
      </c>
    </row>
    <row r="2774" spans="12:12">
      <c r="L2774" s="16" t="str">
        <f t="shared" si="299"/>
        <v>OP</v>
      </c>
    </row>
    <row r="2775" spans="12:12">
      <c r="L2775" s="16" t="str">
        <f t="shared" si="299"/>
        <v>OP</v>
      </c>
    </row>
    <row r="2776" spans="12:12">
      <c r="L2776" s="16" t="str">
        <f t="shared" si="299"/>
        <v>OP</v>
      </c>
    </row>
    <row r="2777" spans="12:12">
      <c r="L2777" s="16" t="str">
        <f t="shared" si="299"/>
        <v>OP</v>
      </c>
    </row>
    <row r="2778" spans="12:12">
      <c r="L2778" s="16" t="str">
        <f t="shared" si="299"/>
        <v>OP</v>
      </c>
    </row>
    <row r="2779" spans="12:12">
      <c r="L2779" s="16" t="str">
        <f t="shared" si="299"/>
        <v>OP</v>
      </c>
    </row>
    <row r="2780" spans="12:12">
      <c r="L2780" s="16" t="str">
        <f t="shared" si="299"/>
        <v>OP</v>
      </c>
    </row>
    <row r="2781" spans="12:12">
      <c r="L2781" s="16" t="str">
        <f t="shared" si="299"/>
        <v>OP</v>
      </c>
    </row>
    <row r="2782" spans="12:12">
      <c r="L2782" s="16" t="str">
        <f t="shared" si="299"/>
        <v>OP</v>
      </c>
    </row>
    <row r="2783" spans="12:12">
      <c r="L2783" s="16" t="str">
        <f t="shared" si="299"/>
        <v>OP</v>
      </c>
    </row>
    <row r="2784" spans="12:12">
      <c r="L2784" s="16" t="str">
        <f t="shared" si="299"/>
        <v>OP</v>
      </c>
    </row>
    <row r="2785" spans="12:12">
      <c r="L2785" s="16" t="str">
        <f t="shared" si="299"/>
        <v>OP</v>
      </c>
    </row>
    <row r="2786" spans="12:12">
      <c r="L2786" s="16" t="str">
        <f t="shared" si="299"/>
        <v>OP</v>
      </c>
    </row>
    <row r="2787" spans="12:12">
      <c r="L2787" s="16" t="str">
        <f t="shared" si="299"/>
        <v>OP</v>
      </c>
    </row>
    <row r="2788" spans="12:12">
      <c r="L2788" s="16" t="str">
        <f t="shared" si="299"/>
        <v>OP</v>
      </c>
    </row>
    <row r="2789" spans="12:12">
      <c r="L2789" s="16" t="str">
        <f t="shared" si="299"/>
        <v>OP</v>
      </c>
    </row>
    <row r="2790" spans="12:12">
      <c r="L2790" s="16" t="str">
        <f t="shared" si="299"/>
        <v>OP</v>
      </c>
    </row>
    <row r="2791" spans="12:12">
      <c r="L2791" s="16" t="str">
        <f t="shared" si="299"/>
        <v>OP</v>
      </c>
    </row>
    <row r="2792" spans="12:12">
      <c r="L2792" s="16" t="str">
        <f t="shared" si="299"/>
        <v>OP</v>
      </c>
    </row>
    <row r="2793" spans="12:12">
      <c r="L2793" s="16" t="str">
        <f t="shared" si="299"/>
        <v>OP</v>
      </c>
    </row>
    <row r="2794" spans="12:12">
      <c r="L2794" s="16" t="str">
        <f t="shared" si="299"/>
        <v>OP</v>
      </c>
    </row>
    <row r="2795" spans="12:12">
      <c r="L2795" s="16" t="str">
        <f t="shared" si="299"/>
        <v>OP</v>
      </c>
    </row>
    <row r="2796" spans="12:12">
      <c r="L2796" s="16" t="str">
        <f t="shared" si="299"/>
        <v>OP</v>
      </c>
    </row>
    <row r="2797" spans="12:12">
      <c r="L2797" s="16" t="str">
        <f t="shared" si="299"/>
        <v>OP</v>
      </c>
    </row>
    <row r="2798" spans="12:12">
      <c r="L2798" s="16" t="str">
        <f t="shared" si="299"/>
        <v>OP</v>
      </c>
    </row>
    <row r="2799" spans="12:12">
      <c r="L2799" s="16" t="str">
        <f t="shared" si="299"/>
        <v>OP</v>
      </c>
    </row>
    <row r="2800" spans="12:12">
      <c r="L2800" s="16" t="str">
        <f t="shared" si="299"/>
        <v>OP</v>
      </c>
    </row>
    <row r="2801" spans="12:12">
      <c r="L2801" s="16" t="str">
        <f t="shared" si="299"/>
        <v>OP</v>
      </c>
    </row>
    <row r="2802" spans="12:12">
      <c r="L2802" s="16" t="str">
        <f t="shared" si="299"/>
        <v>OP</v>
      </c>
    </row>
    <row r="2803" spans="12:12">
      <c r="L2803" s="16" t="str">
        <f t="shared" si="299"/>
        <v>OP</v>
      </c>
    </row>
    <row r="2804" spans="12:12">
      <c r="L2804" s="16" t="str">
        <f t="shared" si="299"/>
        <v>OP</v>
      </c>
    </row>
    <row r="2805" spans="12:12">
      <c r="L2805" s="16" t="str">
        <f t="shared" si="299"/>
        <v>OP</v>
      </c>
    </row>
    <row r="2806" spans="12:12">
      <c r="L2806" s="16" t="str">
        <f t="shared" si="299"/>
        <v>OP</v>
      </c>
    </row>
    <row r="2807" spans="12:12">
      <c r="L2807" s="16" t="str">
        <f t="shared" si="299"/>
        <v>OP</v>
      </c>
    </row>
    <row r="2808" spans="12:12">
      <c r="L2808" s="16" t="str">
        <f t="shared" si="299"/>
        <v>OP</v>
      </c>
    </row>
    <row r="2809" spans="12:12">
      <c r="L2809" s="16" t="str">
        <f t="shared" si="299"/>
        <v>OP</v>
      </c>
    </row>
    <row r="2810" spans="12:12">
      <c r="L2810" s="16" t="str">
        <f t="shared" si="299"/>
        <v>OP</v>
      </c>
    </row>
    <row r="2811" spans="12:12">
      <c r="L2811" s="16" t="str">
        <f t="shared" si="299"/>
        <v>OP</v>
      </c>
    </row>
    <row r="2812" spans="12:12">
      <c r="L2812" s="16" t="str">
        <f t="shared" si="299"/>
        <v>OP</v>
      </c>
    </row>
    <row r="2813" spans="12:12">
      <c r="L2813" s="16" t="str">
        <f t="shared" si="299"/>
        <v>OP</v>
      </c>
    </row>
    <row r="2814" spans="12:12">
      <c r="L2814" s="16" t="str">
        <f t="shared" si="299"/>
        <v>OP</v>
      </c>
    </row>
    <row r="2815" spans="12:12">
      <c r="L2815" s="16" t="str">
        <f t="shared" si="299"/>
        <v>OP</v>
      </c>
    </row>
    <row r="2816" spans="12:12">
      <c r="L2816" s="16" t="str">
        <f t="shared" si="299"/>
        <v>OP</v>
      </c>
    </row>
    <row r="2817" spans="12:12">
      <c r="L2817" s="16" t="str">
        <f t="shared" si="299"/>
        <v>OP</v>
      </c>
    </row>
    <row r="2818" spans="12:12">
      <c r="L2818" s="16" t="str">
        <f t="shared" si="299"/>
        <v>OP</v>
      </c>
    </row>
    <row r="2819" spans="12:12">
      <c r="L2819" s="16" t="str">
        <f t="shared" si="299"/>
        <v>OP</v>
      </c>
    </row>
    <row r="2820" spans="12:12">
      <c r="L2820" s="16" t="str">
        <f t="shared" si="299"/>
        <v>OP</v>
      </c>
    </row>
    <row r="2821" spans="12:12">
      <c r="L2821" s="16" t="str">
        <f t="shared" si="299"/>
        <v>OP</v>
      </c>
    </row>
    <row r="2822" spans="12:12">
      <c r="L2822" s="16" t="str">
        <f t="shared" ref="L2822:L2885" si="300">IF(J2822&lt;0.9993,"OP","")</f>
        <v>OP</v>
      </c>
    </row>
    <row r="2823" spans="12:12">
      <c r="L2823" s="16" t="str">
        <f t="shared" si="300"/>
        <v>OP</v>
      </c>
    </row>
    <row r="2824" spans="12:12">
      <c r="L2824" s="16" t="str">
        <f t="shared" si="300"/>
        <v>OP</v>
      </c>
    </row>
    <row r="2825" spans="12:12">
      <c r="L2825" s="16" t="str">
        <f t="shared" si="300"/>
        <v>OP</v>
      </c>
    </row>
    <row r="2826" spans="12:12">
      <c r="L2826" s="16" t="str">
        <f t="shared" si="300"/>
        <v>OP</v>
      </c>
    </row>
    <row r="2827" spans="12:12">
      <c r="L2827" s="16" t="str">
        <f t="shared" si="300"/>
        <v>OP</v>
      </c>
    </row>
    <row r="2828" spans="12:12">
      <c r="L2828" s="16" t="str">
        <f t="shared" si="300"/>
        <v>OP</v>
      </c>
    </row>
    <row r="2829" spans="12:12">
      <c r="L2829" s="16" t="str">
        <f t="shared" si="300"/>
        <v>OP</v>
      </c>
    </row>
    <row r="2830" spans="12:12">
      <c r="L2830" s="16" t="str">
        <f t="shared" si="300"/>
        <v>OP</v>
      </c>
    </row>
    <row r="2831" spans="12:12">
      <c r="L2831" s="16" t="str">
        <f t="shared" si="300"/>
        <v>OP</v>
      </c>
    </row>
    <row r="2832" spans="12:12">
      <c r="L2832" s="16" t="str">
        <f t="shared" si="300"/>
        <v>OP</v>
      </c>
    </row>
    <row r="2833" spans="12:12">
      <c r="L2833" s="16" t="str">
        <f t="shared" si="300"/>
        <v>OP</v>
      </c>
    </row>
    <row r="2834" spans="12:12">
      <c r="L2834" s="16" t="str">
        <f t="shared" si="300"/>
        <v>OP</v>
      </c>
    </row>
    <row r="2835" spans="12:12">
      <c r="L2835" s="16" t="str">
        <f t="shared" si="300"/>
        <v>OP</v>
      </c>
    </row>
    <row r="2836" spans="12:12">
      <c r="L2836" s="16" t="str">
        <f t="shared" si="300"/>
        <v>OP</v>
      </c>
    </row>
    <row r="2837" spans="12:12">
      <c r="L2837" s="16" t="str">
        <f t="shared" si="300"/>
        <v>OP</v>
      </c>
    </row>
    <row r="2838" spans="12:12">
      <c r="L2838" s="16" t="str">
        <f t="shared" si="300"/>
        <v>OP</v>
      </c>
    </row>
    <row r="2839" spans="12:12">
      <c r="L2839" s="16" t="str">
        <f t="shared" si="300"/>
        <v>OP</v>
      </c>
    </row>
    <row r="2840" spans="12:12">
      <c r="L2840" s="16" t="str">
        <f t="shared" si="300"/>
        <v>OP</v>
      </c>
    </row>
    <row r="2841" spans="12:12">
      <c r="L2841" s="16" t="str">
        <f t="shared" si="300"/>
        <v>OP</v>
      </c>
    </row>
    <row r="2842" spans="12:12">
      <c r="L2842" s="16" t="str">
        <f t="shared" si="300"/>
        <v>OP</v>
      </c>
    </row>
    <row r="2843" spans="12:12">
      <c r="L2843" s="16" t="str">
        <f t="shared" si="300"/>
        <v>OP</v>
      </c>
    </row>
    <row r="2844" spans="12:12">
      <c r="L2844" s="16" t="str">
        <f t="shared" si="300"/>
        <v>OP</v>
      </c>
    </row>
    <row r="2845" spans="12:12">
      <c r="L2845" s="16" t="str">
        <f t="shared" si="300"/>
        <v>OP</v>
      </c>
    </row>
    <row r="2846" spans="12:12">
      <c r="L2846" s="16" t="str">
        <f t="shared" si="300"/>
        <v>OP</v>
      </c>
    </row>
    <row r="2847" spans="12:12">
      <c r="L2847" s="16" t="str">
        <f t="shared" si="300"/>
        <v>OP</v>
      </c>
    </row>
    <row r="2848" spans="12:12">
      <c r="L2848" s="16" t="str">
        <f t="shared" si="300"/>
        <v>OP</v>
      </c>
    </row>
    <row r="2849" spans="12:12">
      <c r="L2849" s="16" t="str">
        <f t="shared" si="300"/>
        <v>OP</v>
      </c>
    </row>
    <row r="2850" spans="12:12">
      <c r="L2850" s="16" t="str">
        <f t="shared" si="300"/>
        <v>OP</v>
      </c>
    </row>
    <row r="2851" spans="12:12">
      <c r="L2851" s="16" t="str">
        <f t="shared" si="300"/>
        <v>OP</v>
      </c>
    </row>
    <row r="2852" spans="12:12">
      <c r="L2852" s="16" t="str">
        <f t="shared" si="300"/>
        <v>OP</v>
      </c>
    </row>
    <row r="2853" spans="12:12">
      <c r="L2853" s="16" t="str">
        <f t="shared" si="300"/>
        <v>OP</v>
      </c>
    </row>
    <row r="2854" spans="12:12">
      <c r="L2854" s="16" t="str">
        <f t="shared" si="300"/>
        <v>OP</v>
      </c>
    </row>
    <row r="2855" spans="12:12">
      <c r="L2855" s="16" t="str">
        <f t="shared" si="300"/>
        <v>OP</v>
      </c>
    </row>
    <row r="2856" spans="12:12">
      <c r="L2856" s="16" t="str">
        <f t="shared" si="300"/>
        <v>OP</v>
      </c>
    </row>
    <row r="2857" spans="12:12">
      <c r="L2857" s="16" t="str">
        <f t="shared" si="300"/>
        <v>OP</v>
      </c>
    </row>
    <row r="2858" spans="12:12">
      <c r="L2858" s="16" t="str">
        <f t="shared" si="300"/>
        <v>OP</v>
      </c>
    </row>
    <row r="2859" spans="12:12">
      <c r="L2859" s="16" t="str">
        <f t="shared" si="300"/>
        <v>OP</v>
      </c>
    </row>
    <row r="2860" spans="12:12">
      <c r="L2860" s="16" t="str">
        <f t="shared" si="300"/>
        <v>OP</v>
      </c>
    </row>
    <row r="2861" spans="12:12">
      <c r="L2861" s="16" t="str">
        <f t="shared" si="300"/>
        <v>OP</v>
      </c>
    </row>
    <row r="2862" spans="12:12">
      <c r="L2862" s="16" t="str">
        <f t="shared" si="300"/>
        <v>OP</v>
      </c>
    </row>
    <row r="2863" spans="12:12">
      <c r="L2863" s="16" t="str">
        <f t="shared" si="300"/>
        <v>OP</v>
      </c>
    </row>
    <row r="2864" spans="12:12">
      <c r="L2864" s="16" t="str">
        <f t="shared" si="300"/>
        <v>OP</v>
      </c>
    </row>
    <row r="2865" spans="12:12">
      <c r="L2865" s="16" t="str">
        <f t="shared" si="300"/>
        <v>OP</v>
      </c>
    </row>
    <row r="2866" spans="12:12">
      <c r="L2866" s="16" t="str">
        <f t="shared" si="300"/>
        <v>OP</v>
      </c>
    </row>
    <row r="2867" spans="12:12">
      <c r="L2867" s="16" t="str">
        <f t="shared" si="300"/>
        <v>OP</v>
      </c>
    </row>
    <row r="2868" spans="12:12">
      <c r="L2868" s="16" t="str">
        <f t="shared" si="300"/>
        <v>OP</v>
      </c>
    </row>
    <row r="2869" spans="12:12">
      <c r="L2869" s="16" t="str">
        <f t="shared" si="300"/>
        <v>OP</v>
      </c>
    </row>
    <row r="2870" spans="12:12">
      <c r="L2870" s="16" t="str">
        <f t="shared" si="300"/>
        <v>OP</v>
      </c>
    </row>
    <row r="2871" spans="12:12">
      <c r="L2871" s="16" t="str">
        <f t="shared" si="300"/>
        <v>OP</v>
      </c>
    </row>
    <row r="2872" spans="12:12">
      <c r="L2872" s="16" t="str">
        <f t="shared" si="300"/>
        <v>OP</v>
      </c>
    </row>
    <row r="2873" spans="12:12">
      <c r="L2873" s="16" t="str">
        <f t="shared" si="300"/>
        <v>OP</v>
      </c>
    </row>
    <row r="2874" spans="12:12">
      <c r="L2874" s="16" t="str">
        <f t="shared" si="300"/>
        <v>OP</v>
      </c>
    </row>
    <row r="2875" spans="12:12">
      <c r="L2875" s="16" t="str">
        <f t="shared" si="300"/>
        <v>OP</v>
      </c>
    </row>
    <row r="2876" spans="12:12">
      <c r="L2876" s="16" t="str">
        <f t="shared" si="300"/>
        <v>OP</v>
      </c>
    </row>
    <row r="2877" spans="12:12">
      <c r="L2877" s="16" t="str">
        <f t="shared" si="300"/>
        <v>OP</v>
      </c>
    </row>
    <row r="2878" spans="12:12">
      <c r="L2878" s="16" t="str">
        <f t="shared" si="300"/>
        <v>OP</v>
      </c>
    </row>
    <row r="2879" spans="12:12">
      <c r="L2879" s="16" t="str">
        <f t="shared" si="300"/>
        <v>OP</v>
      </c>
    </row>
    <row r="2880" spans="12:12">
      <c r="L2880" s="16" t="str">
        <f t="shared" si="300"/>
        <v>OP</v>
      </c>
    </row>
    <row r="2881" spans="12:12">
      <c r="L2881" s="16" t="str">
        <f t="shared" si="300"/>
        <v>OP</v>
      </c>
    </row>
    <row r="2882" spans="12:12">
      <c r="L2882" s="16" t="str">
        <f t="shared" si="300"/>
        <v>OP</v>
      </c>
    </row>
    <row r="2883" spans="12:12">
      <c r="L2883" s="16" t="str">
        <f t="shared" si="300"/>
        <v>OP</v>
      </c>
    </row>
    <row r="2884" spans="12:12">
      <c r="L2884" s="16" t="str">
        <f t="shared" si="300"/>
        <v>OP</v>
      </c>
    </row>
    <row r="2885" spans="12:12">
      <c r="L2885" s="16" t="str">
        <f t="shared" si="300"/>
        <v>OP</v>
      </c>
    </row>
    <row r="2886" spans="12:12">
      <c r="L2886" s="16" t="str">
        <f t="shared" ref="L2886:L2949" si="301">IF(J2886&lt;0.9993,"OP","")</f>
        <v>OP</v>
      </c>
    </row>
    <row r="2887" spans="12:12">
      <c r="L2887" s="16" t="str">
        <f t="shared" si="301"/>
        <v>OP</v>
      </c>
    </row>
    <row r="2888" spans="12:12">
      <c r="L2888" s="16" t="str">
        <f t="shared" si="301"/>
        <v>OP</v>
      </c>
    </row>
    <row r="2889" spans="12:12">
      <c r="L2889" s="16" t="str">
        <f t="shared" si="301"/>
        <v>OP</v>
      </c>
    </row>
    <row r="2890" spans="12:12">
      <c r="L2890" s="16" t="str">
        <f t="shared" si="301"/>
        <v>OP</v>
      </c>
    </row>
    <row r="2891" spans="12:12">
      <c r="L2891" s="16" t="str">
        <f t="shared" si="301"/>
        <v>OP</v>
      </c>
    </row>
    <row r="2892" spans="12:12">
      <c r="L2892" s="16" t="str">
        <f t="shared" si="301"/>
        <v>OP</v>
      </c>
    </row>
    <row r="2893" spans="12:12">
      <c r="L2893" s="16" t="str">
        <f t="shared" si="301"/>
        <v>OP</v>
      </c>
    </row>
    <row r="2894" spans="12:12">
      <c r="L2894" s="16" t="str">
        <f t="shared" si="301"/>
        <v>OP</v>
      </c>
    </row>
    <row r="2895" spans="12:12">
      <c r="L2895" s="16" t="str">
        <f t="shared" si="301"/>
        <v>OP</v>
      </c>
    </row>
    <row r="2896" spans="12:12">
      <c r="L2896" s="16" t="str">
        <f t="shared" si="301"/>
        <v>OP</v>
      </c>
    </row>
    <row r="2897" spans="12:12">
      <c r="L2897" s="16" t="str">
        <f t="shared" si="301"/>
        <v>OP</v>
      </c>
    </row>
    <row r="2898" spans="12:12">
      <c r="L2898" s="16" t="str">
        <f t="shared" si="301"/>
        <v>OP</v>
      </c>
    </row>
    <row r="2899" spans="12:12">
      <c r="L2899" s="16" t="str">
        <f t="shared" si="301"/>
        <v>OP</v>
      </c>
    </row>
    <row r="2900" spans="12:12">
      <c r="L2900" s="16" t="str">
        <f t="shared" si="301"/>
        <v>OP</v>
      </c>
    </row>
    <row r="2901" spans="12:12">
      <c r="L2901" s="16" t="str">
        <f t="shared" si="301"/>
        <v>OP</v>
      </c>
    </row>
    <row r="2902" spans="12:12">
      <c r="L2902" s="16" t="str">
        <f t="shared" si="301"/>
        <v>OP</v>
      </c>
    </row>
    <row r="2903" spans="12:12">
      <c r="L2903" s="16" t="str">
        <f t="shared" si="301"/>
        <v>OP</v>
      </c>
    </row>
    <row r="2904" spans="12:12">
      <c r="L2904" s="16" t="str">
        <f t="shared" si="301"/>
        <v>OP</v>
      </c>
    </row>
    <row r="2905" spans="12:12">
      <c r="L2905" s="16" t="str">
        <f t="shared" si="301"/>
        <v>OP</v>
      </c>
    </row>
    <row r="2906" spans="12:12">
      <c r="L2906" s="16" t="str">
        <f t="shared" si="301"/>
        <v>OP</v>
      </c>
    </row>
    <row r="2907" spans="12:12">
      <c r="L2907" s="16" t="str">
        <f t="shared" si="301"/>
        <v>OP</v>
      </c>
    </row>
    <row r="2908" spans="12:12">
      <c r="L2908" s="16" t="str">
        <f t="shared" si="301"/>
        <v>OP</v>
      </c>
    </row>
    <row r="2909" spans="12:12">
      <c r="L2909" s="16" t="str">
        <f t="shared" si="301"/>
        <v>OP</v>
      </c>
    </row>
    <row r="2910" spans="12:12">
      <c r="L2910" s="16" t="str">
        <f t="shared" si="301"/>
        <v>OP</v>
      </c>
    </row>
    <row r="2911" spans="12:12">
      <c r="L2911" s="16" t="str">
        <f t="shared" si="301"/>
        <v>OP</v>
      </c>
    </row>
    <row r="2912" spans="12:12">
      <c r="L2912" s="16" t="str">
        <f t="shared" si="301"/>
        <v>OP</v>
      </c>
    </row>
    <row r="2913" spans="12:12">
      <c r="L2913" s="16" t="str">
        <f t="shared" si="301"/>
        <v>OP</v>
      </c>
    </row>
    <row r="2914" spans="12:12">
      <c r="L2914" s="16" t="str">
        <f t="shared" si="301"/>
        <v>OP</v>
      </c>
    </row>
    <row r="2915" spans="12:12">
      <c r="L2915" s="16" t="str">
        <f t="shared" si="301"/>
        <v>OP</v>
      </c>
    </row>
    <row r="2916" spans="12:12">
      <c r="L2916" s="16" t="str">
        <f t="shared" si="301"/>
        <v>OP</v>
      </c>
    </row>
    <row r="2917" spans="12:12">
      <c r="L2917" s="16" t="str">
        <f t="shared" si="301"/>
        <v>OP</v>
      </c>
    </row>
    <row r="2918" spans="12:12">
      <c r="L2918" s="16" t="str">
        <f t="shared" si="301"/>
        <v>OP</v>
      </c>
    </row>
    <row r="2919" spans="12:12">
      <c r="L2919" s="16" t="str">
        <f t="shared" si="301"/>
        <v>OP</v>
      </c>
    </row>
    <row r="2920" spans="12:12">
      <c r="L2920" s="16" t="str">
        <f t="shared" si="301"/>
        <v>OP</v>
      </c>
    </row>
    <row r="2921" spans="12:12">
      <c r="L2921" s="16" t="str">
        <f t="shared" si="301"/>
        <v>OP</v>
      </c>
    </row>
    <row r="2922" spans="12:12">
      <c r="L2922" s="16" t="str">
        <f t="shared" si="301"/>
        <v>OP</v>
      </c>
    </row>
    <row r="2923" spans="12:12">
      <c r="L2923" s="16" t="str">
        <f t="shared" si="301"/>
        <v>OP</v>
      </c>
    </row>
    <row r="2924" spans="12:12">
      <c r="L2924" s="16" t="str">
        <f t="shared" si="301"/>
        <v>OP</v>
      </c>
    </row>
    <row r="2925" spans="12:12">
      <c r="L2925" s="16" t="str">
        <f t="shared" si="301"/>
        <v>OP</v>
      </c>
    </row>
    <row r="2926" spans="12:12">
      <c r="L2926" s="16" t="str">
        <f t="shared" si="301"/>
        <v>OP</v>
      </c>
    </row>
    <row r="2927" spans="12:12">
      <c r="L2927" s="16" t="str">
        <f t="shared" si="301"/>
        <v>OP</v>
      </c>
    </row>
    <row r="2928" spans="12:12">
      <c r="L2928" s="16" t="str">
        <f t="shared" si="301"/>
        <v>OP</v>
      </c>
    </row>
    <row r="2929" spans="12:12">
      <c r="L2929" s="16" t="str">
        <f t="shared" si="301"/>
        <v>OP</v>
      </c>
    </row>
    <row r="2930" spans="12:12">
      <c r="L2930" s="16" t="str">
        <f t="shared" si="301"/>
        <v>OP</v>
      </c>
    </row>
    <row r="2931" spans="12:12">
      <c r="L2931" s="16" t="str">
        <f t="shared" si="301"/>
        <v>OP</v>
      </c>
    </row>
    <row r="2932" spans="12:12">
      <c r="L2932" s="16" t="str">
        <f t="shared" si="301"/>
        <v>OP</v>
      </c>
    </row>
    <row r="2933" spans="12:12">
      <c r="L2933" s="16" t="str">
        <f t="shared" si="301"/>
        <v>OP</v>
      </c>
    </row>
    <row r="2934" spans="12:12">
      <c r="L2934" s="16" t="str">
        <f t="shared" si="301"/>
        <v>OP</v>
      </c>
    </row>
    <row r="2935" spans="12:12">
      <c r="L2935" s="16" t="str">
        <f t="shared" si="301"/>
        <v>OP</v>
      </c>
    </row>
    <row r="2936" spans="12:12">
      <c r="L2936" s="16" t="str">
        <f t="shared" si="301"/>
        <v>OP</v>
      </c>
    </row>
    <row r="2937" spans="12:12">
      <c r="L2937" s="16" t="str">
        <f t="shared" si="301"/>
        <v>OP</v>
      </c>
    </row>
    <row r="2938" spans="12:12">
      <c r="L2938" s="16" t="str">
        <f t="shared" si="301"/>
        <v>OP</v>
      </c>
    </row>
    <row r="2939" spans="12:12">
      <c r="L2939" s="16" t="str">
        <f t="shared" si="301"/>
        <v>OP</v>
      </c>
    </row>
    <row r="2940" spans="12:12">
      <c r="L2940" s="16" t="str">
        <f t="shared" si="301"/>
        <v>OP</v>
      </c>
    </row>
    <row r="2941" spans="12:12">
      <c r="L2941" s="16" t="str">
        <f t="shared" si="301"/>
        <v>OP</v>
      </c>
    </row>
    <row r="2942" spans="12:12">
      <c r="L2942" s="16" t="str">
        <f t="shared" si="301"/>
        <v>OP</v>
      </c>
    </row>
    <row r="2943" spans="12:12">
      <c r="L2943" s="16" t="str">
        <f t="shared" si="301"/>
        <v>OP</v>
      </c>
    </row>
    <row r="2944" spans="12:12">
      <c r="L2944" s="16" t="str">
        <f t="shared" si="301"/>
        <v>OP</v>
      </c>
    </row>
    <row r="2945" spans="12:12">
      <c r="L2945" s="16" t="str">
        <f t="shared" si="301"/>
        <v>OP</v>
      </c>
    </row>
    <row r="2946" spans="12:12">
      <c r="L2946" s="16" t="str">
        <f t="shared" si="301"/>
        <v>OP</v>
      </c>
    </row>
    <row r="2947" spans="12:12">
      <c r="L2947" s="16" t="str">
        <f t="shared" si="301"/>
        <v>OP</v>
      </c>
    </row>
    <row r="2948" spans="12:12">
      <c r="L2948" s="16" t="str">
        <f t="shared" si="301"/>
        <v>OP</v>
      </c>
    </row>
    <row r="2949" spans="12:12">
      <c r="L2949" s="16" t="str">
        <f t="shared" si="301"/>
        <v>OP</v>
      </c>
    </row>
    <row r="2950" spans="12:12">
      <c r="L2950" s="16" t="str">
        <f t="shared" ref="L2950:L3013" si="302">IF(J2950&lt;0.9993,"OP","")</f>
        <v>OP</v>
      </c>
    </row>
    <row r="2951" spans="12:12">
      <c r="L2951" s="16" t="str">
        <f t="shared" si="302"/>
        <v>OP</v>
      </c>
    </row>
    <row r="2952" spans="12:12">
      <c r="L2952" s="16" t="str">
        <f t="shared" si="302"/>
        <v>OP</v>
      </c>
    </row>
    <row r="2953" spans="12:12">
      <c r="L2953" s="16" t="str">
        <f t="shared" si="302"/>
        <v>OP</v>
      </c>
    </row>
    <row r="2954" spans="12:12">
      <c r="L2954" s="16" t="str">
        <f t="shared" si="302"/>
        <v>OP</v>
      </c>
    </row>
    <row r="2955" spans="12:12">
      <c r="L2955" s="16" t="str">
        <f t="shared" si="302"/>
        <v>OP</v>
      </c>
    </row>
    <row r="2956" spans="12:12">
      <c r="L2956" s="16" t="str">
        <f t="shared" si="302"/>
        <v>OP</v>
      </c>
    </row>
    <row r="2957" spans="12:12">
      <c r="L2957" s="16" t="str">
        <f t="shared" si="302"/>
        <v>OP</v>
      </c>
    </row>
    <row r="2958" spans="12:12">
      <c r="L2958" s="16" t="str">
        <f t="shared" si="302"/>
        <v>OP</v>
      </c>
    </row>
    <row r="2959" spans="12:12">
      <c r="L2959" s="16" t="str">
        <f t="shared" si="302"/>
        <v>OP</v>
      </c>
    </row>
    <row r="2960" spans="12:12">
      <c r="L2960" s="16" t="str">
        <f t="shared" si="302"/>
        <v>OP</v>
      </c>
    </row>
    <row r="2961" spans="12:12">
      <c r="L2961" s="16" t="str">
        <f t="shared" si="302"/>
        <v>OP</v>
      </c>
    </row>
    <row r="2962" spans="12:12">
      <c r="L2962" s="16" t="str">
        <f t="shared" si="302"/>
        <v>OP</v>
      </c>
    </row>
    <row r="2963" spans="12:12">
      <c r="L2963" s="16" t="str">
        <f t="shared" si="302"/>
        <v>OP</v>
      </c>
    </row>
    <row r="2964" spans="12:12">
      <c r="L2964" s="16" t="str">
        <f t="shared" si="302"/>
        <v>OP</v>
      </c>
    </row>
    <row r="2965" spans="12:12">
      <c r="L2965" s="16" t="str">
        <f t="shared" si="302"/>
        <v>OP</v>
      </c>
    </row>
    <row r="2966" spans="12:12">
      <c r="L2966" s="16" t="str">
        <f t="shared" si="302"/>
        <v>OP</v>
      </c>
    </row>
    <row r="2967" spans="12:12">
      <c r="L2967" s="16" t="str">
        <f t="shared" si="302"/>
        <v>OP</v>
      </c>
    </row>
    <row r="2968" spans="12:12">
      <c r="L2968" s="16" t="str">
        <f t="shared" si="302"/>
        <v>OP</v>
      </c>
    </row>
    <row r="2969" spans="12:12">
      <c r="L2969" s="16" t="str">
        <f t="shared" si="302"/>
        <v>OP</v>
      </c>
    </row>
    <row r="2970" spans="12:12">
      <c r="L2970" s="16" t="str">
        <f t="shared" si="302"/>
        <v>OP</v>
      </c>
    </row>
    <row r="2971" spans="12:12">
      <c r="L2971" s="16" t="str">
        <f t="shared" si="302"/>
        <v>OP</v>
      </c>
    </row>
    <row r="2972" spans="12:12">
      <c r="L2972" s="16" t="str">
        <f t="shared" si="302"/>
        <v>OP</v>
      </c>
    </row>
    <row r="2973" spans="12:12">
      <c r="L2973" s="16" t="str">
        <f t="shared" si="302"/>
        <v>OP</v>
      </c>
    </row>
    <row r="2974" spans="12:12">
      <c r="L2974" s="16" t="str">
        <f t="shared" si="302"/>
        <v>OP</v>
      </c>
    </row>
    <row r="2975" spans="12:12">
      <c r="L2975" s="16" t="str">
        <f t="shared" si="302"/>
        <v>OP</v>
      </c>
    </row>
    <row r="2976" spans="12:12">
      <c r="L2976" s="16" t="str">
        <f t="shared" si="302"/>
        <v>OP</v>
      </c>
    </row>
    <row r="2977" spans="12:12">
      <c r="L2977" s="16" t="str">
        <f t="shared" si="302"/>
        <v>OP</v>
      </c>
    </row>
    <row r="2978" spans="12:12">
      <c r="L2978" s="16" t="str">
        <f t="shared" si="302"/>
        <v>OP</v>
      </c>
    </row>
    <row r="2979" spans="12:12">
      <c r="L2979" s="16" t="str">
        <f t="shared" si="302"/>
        <v>OP</v>
      </c>
    </row>
    <row r="2980" spans="12:12">
      <c r="L2980" s="16" t="str">
        <f t="shared" si="302"/>
        <v>OP</v>
      </c>
    </row>
    <row r="2981" spans="12:12">
      <c r="L2981" s="16" t="str">
        <f t="shared" si="302"/>
        <v>OP</v>
      </c>
    </row>
    <row r="2982" spans="12:12">
      <c r="L2982" s="16" t="str">
        <f t="shared" si="302"/>
        <v>OP</v>
      </c>
    </row>
    <row r="2983" spans="12:12">
      <c r="L2983" s="16" t="str">
        <f t="shared" si="302"/>
        <v>OP</v>
      </c>
    </row>
    <row r="2984" spans="12:12">
      <c r="L2984" s="16" t="str">
        <f t="shared" si="302"/>
        <v>OP</v>
      </c>
    </row>
    <row r="2985" spans="12:12">
      <c r="L2985" s="16" t="str">
        <f t="shared" si="302"/>
        <v>OP</v>
      </c>
    </row>
    <row r="2986" spans="12:12">
      <c r="L2986" s="16" t="str">
        <f t="shared" si="302"/>
        <v>OP</v>
      </c>
    </row>
    <row r="2987" spans="12:12">
      <c r="L2987" s="16" t="str">
        <f t="shared" si="302"/>
        <v>OP</v>
      </c>
    </row>
    <row r="2988" spans="12:12">
      <c r="L2988" s="16" t="str">
        <f t="shared" si="302"/>
        <v>OP</v>
      </c>
    </row>
    <row r="2989" spans="12:12">
      <c r="L2989" s="16" t="str">
        <f t="shared" si="302"/>
        <v>OP</v>
      </c>
    </row>
    <row r="2990" spans="12:12">
      <c r="L2990" s="16" t="str">
        <f t="shared" si="302"/>
        <v>OP</v>
      </c>
    </row>
    <row r="2991" spans="12:12">
      <c r="L2991" s="16" t="str">
        <f t="shared" si="302"/>
        <v>OP</v>
      </c>
    </row>
    <row r="2992" spans="12:12">
      <c r="L2992" s="16" t="str">
        <f t="shared" si="302"/>
        <v>OP</v>
      </c>
    </row>
    <row r="2993" spans="12:12">
      <c r="L2993" s="16" t="str">
        <f t="shared" si="302"/>
        <v>OP</v>
      </c>
    </row>
    <row r="2994" spans="12:12">
      <c r="L2994" s="16" t="str">
        <f t="shared" si="302"/>
        <v>OP</v>
      </c>
    </row>
    <row r="2995" spans="12:12">
      <c r="L2995" s="16" t="str">
        <f t="shared" si="302"/>
        <v>OP</v>
      </c>
    </row>
    <row r="2996" spans="12:12">
      <c r="L2996" s="16" t="str">
        <f t="shared" si="302"/>
        <v>OP</v>
      </c>
    </row>
    <row r="2997" spans="12:12">
      <c r="L2997" s="16" t="str">
        <f t="shared" si="302"/>
        <v>OP</v>
      </c>
    </row>
    <row r="2998" spans="12:12">
      <c r="L2998" s="16" t="str">
        <f t="shared" si="302"/>
        <v>OP</v>
      </c>
    </row>
    <row r="2999" spans="12:12">
      <c r="L2999" s="16" t="str">
        <f t="shared" si="302"/>
        <v>OP</v>
      </c>
    </row>
    <row r="3000" spans="12:12">
      <c r="L3000" s="16" t="str">
        <f t="shared" si="302"/>
        <v>OP</v>
      </c>
    </row>
    <row r="3001" spans="12:12">
      <c r="L3001" s="16" t="str">
        <f t="shared" si="302"/>
        <v>OP</v>
      </c>
    </row>
    <row r="3002" spans="12:12">
      <c r="L3002" s="16" t="str">
        <f t="shared" si="302"/>
        <v>OP</v>
      </c>
    </row>
    <row r="3003" spans="12:12">
      <c r="L3003" s="16" t="str">
        <f t="shared" si="302"/>
        <v>OP</v>
      </c>
    </row>
    <row r="3004" spans="12:12">
      <c r="L3004" s="16" t="str">
        <f t="shared" si="302"/>
        <v>OP</v>
      </c>
    </row>
    <row r="3005" spans="12:12">
      <c r="L3005" s="16" t="str">
        <f t="shared" si="302"/>
        <v>OP</v>
      </c>
    </row>
    <row r="3006" spans="12:12">
      <c r="L3006" s="16" t="str">
        <f t="shared" si="302"/>
        <v>OP</v>
      </c>
    </row>
    <row r="3007" spans="12:12">
      <c r="L3007" s="16" t="str">
        <f t="shared" si="302"/>
        <v>OP</v>
      </c>
    </row>
    <row r="3008" spans="12:12">
      <c r="L3008" s="16" t="str">
        <f t="shared" si="302"/>
        <v>OP</v>
      </c>
    </row>
    <row r="3009" spans="12:12">
      <c r="L3009" s="16" t="str">
        <f t="shared" si="302"/>
        <v>OP</v>
      </c>
    </row>
    <row r="3010" spans="12:12">
      <c r="L3010" s="16" t="str">
        <f t="shared" si="302"/>
        <v>OP</v>
      </c>
    </row>
    <row r="3011" spans="12:12">
      <c r="L3011" s="16" t="str">
        <f t="shared" si="302"/>
        <v>OP</v>
      </c>
    </row>
    <row r="3012" spans="12:12">
      <c r="L3012" s="16" t="str">
        <f t="shared" si="302"/>
        <v>OP</v>
      </c>
    </row>
    <row r="3013" spans="12:12">
      <c r="L3013" s="16" t="str">
        <f t="shared" si="302"/>
        <v>OP</v>
      </c>
    </row>
    <row r="3014" spans="12:12">
      <c r="L3014" s="16" t="str">
        <f t="shared" ref="L3014:L3077" si="303">IF(J3014&lt;0.9993,"OP","")</f>
        <v>OP</v>
      </c>
    </row>
    <row r="3015" spans="12:12">
      <c r="L3015" s="16" t="str">
        <f t="shared" si="303"/>
        <v>OP</v>
      </c>
    </row>
    <row r="3016" spans="12:12">
      <c r="L3016" s="16" t="str">
        <f t="shared" si="303"/>
        <v>OP</v>
      </c>
    </row>
    <row r="3017" spans="12:12">
      <c r="L3017" s="16" t="str">
        <f t="shared" si="303"/>
        <v>OP</v>
      </c>
    </row>
    <row r="3018" spans="12:12">
      <c r="L3018" s="16" t="str">
        <f t="shared" si="303"/>
        <v>OP</v>
      </c>
    </row>
    <row r="3019" spans="12:12">
      <c r="L3019" s="16" t="str">
        <f t="shared" si="303"/>
        <v>OP</v>
      </c>
    </row>
    <row r="3020" spans="12:12">
      <c r="L3020" s="16" t="str">
        <f t="shared" si="303"/>
        <v>OP</v>
      </c>
    </row>
    <row r="3021" spans="12:12">
      <c r="L3021" s="16" t="str">
        <f t="shared" si="303"/>
        <v>OP</v>
      </c>
    </row>
    <row r="3022" spans="12:12">
      <c r="L3022" s="16" t="str">
        <f t="shared" si="303"/>
        <v>OP</v>
      </c>
    </row>
    <row r="3023" spans="12:12">
      <c r="L3023" s="16" t="str">
        <f t="shared" si="303"/>
        <v>OP</v>
      </c>
    </row>
    <row r="3024" spans="12:12">
      <c r="L3024" s="16" t="str">
        <f t="shared" si="303"/>
        <v>OP</v>
      </c>
    </row>
    <row r="3025" spans="12:12">
      <c r="L3025" s="16" t="str">
        <f t="shared" si="303"/>
        <v>OP</v>
      </c>
    </row>
    <row r="3026" spans="12:12">
      <c r="L3026" s="16" t="str">
        <f t="shared" si="303"/>
        <v>OP</v>
      </c>
    </row>
    <row r="3027" spans="12:12">
      <c r="L3027" s="16" t="str">
        <f t="shared" si="303"/>
        <v>OP</v>
      </c>
    </row>
    <row r="3028" spans="12:12">
      <c r="L3028" s="16" t="str">
        <f t="shared" si="303"/>
        <v>OP</v>
      </c>
    </row>
    <row r="3029" spans="12:12">
      <c r="L3029" s="16" t="str">
        <f t="shared" si="303"/>
        <v>OP</v>
      </c>
    </row>
    <row r="3030" spans="12:12">
      <c r="L3030" s="16" t="str">
        <f t="shared" si="303"/>
        <v>OP</v>
      </c>
    </row>
    <row r="3031" spans="12:12">
      <c r="L3031" s="16" t="str">
        <f t="shared" si="303"/>
        <v>OP</v>
      </c>
    </row>
    <row r="3032" spans="12:12">
      <c r="L3032" s="16" t="str">
        <f t="shared" si="303"/>
        <v>OP</v>
      </c>
    </row>
    <row r="3033" spans="12:12">
      <c r="L3033" s="16" t="str">
        <f t="shared" si="303"/>
        <v>OP</v>
      </c>
    </row>
    <row r="3034" spans="12:12">
      <c r="L3034" s="16" t="str">
        <f t="shared" si="303"/>
        <v>OP</v>
      </c>
    </row>
    <row r="3035" spans="12:12">
      <c r="L3035" s="16" t="str">
        <f t="shared" si="303"/>
        <v>OP</v>
      </c>
    </row>
    <row r="3036" spans="12:12">
      <c r="L3036" s="16" t="str">
        <f t="shared" si="303"/>
        <v>OP</v>
      </c>
    </row>
    <row r="3037" spans="12:12">
      <c r="L3037" s="16" t="str">
        <f t="shared" si="303"/>
        <v>OP</v>
      </c>
    </row>
    <row r="3038" spans="12:12">
      <c r="L3038" s="16" t="str">
        <f t="shared" si="303"/>
        <v>OP</v>
      </c>
    </row>
    <row r="3039" spans="12:12">
      <c r="L3039" s="16" t="str">
        <f t="shared" si="303"/>
        <v>OP</v>
      </c>
    </row>
    <row r="3040" spans="12:12">
      <c r="L3040" s="16" t="str">
        <f t="shared" si="303"/>
        <v>OP</v>
      </c>
    </row>
    <row r="3041" spans="12:12">
      <c r="L3041" s="16" t="str">
        <f t="shared" si="303"/>
        <v>OP</v>
      </c>
    </row>
    <row r="3042" spans="12:12">
      <c r="L3042" s="16" t="str">
        <f t="shared" si="303"/>
        <v>OP</v>
      </c>
    </row>
    <row r="3043" spans="12:12">
      <c r="L3043" s="16" t="str">
        <f t="shared" si="303"/>
        <v>OP</v>
      </c>
    </row>
    <row r="3044" spans="12:12">
      <c r="L3044" s="16" t="str">
        <f t="shared" si="303"/>
        <v>OP</v>
      </c>
    </row>
    <row r="3045" spans="12:12">
      <c r="L3045" s="16" t="str">
        <f t="shared" si="303"/>
        <v>OP</v>
      </c>
    </row>
    <row r="3046" spans="12:12">
      <c r="L3046" s="16" t="str">
        <f t="shared" si="303"/>
        <v>OP</v>
      </c>
    </row>
    <row r="3047" spans="12:12">
      <c r="L3047" s="16" t="str">
        <f t="shared" si="303"/>
        <v>OP</v>
      </c>
    </row>
    <row r="3048" spans="12:12">
      <c r="L3048" s="16" t="str">
        <f t="shared" si="303"/>
        <v>OP</v>
      </c>
    </row>
    <row r="3049" spans="12:12">
      <c r="L3049" s="16" t="str">
        <f t="shared" si="303"/>
        <v>OP</v>
      </c>
    </row>
    <row r="3050" spans="12:12">
      <c r="L3050" s="16" t="str">
        <f t="shared" si="303"/>
        <v>OP</v>
      </c>
    </row>
    <row r="3051" spans="12:12">
      <c r="L3051" s="16" t="str">
        <f t="shared" si="303"/>
        <v>OP</v>
      </c>
    </row>
    <row r="3052" spans="12:12">
      <c r="L3052" s="16" t="str">
        <f t="shared" si="303"/>
        <v>OP</v>
      </c>
    </row>
    <row r="3053" spans="12:12">
      <c r="L3053" s="16" t="str">
        <f t="shared" si="303"/>
        <v>OP</v>
      </c>
    </row>
    <row r="3054" spans="12:12">
      <c r="L3054" s="16" t="str">
        <f t="shared" si="303"/>
        <v>OP</v>
      </c>
    </row>
    <row r="3055" spans="12:12">
      <c r="L3055" s="16" t="str">
        <f t="shared" si="303"/>
        <v>OP</v>
      </c>
    </row>
    <row r="3056" spans="12:12">
      <c r="L3056" s="16" t="str">
        <f t="shared" si="303"/>
        <v>OP</v>
      </c>
    </row>
    <row r="3057" spans="12:12">
      <c r="L3057" s="16" t="str">
        <f t="shared" si="303"/>
        <v>OP</v>
      </c>
    </row>
    <row r="3058" spans="12:12">
      <c r="L3058" s="16" t="str">
        <f t="shared" si="303"/>
        <v>OP</v>
      </c>
    </row>
    <row r="3059" spans="12:12">
      <c r="L3059" s="16" t="str">
        <f t="shared" si="303"/>
        <v>OP</v>
      </c>
    </row>
    <row r="3060" spans="12:12">
      <c r="L3060" s="16" t="str">
        <f t="shared" si="303"/>
        <v>OP</v>
      </c>
    </row>
    <row r="3061" spans="12:12">
      <c r="L3061" s="16" t="str">
        <f t="shared" si="303"/>
        <v>OP</v>
      </c>
    </row>
    <row r="3062" spans="12:12">
      <c r="L3062" s="16" t="str">
        <f t="shared" si="303"/>
        <v>OP</v>
      </c>
    </row>
    <row r="3063" spans="12:12">
      <c r="L3063" s="16" t="str">
        <f t="shared" si="303"/>
        <v>OP</v>
      </c>
    </row>
    <row r="3064" spans="12:12">
      <c r="L3064" s="16" t="str">
        <f t="shared" si="303"/>
        <v>OP</v>
      </c>
    </row>
    <row r="3065" spans="12:12">
      <c r="L3065" s="16" t="str">
        <f t="shared" si="303"/>
        <v>OP</v>
      </c>
    </row>
    <row r="3066" spans="12:12">
      <c r="L3066" s="16" t="str">
        <f t="shared" si="303"/>
        <v>OP</v>
      </c>
    </row>
    <row r="3067" spans="12:12">
      <c r="L3067" s="16" t="str">
        <f t="shared" si="303"/>
        <v>OP</v>
      </c>
    </row>
    <row r="3068" spans="12:12">
      <c r="L3068" s="16" t="str">
        <f t="shared" si="303"/>
        <v>OP</v>
      </c>
    </row>
    <row r="3069" spans="12:12">
      <c r="L3069" s="16" t="str">
        <f t="shared" si="303"/>
        <v>OP</v>
      </c>
    </row>
    <row r="3070" spans="12:12">
      <c r="L3070" s="16" t="str">
        <f t="shared" si="303"/>
        <v>OP</v>
      </c>
    </row>
    <row r="3071" spans="12:12">
      <c r="L3071" s="16" t="str">
        <f t="shared" si="303"/>
        <v>OP</v>
      </c>
    </row>
    <row r="3072" spans="12:12">
      <c r="L3072" s="16" t="str">
        <f t="shared" si="303"/>
        <v>OP</v>
      </c>
    </row>
    <row r="3073" spans="12:12">
      <c r="L3073" s="16" t="str">
        <f t="shared" si="303"/>
        <v>OP</v>
      </c>
    </row>
    <row r="3074" spans="12:12">
      <c r="L3074" s="16" t="str">
        <f t="shared" si="303"/>
        <v>OP</v>
      </c>
    </row>
    <row r="3075" spans="12:12">
      <c r="L3075" s="16" t="str">
        <f t="shared" si="303"/>
        <v>OP</v>
      </c>
    </row>
    <row r="3076" spans="12:12">
      <c r="L3076" s="16" t="str">
        <f t="shared" si="303"/>
        <v>OP</v>
      </c>
    </row>
    <row r="3077" spans="12:12">
      <c r="L3077" s="16" t="str">
        <f t="shared" si="303"/>
        <v>OP</v>
      </c>
    </row>
    <row r="3078" spans="12:12">
      <c r="L3078" s="16" t="str">
        <f t="shared" ref="L3078:L3141" si="304">IF(J3078&lt;0.9993,"OP","")</f>
        <v>OP</v>
      </c>
    </row>
    <row r="3079" spans="12:12">
      <c r="L3079" s="16" t="str">
        <f t="shared" si="304"/>
        <v>OP</v>
      </c>
    </row>
    <row r="3080" spans="12:12">
      <c r="L3080" s="16" t="str">
        <f t="shared" si="304"/>
        <v>OP</v>
      </c>
    </row>
    <row r="3081" spans="12:12">
      <c r="L3081" s="16" t="str">
        <f t="shared" si="304"/>
        <v>OP</v>
      </c>
    </row>
    <row r="3082" spans="12:12">
      <c r="L3082" s="16" t="str">
        <f t="shared" si="304"/>
        <v>OP</v>
      </c>
    </row>
    <row r="3083" spans="12:12">
      <c r="L3083" s="16" t="str">
        <f t="shared" si="304"/>
        <v>OP</v>
      </c>
    </row>
    <row r="3084" spans="12:12">
      <c r="L3084" s="16" t="str">
        <f t="shared" si="304"/>
        <v>OP</v>
      </c>
    </row>
    <row r="3085" spans="12:12">
      <c r="L3085" s="16" t="str">
        <f t="shared" si="304"/>
        <v>OP</v>
      </c>
    </row>
    <row r="3086" spans="12:12">
      <c r="L3086" s="16" t="str">
        <f t="shared" si="304"/>
        <v>OP</v>
      </c>
    </row>
    <row r="3087" spans="12:12">
      <c r="L3087" s="16" t="str">
        <f t="shared" si="304"/>
        <v>OP</v>
      </c>
    </row>
    <row r="3088" spans="12:12">
      <c r="L3088" s="16" t="str">
        <f t="shared" si="304"/>
        <v>OP</v>
      </c>
    </row>
    <row r="3089" spans="12:12">
      <c r="L3089" s="16" t="str">
        <f t="shared" si="304"/>
        <v>OP</v>
      </c>
    </row>
    <row r="3090" spans="12:12">
      <c r="L3090" s="16" t="str">
        <f t="shared" si="304"/>
        <v>OP</v>
      </c>
    </row>
    <row r="3091" spans="12:12">
      <c r="L3091" s="16" t="str">
        <f t="shared" si="304"/>
        <v>OP</v>
      </c>
    </row>
    <row r="3092" spans="12:12">
      <c r="L3092" s="16" t="str">
        <f t="shared" si="304"/>
        <v>OP</v>
      </c>
    </row>
    <row r="3093" spans="12:12">
      <c r="L3093" s="16" t="str">
        <f t="shared" si="304"/>
        <v>OP</v>
      </c>
    </row>
    <row r="3094" spans="12:12">
      <c r="L3094" s="16" t="str">
        <f t="shared" si="304"/>
        <v>OP</v>
      </c>
    </row>
    <row r="3095" spans="12:12">
      <c r="L3095" s="16" t="str">
        <f t="shared" si="304"/>
        <v>OP</v>
      </c>
    </row>
    <row r="3096" spans="12:12">
      <c r="L3096" s="16" t="str">
        <f t="shared" si="304"/>
        <v>OP</v>
      </c>
    </row>
    <row r="3097" spans="12:12">
      <c r="L3097" s="16" t="str">
        <f t="shared" si="304"/>
        <v>OP</v>
      </c>
    </row>
    <row r="3098" spans="12:12">
      <c r="L3098" s="16" t="str">
        <f t="shared" si="304"/>
        <v>OP</v>
      </c>
    </row>
    <row r="3099" spans="12:12">
      <c r="L3099" s="16" t="str">
        <f t="shared" si="304"/>
        <v>OP</v>
      </c>
    </row>
    <row r="3100" spans="12:12">
      <c r="L3100" s="16" t="str">
        <f t="shared" si="304"/>
        <v>OP</v>
      </c>
    </row>
    <row r="3101" spans="12:12">
      <c r="L3101" s="16" t="str">
        <f t="shared" si="304"/>
        <v>OP</v>
      </c>
    </row>
    <row r="3102" spans="12:12">
      <c r="L3102" s="16" t="str">
        <f t="shared" si="304"/>
        <v>OP</v>
      </c>
    </row>
    <row r="3103" spans="12:12">
      <c r="L3103" s="16" t="str">
        <f t="shared" si="304"/>
        <v>OP</v>
      </c>
    </row>
    <row r="3104" spans="12:12">
      <c r="L3104" s="16" t="str">
        <f t="shared" si="304"/>
        <v>OP</v>
      </c>
    </row>
    <row r="3105" spans="12:12">
      <c r="L3105" s="16" t="str">
        <f t="shared" si="304"/>
        <v>OP</v>
      </c>
    </row>
    <row r="3106" spans="12:12">
      <c r="L3106" s="16" t="str">
        <f t="shared" si="304"/>
        <v>OP</v>
      </c>
    </row>
    <row r="3107" spans="12:12">
      <c r="L3107" s="16" t="str">
        <f t="shared" si="304"/>
        <v>OP</v>
      </c>
    </row>
    <row r="3108" spans="12:12">
      <c r="L3108" s="16" t="str">
        <f t="shared" si="304"/>
        <v>OP</v>
      </c>
    </row>
    <row r="3109" spans="12:12">
      <c r="L3109" s="16" t="str">
        <f t="shared" si="304"/>
        <v>OP</v>
      </c>
    </row>
    <row r="3110" spans="12:12">
      <c r="L3110" s="16" t="str">
        <f t="shared" si="304"/>
        <v>OP</v>
      </c>
    </row>
    <row r="3111" spans="12:12">
      <c r="L3111" s="16" t="str">
        <f t="shared" si="304"/>
        <v>OP</v>
      </c>
    </row>
    <row r="3112" spans="12:12">
      <c r="L3112" s="16" t="str">
        <f t="shared" si="304"/>
        <v>OP</v>
      </c>
    </row>
    <row r="3113" spans="12:12">
      <c r="L3113" s="16" t="str">
        <f t="shared" si="304"/>
        <v>OP</v>
      </c>
    </row>
    <row r="3114" spans="12:12">
      <c r="L3114" s="16" t="str">
        <f t="shared" si="304"/>
        <v>OP</v>
      </c>
    </row>
    <row r="3115" spans="12:12">
      <c r="L3115" s="16" t="str">
        <f t="shared" si="304"/>
        <v>OP</v>
      </c>
    </row>
    <row r="3116" spans="12:12">
      <c r="L3116" s="16" t="str">
        <f t="shared" si="304"/>
        <v>OP</v>
      </c>
    </row>
    <row r="3117" spans="12:12">
      <c r="L3117" s="16" t="str">
        <f t="shared" si="304"/>
        <v>OP</v>
      </c>
    </row>
    <row r="3118" spans="12:12">
      <c r="L3118" s="16" t="str">
        <f t="shared" si="304"/>
        <v>OP</v>
      </c>
    </row>
    <row r="3119" spans="12:12">
      <c r="L3119" s="16" t="str">
        <f t="shared" si="304"/>
        <v>OP</v>
      </c>
    </row>
    <row r="3120" spans="12:12">
      <c r="L3120" s="16" t="str">
        <f t="shared" si="304"/>
        <v>OP</v>
      </c>
    </row>
    <row r="3121" spans="12:12">
      <c r="L3121" s="16" t="str">
        <f t="shared" si="304"/>
        <v>OP</v>
      </c>
    </row>
    <row r="3122" spans="12:12">
      <c r="L3122" s="16" t="str">
        <f t="shared" si="304"/>
        <v>OP</v>
      </c>
    </row>
    <row r="3123" spans="12:12">
      <c r="L3123" s="16" t="str">
        <f t="shared" si="304"/>
        <v>OP</v>
      </c>
    </row>
    <row r="3124" spans="12:12">
      <c r="L3124" s="16" t="str">
        <f t="shared" si="304"/>
        <v>OP</v>
      </c>
    </row>
    <row r="3125" spans="12:12">
      <c r="L3125" s="16" t="str">
        <f t="shared" si="304"/>
        <v>OP</v>
      </c>
    </row>
    <row r="3126" spans="12:12">
      <c r="L3126" s="16" t="str">
        <f t="shared" si="304"/>
        <v>OP</v>
      </c>
    </row>
    <row r="3127" spans="12:12">
      <c r="L3127" s="16" t="str">
        <f t="shared" si="304"/>
        <v>OP</v>
      </c>
    </row>
    <row r="3128" spans="12:12">
      <c r="L3128" s="16" t="str">
        <f t="shared" si="304"/>
        <v>OP</v>
      </c>
    </row>
    <row r="3129" spans="12:12">
      <c r="L3129" s="16" t="str">
        <f t="shared" si="304"/>
        <v>OP</v>
      </c>
    </row>
    <row r="3130" spans="12:12">
      <c r="L3130" s="16" t="str">
        <f t="shared" si="304"/>
        <v>OP</v>
      </c>
    </row>
    <row r="3131" spans="12:12">
      <c r="L3131" s="16" t="str">
        <f t="shared" si="304"/>
        <v>OP</v>
      </c>
    </row>
    <row r="3132" spans="12:12">
      <c r="L3132" s="16" t="str">
        <f t="shared" si="304"/>
        <v>OP</v>
      </c>
    </row>
    <row r="3133" spans="12:12">
      <c r="L3133" s="16" t="str">
        <f t="shared" si="304"/>
        <v>OP</v>
      </c>
    </row>
    <row r="3134" spans="12:12">
      <c r="L3134" s="16" t="str">
        <f t="shared" si="304"/>
        <v>OP</v>
      </c>
    </row>
    <row r="3135" spans="12:12">
      <c r="L3135" s="16" t="str">
        <f t="shared" si="304"/>
        <v>OP</v>
      </c>
    </row>
    <row r="3136" spans="12:12">
      <c r="L3136" s="16" t="str">
        <f t="shared" si="304"/>
        <v>OP</v>
      </c>
    </row>
    <row r="3137" spans="12:12">
      <c r="L3137" s="16" t="str">
        <f t="shared" si="304"/>
        <v>OP</v>
      </c>
    </row>
    <row r="3138" spans="12:12">
      <c r="L3138" s="16" t="str">
        <f t="shared" si="304"/>
        <v>OP</v>
      </c>
    </row>
    <row r="3139" spans="12:12">
      <c r="L3139" s="16" t="str">
        <f t="shared" si="304"/>
        <v>OP</v>
      </c>
    </row>
    <row r="3140" spans="12:12">
      <c r="L3140" s="16" t="str">
        <f t="shared" si="304"/>
        <v>OP</v>
      </c>
    </row>
    <row r="3141" spans="12:12">
      <c r="L3141" s="16" t="str">
        <f t="shared" si="304"/>
        <v>OP</v>
      </c>
    </row>
    <row r="3142" spans="12:12">
      <c r="L3142" s="16" t="str">
        <f t="shared" ref="L3142:L3205" si="305">IF(J3142&lt;0.9993,"OP","")</f>
        <v>OP</v>
      </c>
    </row>
    <row r="3143" spans="12:12">
      <c r="L3143" s="16" t="str">
        <f t="shared" si="305"/>
        <v>OP</v>
      </c>
    </row>
    <row r="3144" spans="12:12">
      <c r="L3144" s="16" t="str">
        <f t="shared" si="305"/>
        <v>OP</v>
      </c>
    </row>
    <row r="3145" spans="12:12">
      <c r="L3145" s="16" t="str">
        <f t="shared" si="305"/>
        <v>OP</v>
      </c>
    </row>
    <row r="3146" spans="12:12">
      <c r="L3146" s="16" t="str">
        <f t="shared" si="305"/>
        <v>OP</v>
      </c>
    </row>
    <row r="3147" spans="12:12">
      <c r="L3147" s="16" t="str">
        <f t="shared" si="305"/>
        <v>OP</v>
      </c>
    </row>
    <row r="3148" spans="12:12">
      <c r="L3148" s="16" t="str">
        <f t="shared" si="305"/>
        <v>OP</v>
      </c>
    </row>
    <row r="3149" spans="12:12">
      <c r="L3149" s="16" t="str">
        <f t="shared" si="305"/>
        <v>OP</v>
      </c>
    </row>
    <row r="3150" spans="12:12">
      <c r="L3150" s="16" t="str">
        <f t="shared" si="305"/>
        <v>OP</v>
      </c>
    </row>
    <row r="3151" spans="12:12">
      <c r="L3151" s="16" t="str">
        <f t="shared" si="305"/>
        <v>OP</v>
      </c>
    </row>
    <row r="3152" spans="12:12">
      <c r="L3152" s="16" t="str">
        <f t="shared" si="305"/>
        <v>OP</v>
      </c>
    </row>
    <row r="3153" spans="12:12">
      <c r="L3153" s="16" t="str">
        <f t="shared" si="305"/>
        <v>OP</v>
      </c>
    </row>
    <row r="3154" spans="12:12">
      <c r="L3154" s="16" t="str">
        <f t="shared" si="305"/>
        <v>OP</v>
      </c>
    </row>
    <row r="3155" spans="12:12">
      <c r="L3155" s="16" t="str">
        <f t="shared" si="305"/>
        <v>OP</v>
      </c>
    </row>
    <row r="3156" spans="12:12">
      <c r="L3156" s="16" t="str">
        <f t="shared" si="305"/>
        <v>OP</v>
      </c>
    </row>
    <row r="3157" spans="12:12">
      <c r="L3157" s="16" t="str">
        <f t="shared" si="305"/>
        <v>OP</v>
      </c>
    </row>
    <row r="3158" spans="12:12">
      <c r="L3158" s="16" t="str">
        <f t="shared" si="305"/>
        <v>OP</v>
      </c>
    </row>
    <row r="3159" spans="12:12">
      <c r="L3159" s="16" t="str">
        <f t="shared" si="305"/>
        <v>OP</v>
      </c>
    </row>
    <row r="3160" spans="12:12">
      <c r="L3160" s="16" t="str">
        <f t="shared" si="305"/>
        <v>OP</v>
      </c>
    </row>
    <row r="3161" spans="12:12">
      <c r="L3161" s="16" t="str">
        <f t="shared" si="305"/>
        <v>OP</v>
      </c>
    </row>
    <row r="3162" spans="12:12">
      <c r="L3162" s="16" t="str">
        <f t="shared" si="305"/>
        <v>OP</v>
      </c>
    </row>
    <row r="3163" spans="12:12">
      <c r="L3163" s="16" t="str">
        <f t="shared" si="305"/>
        <v>OP</v>
      </c>
    </row>
    <row r="3164" spans="12:12">
      <c r="L3164" s="16" t="str">
        <f t="shared" si="305"/>
        <v>OP</v>
      </c>
    </row>
    <row r="3165" spans="12:12">
      <c r="L3165" s="16" t="str">
        <f t="shared" si="305"/>
        <v>OP</v>
      </c>
    </row>
    <row r="3166" spans="12:12">
      <c r="L3166" s="16" t="str">
        <f t="shared" si="305"/>
        <v>OP</v>
      </c>
    </row>
    <row r="3167" spans="12:12">
      <c r="L3167" s="16" t="str">
        <f t="shared" si="305"/>
        <v>OP</v>
      </c>
    </row>
    <row r="3168" spans="12:12">
      <c r="L3168" s="16" t="str">
        <f t="shared" si="305"/>
        <v>OP</v>
      </c>
    </row>
    <row r="3169" spans="12:12">
      <c r="L3169" s="16" t="str">
        <f t="shared" si="305"/>
        <v>OP</v>
      </c>
    </row>
    <row r="3170" spans="12:12">
      <c r="L3170" s="16" t="str">
        <f t="shared" si="305"/>
        <v>OP</v>
      </c>
    </row>
    <row r="3171" spans="12:12">
      <c r="L3171" s="16" t="str">
        <f t="shared" si="305"/>
        <v>OP</v>
      </c>
    </row>
    <row r="3172" spans="12:12">
      <c r="L3172" s="16" t="str">
        <f t="shared" si="305"/>
        <v>OP</v>
      </c>
    </row>
    <row r="3173" spans="12:12">
      <c r="L3173" s="16" t="str">
        <f t="shared" si="305"/>
        <v>OP</v>
      </c>
    </row>
    <row r="3174" spans="12:12">
      <c r="L3174" s="16" t="str">
        <f t="shared" si="305"/>
        <v>OP</v>
      </c>
    </row>
    <row r="3175" spans="12:12">
      <c r="L3175" s="16" t="str">
        <f t="shared" si="305"/>
        <v>OP</v>
      </c>
    </row>
    <row r="3176" spans="12:12">
      <c r="L3176" s="16" t="str">
        <f t="shared" si="305"/>
        <v>OP</v>
      </c>
    </row>
    <row r="3177" spans="12:12">
      <c r="L3177" s="16" t="str">
        <f t="shared" si="305"/>
        <v>OP</v>
      </c>
    </row>
    <row r="3178" spans="12:12">
      <c r="L3178" s="16" t="str">
        <f t="shared" si="305"/>
        <v>OP</v>
      </c>
    </row>
    <row r="3179" spans="12:12">
      <c r="L3179" s="16" t="str">
        <f t="shared" si="305"/>
        <v>OP</v>
      </c>
    </row>
    <row r="3180" spans="12:12">
      <c r="L3180" s="16" t="str">
        <f t="shared" si="305"/>
        <v>OP</v>
      </c>
    </row>
    <row r="3181" spans="12:12">
      <c r="L3181" s="16" t="str">
        <f t="shared" si="305"/>
        <v>OP</v>
      </c>
    </row>
    <row r="3182" spans="12:12">
      <c r="L3182" s="16" t="str">
        <f t="shared" si="305"/>
        <v>OP</v>
      </c>
    </row>
    <row r="3183" spans="12:12">
      <c r="L3183" s="16" t="str">
        <f t="shared" si="305"/>
        <v>OP</v>
      </c>
    </row>
    <row r="3184" spans="12:12">
      <c r="L3184" s="16" t="str">
        <f t="shared" si="305"/>
        <v>OP</v>
      </c>
    </row>
    <row r="3185" spans="12:12">
      <c r="L3185" s="16" t="str">
        <f t="shared" si="305"/>
        <v>OP</v>
      </c>
    </row>
    <row r="3186" spans="12:12">
      <c r="L3186" s="16" t="str">
        <f t="shared" si="305"/>
        <v>OP</v>
      </c>
    </row>
    <row r="3187" spans="12:12">
      <c r="L3187" s="16" t="str">
        <f t="shared" si="305"/>
        <v>OP</v>
      </c>
    </row>
    <row r="3188" spans="12:12">
      <c r="L3188" s="16" t="str">
        <f t="shared" si="305"/>
        <v>OP</v>
      </c>
    </row>
    <row r="3189" spans="12:12">
      <c r="L3189" s="16" t="str">
        <f t="shared" si="305"/>
        <v>OP</v>
      </c>
    </row>
    <row r="3190" spans="12:12">
      <c r="L3190" s="16" t="str">
        <f t="shared" si="305"/>
        <v>OP</v>
      </c>
    </row>
    <row r="3191" spans="12:12">
      <c r="L3191" s="16" t="str">
        <f t="shared" si="305"/>
        <v>OP</v>
      </c>
    </row>
    <row r="3192" spans="12:12">
      <c r="L3192" s="16" t="str">
        <f t="shared" si="305"/>
        <v>OP</v>
      </c>
    </row>
    <row r="3193" spans="12:12">
      <c r="L3193" s="16" t="str">
        <f t="shared" si="305"/>
        <v>OP</v>
      </c>
    </row>
    <row r="3194" spans="12:12">
      <c r="L3194" s="16" t="str">
        <f t="shared" si="305"/>
        <v>OP</v>
      </c>
    </row>
    <row r="3195" spans="12:12">
      <c r="L3195" s="16" t="str">
        <f t="shared" si="305"/>
        <v>OP</v>
      </c>
    </row>
    <row r="3196" spans="12:12">
      <c r="L3196" s="16" t="str">
        <f t="shared" si="305"/>
        <v>OP</v>
      </c>
    </row>
    <row r="3197" spans="12:12">
      <c r="L3197" s="16" t="str">
        <f t="shared" si="305"/>
        <v>OP</v>
      </c>
    </row>
    <row r="3198" spans="12:12">
      <c r="L3198" s="16" t="str">
        <f t="shared" si="305"/>
        <v>OP</v>
      </c>
    </row>
    <row r="3199" spans="12:12">
      <c r="L3199" s="16" t="str">
        <f t="shared" si="305"/>
        <v>OP</v>
      </c>
    </row>
    <row r="3200" spans="12:12">
      <c r="L3200" s="16" t="str">
        <f t="shared" si="305"/>
        <v>OP</v>
      </c>
    </row>
    <row r="3201" spans="12:12">
      <c r="L3201" s="16" t="str">
        <f t="shared" si="305"/>
        <v>OP</v>
      </c>
    </row>
    <row r="3202" spans="12:12">
      <c r="L3202" s="16" t="str">
        <f t="shared" si="305"/>
        <v>OP</v>
      </c>
    </row>
    <row r="3203" spans="12:12">
      <c r="L3203" s="16" t="str">
        <f t="shared" si="305"/>
        <v>OP</v>
      </c>
    </row>
    <row r="3204" spans="12:12">
      <c r="L3204" s="16" t="str">
        <f t="shared" si="305"/>
        <v>OP</v>
      </c>
    </row>
    <row r="3205" spans="12:12">
      <c r="L3205" s="16" t="str">
        <f t="shared" si="305"/>
        <v>OP</v>
      </c>
    </row>
    <row r="3206" spans="12:12">
      <c r="L3206" s="16" t="str">
        <f t="shared" ref="L3206:L3269" si="306">IF(J3206&lt;0.9993,"OP","")</f>
        <v>OP</v>
      </c>
    </row>
    <row r="3207" spans="12:12">
      <c r="L3207" s="16" t="str">
        <f t="shared" si="306"/>
        <v>OP</v>
      </c>
    </row>
    <row r="3208" spans="12:12">
      <c r="L3208" s="16" t="str">
        <f t="shared" si="306"/>
        <v>OP</v>
      </c>
    </row>
    <row r="3209" spans="12:12">
      <c r="L3209" s="16" t="str">
        <f t="shared" si="306"/>
        <v>OP</v>
      </c>
    </row>
    <row r="3210" spans="12:12">
      <c r="L3210" s="16" t="str">
        <f t="shared" si="306"/>
        <v>OP</v>
      </c>
    </row>
    <row r="3211" spans="12:12">
      <c r="L3211" s="16" t="str">
        <f t="shared" si="306"/>
        <v>OP</v>
      </c>
    </row>
    <row r="3212" spans="12:12">
      <c r="L3212" s="16" t="str">
        <f t="shared" si="306"/>
        <v>OP</v>
      </c>
    </row>
    <row r="3213" spans="12:12">
      <c r="L3213" s="16" t="str">
        <f t="shared" si="306"/>
        <v>OP</v>
      </c>
    </row>
    <row r="3214" spans="12:12">
      <c r="L3214" s="16" t="str">
        <f t="shared" si="306"/>
        <v>OP</v>
      </c>
    </row>
    <row r="3215" spans="12:12">
      <c r="L3215" s="16" t="str">
        <f t="shared" si="306"/>
        <v>OP</v>
      </c>
    </row>
    <row r="3216" spans="12:12">
      <c r="L3216" s="16" t="str">
        <f t="shared" si="306"/>
        <v>OP</v>
      </c>
    </row>
    <row r="3217" spans="12:12">
      <c r="L3217" s="16" t="str">
        <f t="shared" si="306"/>
        <v>OP</v>
      </c>
    </row>
    <row r="3218" spans="12:12">
      <c r="L3218" s="16" t="str">
        <f t="shared" si="306"/>
        <v>OP</v>
      </c>
    </row>
    <row r="3219" spans="12:12">
      <c r="L3219" s="16" t="str">
        <f t="shared" si="306"/>
        <v>OP</v>
      </c>
    </row>
    <row r="3220" spans="12:12">
      <c r="L3220" s="16" t="str">
        <f t="shared" si="306"/>
        <v>OP</v>
      </c>
    </row>
    <row r="3221" spans="12:12">
      <c r="L3221" s="16" t="str">
        <f t="shared" si="306"/>
        <v>OP</v>
      </c>
    </row>
    <row r="3222" spans="12:12">
      <c r="L3222" s="16" t="str">
        <f t="shared" si="306"/>
        <v>OP</v>
      </c>
    </row>
    <row r="3223" spans="12:12">
      <c r="L3223" s="16" t="str">
        <f t="shared" si="306"/>
        <v>OP</v>
      </c>
    </row>
    <row r="3224" spans="12:12">
      <c r="L3224" s="16" t="str">
        <f t="shared" si="306"/>
        <v>OP</v>
      </c>
    </row>
    <row r="3225" spans="12:12">
      <c r="L3225" s="16" t="str">
        <f t="shared" si="306"/>
        <v>OP</v>
      </c>
    </row>
    <row r="3226" spans="12:12">
      <c r="L3226" s="16" t="str">
        <f t="shared" si="306"/>
        <v>OP</v>
      </c>
    </row>
    <row r="3227" spans="12:12">
      <c r="L3227" s="16" t="str">
        <f t="shared" si="306"/>
        <v>OP</v>
      </c>
    </row>
    <row r="3228" spans="12:12">
      <c r="L3228" s="16" t="str">
        <f t="shared" si="306"/>
        <v>OP</v>
      </c>
    </row>
    <row r="3229" spans="12:12">
      <c r="L3229" s="16" t="str">
        <f t="shared" si="306"/>
        <v>OP</v>
      </c>
    </row>
    <row r="3230" spans="12:12">
      <c r="L3230" s="16" t="str">
        <f t="shared" si="306"/>
        <v>OP</v>
      </c>
    </row>
    <row r="3231" spans="12:12">
      <c r="L3231" s="16" t="str">
        <f t="shared" si="306"/>
        <v>OP</v>
      </c>
    </row>
    <row r="3232" spans="12:12">
      <c r="L3232" s="16" t="str">
        <f t="shared" si="306"/>
        <v>OP</v>
      </c>
    </row>
    <row r="3233" spans="12:12">
      <c r="L3233" s="16" t="str">
        <f t="shared" si="306"/>
        <v>OP</v>
      </c>
    </row>
    <row r="3234" spans="12:12">
      <c r="L3234" s="16" t="str">
        <f t="shared" si="306"/>
        <v>OP</v>
      </c>
    </row>
    <row r="3235" spans="12:12">
      <c r="L3235" s="16" t="str">
        <f t="shared" si="306"/>
        <v>OP</v>
      </c>
    </row>
    <row r="3236" spans="12:12">
      <c r="L3236" s="16" t="str">
        <f t="shared" si="306"/>
        <v>OP</v>
      </c>
    </row>
    <row r="3237" spans="12:12">
      <c r="L3237" s="16" t="str">
        <f t="shared" si="306"/>
        <v>OP</v>
      </c>
    </row>
    <row r="3238" spans="12:12">
      <c r="L3238" s="16" t="str">
        <f t="shared" si="306"/>
        <v>OP</v>
      </c>
    </row>
    <row r="3239" spans="12:12">
      <c r="L3239" s="16" t="str">
        <f t="shared" si="306"/>
        <v>OP</v>
      </c>
    </row>
    <row r="3240" spans="12:12">
      <c r="L3240" s="16" t="str">
        <f t="shared" si="306"/>
        <v>OP</v>
      </c>
    </row>
    <row r="3241" spans="12:12">
      <c r="L3241" s="16" t="str">
        <f t="shared" si="306"/>
        <v>OP</v>
      </c>
    </row>
    <row r="3242" spans="12:12">
      <c r="L3242" s="16" t="str">
        <f t="shared" si="306"/>
        <v>OP</v>
      </c>
    </row>
    <row r="3243" spans="12:12">
      <c r="L3243" s="16" t="str">
        <f t="shared" si="306"/>
        <v>OP</v>
      </c>
    </row>
    <row r="3244" spans="12:12">
      <c r="L3244" s="16" t="str">
        <f t="shared" si="306"/>
        <v>OP</v>
      </c>
    </row>
    <row r="3245" spans="12:12">
      <c r="L3245" s="16" t="str">
        <f t="shared" si="306"/>
        <v>OP</v>
      </c>
    </row>
    <row r="3246" spans="12:12">
      <c r="L3246" s="16" t="str">
        <f t="shared" si="306"/>
        <v>OP</v>
      </c>
    </row>
    <row r="3247" spans="12:12">
      <c r="L3247" s="16" t="str">
        <f t="shared" si="306"/>
        <v>OP</v>
      </c>
    </row>
    <row r="3248" spans="12:12">
      <c r="L3248" s="16" t="str">
        <f t="shared" si="306"/>
        <v>OP</v>
      </c>
    </row>
    <row r="3249" spans="12:12">
      <c r="L3249" s="16" t="str">
        <f t="shared" si="306"/>
        <v>OP</v>
      </c>
    </row>
    <row r="3250" spans="12:12">
      <c r="L3250" s="16" t="str">
        <f t="shared" si="306"/>
        <v>OP</v>
      </c>
    </row>
    <row r="3251" spans="12:12">
      <c r="L3251" s="16" t="str">
        <f t="shared" si="306"/>
        <v>OP</v>
      </c>
    </row>
    <row r="3252" spans="12:12">
      <c r="L3252" s="16" t="str">
        <f t="shared" si="306"/>
        <v>OP</v>
      </c>
    </row>
    <row r="3253" spans="12:12">
      <c r="L3253" s="16" t="str">
        <f t="shared" si="306"/>
        <v>OP</v>
      </c>
    </row>
    <row r="3254" spans="12:12">
      <c r="L3254" s="16" t="str">
        <f t="shared" si="306"/>
        <v>OP</v>
      </c>
    </row>
    <row r="3255" spans="12:12">
      <c r="L3255" s="16" t="str">
        <f t="shared" si="306"/>
        <v>OP</v>
      </c>
    </row>
    <row r="3256" spans="12:12">
      <c r="L3256" s="16" t="str">
        <f t="shared" si="306"/>
        <v>OP</v>
      </c>
    </row>
    <row r="3257" spans="12:12">
      <c r="L3257" s="16" t="str">
        <f t="shared" si="306"/>
        <v>OP</v>
      </c>
    </row>
    <row r="3258" spans="12:12">
      <c r="L3258" s="16" t="str">
        <f t="shared" si="306"/>
        <v>OP</v>
      </c>
    </row>
    <row r="3259" spans="12:12">
      <c r="L3259" s="16" t="str">
        <f t="shared" si="306"/>
        <v>OP</v>
      </c>
    </row>
    <row r="3260" spans="12:12">
      <c r="L3260" s="16" t="str">
        <f t="shared" si="306"/>
        <v>OP</v>
      </c>
    </row>
    <row r="3261" spans="12:12">
      <c r="L3261" s="16" t="str">
        <f t="shared" si="306"/>
        <v>OP</v>
      </c>
    </row>
    <row r="3262" spans="12:12">
      <c r="L3262" s="16" t="str">
        <f t="shared" si="306"/>
        <v>OP</v>
      </c>
    </row>
    <row r="3263" spans="12:12">
      <c r="L3263" s="16" t="str">
        <f t="shared" si="306"/>
        <v>OP</v>
      </c>
    </row>
    <row r="3264" spans="12:12">
      <c r="L3264" s="16" t="str">
        <f t="shared" si="306"/>
        <v>OP</v>
      </c>
    </row>
    <row r="3265" spans="12:12">
      <c r="L3265" s="16" t="str">
        <f t="shared" si="306"/>
        <v>OP</v>
      </c>
    </row>
    <row r="3266" spans="12:12">
      <c r="L3266" s="16" t="str">
        <f t="shared" si="306"/>
        <v>OP</v>
      </c>
    </row>
    <row r="3267" spans="12:12">
      <c r="L3267" s="16" t="str">
        <f t="shared" si="306"/>
        <v>OP</v>
      </c>
    </row>
    <row r="3268" spans="12:12">
      <c r="L3268" s="16" t="str">
        <f t="shared" si="306"/>
        <v>OP</v>
      </c>
    </row>
    <row r="3269" spans="12:12">
      <c r="L3269" s="16" t="str">
        <f t="shared" si="306"/>
        <v>OP</v>
      </c>
    </row>
    <row r="3270" spans="12:12">
      <c r="L3270" s="16" t="str">
        <f t="shared" ref="L3270:L3333" si="307">IF(J3270&lt;0.9993,"OP","")</f>
        <v>OP</v>
      </c>
    </row>
    <row r="3271" spans="12:12">
      <c r="L3271" s="16" t="str">
        <f t="shared" si="307"/>
        <v>OP</v>
      </c>
    </row>
    <row r="3272" spans="12:12">
      <c r="L3272" s="16" t="str">
        <f t="shared" si="307"/>
        <v>OP</v>
      </c>
    </row>
    <row r="3273" spans="12:12">
      <c r="L3273" s="16" t="str">
        <f t="shared" si="307"/>
        <v>OP</v>
      </c>
    </row>
    <row r="3274" spans="12:12">
      <c r="L3274" s="16" t="str">
        <f t="shared" si="307"/>
        <v>OP</v>
      </c>
    </row>
    <row r="3275" spans="12:12">
      <c r="L3275" s="16" t="str">
        <f t="shared" si="307"/>
        <v>OP</v>
      </c>
    </row>
    <row r="3276" spans="12:12">
      <c r="L3276" s="16" t="str">
        <f t="shared" si="307"/>
        <v>OP</v>
      </c>
    </row>
    <row r="3277" spans="12:12">
      <c r="L3277" s="16" t="str">
        <f t="shared" si="307"/>
        <v>OP</v>
      </c>
    </row>
    <row r="3278" spans="12:12">
      <c r="L3278" s="16" t="str">
        <f t="shared" si="307"/>
        <v>OP</v>
      </c>
    </row>
    <row r="3279" spans="12:12">
      <c r="L3279" s="16" t="str">
        <f t="shared" si="307"/>
        <v>OP</v>
      </c>
    </row>
    <row r="3280" spans="12:12">
      <c r="L3280" s="16" t="str">
        <f t="shared" si="307"/>
        <v>OP</v>
      </c>
    </row>
    <row r="3281" spans="12:12">
      <c r="L3281" s="16" t="str">
        <f t="shared" si="307"/>
        <v>OP</v>
      </c>
    </row>
    <row r="3282" spans="12:12">
      <c r="L3282" s="16" t="str">
        <f t="shared" si="307"/>
        <v>OP</v>
      </c>
    </row>
    <row r="3283" spans="12:12">
      <c r="L3283" s="16" t="str">
        <f t="shared" si="307"/>
        <v>OP</v>
      </c>
    </row>
    <row r="3284" spans="12:12">
      <c r="L3284" s="16" t="str">
        <f t="shared" si="307"/>
        <v>OP</v>
      </c>
    </row>
    <row r="3285" spans="12:12">
      <c r="L3285" s="16" t="str">
        <f t="shared" si="307"/>
        <v>OP</v>
      </c>
    </row>
    <row r="3286" spans="12:12">
      <c r="L3286" s="16" t="str">
        <f t="shared" si="307"/>
        <v>OP</v>
      </c>
    </row>
    <row r="3287" spans="12:12">
      <c r="L3287" s="16" t="str">
        <f t="shared" si="307"/>
        <v>OP</v>
      </c>
    </row>
    <row r="3288" spans="12:12">
      <c r="L3288" s="16" t="str">
        <f t="shared" si="307"/>
        <v>OP</v>
      </c>
    </row>
    <row r="3289" spans="12:12">
      <c r="L3289" s="16" t="str">
        <f t="shared" si="307"/>
        <v>OP</v>
      </c>
    </row>
    <row r="3290" spans="12:12">
      <c r="L3290" s="16" t="str">
        <f t="shared" si="307"/>
        <v>OP</v>
      </c>
    </row>
    <row r="3291" spans="12:12">
      <c r="L3291" s="16" t="str">
        <f t="shared" si="307"/>
        <v>OP</v>
      </c>
    </row>
    <row r="3292" spans="12:12">
      <c r="L3292" s="16" t="str">
        <f t="shared" si="307"/>
        <v>OP</v>
      </c>
    </row>
    <row r="3293" spans="12:12">
      <c r="L3293" s="16" t="str">
        <f t="shared" si="307"/>
        <v>OP</v>
      </c>
    </row>
    <row r="3294" spans="12:12">
      <c r="L3294" s="16" t="str">
        <f t="shared" si="307"/>
        <v>OP</v>
      </c>
    </row>
    <row r="3295" spans="12:12">
      <c r="L3295" s="16" t="str">
        <f t="shared" si="307"/>
        <v>OP</v>
      </c>
    </row>
    <row r="3296" spans="12:12">
      <c r="L3296" s="16" t="str">
        <f t="shared" si="307"/>
        <v>OP</v>
      </c>
    </row>
    <row r="3297" spans="12:12">
      <c r="L3297" s="16" t="str">
        <f t="shared" si="307"/>
        <v>OP</v>
      </c>
    </row>
    <row r="3298" spans="12:12">
      <c r="L3298" s="16" t="str">
        <f t="shared" si="307"/>
        <v>OP</v>
      </c>
    </row>
    <row r="3299" spans="12:12">
      <c r="L3299" s="16" t="str">
        <f t="shared" si="307"/>
        <v>OP</v>
      </c>
    </row>
    <row r="3300" spans="12:12">
      <c r="L3300" s="16" t="str">
        <f t="shared" si="307"/>
        <v>OP</v>
      </c>
    </row>
    <row r="3301" spans="12:12">
      <c r="L3301" s="16" t="str">
        <f t="shared" si="307"/>
        <v>OP</v>
      </c>
    </row>
    <row r="3302" spans="12:12">
      <c r="L3302" s="16" t="str">
        <f t="shared" si="307"/>
        <v>OP</v>
      </c>
    </row>
    <row r="3303" spans="12:12">
      <c r="L3303" s="16" t="str">
        <f t="shared" si="307"/>
        <v>OP</v>
      </c>
    </row>
    <row r="3304" spans="12:12">
      <c r="L3304" s="16" t="str">
        <f t="shared" si="307"/>
        <v>OP</v>
      </c>
    </row>
    <row r="3305" spans="12:12">
      <c r="L3305" s="16" t="str">
        <f t="shared" si="307"/>
        <v>OP</v>
      </c>
    </row>
    <row r="3306" spans="12:12">
      <c r="L3306" s="16" t="str">
        <f t="shared" si="307"/>
        <v>OP</v>
      </c>
    </row>
    <row r="3307" spans="12:12">
      <c r="L3307" s="16" t="str">
        <f t="shared" si="307"/>
        <v>OP</v>
      </c>
    </row>
    <row r="3308" spans="12:12">
      <c r="L3308" s="16" t="str">
        <f t="shared" si="307"/>
        <v>OP</v>
      </c>
    </row>
    <row r="3309" spans="12:12">
      <c r="L3309" s="16" t="str">
        <f t="shared" si="307"/>
        <v>OP</v>
      </c>
    </row>
    <row r="3310" spans="12:12">
      <c r="L3310" s="16" t="str">
        <f t="shared" si="307"/>
        <v>OP</v>
      </c>
    </row>
    <row r="3311" spans="12:12">
      <c r="L3311" s="16" t="str">
        <f t="shared" si="307"/>
        <v>OP</v>
      </c>
    </row>
    <row r="3312" spans="12:12">
      <c r="L3312" s="16" t="str">
        <f t="shared" si="307"/>
        <v>OP</v>
      </c>
    </row>
    <row r="3313" spans="12:12">
      <c r="L3313" s="16" t="str">
        <f t="shared" si="307"/>
        <v>OP</v>
      </c>
    </row>
    <row r="3314" spans="12:12">
      <c r="L3314" s="16" t="str">
        <f t="shared" si="307"/>
        <v>OP</v>
      </c>
    </row>
    <row r="3315" spans="12:12">
      <c r="L3315" s="16" t="str">
        <f t="shared" si="307"/>
        <v>OP</v>
      </c>
    </row>
    <row r="3316" spans="12:12">
      <c r="L3316" s="16" t="str">
        <f t="shared" si="307"/>
        <v>OP</v>
      </c>
    </row>
    <row r="3317" spans="12:12">
      <c r="L3317" s="16" t="str">
        <f t="shared" si="307"/>
        <v>OP</v>
      </c>
    </row>
    <row r="3318" spans="12:12">
      <c r="L3318" s="16" t="str">
        <f t="shared" si="307"/>
        <v>OP</v>
      </c>
    </row>
    <row r="3319" spans="12:12">
      <c r="L3319" s="16" t="str">
        <f t="shared" si="307"/>
        <v>OP</v>
      </c>
    </row>
    <row r="3320" spans="12:12">
      <c r="L3320" s="16" t="str">
        <f t="shared" si="307"/>
        <v>OP</v>
      </c>
    </row>
    <row r="3321" spans="12:12">
      <c r="L3321" s="16" t="str">
        <f t="shared" si="307"/>
        <v>OP</v>
      </c>
    </row>
    <row r="3322" spans="12:12">
      <c r="L3322" s="16" t="str">
        <f t="shared" si="307"/>
        <v>OP</v>
      </c>
    </row>
    <row r="3323" spans="12:12">
      <c r="L3323" s="16" t="str">
        <f t="shared" si="307"/>
        <v>OP</v>
      </c>
    </row>
    <row r="3324" spans="12:12">
      <c r="L3324" s="16" t="str">
        <f t="shared" si="307"/>
        <v>OP</v>
      </c>
    </row>
    <row r="3325" spans="12:12">
      <c r="L3325" s="16" t="str">
        <f t="shared" si="307"/>
        <v>OP</v>
      </c>
    </row>
    <row r="3326" spans="12:12">
      <c r="L3326" s="16" t="str">
        <f t="shared" si="307"/>
        <v>OP</v>
      </c>
    </row>
    <row r="3327" spans="12:12">
      <c r="L3327" s="16" t="str">
        <f t="shared" si="307"/>
        <v>OP</v>
      </c>
    </row>
    <row r="3328" spans="12:12">
      <c r="L3328" s="16" t="str">
        <f t="shared" si="307"/>
        <v>OP</v>
      </c>
    </row>
    <row r="3329" spans="12:12">
      <c r="L3329" s="16" t="str">
        <f t="shared" si="307"/>
        <v>OP</v>
      </c>
    </row>
    <row r="3330" spans="12:12">
      <c r="L3330" s="16" t="str">
        <f t="shared" si="307"/>
        <v>OP</v>
      </c>
    </row>
    <row r="3331" spans="12:12">
      <c r="L3331" s="16" t="str">
        <f t="shared" si="307"/>
        <v>OP</v>
      </c>
    </row>
    <row r="3332" spans="12:12">
      <c r="L3332" s="16" t="str">
        <f t="shared" si="307"/>
        <v>OP</v>
      </c>
    </row>
    <row r="3333" spans="12:12">
      <c r="L3333" s="16" t="str">
        <f t="shared" si="307"/>
        <v>OP</v>
      </c>
    </row>
    <row r="3334" spans="12:12">
      <c r="L3334" s="16" t="str">
        <f t="shared" ref="L3334:L3397" si="308">IF(J3334&lt;0.9993,"OP","")</f>
        <v>OP</v>
      </c>
    </row>
    <row r="3335" spans="12:12">
      <c r="L3335" s="16" t="str">
        <f t="shared" si="308"/>
        <v>OP</v>
      </c>
    </row>
    <row r="3336" spans="12:12">
      <c r="L3336" s="16" t="str">
        <f t="shared" si="308"/>
        <v>OP</v>
      </c>
    </row>
    <row r="3337" spans="12:12">
      <c r="L3337" s="16" t="str">
        <f t="shared" si="308"/>
        <v>OP</v>
      </c>
    </row>
    <row r="3338" spans="12:12">
      <c r="L3338" s="16" t="str">
        <f t="shared" si="308"/>
        <v>OP</v>
      </c>
    </row>
    <row r="3339" spans="12:12">
      <c r="L3339" s="16" t="str">
        <f t="shared" si="308"/>
        <v>OP</v>
      </c>
    </row>
    <row r="3340" spans="12:12">
      <c r="L3340" s="16" t="str">
        <f t="shared" si="308"/>
        <v>OP</v>
      </c>
    </row>
    <row r="3341" spans="12:12">
      <c r="L3341" s="16" t="str">
        <f t="shared" si="308"/>
        <v>OP</v>
      </c>
    </row>
    <row r="3342" spans="12:12">
      <c r="L3342" s="16" t="str">
        <f t="shared" si="308"/>
        <v>OP</v>
      </c>
    </row>
    <row r="3343" spans="12:12">
      <c r="L3343" s="16" t="str">
        <f t="shared" si="308"/>
        <v>OP</v>
      </c>
    </row>
    <row r="3344" spans="12:12">
      <c r="L3344" s="16" t="str">
        <f t="shared" si="308"/>
        <v>OP</v>
      </c>
    </row>
    <row r="3345" spans="12:12">
      <c r="L3345" s="16" t="str">
        <f t="shared" si="308"/>
        <v>OP</v>
      </c>
    </row>
    <row r="3346" spans="12:12">
      <c r="L3346" s="16" t="str">
        <f t="shared" si="308"/>
        <v>OP</v>
      </c>
    </row>
    <row r="3347" spans="12:12">
      <c r="L3347" s="16" t="str">
        <f t="shared" si="308"/>
        <v>OP</v>
      </c>
    </row>
    <row r="3348" spans="12:12">
      <c r="L3348" s="16" t="str">
        <f t="shared" si="308"/>
        <v>OP</v>
      </c>
    </row>
    <row r="3349" spans="12:12">
      <c r="L3349" s="16" t="str">
        <f t="shared" si="308"/>
        <v>OP</v>
      </c>
    </row>
    <row r="3350" spans="12:12">
      <c r="L3350" s="16" t="str">
        <f t="shared" si="308"/>
        <v>OP</v>
      </c>
    </row>
    <row r="3351" spans="12:12">
      <c r="L3351" s="16" t="str">
        <f t="shared" si="308"/>
        <v>OP</v>
      </c>
    </row>
    <row r="3352" spans="12:12">
      <c r="L3352" s="16" t="str">
        <f t="shared" si="308"/>
        <v>OP</v>
      </c>
    </row>
    <row r="3353" spans="12:12">
      <c r="L3353" s="16" t="str">
        <f t="shared" si="308"/>
        <v>OP</v>
      </c>
    </row>
    <row r="3354" spans="12:12">
      <c r="L3354" s="16" t="str">
        <f t="shared" si="308"/>
        <v>OP</v>
      </c>
    </row>
    <row r="3355" spans="12:12">
      <c r="L3355" s="16" t="str">
        <f t="shared" si="308"/>
        <v>OP</v>
      </c>
    </row>
    <row r="3356" spans="12:12">
      <c r="L3356" s="16" t="str">
        <f t="shared" si="308"/>
        <v>OP</v>
      </c>
    </row>
    <row r="3357" spans="12:12">
      <c r="L3357" s="16" t="str">
        <f t="shared" si="308"/>
        <v>OP</v>
      </c>
    </row>
    <row r="3358" spans="12:12">
      <c r="L3358" s="16" t="str">
        <f t="shared" si="308"/>
        <v>OP</v>
      </c>
    </row>
    <row r="3359" spans="12:12">
      <c r="L3359" s="16" t="str">
        <f t="shared" si="308"/>
        <v>OP</v>
      </c>
    </row>
    <row r="3360" spans="12:12">
      <c r="L3360" s="16" t="str">
        <f t="shared" si="308"/>
        <v>OP</v>
      </c>
    </row>
    <row r="3361" spans="12:12">
      <c r="L3361" s="16" t="str">
        <f t="shared" si="308"/>
        <v>OP</v>
      </c>
    </row>
    <row r="3362" spans="12:12">
      <c r="L3362" s="16" t="str">
        <f t="shared" si="308"/>
        <v>OP</v>
      </c>
    </row>
    <row r="3363" spans="12:12">
      <c r="L3363" s="16" t="str">
        <f t="shared" si="308"/>
        <v>OP</v>
      </c>
    </row>
    <row r="3364" spans="12:12">
      <c r="L3364" s="16" t="str">
        <f t="shared" si="308"/>
        <v>OP</v>
      </c>
    </row>
    <row r="3365" spans="12:12">
      <c r="L3365" s="16" t="str">
        <f t="shared" si="308"/>
        <v>OP</v>
      </c>
    </row>
    <row r="3366" spans="12:12">
      <c r="L3366" s="16" t="str">
        <f t="shared" si="308"/>
        <v>OP</v>
      </c>
    </row>
    <row r="3367" spans="12:12">
      <c r="L3367" s="16" t="str">
        <f t="shared" si="308"/>
        <v>OP</v>
      </c>
    </row>
    <row r="3368" spans="12:12">
      <c r="L3368" s="16" t="str">
        <f t="shared" si="308"/>
        <v>OP</v>
      </c>
    </row>
    <row r="3369" spans="12:12">
      <c r="L3369" s="16" t="str">
        <f t="shared" si="308"/>
        <v>OP</v>
      </c>
    </row>
    <row r="3370" spans="12:12">
      <c r="L3370" s="16" t="str">
        <f t="shared" si="308"/>
        <v>OP</v>
      </c>
    </row>
    <row r="3371" spans="12:12">
      <c r="L3371" s="16" t="str">
        <f t="shared" si="308"/>
        <v>OP</v>
      </c>
    </row>
    <row r="3372" spans="12:12">
      <c r="L3372" s="16" t="str">
        <f t="shared" si="308"/>
        <v>OP</v>
      </c>
    </row>
    <row r="3373" spans="12:12">
      <c r="L3373" s="16" t="str">
        <f t="shared" si="308"/>
        <v>OP</v>
      </c>
    </row>
    <row r="3374" spans="12:12">
      <c r="L3374" s="16" t="str">
        <f t="shared" si="308"/>
        <v>OP</v>
      </c>
    </row>
    <row r="3375" spans="12:12">
      <c r="L3375" s="16" t="str">
        <f t="shared" si="308"/>
        <v>OP</v>
      </c>
    </row>
    <row r="3376" spans="12:12">
      <c r="L3376" s="16" t="str">
        <f t="shared" si="308"/>
        <v>OP</v>
      </c>
    </row>
    <row r="3377" spans="12:12">
      <c r="L3377" s="16" t="str">
        <f t="shared" si="308"/>
        <v>OP</v>
      </c>
    </row>
    <row r="3378" spans="12:12">
      <c r="L3378" s="16" t="str">
        <f t="shared" si="308"/>
        <v>OP</v>
      </c>
    </row>
    <row r="3379" spans="12:12">
      <c r="L3379" s="16" t="str">
        <f t="shared" si="308"/>
        <v>OP</v>
      </c>
    </row>
    <row r="3380" spans="12:12">
      <c r="L3380" s="16" t="str">
        <f t="shared" si="308"/>
        <v>OP</v>
      </c>
    </row>
    <row r="3381" spans="12:12">
      <c r="L3381" s="16" t="str">
        <f t="shared" si="308"/>
        <v>OP</v>
      </c>
    </row>
    <row r="3382" spans="12:12">
      <c r="L3382" s="16" t="str">
        <f t="shared" si="308"/>
        <v>OP</v>
      </c>
    </row>
    <row r="3383" spans="12:12">
      <c r="L3383" s="16" t="str">
        <f t="shared" si="308"/>
        <v>OP</v>
      </c>
    </row>
    <row r="3384" spans="12:12">
      <c r="L3384" s="16" t="str">
        <f t="shared" si="308"/>
        <v>OP</v>
      </c>
    </row>
    <row r="3385" spans="12:12">
      <c r="L3385" s="16" t="str">
        <f t="shared" si="308"/>
        <v>OP</v>
      </c>
    </row>
    <row r="3386" spans="12:12">
      <c r="L3386" s="16" t="str">
        <f t="shared" si="308"/>
        <v>OP</v>
      </c>
    </row>
    <row r="3387" spans="12:12">
      <c r="L3387" s="16" t="str">
        <f t="shared" si="308"/>
        <v>OP</v>
      </c>
    </row>
    <row r="3388" spans="12:12">
      <c r="L3388" s="16" t="str">
        <f t="shared" si="308"/>
        <v>OP</v>
      </c>
    </row>
    <row r="3389" spans="12:12">
      <c r="L3389" s="16" t="str">
        <f t="shared" si="308"/>
        <v>OP</v>
      </c>
    </row>
    <row r="3390" spans="12:12">
      <c r="L3390" s="16" t="str">
        <f t="shared" si="308"/>
        <v>OP</v>
      </c>
    </row>
    <row r="3391" spans="12:12">
      <c r="L3391" s="16" t="str">
        <f t="shared" si="308"/>
        <v>OP</v>
      </c>
    </row>
    <row r="3392" spans="12:12">
      <c r="L3392" s="16" t="str">
        <f t="shared" si="308"/>
        <v>OP</v>
      </c>
    </row>
    <row r="3393" spans="12:12">
      <c r="L3393" s="16" t="str">
        <f t="shared" si="308"/>
        <v>OP</v>
      </c>
    </row>
    <row r="3394" spans="12:12">
      <c r="L3394" s="16" t="str">
        <f t="shared" si="308"/>
        <v>OP</v>
      </c>
    </row>
    <row r="3395" spans="12:12">
      <c r="L3395" s="16" t="str">
        <f t="shared" si="308"/>
        <v>OP</v>
      </c>
    </row>
    <row r="3396" spans="12:12">
      <c r="L3396" s="16" t="str">
        <f t="shared" si="308"/>
        <v>OP</v>
      </c>
    </row>
    <row r="3397" spans="12:12">
      <c r="L3397" s="16" t="str">
        <f t="shared" si="308"/>
        <v>OP</v>
      </c>
    </row>
    <row r="3398" spans="12:12">
      <c r="L3398" s="16" t="str">
        <f t="shared" ref="L3398:L3461" si="309">IF(J3398&lt;0.9993,"OP","")</f>
        <v>OP</v>
      </c>
    </row>
    <row r="3399" spans="12:12">
      <c r="L3399" s="16" t="str">
        <f t="shared" si="309"/>
        <v>OP</v>
      </c>
    </row>
    <row r="3400" spans="12:12">
      <c r="L3400" s="16" t="str">
        <f t="shared" si="309"/>
        <v>OP</v>
      </c>
    </row>
    <row r="3401" spans="12:12">
      <c r="L3401" s="16" t="str">
        <f t="shared" si="309"/>
        <v>OP</v>
      </c>
    </row>
    <row r="3402" spans="12:12">
      <c r="L3402" s="16" t="str">
        <f t="shared" si="309"/>
        <v>OP</v>
      </c>
    </row>
    <row r="3403" spans="12:12">
      <c r="L3403" s="16" t="str">
        <f t="shared" si="309"/>
        <v>OP</v>
      </c>
    </row>
    <row r="3404" spans="12:12">
      <c r="L3404" s="16" t="str">
        <f t="shared" si="309"/>
        <v>OP</v>
      </c>
    </row>
    <row r="3405" spans="12:12">
      <c r="L3405" s="16" t="str">
        <f t="shared" si="309"/>
        <v>OP</v>
      </c>
    </row>
    <row r="3406" spans="12:12">
      <c r="L3406" s="16" t="str">
        <f t="shared" si="309"/>
        <v>OP</v>
      </c>
    </row>
    <row r="3407" spans="12:12">
      <c r="L3407" s="16" t="str">
        <f t="shared" si="309"/>
        <v>OP</v>
      </c>
    </row>
    <row r="3408" spans="12:12">
      <c r="L3408" s="16" t="str">
        <f t="shared" si="309"/>
        <v>OP</v>
      </c>
    </row>
    <row r="3409" spans="12:12">
      <c r="L3409" s="16" t="str">
        <f t="shared" si="309"/>
        <v>OP</v>
      </c>
    </row>
    <row r="3410" spans="12:12">
      <c r="L3410" s="16" t="str">
        <f t="shared" si="309"/>
        <v>OP</v>
      </c>
    </row>
    <row r="3411" spans="12:12">
      <c r="L3411" s="16" t="str">
        <f t="shared" si="309"/>
        <v>OP</v>
      </c>
    </row>
    <row r="3412" spans="12:12">
      <c r="L3412" s="16" t="str">
        <f t="shared" si="309"/>
        <v>OP</v>
      </c>
    </row>
    <row r="3413" spans="12:12">
      <c r="L3413" s="16" t="str">
        <f t="shared" si="309"/>
        <v>OP</v>
      </c>
    </row>
    <row r="3414" spans="12:12">
      <c r="L3414" s="16" t="str">
        <f t="shared" si="309"/>
        <v>OP</v>
      </c>
    </row>
    <row r="3415" spans="12:12">
      <c r="L3415" s="16" t="str">
        <f t="shared" si="309"/>
        <v>OP</v>
      </c>
    </row>
    <row r="3416" spans="12:12">
      <c r="L3416" s="16" t="str">
        <f t="shared" si="309"/>
        <v>OP</v>
      </c>
    </row>
    <row r="3417" spans="12:12">
      <c r="L3417" s="16" t="str">
        <f t="shared" si="309"/>
        <v>OP</v>
      </c>
    </row>
    <row r="3418" spans="12:12">
      <c r="L3418" s="16" t="str">
        <f t="shared" si="309"/>
        <v>OP</v>
      </c>
    </row>
    <row r="3419" spans="12:12">
      <c r="L3419" s="16" t="str">
        <f t="shared" si="309"/>
        <v>OP</v>
      </c>
    </row>
    <row r="3420" spans="12:12">
      <c r="L3420" s="16" t="str">
        <f t="shared" si="309"/>
        <v>OP</v>
      </c>
    </row>
    <row r="3421" spans="12:12">
      <c r="L3421" s="16" t="str">
        <f t="shared" si="309"/>
        <v>OP</v>
      </c>
    </row>
    <row r="3422" spans="12:12">
      <c r="L3422" s="16" t="str">
        <f t="shared" si="309"/>
        <v>OP</v>
      </c>
    </row>
    <row r="3423" spans="12:12">
      <c r="L3423" s="16" t="str">
        <f t="shared" si="309"/>
        <v>OP</v>
      </c>
    </row>
    <row r="3424" spans="12:12">
      <c r="L3424" s="16" t="str">
        <f t="shared" si="309"/>
        <v>OP</v>
      </c>
    </row>
    <row r="3425" spans="12:12">
      <c r="L3425" s="16" t="str">
        <f t="shared" si="309"/>
        <v>OP</v>
      </c>
    </row>
    <row r="3426" spans="12:12">
      <c r="L3426" s="16" t="str">
        <f t="shared" si="309"/>
        <v>OP</v>
      </c>
    </row>
    <row r="3427" spans="12:12">
      <c r="L3427" s="16" t="str">
        <f t="shared" si="309"/>
        <v>OP</v>
      </c>
    </row>
    <row r="3428" spans="12:12">
      <c r="L3428" s="16" t="str">
        <f t="shared" si="309"/>
        <v>OP</v>
      </c>
    </row>
    <row r="3429" spans="12:12">
      <c r="L3429" s="16" t="str">
        <f t="shared" si="309"/>
        <v>OP</v>
      </c>
    </row>
    <row r="3430" spans="12:12">
      <c r="L3430" s="16" t="str">
        <f t="shared" si="309"/>
        <v>OP</v>
      </c>
    </row>
    <row r="3431" spans="12:12">
      <c r="L3431" s="16" t="str">
        <f t="shared" si="309"/>
        <v>OP</v>
      </c>
    </row>
    <row r="3432" spans="12:12">
      <c r="L3432" s="16" t="str">
        <f t="shared" si="309"/>
        <v>OP</v>
      </c>
    </row>
    <row r="3433" spans="12:12">
      <c r="L3433" s="16" t="str">
        <f t="shared" si="309"/>
        <v>OP</v>
      </c>
    </row>
    <row r="3434" spans="12:12">
      <c r="L3434" s="16" t="str">
        <f t="shared" si="309"/>
        <v>OP</v>
      </c>
    </row>
    <row r="3435" spans="12:12">
      <c r="L3435" s="16" t="str">
        <f t="shared" si="309"/>
        <v>OP</v>
      </c>
    </row>
    <row r="3436" spans="12:12">
      <c r="L3436" s="16" t="str">
        <f t="shared" si="309"/>
        <v>OP</v>
      </c>
    </row>
    <row r="3437" spans="12:12">
      <c r="L3437" s="16" t="str">
        <f t="shared" si="309"/>
        <v>OP</v>
      </c>
    </row>
    <row r="3438" spans="12:12">
      <c r="L3438" s="16" t="str">
        <f t="shared" si="309"/>
        <v>OP</v>
      </c>
    </row>
    <row r="3439" spans="12:12">
      <c r="L3439" s="16" t="str">
        <f t="shared" si="309"/>
        <v>OP</v>
      </c>
    </row>
    <row r="3440" spans="12:12">
      <c r="L3440" s="16" t="str">
        <f t="shared" si="309"/>
        <v>OP</v>
      </c>
    </row>
    <row r="3441" spans="12:12">
      <c r="L3441" s="16" t="str">
        <f t="shared" si="309"/>
        <v>OP</v>
      </c>
    </row>
    <row r="3442" spans="12:12">
      <c r="L3442" s="16" t="str">
        <f t="shared" si="309"/>
        <v>OP</v>
      </c>
    </row>
    <row r="3443" spans="12:12">
      <c r="L3443" s="16" t="str">
        <f t="shared" si="309"/>
        <v>OP</v>
      </c>
    </row>
    <row r="3444" spans="12:12">
      <c r="L3444" s="16" t="str">
        <f t="shared" si="309"/>
        <v>OP</v>
      </c>
    </row>
    <row r="3445" spans="12:12">
      <c r="L3445" s="16" t="str">
        <f t="shared" si="309"/>
        <v>OP</v>
      </c>
    </row>
    <row r="3446" spans="12:12">
      <c r="L3446" s="16" t="str">
        <f t="shared" si="309"/>
        <v>OP</v>
      </c>
    </row>
    <row r="3447" spans="12:12">
      <c r="L3447" s="16" t="str">
        <f t="shared" si="309"/>
        <v>OP</v>
      </c>
    </row>
    <row r="3448" spans="12:12">
      <c r="L3448" s="16" t="str">
        <f t="shared" si="309"/>
        <v>OP</v>
      </c>
    </row>
    <row r="3449" spans="12:12">
      <c r="L3449" s="16" t="str">
        <f t="shared" si="309"/>
        <v>OP</v>
      </c>
    </row>
    <row r="3450" spans="12:12">
      <c r="L3450" s="16" t="str">
        <f t="shared" si="309"/>
        <v>OP</v>
      </c>
    </row>
    <row r="3451" spans="12:12">
      <c r="L3451" s="16" t="str">
        <f t="shared" si="309"/>
        <v>OP</v>
      </c>
    </row>
    <row r="3452" spans="12:12">
      <c r="L3452" s="16" t="str">
        <f t="shared" si="309"/>
        <v>OP</v>
      </c>
    </row>
    <row r="3453" spans="12:12">
      <c r="L3453" s="16" t="str">
        <f t="shared" si="309"/>
        <v>OP</v>
      </c>
    </row>
    <row r="3454" spans="12:12">
      <c r="L3454" s="16" t="str">
        <f t="shared" si="309"/>
        <v>OP</v>
      </c>
    </row>
    <row r="3455" spans="12:12">
      <c r="L3455" s="16" t="str">
        <f t="shared" si="309"/>
        <v>OP</v>
      </c>
    </row>
    <row r="3456" spans="12:12">
      <c r="L3456" s="16" t="str">
        <f t="shared" si="309"/>
        <v>OP</v>
      </c>
    </row>
    <row r="3457" spans="12:12">
      <c r="L3457" s="16" t="str">
        <f t="shared" si="309"/>
        <v>OP</v>
      </c>
    </row>
    <row r="3458" spans="12:12">
      <c r="L3458" s="16" t="str">
        <f t="shared" si="309"/>
        <v>OP</v>
      </c>
    </row>
    <row r="3459" spans="12:12">
      <c r="L3459" s="16" t="str">
        <f t="shared" si="309"/>
        <v>OP</v>
      </c>
    </row>
    <row r="3460" spans="12:12">
      <c r="L3460" s="16" t="str">
        <f t="shared" si="309"/>
        <v>OP</v>
      </c>
    </row>
    <row r="3461" spans="12:12">
      <c r="L3461" s="16" t="str">
        <f t="shared" si="309"/>
        <v>OP</v>
      </c>
    </row>
    <row r="3462" spans="12:12">
      <c r="L3462" s="16" t="str">
        <f t="shared" ref="L3462:L3525" si="310">IF(J3462&lt;0.9993,"OP","")</f>
        <v>OP</v>
      </c>
    </row>
    <row r="3463" spans="12:12">
      <c r="L3463" s="16" t="str">
        <f t="shared" si="310"/>
        <v>OP</v>
      </c>
    </row>
    <row r="3464" spans="12:12">
      <c r="L3464" s="16" t="str">
        <f t="shared" si="310"/>
        <v>OP</v>
      </c>
    </row>
    <row r="3465" spans="12:12">
      <c r="L3465" s="16" t="str">
        <f t="shared" si="310"/>
        <v>OP</v>
      </c>
    </row>
    <row r="3466" spans="12:12">
      <c r="L3466" s="16" t="str">
        <f t="shared" si="310"/>
        <v>OP</v>
      </c>
    </row>
    <row r="3467" spans="12:12">
      <c r="L3467" s="16" t="str">
        <f t="shared" si="310"/>
        <v>OP</v>
      </c>
    </row>
    <row r="3468" spans="12:12">
      <c r="L3468" s="16" t="str">
        <f t="shared" si="310"/>
        <v>OP</v>
      </c>
    </row>
    <row r="3469" spans="12:12">
      <c r="L3469" s="16" t="str">
        <f t="shared" si="310"/>
        <v>OP</v>
      </c>
    </row>
    <row r="3470" spans="12:12">
      <c r="L3470" s="16" t="str">
        <f t="shared" si="310"/>
        <v>OP</v>
      </c>
    </row>
    <row r="3471" spans="12:12">
      <c r="L3471" s="16" t="str">
        <f t="shared" si="310"/>
        <v>OP</v>
      </c>
    </row>
    <row r="3472" spans="12:12">
      <c r="L3472" s="16" t="str">
        <f t="shared" si="310"/>
        <v>OP</v>
      </c>
    </row>
    <row r="3473" spans="12:12">
      <c r="L3473" s="16" t="str">
        <f t="shared" si="310"/>
        <v>OP</v>
      </c>
    </row>
    <row r="3474" spans="12:12">
      <c r="L3474" s="16" t="str">
        <f t="shared" si="310"/>
        <v>OP</v>
      </c>
    </row>
    <row r="3475" spans="12:12">
      <c r="L3475" s="16" t="str">
        <f t="shared" si="310"/>
        <v>OP</v>
      </c>
    </row>
    <row r="3476" spans="12:12">
      <c r="L3476" s="16" t="str">
        <f t="shared" si="310"/>
        <v>OP</v>
      </c>
    </row>
    <row r="3477" spans="12:12">
      <c r="L3477" s="16" t="str">
        <f t="shared" si="310"/>
        <v>OP</v>
      </c>
    </row>
    <row r="3478" spans="12:12">
      <c r="L3478" s="16" t="str">
        <f t="shared" si="310"/>
        <v>OP</v>
      </c>
    </row>
    <row r="3479" spans="12:12">
      <c r="L3479" s="16" t="str">
        <f t="shared" si="310"/>
        <v>OP</v>
      </c>
    </row>
    <row r="3480" spans="12:12">
      <c r="L3480" s="16" t="str">
        <f t="shared" si="310"/>
        <v>OP</v>
      </c>
    </row>
    <row r="3481" spans="12:12">
      <c r="L3481" s="16" t="str">
        <f t="shared" si="310"/>
        <v>OP</v>
      </c>
    </row>
    <row r="3482" spans="12:12">
      <c r="L3482" s="16" t="str">
        <f t="shared" si="310"/>
        <v>OP</v>
      </c>
    </row>
    <row r="3483" spans="12:12">
      <c r="L3483" s="16" t="str">
        <f t="shared" si="310"/>
        <v>OP</v>
      </c>
    </row>
    <row r="3484" spans="12:12">
      <c r="L3484" s="16" t="str">
        <f t="shared" si="310"/>
        <v>OP</v>
      </c>
    </row>
    <row r="3485" spans="12:12">
      <c r="L3485" s="16" t="str">
        <f t="shared" si="310"/>
        <v>OP</v>
      </c>
    </row>
    <row r="3486" spans="12:12">
      <c r="L3486" s="16" t="str">
        <f t="shared" si="310"/>
        <v>OP</v>
      </c>
    </row>
    <row r="3487" spans="12:12">
      <c r="L3487" s="16" t="str">
        <f t="shared" si="310"/>
        <v>OP</v>
      </c>
    </row>
    <row r="3488" spans="12:12">
      <c r="L3488" s="16" t="str">
        <f t="shared" si="310"/>
        <v>OP</v>
      </c>
    </row>
    <row r="3489" spans="12:12">
      <c r="L3489" s="16" t="str">
        <f t="shared" si="310"/>
        <v>OP</v>
      </c>
    </row>
    <row r="3490" spans="12:12">
      <c r="L3490" s="16" t="str">
        <f t="shared" si="310"/>
        <v>OP</v>
      </c>
    </row>
    <row r="3491" spans="12:12">
      <c r="L3491" s="16" t="str">
        <f t="shared" si="310"/>
        <v>OP</v>
      </c>
    </row>
    <row r="3492" spans="12:12">
      <c r="L3492" s="16" t="str">
        <f t="shared" si="310"/>
        <v>OP</v>
      </c>
    </row>
    <row r="3493" spans="12:12">
      <c r="L3493" s="16" t="str">
        <f t="shared" si="310"/>
        <v>OP</v>
      </c>
    </row>
    <row r="3494" spans="12:12">
      <c r="L3494" s="16" t="str">
        <f t="shared" si="310"/>
        <v>OP</v>
      </c>
    </row>
    <row r="3495" spans="12:12">
      <c r="L3495" s="16" t="str">
        <f t="shared" si="310"/>
        <v>OP</v>
      </c>
    </row>
    <row r="3496" spans="12:12">
      <c r="L3496" s="16" t="str">
        <f t="shared" si="310"/>
        <v>OP</v>
      </c>
    </row>
    <row r="3497" spans="12:12">
      <c r="L3497" s="16" t="str">
        <f t="shared" si="310"/>
        <v>OP</v>
      </c>
    </row>
    <row r="3498" spans="12:12">
      <c r="L3498" s="16" t="str">
        <f t="shared" si="310"/>
        <v>OP</v>
      </c>
    </row>
    <row r="3499" spans="12:12">
      <c r="L3499" s="16" t="str">
        <f t="shared" si="310"/>
        <v>OP</v>
      </c>
    </row>
    <row r="3500" spans="12:12">
      <c r="L3500" s="16" t="str">
        <f t="shared" si="310"/>
        <v>OP</v>
      </c>
    </row>
    <row r="3501" spans="12:12">
      <c r="L3501" s="16" t="str">
        <f t="shared" si="310"/>
        <v>OP</v>
      </c>
    </row>
    <row r="3502" spans="12:12">
      <c r="L3502" s="16" t="str">
        <f t="shared" si="310"/>
        <v>OP</v>
      </c>
    </row>
    <row r="3503" spans="12:12">
      <c r="L3503" s="16" t="str">
        <f t="shared" si="310"/>
        <v>OP</v>
      </c>
    </row>
    <row r="3504" spans="12:12">
      <c r="L3504" s="16" t="str">
        <f t="shared" si="310"/>
        <v>OP</v>
      </c>
    </row>
    <row r="3505" spans="12:12">
      <c r="L3505" s="16" t="str">
        <f t="shared" si="310"/>
        <v>OP</v>
      </c>
    </row>
    <row r="3506" spans="12:12">
      <c r="L3506" s="16" t="str">
        <f t="shared" si="310"/>
        <v>OP</v>
      </c>
    </row>
    <row r="3507" spans="12:12">
      <c r="L3507" s="16" t="str">
        <f t="shared" si="310"/>
        <v>OP</v>
      </c>
    </row>
    <row r="3508" spans="12:12">
      <c r="L3508" s="16" t="str">
        <f t="shared" si="310"/>
        <v>OP</v>
      </c>
    </row>
    <row r="3509" spans="12:12">
      <c r="L3509" s="16" t="str">
        <f t="shared" si="310"/>
        <v>OP</v>
      </c>
    </row>
    <row r="3510" spans="12:12">
      <c r="L3510" s="16" t="str">
        <f t="shared" si="310"/>
        <v>OP</v>
      </c>
    </row>
    <row r="3511" spans="12:12">
      <c r="L3511" s="16" t="str">
        <f t="shared" si="310"/>
        <v>OP</v>
      </c>
    </row>
    <row r="3512" spans="12:12">
      <c r="L3512" s="16" t="str">
        <f t="shared" si="310"/>
        <v>OP</v>
      </c>
    </row>
    <row r="3513" spans="12:12">
      <c r="L3513" s="16" t="str">
        <f t="shared" si="310"/>
        <v>OP</v>
      </c>
    </row>
    <row r="3514" spans="12:12">
      <c r="L3514" s="16" t="str">
        <f t="shared" si="310"/>
        <v>OP</v>
      </c>
    </row>
    <row r="3515" spans="12:12">
      <c r="L3515" s="16" t="str">
        <f t="shared" si="310"/>
        <v>OP</v>
      </c>
    </row>
    <row r="3516" spans="12:12">
      <c r="L3516" s="16" t="str">
        <f t="shared" si="310"/>
        <v>OP</v>
      </c>
    </row>
    <row r="3517" spans="12:12">
      <c r="L3517" s="16" t="str">
        <f t="shared" si="310"/>
        <v>OP</v>
      </c>
    </row>
    <row r="3518" spans="12:12">
      <c r="L3518" s="16" t="str">
        <f t="shared" si="310"/>
        <v>OP</v>
      </c>
    </row>
    <row r="3519" spans="12:12">
      <c r="L3519" s="16" t="str">
        <f t="shared" si="310"/>
        <v>OP</v>
      </c>
    </row>
    <row r="3520" spans="12:12">
      <c r="L3520" s="16" t="str">
        <f t="shared" si="310"/>
        <v>OP</v>
      </c>
    </row>
    <row r="3521" spans="12:12">
      <c r="L3521" s="16" t="str">
        <f t="shared" si="310"/>
        <v>OP</v>
      </c>
    </row>
    <row r="3522" spans="12:12">
      <c r="L3522" s="16" t="str">
        <f t="shared" si="310"/>
        <v>OP</v>
      </c>
    </row>
    <row r="3523" spans="12:12">
      <c r="L3523" s="16" t="str">
        <f t="shared" si="310"/>
        <v>OP</v>
      </c>
    </row>
    <row r="3524" spans="12:12">
      <c r="L3524" s="16" t="str">
        <f t="shared" si="310"/>
        <v>OP</v>
      </c>
    </row>
    <row r="3525" spans="12:12">
      <c r="L3525" s="16" t="str">
        <f t="shared" si="310"/>
        <v>OP</v>
      </c>
    </row>
    <row r="3526" spans="12:12">
      <c r="L3526" s="16" t="str">
        <f t="shared" ref="L3526:L3589" si="311">IF(J3526&lt;0.9993,"OP","")</f>
        <v>OP</v>
      </c>
    </row>
    <row r="3527" spans="12:12">
      <c r="L3527" s="16" t="str">
        <f t="shared" si="311"/>
        <v>OP</v>
      </c>
    </row>
    <row r="3528" spans="12:12">
      <c r="L3528" s="16" t="str">
        <f t="shared" si="311"/>
        <v>OP</v>
      </c>
    </row>
    <row r="3529" spans="12:12">
      <c r="L3529" s="16" t="str">
        <f t="shared" si="311"/>
        <v>OP</v>
      </c>
    </row>
    <row r="3530" spans="12:12">
      <c r="L3530" s="16" t="str">
        <f t="shared" si="311"/>
        <v>OP</v>
      </c>
    </row>
    <row r="3531" spans="12:12">
      <c r="L3531" s="16" t="str">
        <f t="shared" si="311"/>
        <v>OP</v>
      </c>
    </row>
    <row r="3532" spans="12:12">
      <c r="L3532" s="16" t="str">
        <f t="shared" si="311"/>
        <v>OP</v>
      </c>
    </row>
    <row r="3533" spans="12:12">
      <c r="L3533" s="16" t="str">
        <f t="shared" si="311"/>
        <v>OP</v>
      </c>
    </row>
    <row r="3534" spans="12:12">
      <c r="L3534" s="16" t="str">
        <f t="shared" si="311"/>
        <v>OP</v>
      </c>
    </row>
    <row r="3535" spans="12:12">
      <c r="L3535" s="16" t="str">
        <f t="shared" si="311"/>
        <v>OP</v>
      </c>
    </row>
    <row r="3536" spans="12:12">
      <c r="L3536" s="16" t="str">
        <f t="shared" si="311"/>
        <v>OP</v>
      </c>
    </row>
    <row r="3537" spans="12:12">
      <c r="L3537" s="16" t="str">
        <f t="shared" si="311"/>
        <v>OP</v>
      </c>
    </row>
    <row r="3538" spans="12:12">
      <c r="L3538" s="16" t="str">
        <f t="shared" si="311"/>
        <v>OP</v>
      </c>
    </row>
    <row r="3539" spans="12:12">
      <c r="L3539" s="16" t="str">
        <f t="shared" si="311"/>
        <v>OP</v>
      </c>
    </row>
    <row r="3540" spans="12:12">
      <c r="L3540" s="16" t="str">
        <f t="shared" si="311"/>
        <v>OP</v>
      </c>
    </row>
    <row r="3541" spans="12:12">
      <c r="L3541" s="16" t="str">
        <f t="shared" si="311"/>
        <v>OP</v>
      </c>
    </row>
    <row r="3542" spans="12:12">
      <c r="L3542" s="16" t="str">
        <f t="shared" si="311"/>
        <v>OP</v>
      </c>
    </row>
    <row r="3543" spans="12:12">
      <c r="L3543" s="16" t="str">
        <f t="shared" si="311"/>
        <v>OP</v>
      </c>
    </row>
    <row r="3544" spans="12:12">
      <c r="L3544" s="16" t="str">
        <f t="shared" si="311"/>
        <v>OP</v>
      </c>
    </row>
    <row r="3545" spans="12:12">
      <c r="L3545" s="16" t="str">
        <f t="shared" si="311"/>
        <v>OP</v>
      </c>
    </row>
    <row r="3546" spans="12:12">
      <c r="L3546" s="16" t="str">
        <f t="shared" si="311"/>
        <v>OP</v>
      </c>
    </row>
    <row r="3547" spans="12:12">
      <c r="L3547" s="16" t="str">
        <f t="shared" si="311"/>
        <v>OP</v>
      </c>
    </row>
    <row r="3548" spans="12:12">
      <c r="L3548" s="16" t="str">
        <f t="shared" si="311"/>
        <v>OP</v>
      </c>
    </row>
    <row r="3549" spans="12:12">
      <c r="L3549" s="16" t="str">
        <f t="shared" si="311"/>
        <v>OP</v>
      </c>
    </row>
    <row r="3550" spans="12:12">
      <c r="L3550" s="16" t="str">
        <f t="shared" si="311"/>
        <v>OP</v>
      </c>
    </row>
    <row r="3551" spans="12:12">
      <c r="L3551" s="16" t="str">
        <f t="shared" si="311"/>
        <v>OP</v>
      </c>
    </row>
    <row r="3552" spans="12:12">
      <c r="L3552" s="16" t="str">
        <f t="shared" si="311"/>
        <v>OP</v>
      </c>
    </row>
    <row r="3553" spans="12:12">
      <c r="L3553" s="16" t="str">
        <f t="shared" si="311"/>
        <v>OP</v>
      </c>
    </row>
    <row r="3554" spans="12:12">
      <c r="L3554" s="16" t="str">
        <f t="shared" si="311"/>
        <v>OP</v>
      </c>
    </row>
    <row r="3555" spans="12:12">
      <c r="L3555" s="16" t="str">
        <f t="shared" si="311"/>
        <v>OP</v>
      </c>
    </row>
    <row r="3556" spans="12:12">
      <c r="L3556" s="16" t="str">
        <f t="shared" si="311"/>
        <v>OP</v>
      </c>
    </row>
    <row r="3557" spans="12:12">
      <c r="L3557" s="16" t="str">
        <f t="shared" si="311"/>
        <v>OP</v>
      </c>
    </row>
    <row r="3558" spans="12:12">
      <c r="L3558" s="16" t="str">
        <f t="shared" si="311"/>
        <v>OP</v>
      </c>
    </row>
    <row r="3559" spans="12:12">
      <c r="L3559" s="16" t="str">
        <f t="shared" si="311"/>
        <v>OP</v>
      </c>
    </row>
    <row r="3560" spans="12:12">
      <c r="L3560" s="16" t="str">
        <f t="shared" si="311"/>
        <v>OP</v>
      </c>
    </row>
    <row r="3561" spans="12:12">
      <c r="L3561" s="16" t="str">
        <f t="shared" si="311"/>
        <v>OP</v>
      </c>
    </row>
    <row r="3562" spans="12:12">
      <c r="L3562" s="16" t="str">
        <f t="shared" si="311"/>
        <v>OP</v>
      </c>
    </row>
    <row r="3563" spans="12:12">
      <c r="L3563" s="16" t="str">
        <f t="shared" si="311"/>
        <v>OP</v>
      </c>
    </row>
    <row r="3564" spans="12:12">
      <c r="L3564" s="16" t="str">
        <f t="shared" si="311"/>
        <v>OP</v>
      </c>
    </row>
    <row r="3565" spans="12:12">
      <c r="L3565" s="16" t="str">
        <f t="shared" si="311"/>
        <v>OP</v>
      </c>
    </row>
    <row r="3566" spans="12:12">
      <c r="L3566" s="16" t="str">
        <f t="shared" si="311"/>
        <v>OP</v>
      </c>
    </row>
    <row r="3567" spans="12:12">
      <c r="L3567" s="16" t="str">
        <f t="shared" si="311"/>
        <v>OP</v>
      </c>
    </row>
    <row r="3568" spans="12:12">
      <c r="L3568" s="16" t="str">
        <f t="shared" si="311"/>
        <v>OP</v>
      </c>
    </row>
    <row r="3569" spans="12:12">
      <c r="L3569" s="16" t="str">
        <f t="shared" si="311"/>
        <v>OP</v>
      </c>
    </row>
    <row r="3570" spans="12:12">
      <c r="L3570" s="16" t="str">
        <f t="shared" si="311"/>
        <v>OP</v>
      </c>
    </row>
    <row r="3571" spans="12:12">
      <c r="L3571" s="16" t="str">
        <f t="shared" si="311"/>
        <v>OP</v>
      </c>
    </row>
    <row r="3572" spans="12:12">
      <c r="L3572" s="16" t="str">
        <f t="shared" si="311"/>
        <v>OP</v>
      </c>
    </row>
    <row r="3573" spans="12:12">
      <c r="L3573" s="16" t="str">
        <f t="shared" si="311"/>
        <v>OP</v>
      </c>
    </row>
    <row r="3574" spans="12:12">
      <c r="L3574" s="16" t="str">
        <f t="shared" si="311"/>
        <v>OP</v>
      </c>
    </row>
    <row r="3575" spans="12:12">
      <c r="L3575" s="16" t="str">
        <f t="shared" si="311"/>
        <v>OP</v>
      </c>
    </row>
    <row r="3576" spans="12:12">
      <c r="L3576" s="16" t="str">
        <f t="shared" si="311"/>
        <v>OP</v>
      </c>
    </row>
    <row r="3577" spans="12:12">
      <c r="L3577" s="16" t="str">
        <f t="shared" si="311"/>
        <v>OP</v>
      </c>
    </row>
    <row r="3578" spans="12:12">
      <c r="L3578" s="16" t="str">
        <f t="shared" si="311"/>
        <v>OP</v>
      </c>
    </row>
    <row r="3579" spans="12:12">
      <c r="L3579" s="16" t="str">
        <f t="shared" si="311"/>
        <v>OP</v>
      </c>
    </row>
    <row r="3580" spans="12:12">
      <c r="L3580" s="16" t="str">
        <f t="shared" si="311"/>
        <v>OP</v>
      </c>
    </row>
    <row r="3581" spans="12:12">
      <c r="L3581" s="16" t="str">
        <f t="shared" si="311"/>
        <v>OP</v>
      </c>
    </row>
    <row r="3582" spans="12:12">
      <c r="L3582" s="16" t="str">
        <f t="shared" si="311"/>
        <v>OP</v>
      </c>
    </row>
    <row r="3583" spans="12:12">
      <c r="L3583" s="16" t="str">
        <f t="shared" si="311"/>
        <v>OP</v>
      </c>
    </row>
    <row r="3584" spans="12:12">
      <c r="L3584" s="16" t="str">
        <f t="shared" si="311"/>
        <v>OP</v>
      </c>
    </row>
    <row r="3585" spans="12:12">
      <c r="L3585" s="16" t="str">
        <f t="shared" si="311"/>
        <v>OP</v>
      </c>
    </row>
    <row r="3586" spans="12:12">
      <c r="L3586" s="16" t="str">
        <f t="shared" si="311"/>
        <v>OP</v>
      </c>
    </row>
    <row r="3587" spans="12:12">
      <c r="L3587" s="16" t="str">
        <f t="shared" si="311"/>
        <v>OP</v>
      </c>
    </row>
    <row r="3588" spans="12:12">
      <c r="L3588" s="16" t="str">
        <f t="shared" si="311"/>
        <v>OP</v>
      </c>
    </row>
    <row r="3589" spans="12:12">
      <c r="L3589" s="16" t="str">
        <f t="shared" si="311"/>
        <v>OP</v>
      </c>
    </row>
    <row r="3590" spans="12:12">
      <c r="L3590" s="16" t="str">
        <f t="shared" ref="L3590:L3653" si="312">IF(J3590&lt;0.9993,"OP","")</f>
        <v>OP</v>
      </c>
    </row>
    <row r="3591" spans="12:12">
      <c r="L3591" s="16" t="str">
        <f t="shared" si="312"/>
        <v>OP</v>
      </c>
    </row>
    <row r="3592" spans="12:12">
      <c r="L3592" s="16" t="str">
        <f t="shared" si="312"/>
        <v>OP</v>
      </c>
    </row>
    <row r="3593" spans="12:12">
      <c r="L3593" s="16" t="str">
        <f t="shared" si="312"/>
        <v>OP</v>
      </c>
    </row>
    <row r="3594" spans="12:12">
      <c r="L3594" s="16" t="str">
        <f t="shared" si="312"/>
        <v>OP</v>
      </c>
    </row>
    <row r="3595" spans="12:12">
      <c r="L3595" s="16" t="str">
        <f t="shared" si="312"/>
        <v>OP</v>
      </c>
    </row>
    <row r="3596" spans="12:12">
      <c r="L3596" s="16" t="str">
        <f t="shared" si="312"/>
        <v>OP</v>
      </c>
    </row>
    <row r="3597" spans="12:12">
      <c r="L3597" s="16" t="str">
        <f t="shared" si="312"/>
        <v>OP</v>
      </c>
    </row>
    <row r="3598" spans="12:12">
      <c r="L3598" s="16" t="str">
        <f t="shared" si="312"/>
        <v>OP</v>
      </c>
    </row>
    <row r="3599" spans="12:12">
      <c r="L3599" s="16" t="str">
        <f t="shared" si="312"/>
        <v>OP</v>
      </c>
    </row>
    <row r="3600" spans="12:12">
      <c r="L3600" s="16" t="str">
        <f t="shared" si="312"/>
        <v>OP</v>
      </c>
    </row>
    <row r="3601" spans="12:12">
      <c r="L3601" s="16" t="str">
        <f t="shared" si="312"/>
        <v>OP</v>
      </c>
    </row>
    <row r="3602" spans="12:12">
      <c r="L3602" s="16" t="str">
        <f t="shared" si="312"/>
        <v>OP</v>
      </c>
    </row>
    <row r="3603" spans="12:12">
      <c r="L3603" s="16" t="str">
        <f t="shared" si="312"/>
        <v>OP</v>
      </c>
    </row>
    <row r="3604" spans="12:12">
      <c r="L3604" s="16" t="str">
        <f t="shared" si="312"/>
        <v>OP</v>
      </c>
    </row>
    <row r="3605" spans="12:12">
      <c r="L3605" s="16" t="str">
        <f t="shared" si="312"/>
        <v>OP</v>
      </c>
    </row>
    <row r="3606" spans="12:12">
      <c r="L3606" s="16" t="str">
        <f t="shared" si="312"/>
        <v>OP</v>
      </c>
    </row>
    <row r="3607" spans="12:12">
      <c r="L3607" s="16" t="str">
        <f t="shared" si="312"/>
        <v>OP</v>
      </c>
    </row>
    <row r="3608" spans="12:12">
      <c r="L3608" s="16" t="str">
        <f t="shared" si="312"/>
        <v>OP</v>
      </c>
    </row>
    <row r="3609" spans="12:12">
      <c r="L3609" s="16" t="str">
        <f t="shared" si="312"/>
        <v>OP</v>
      </c>
    </row>
    <row r="3610" spans="12:12">
      <c r="L3610" s="16" t="str">
        <f t="shared" si="312"/>
        <v>OP</v>
      </c>
    </row>
    <row r="3611" spans="12:12">
      <c r="L3611" s="16" t="str">
        <f t="shared" si="312"/>
        <v>OP</v>
      </c>
    </row>
    <row r="3612" spans="12:12">
      <c r="L3612" s="16" t="str">
        <f t="shared" si="312"/>
        <v>OP</v>
      </c>
    </row>
    <row r="3613" spans="12:12">
      <c r="L3613" s="16" t="str">
        <f t="shared" si="312"/>
        <v>OP</v>
      </c>
    </row>
    <row r="3614" spans="12:12">
      <c r="L3614" s="16" t="str">
        <f t="shared" si="312"/>
        <v>OP</v>
      </c>
    </row>
    <row r="3615" spans="12:12">
      <c r="L3615" s="16" t="str">
        <f t="shared" si="312"/>
        <v>OP</v>
      </c>
    </row>
    <row r="3616" spans="12:12">
      <c r="L3616" s="16" t="str">
        <f t="shared" si="312"/>
        <v>OP</v>
      </c>
    </row>
    <row r="3617" spans="12:12">
      <c r="L3617" s="16" t="str">
        <f t="shared" si="312"/>
        <v>OP</v>
      </c>
    </row>
    <row r="3618" spans="12:12">
      <c r="L3618" s="16" t="str">
        <f t="shared" si="312"/>
        <v>OP</v>
      </c>
    </row>
    <row r="3619" spans="12:12">
      <c r="L3619" s="16" t="str">
        <f t="shared" si="312"/>
        <v>OP</v>
      </c>
    </row>
    <row r="3620" spans="12:12">
      <c r="L3620" s="16" t="str">
        <f t="shared" si="312"/>
        <v>OP</v>
      </c>
    </row>
    <row r="3621" spans="12:12">
      <c r="L3621" s="16" t="str">
        <f t="shared" si="312"/>
        <v>OP</v>
      </c>
    </row>
    <row r="3622" spans="12:12">
      <c r="L3622" s="16" t="str">
        <f t="shared" si="312"/>
        <v>OP</v>
      </c>
    </row>
    <row r="3623" spans="12:12">
      <c r="L3623" s="16" t="str">
        <f t="shared" si="312"/>
        <v>OP</v>
      </c>
    </row>
    <row r="3624" spans="12:12">
      <c r="L3624" s="16" t="str">
        <f t="shared" si="312"/>
        <v>OP</v>
      </c>
    </row>
    <row r="3625" spans="12:12">
      <c r="L3625" s="16" t="str">
        <f t="shared" si="312"/>
        <v>OP</v>
      </c>
    </row>
    <row r="3626" spans="12:12">
      <c r="L3626" s="16" t="str">
        <f t="shared" si="312"/>
        <v>OP</v>
      </c>
    </row>
    <row r="3627" spans="12:12">
      <c r="L3627" s="16" t="str">
        <f t="shared" si="312"/>
        <v>OP</v>
      </c>
    </row>
    <row r="3628" spans="12:12">
      <c r="L3628" s="16" t="str">
        <f t="shared" si="312"/>
        <v>OP</v>
      </c>
    </row>
    <row r="3629" spans="12:12">
      <c r="L3629" s="16" t="str">
        <f t="shared" si="312"/>
        <v>OP</v>
      </c>
    </row>
    <row r="3630" spans="12:12">
      <c r="L3630" s="16" t="str">
        <f t="shared" si="312"/>
        <v>OP</v>
      </c>
    </row>
    <row r="3631" spans="12:12">
      <c r="L3631" s="16" t="str">
        <f t="shared" si="312"/>
        <v>OP</v>
      </c>
    </row>
    <row r="3632" spans="12:12">
      <c r="L3632" s="16" t="str">
        <f t="shared" si="312"/>
        <v>OP</v>
      </c>
    </row>
    <row r="3633" spans="12:12">
      <c r="L3633" s="16" t="str">
        <f t="shared" si="312"/>
        <v>OP</v>
      </c>
    </row>
    <row r="3634" spans="12:12">
      <c r="L3634" s="16" t="str">
        <f t="shared" si="312"/>
        <v>OP</v>
      </c>
    </row>
    <row r="3635" spans="12:12">
      <c r="L3635" s="16" t="str">
        <f t="shared" si="312"/>
        <v>OP</v>
      </c>
    </row>
    <row r="3636" spans="12:12">
      <c r="L3636" s="16" t="str">
        <f t="shared" si="312"/>
        <v>OP</v>
      </c>
    </row>
    <row r="3637" spans="12:12">
      <c r="L3637" s="16" t="str">
        <f t="shared" si="312"/>
        <v>OP</v>
      </c>
    </row>
    <row r="3638" spans="12:12">
      <c r="L3638" s="16" t="str">
        <f t="shared" si="312"/>
        <v>OP</v>
      </c>
    </row>
    <row r="3639" spans="12:12">
      <c r="L3639" s="16" t="str">
        <f t="shared" si="312"/>
        <v>OP</v>
      </c>
    </row>
    <row r="3640" spans="12:12">
      <c r="L3640" s="16" t="str">
        <f t="shared" si="312"/>
        <v>OP</v>
      </c>
    </row>
    <row r="3641" spans="12:12">
      <c r="L3641" s="16" t="str">
        <f t="shared" si="312"/>
        <v>OP</v>
      </c>
    </row>
    <row r="3642" spans="12:12">
      <c r="L3642" s="16" t="str">
        <f t="shared" si="312"/>
        <v>OP</v>
      </c>
    </row>
    <row r="3643" spans="12:12">
      <c r="L3643" s="16" t="str">
        <f t="shared" si="312"/>
        <v>OP</v>
      </c>
    </row>
    <row r="3644" spans="12:12">
      <c r="L3644" s="16" t="str">
        <f t="shared" si="312"/>
        <v>OP</v>
      </c>
    </row>
    <row r="3645" spans="12:12">
      <c r="L3645" s="16" t="str">
        <f t="shared" si="312"/>
        <v>OP</v>
      </c>
    </row>
    <row r="3646" spans="12:12">
      <c r="L3646" s="16" t="str">
        <f t="shared" si="312"/>
        <v>OP</v>
      </c>
    </row>
    <row r="3647" spans="12:12">
      <c r="L3647" s="16" t="str">
        <f t="shared" si="312"/>
        <v>OP</v>
      </c>
    </row>
    <row r="3648" spans="12:12">
      <c r="L3648" s="16" t="str">
        <f t="shared" si="312"/>
        <v>OP</v>
      </c>
    </row>
    <row r="3649" spans="12:12">
      <c r="L3649" s="16" t="str">
        <f t="shared" si="312"/>
        <v>OP</v>
      </c>
    </row>
    <row r="3650" spans="12:12">
      <c r="L3650" s="16" t="str">
        <f t="shared" si="312"/>
        <v>OP</v>
      </c>
    </row>
    <row r="3651" spans="12:12">
      <c r="L3651" s="16" t="str">
        <f t="shared" si="312"/>
        <v>OP</v>
      </c>
    </row>
    <row r="3652" spans="12:12">
      <c r="L3652" s="16" t="str">
        <f t="shared" si="312"/>
        <v>OP</v>
      </c>
    </row>
    <row r="3653" spans="12:12">
      <c r="L3653" s="16" t="str">
        <f t="shared" si="312"/>
        <v>OP</v>
      </c>
    </row>
    <row r="3654" spans="12:12">
      <c r="L3654" s="16" t="str">
        <f t="shared" ref="L3654:L3717" si="313">IF(J3654&lt;0.9993,"OP","")</f>
        <v>OP</v>
      </c>
    </row>
    <row r="3655" spans="12:12">
      <c r="L3655" s="16" t="str">
        <f t="shared" si="313"/>
        <v>OP</v>
      </c>
    </row>
    <row r="3656" spans="12:12">
      <c r="L3656" s="16" t="str">
        <f t="shared" si="313"/>
        <v>OP</v>
      </c>
    </row>
    <row r="3657" spans="12:12">
      <c r="L3657" s="16" t="str">
        <f t="shared" si="313"/>
        <v>OP</v>
      </c>
    </row>
    <row r="3658" spans="12:12">
      <c r="L3658" s="16" t="str">
        <f t="shared" si="313"/>
        <v>OP</v>
      </c>
    </row>
    <row r="3659" spans="12:12">
      <c r="L3659" s="16" t="str">
        <f t="shared" si="313"/>
        <v>OP</v>
      </c>
    </row>
    <row r="3660" spans="12:12">
      <c r="L3660" s="16" t="str">
        <f t="shared" si="313"/>
        <v>OP</v>
      </c>
    </row>
    <row r="3661" spans="12:12">
      <c r="L3661" s="16" t="str">
        <f t="shared" si="313"/>
        <v>OP</v>
      </c>
    </row>
    <row r="3662" spans="12:12">
      <c r="L3662" s="16" t="str">
        <f t="shared" si="313"/>
        <v>OP</v>
      </c>
    </row>
    <row r="3663" spans="12:12">
      <c r="L3663" s="16" t="str">
        <f t="shared" si="313"/>
        <v>OP</v>
      </c>
    </row>
    <row r="3664" spans="12:12">
      <c r="L3664" s="16" t="str">
        <f t="shared" si="313"/>
        <v>OP</v>
      </c>
    </row>
    <row r="3665" spans="12:12">
      <c r="L3665" s="16" t="str">
        <f t="shared" si="313"/>
        <v>OP</v>
      </c>
    </row>
    <row r="3666" spans="12:12">
      <c r="L3666" s="16" t="str">
        <f t="shared" si="313"/>
        <v>OP</v>
      </c>
    </row>
    <row r="3667" spans="12:12">
      <c r="L3667" s="16" t="str">
        <f t="shared" si="313"/>
        <v>OP</v>
      </c>
    </row>
    <row r="3668" spans="12:12">
      <c r="L3668" s="16" t="str">
        <f t="shared" si="313"/>
        <v>OP</v>
      </c>
    </row>
    <row r="3669" spans="12:12">
      <c r="L3669" s="16" t="str">
        <f t="shared" si="313"/>
        <v>OP</v>
      </c>
    </row>
    <row r="3670" spans="12:12">
      <c r="L3670" s="16" t="str">
        <f t="shared" si="313"/>
        <v>OP</v>
      </c>
    </row>
    <row r="3671" spans="12:12">
      <c r="L3671" s="16" t="str">
        <f t="shared" si="313"/>
        <v>OP</v>
      </c>
    </row>
    <row r="3672" spans="12:12">
      <c r="L3672" s="16" t="str">
        <f t="shared" si="313"/>
        <v>OP</v>
      </c>
    </row>
    <row r="3673" spans="12:12">
      <c r="L3673" s="16" t="str">
        <f t="shared" si="313"/>
        <v>OP</v>
      </c>
    </row>
    <row r="3674" spans="12:12">
      <c r="L3674" s="16" t="str">
        <f t="shared" si="313"/>
        <v>OP</v>
      </c>
    </row>
    <row r="3675" spans="12:12">
      <c r="L3675" s="16" t="str">
        <f t="shared" si="313"/>
        <v>OP</v>
      </c>
    </row>
    <row r="3676" spans="12:12">
      <c r="L3676" s="16" t="str">
        <f t="shared" si="313"/>
        <v>OP</v>
      </c>
    </row>
    <row r="3677" spans="12:12">
      <c r="L3677" s="16" t="str">
        <f t="shared" si="313"/>
        <v>OP</v>
      </c>
    </row>
    <row r="3678" spans="12:12">
      <c r="L3678" s="16" t="str">
        <f t="shared" si="313"/>
        <v>OP</v>
      </c>
    </row>
    <row r="3679" spans="12:12">
      <c r="L3679" s="16" t="str">
        <f t="shared" si="313"/>
        <v>OP</v>
      </c>
    </row>
    <row r="3680" spans="12:12">
      <c r="L3680" s="16" t="str">
        <f t="shared" si="313"/>
        <v>OP</v>
      </c>
    </row>
    <row r="3681" spans="12:12">
      <c r="L3681" s="16" t="str">
        <f t="shared" si="313"/>
        <v>OP</v>
      </c>
    </row>
    <row r="3682" spans="12:12">
      <c r="L3682" s="16" t="str">
        <f t="shared" si="313"/>
        <v>OP</v>
      </c>
    </row>
    <row r="3683" spans="12:12">
      <c r="L3683" s="16" t="str">
        <f t="shared" si="313"/>
        <v>OP</v>
      </c>
    </row>
    <row r="3684" spans="12:12">
      <c r="L3684" s="16" t="str">
        <f t="shared" si="313"/>
        <v>OP</v>
      </c>
    </row>
    <row r="3685" spans="12:12">
      <c r="L3685" s="16" t="str">
        <f t="shared" si="313"/>
        <v>OP</v>
      </c>
    </row>
    <row r="3686" spans="12:12">
      <c r="L3686" s="16" t="str">
        <f t="shared" si="313"/>
        <v>OP</v>
      </c>
    </row>
    <row r="3687" spans="12:12">
      <c r="L3687" s="16" t="str">
        <f t="shared" si="313"/>
        <v>OP</v>
      </c>
    </row>
    <row r="3688" spans="12:12">
      <c r="L3688" s="16" t="str">
        <f t="shared" si="313"/>
        <v>OP</v>
      </c>
    </row>
    <row r="3689" spans="12:12">
      <c r="L3689" s="16" t="str">
        <f t="shared" si="313"/>
        <v>OP</v>
      </c>
    </row>
    <row r="3690" spans="12:12">
      <c r="L3690" s="16" t="str">
        <f t="shared" si="313"/>
        <v>OP</v>
      </c>
    </row>
    <row r="3691" spans="12:12">
      <c r="L3691" s="16" t="str">
        <f t="shared" si="313"/>
        <v>OP</v>
      </c>
    </row>
    <row r="3692" spans="12:12">
      <c r="L3692" s="16" t="str">
        <f t="shared" si="313"/>
        <v>OP</v>
      </c>
    </row>
    <row r="3693" spans="12:12">
      <c r="L3693" s="16" t="str">
        <f t="shared" si="313"/>
        <v>OP</v>
      </c>
    </row>
    <row r="3694" spans="12:12">
      <c r="L3694" s="16" t="str">
        <f t="shared" si="313"/>
        <v>OP</v>
      </c>
    </row>
    <row r="3695" spans="12:12">
      <c r="L3695" s="16" t="str">
        <f t="shared" si="313"/>
        <v>OP</v>
      </c>
    </row>
    <row r="3696" spans="12:12">
      <c r="L3696" s="16" t="str">
        <f t="shared" si="313"/>
        <v>OP</v>
      </c>
    </row>
    <row r="3697" spans="12:12">
      <c r="L3697" s="16" t="str">
        <f t="shared" si="313"/>
        <v>OP</v>
      </c>
    </row>
    <row r="3698" spans="12:12">
      <c r="L3698" s="16" t="str">
        <f t="shared" si="313"/>
        <v>OP</v>
      </c>
    </row>
    <row r="3699" spans="12:12">
      <c r="L3699" s="16" t="str">
        <f t="shared" si="313"/>
        <v>OP</v>
      </c>
    </row>
    <row r="3700" spans="12:12">
      <c r="L3700" s="16" t="str">
        <f t="shared" si="313"/>
        <v>OP</v>
      </c>
    </row>
    <row r="3701" spans="12:12">
      <c r="L3701" s="16" t="str">
        <f t="shared" si="313"/>
        <v>OP</v>
      </c>
    </row>
    <row r="3702" spans="12:12">
      <c r="L3702" s="16" t="str">
        <f t="shared" si="313"/>
        <v>OP</v>
      </c>
    </row>
    <row r="3703" spans="12:12">
      <c r="L3703" s="16" t="str">
        <f t="shared" si="313"/>
        <v>OP</v>
      </c>
    </row>
    <row r="3704" spans="12:12">
      <c r="L3704" s="16" t="str">
        <f t="shared" si="313"/>
        <v>OP</v>
      </c>
    </row>
    <row r="3705" spans="12:12">
      <c r="L3705" s="16" t="str">
        <f t="shared" si="313"/>
        <v>OP</v>
      </c>
    </row>
    <row r="3706" spans="12:12">
      <c r="L3706" s="16" t="str">
        <f t="shared" si="313"/>
        <v>OP</v>
      </c>
    </row>
    <row r="3707" spans="12:12">
      <c r="L3707" s="16" t="str">
        <f t="shared" si="313"/>
        <v>OP</v>
      </c>
    </row>
    <row r="3708" spans="12:12">
      <c r="L3708" s="16" t="str">
        <f t="shared" si="313"/>
        <v>OP</v>
      </c>
    </row>
    <row r="3709" spans="12:12">
      <c r="L3709" s="16" t="str">
        <f t="shared" si="313"/>
        <v>OP</v>
      </c>
    </row>
    <row r="3710" spans="12:12">
      <c r="L3710" s="16" t="str">
        <f t="shared" si="313"/>
        <v>OP</v>
      </c>
    </row>
    <row r="3711" spans="12:12">
      <c r="L3711" s="16" t="str">
        <f t="shared" si="313"/>
        <v>OP</v>
      </c>
    </row>
    <row r="3712" spans="12:12">
      <c r="L3712" s="16" t="str">
        <f t="shared" si="313"/>
        <v>OP</v>
      </c>
    </row>
    <row r="3713" spans="12:12">
      <c r="L3713" s="16" t="str">
        <f t="shared" si="313"/>
        <v>OP</v>
      </c>
    </row>
    <row r="3714" spans="12:12">
      <c r="L3714" s="16" t="str">
        <f t="shared" si="313"/>
        <v>OP</v>
      </c>
    </row>
    <row r="3715" spans="12:12">
      <c r="L3715" s="16" t="str">
        <f t="shared" si="313"/>
        <v>OP</v>
      </c>
    </row>
    <row r="3716" spans="12:12">
      <c r="L3716" s="16" t="str">
        <f t="shared" si="313"/>
        <v>OP</v>
      </c>
    </row>
    <row r="3717" spans="12:12">
      <c r="L3717" s="16" t="str">
        <f t="shared" si="313"/>
        <v>OP</v>
      </c>
    </row>
    <row r="3718" spans="12:12">
      <c r="L3718" s="16" t="str">
        <f t="shared" ref="L3718:L3781" si="314">IF(J3718&lt;0.9993,"OP","")</f>
        <v>OP</v>
      </c>
    </row>
    <row r="3719" spans="12:12">
      <c r="L3719" s="16" t="str">
        <f t="shared" si="314"/>
        <v>OP</v>
      </c>
    </row>
    <row r="3720" spans="12:12">
      <c r="L3720" s="16" t="str">
        <f t="shared" si="314"/>
        <v>OP</v>
      </c>
    </row>
    <row r="3721" spans="12:12">
      <c r="L3721" s="16" t="str">
        <f t="shared" si="314"/>
        <v>OP</v>
      </c>
    </row>
    <row r="3722" spans="12:12">
      <c r="L3722" s="16" t="str">
        <f t="shared" si="314"/>
        <v>OP</v>
      </c>
    </row>
    <row r="3723" spans="12:12">
      <c r="L3723" s="16" t="str">
        <f t="shared" si="314"/>
        <v>OP</v>
      </c>
    </row>
    <row r="3724" spans="12:12">
      <c r="L3724" s="16" t="str">
        <f t="shared" si="314"/>
        <v>OP</v>
      </c>
    </row>
    <row r="3725" spans="12:12">
      <c r="L3725" s="16" t="str">
        <f t="shared" si="314"/>
        <v>OP</v>
      </c>
    </row>
    <row r="3726" spans="12:12">
      <c r="L3726" s="16" t="str">
        <f t="shared" si="314"/>
        <v>OP</v>
      </c>
    </row>
    <row r="3727" spans="12:12">
      <c r="L3727" s="16" t="str">
        <f t="shared" si="314"/>
        <v>OP</v>
      </c>
    </row>
    <row r="3728" spans="12:12">
      <c r="L3728" s="16" t="str">
        <f t="shared" si="314"/>
        <v>OP</v>
      </c>
    </row>
    <row r="3729" spans="12:12">
      <c r="L3729" s="16" t="str">
        <f t="shared" si="314"/>
        <v>OP</v>
      </c>
    </row>
    <row r="3730" spans="12:12">
      <c r="L3730" s="16" t="str">
        <f t="shared" si="314"/>
        <v>OP</v>
      </c>
    </row>
    <row r="3731" spans="12:12">
      <c r="L3731" s="16" t="str">
        <f t="shared" si="314"/>
        <v>OP</v>
      </c>
    </row>
    <row r="3732" spans="12:12">
      <c r="L3732" s="16" t="str">
        <f t="shared" si="314"/>
        <v>OP</v>
      </c>
    </row>
    <row r="3733" spans="12:12">
      <c r="L3733" s="16" t="str">
        <f t="shared" si="314"/>
        <v>OP</v>
      </c>
    </row>
    <row r="3734" spans="12:12">
      <c r="L3734" s="16" t="str">
        <f t="shared" si="314"/>
        <v>OP</v>
      </c>
    </row>
    <row r="3735" spans="12:12">
      <c r="L3735" s="16" t="str">
        <f t="shared" si="314"/>
        <v>OP</v>
      </c>
    </row>
    <row r="3736" spans="12:12">
      <c r="L3736" s="16" t="str">
        <f t="shared" si="314"/>
        <v>OP</v>
      </c>
    </row>
    <row r="3737" spans="12:12">
      <c r="L3737" s="16" t="str">
        <f t="shared" si="314"/>
        <v>OP</v>
      </c>
    </row>
    <row r="3738" spans="12:12">
      <c r="L3738" s="16" t="str">
        <f t="shared" si="314"/>
        <v>OP</v>
      </c>
    </row>
    <row r="3739" spans="12:12">
      <c r="L3739" s="16" t="str">
        <f t="shared" si="314"/>
        <v>OP</v>
      </c>
    </row>
    <row r="3740" spans="12:12">
      <c r="L3740" s="16" t="str">
        <f t="shared" si="314"/>
        <v>OP</v>
      </c>
    </row>
    <row r="3741" spans="12:12">
      <c r="L3741" s="16" t="str">
        <f t="shared" si="314"/>
        <v>OP</v>
      </c>
    </row>
    <row r="3742" spans="12:12">
      <c r="L3742" s="16" t="str">
        <f t="shared" si="314"/>
        <v>OP</v>
      </c>
    </row>
    <row r="3743" spans="12:12">
      <c r="L3743" s="16" t="str">
        <f t="shared" si="314"/>
        <v>OP</v>
      </c>
    </row>
    <row r="3744" spans="12:12">
      <c r="L3744" s="16" t="str">
        <f t="shared" si="314"/>
        <v>OP</v>
      </c>
    </row>
    <row r="3745" spans="12:12">
      <c r="L3745" s="16" t="str">
        <f t="shared" si="314"/>
        <v>OP</v>
      </c>
    </row>
    <row r="3746" spans="12:12">
      <c r="L3746" s="16" t="str">
        <f t="shared" si="314"/>
        <v>OP</v>
      </c>
    </row>
    <row r="3747" spans="12:12">
      <c r="L3747" s="16" t="str">
        <f t="shared" si="314"/>
        <v>OP</v>
      </c>
    </row>
    <row r="3748" spans="12:12">
      <c r="L3748" s="16" t="str">
        <f t="shared" si="314"/>
        <v>OP</v>
      </c>
    </row>
    <row r="3749" spans="12:12">
      <c r="L3749" s="16" t="str">
        <f t="shared" si="314"/>
        <v>OP</v>
      </c>
    </row>
    <row r="3750" spans="12:12">
      <c r="L3750" s="16" t="str">
        <f t="shared" si="314"/>
        <v>OP</v>
      </c>
    </row>
    <row r="3751" spans="12:12">
      <c r="L3751" s="16" t="str">
        <f t="shared" si="314"/>
        <v>OP</v>
      </c>
    </row>
    <row r="3752" spans="12:12">
      <c r="L3752" s="16" t="str">
        <f t="shared" si="314"/>
        <v>OP</v>
      </c>
    </row>
    <row r="3753" spans="12:12">
      <c r="L3753" s="16" t="str">
        <f t="shared" si="314"/>
        <v>OP</v>
      </c>
    </row>
    <row r="3754" spans="12:12">
      <c r="L3754" s="16" t="str">
        <f t="shared" si="314"/>
        <v>OP</v>
      </c>
    </row>
    <row r="3755" spans="12:12">
      <c r="L3755" s="16" t="str">
        <f t="shared" si="314"/>
        <v>OP</v>
      </c>
    </row>
    <row r="3756" spans="12:12">
      <c r="L3756" s="16" t="str">
        <f t="shared" si="314"/>
        <v>OP</v>
      </c>
    </row>
    <row r="3757" spans="12:12">
      <c r="L3757" s="16" t="str">
        <f t="shared" si="314"/>
        <v>OP</v>
      </c>
    </row>
    <row r="3758" spans="12:12">
      <c r="L3758" s="16" t="str">
        <f t="shared" si="314"/>
        <v>OP</v>
      </c>
    </row>
    <row r="3759" spans="12:12">
      <c r="L3759" s="16" t="str">
        <f t="shared" si="314"/>
        <v>OP</v>
      </c>
    </row>
    <row r="3760" spans="12:12">
      <c r="L3760" s="16" t="str">
        <f t="shared" si="314"/>
        <v>OP</v>
      </c>
    </row>
    <row r="3761" spans="12:12">
      <c r="L3761" s="16" t="str">
        <f t="shared" si="314"/>
        <v>OP</v>
      </c>
    </row>
    <row r="3762" spans="12:12">
      <c r="L3762" s="16" t="str">
        <f t="shared" si="314"/>
        <v>OP</v>
      </c>
    </row>
    <row r="3763" spans="12:12">
      <c r="L3763" s="16" t="str">
        <f t="shared" si="314"/>
        <v>OP</v>
      </c>
    </row>
    <row r="3764" spans="12:12">
      <c r="L3764" s="16" t="str">
        <f t="shared" si="314"/>
        <v>OP</v>
      </c>
    </row>
    <row r="3765" spans="12:12">
      <c r="L3765" s="16" t="str">
        <f t="shared" si="314"/>
        <v>OP</v>
      </c>
    </row>
    <row r="3766" spans="12:12">
      <c r="L3766" s="16" t="str">
        <f t="shared" si="314"/>
        <v>OP</v>
      </c>
    </row>
    <row r="3767" spans="12:12">
      <c r="L3767" s="16" t="str">
        <f t="shared" si="314"/>
        <v>OP</v>
      </c>
    </row>
    <row r="3768" spans="12:12">
      <c r="L3768" s="16" t="str">
        <f t="shared" si="314"/>
        <v>OP</v>
      </c>
    </row>
    <row r="3769" spans="12:12">
      <c r="L3769" s="16" t="str">
        <f t="shared" si="314"/>
        <v>OP</v>
      </c>
    </row>
    <row r="3770" spans="12:12">
      <c r="L3770" s="16" t="str">
        <f t="shared" si="314"/>
        <v>OP</v>
      </c>
    </row>
    <row r="3771" spans="12:12">
      <c r="L3771" s="16" t="str">
        <f t="shared" si="314"/>
        <v>OP</v>
      </c>
    </row>
    <row r="3772" spans="12:12">
      <c r="L3772" s="16" t="str">
        <f t="shared" si="314"/>
        <v>OP</v>
      </c>
    </row>
    <row r="3773" spans="12:12">
      <c r="L3773" s="16" t="str">
        <f t="shared" si="314"/>
        <v>OP</v>
      </c>
    </row>
    <row r="3774" spans="12:12">
      <c r="L3774" s="16" t="str">
        <f t="shared" si="314"/>
        <v>OP</v>
      </c>
    </row>
    <row r="3775" spans="12:12">
      <c r="L3775" s="16" t="str">
        <f t="shared" si="314"/>
        <v>OP</v>
      </c>
    </row>
    <row r="3776" spans="12:12">
      <c r="L3776" s="16" t="str">
        <f t="shared" si="314"/>
        <v>OP</v>
      </c>
    </row>
    <row r="3777" spans="12:12">
      <c r="L3777" s="16" t="str">
        <f t="shared" si="314"/>
        <v>OP</v>
      </c>
    </row>
    <row r="3778" spans="12:12">
      <c r="L3778" s="16" t="str">
        <f t="shared" si="314"/>
        <v>OP</v>
      </c>
    </row>
    <row r="3779" spans="12:12">
      <c r="L3779" s="16" t="str">
        <f t="shared" si="314"/>
        <v>OP</v>
      </c>
    </row>
    <row r="3780" spans="12:12">
      <c r="L3780" s="16" t="str">
        <f t="shared" si="314"/>
        <v>OP</v>
      </c>
    </row>
    <row r="3781" spans="12:12">
      <c r="L3781" s="16" t="str">
        <f t="shared" si="314"/>
        <v>OP</v>
      </c>
    </row>
    <row r="3782" spans="12:12">
      <c r="L3782" s="16" t="str">
        <f t="shared" ref="L3782:L3845" si="315">IF(J3782&lt;0.9993,"OP","")</f>
        <v>OP</v>
      </c>
    </row>
    <row r="3783" spans="12:12">
      <c r="L3783" s="16" t="str">
        <f t="shared" si="315"/>
        <v>OP</v>
      </c>
    </row>
    <row r="3784" spans="12:12">
      <c r="L3784" s="16" t="str">
        <f t="shared" si="315"/>
        <v>OP</v>
      </c>
    </row>
    <row r="3785" spans="12:12">
      <c r="L3785" s="16" t="str">
        <f t="shared" si="315"/>
        <v>OP</v>
      </c>
    </row>
    <row r="3786" spans="12:12">
      <c r="L3786" s="16" t="str">
        <f t="shared" si="315"/>
        <v>OP</v>
      </c>
    </row>
    <row r="3787" spans="12:12">
      <c r="L3787" s="16" t="str">
        <f t="shared" si="315"/>
        <v>OP</v>
      </c>
    </row>
    <row r="3788" spans="12:12">
      <c r="L3788" s="16" t="str">
        <f t="shared" si="315"/>
        <v>OP</v>
      </c>
    </row>
    <row r="3789" spans="12:12">
      <c r="L3789" s="16" t="str">
        <f t="shared" si="315"/>
        <v>OP</v>
      </c>
    </row>
    <row r="3790" spans="12:12">
      <c r="L3790" s="16" t="str">
        <f t="shared" si="315"/>
        <v>OP</v>
      </c>
    </row>
    <row r="3791" spans="12:12">
      <c r="L3791" s="16" t="str">
        <f t="shared" si="315"/>
        <v>OP</v>
      </c>
    </row>
    <row r="3792" spans="12:12">
      <c r="L3792" s="16" t="str">
        <f t="shared" si="315"/>
        <v>OP</v>
      </c>
    </row>
    <row r="3793" spans="12:12">
      <c r="L3793" s="16" t="str">
        <f t="shared" si="315"/>
        <v>OP</v>
      </c>
    </row>
    <row r="3794" spans="12:12">
      <c r="L3794" s="16" t="str">
        <f t="shared" si="315"/>
        <v>OP</v>
      </c>
    </row>
    <row r="3795" spans="12:12">
      <c r="L3795" s="16" t="str">
        <f t="shared" si="315"/>
        <v>OP</v>
      </c>
    </row>
    <row r="3796" spans="12:12">
      <c r="L3796" s="16" t="str">
        <f t="shared" si="315"/>
        <v>OP</v>
      </c>
    </row>
    <row r="3797" spans="12:12">
      <c r="L3797" s="16" t="str">
        <f t="shared" si="315"/>
        <v>OP</v>
      </c>
    </row>
    <row r="3798" spans="12:12">
      <c r="L3798" s="16" t="str">
        <f t="shared" si="315"/>
        <v>OP</v>
      </c>
    </row>
    <row r="3799" spans="12:12">
      <c r="L3799" s="16" t="str">
        <f t="shared" si="315"/>
        <v>OP</v>
      </c>
    </row>
    <row r="3800" spans="12:12">
      <c r="L3800" s="16" t="str">
        <f t="shared" si="315"/>
        <v>OP</v>
      </c>
    </row>
    <row r="3801" spans="12:12">
      <c r="L3801" s="16" t="str">
        <f t="shared" si="315"/>
        <v>OP</v>
      </c>
    </row>
    <row r="3802" spans="12:12">
      <c r="L3802" s="16" t="str">
        <f t="shared" si="315"/>
        <v>OP</v>
      </c>
    </row>
    <row r="3803" spans="12:12">
      <c r="L3803" s="16" t="str">
        <f t="shared" si="315"/>
        <v>OP</v>
      </c>
    </row>
    <row r="3804" spans="12:12">
      <c r="L3804" s="16" t="str">
        <f t="shared" si="315"/>
        <v>OP</v>
      </c>
    </row>
    <row r="3805" spans="12:12">
      <c r="L3805" s="16" t="str">
        <f t="shared" si="315"/>
        <v>OP</v>
      </c>
    </row>
    <row r="3806" spans="12:12">
      <c r="L3806" s="16" t="str">
        <f t="shared" si="315"/>
        <v>OP</v>
      </c>
    </row>
    <row r="3807" spans="12:12">
      <c r="L3807" s="16" t="str">
        <f t="shared" si="315"/>
        <v>OP</v>
      </c>
    </row>
    <row r="3808" spans="12:12">
      <c r="L3808" s="16" t="str">
        <f t="shared" si="315"/>
        <v>OP</v>
      </c>
    </row>
    <row r="3809" spans="12:12">
      <c r="L3809" s="16" t="str">
        <f t="shared" si="315"/>
        <v>OP</v>
      </c>
    </row>
    <row r="3810" spans="12:12">
      <c r="L3810" s="16" t="str">
        <f t="shared" si="315"/>
        <v>OP</v>
      </c>
    </row>
    <row r="3811" spans="12:12">
      <c r="L3811" s="16" t="str">
        <f t="shared" si="315"/>
        <v>OP</v>
      </c>
    </row>
    <row r="3812" spans="12:12">
      <c r="L3812" s="16" t="str">
        <f t="shared" si="315"/>
        <v>OP</v>
      </c>
    </row>
    <row r="3813" spans="12:12">
      <c r="L3813" s="16" t="str">
        <f t="shared" si="315"/>
        <v>OP</v>
      </c>
    </row>
    <row r="3814" spans="12:12">
      <c r="L3814" s="16" t="str">
        <f t="shared" si="315"/>
        <v>OP</v>
      </c>
    </row>
    <row r="3815" spans="12:12">
      <c r="L3815" s="16" t="str">
        <f t="shared" si="315"/>
        <v>OP</v>
      </c>
    </row>
    <row r="3816" spans="12:12">
      <c r="L3816" s="16" t="str">
        <f t="shared" si="315"/>
        <v>OP</v>
      </c>
    </row>
    <row r="3817" spans="12:12">
      <c r="L3817" s="16" t="str">
        <f t="shared" si="315"/>
        <v>OP</v>
      </c>
    </row>
    <row r="3818" spans="12:12">
      <c r="L3818" s="16" t="str">
        <f t="shared" si="315"/>
        <v>OP</v>
      </c>
    </row>
    <row r="3819" spans="12:12">
      <c r="L3819" s="16" t="str">
        <f t="shared" si="315"/>
        <v>OP</v>
      </c>
    </row>
    <row r="3820" spans="12:12">
      <c r="L3820" s="16" t="str">
        <f t="shared" si="315"/>
        <v>OP</v>
      </c>
    </row>
    <row r="3821" spans="12:12">
      <c r="L3821" s="16" t="str">
        <f t="shared" si="315"/>
        <v>OP</v>
      </c>
    </row>
    <row r="3822" spans="12:12">
      <c r="L3822" s="16" t="str">
        <f t="shared" si="315"/>
        <v>OP</v>
      </c>
    </row>
    <row r="3823" spans="12:12">
      <c r="L3823" s="16" t="str">
        <f t="shared" si="315"/>
        <v>OP</v>
      </c>
    </row>
    <row r="3824" spans="12:12">
      <c r="L3824" s="16" t="str">
        <f t="shared" si="315"/>
        <v>OP</v>
      </c>
    </row>
    <row r="3825" spans="12:12">
      <c r="L3825" s="16" t="str">
        <f t="shared" si="315"/>
        <v>OP</v>
      </c>
    </row>
    <row r="3826" spans="12:12">
      <c r="L3826" s="16" t="str">
        <f t="shared" si="315"/>
        <v>OP</v>
      </c>
    </row>
    <row r="3827" spans="12:12">
      <c r="L3827" s="16" t="str">
        <f t="shared" si="315"/>
        <v>OP</v>
      </c>
    </row>
    <row r="3828" spans="12:12">
      <c r="L3828" s="16" t="str">
        <f t="shared" si="315"/>
        <v>OP</v>
      </c>
    </row>
    <row r="3829" spans="12:12">
      <c r="L3829" s="16" t="str">
        <f t="shared" si="315"/>
        <v>OP</v>
      </c>
    </row>
    <row r="3830" spans="12:12">
      <c r="L3830" s="16" t="str">
        <f t="shared" si="315"/>
        <v>OP</v>
      </c>
    </row>
    <row r="3831" spans="12:12">
      <c r="L3831" s="16" t="str">
        <f t="shared" si="315"/>
        <v>OP</v>
      </c>
    </row>
    <row r="3832" spans="12:12">
      <c r="L3832" s="16" t="str">
        <f t="shared" si="315"/>
        <v>OP</v>
      </c>
    </row>
    <row r="3833" spans="12:12">
      <c r="L3833" s="16" t="str">
        <f t="shared" si="315"/>
        <v>OP</v>
      </c>
    </row>
    <row r="3834" spans="12:12">
      <c r="L3834" s="16" t="str">
        <f t="shared" si="315"/>
        <v>OP</v>
      </c>
    </row>
    <row r="3835" spans="12:12">
      <c r="L3835" s="16" t="str">
        <f t="shared" si="315"/>
        <v>OP</v>
      </c>
    </row>
    <row r="3836" spans="12:12">
      <c r="L3836" s="16" t="str">
        <f t="shared" si="315"/>
        <v>OP</v>
      </c>
    </row>
    <row r="3837" spans="12:12">
      <c r="L3837" s="16" t="str">
        <f t="shared" si="315"/>
        <v>OP</v>
      </c>
    </row>
    <row r="3838" spans="12:12">
      <c r="L3838" s="16" t="str">
        <f t="shared" si="315"/>
        <v>OP</v>
      </c>
    </row>
    <row r="3839" spans="12:12">
      <c r="L3839" s="16" t="str">
        <f t="shared" si="315"/>
        <v>OP</v>
      </c>
    </row>
    <row r="3840" spans="12:12">
      <c r="L3840" s="16" t="str">
        <f t="shared" si="315"/>
        <v>OP</v>
      </c>
    </row>
    <row r="3841" spans="12:12">
      <c r="L3841" s="16" t="str">
        <f t="shared" si="315"/>
        <v>OP</v>
      </c>
    </row>
    <row r="3842" spans="12:12">
      <c r="L3842" s="16" t="str">
        <f t="shared" si="315"/>
        <v>OP</v>
      </c>
    </row>
    <row r="3843" spans="12:12">
      <c r="L3843" s="16" t="str">
        <f t="shared" si="315"/>
        <v>OP</v>
      </c>
    </row>
    <row r="3844" spans="12:12">
      <c r="L3844" s="16" t="str">
        <f t="shared" si="315"/>
        <v>OP</v>
      </c>
    </row>
    <row r="3845" spans="12:12">
      <c r="L3845" s="16" t="str">
        <f t="shared" si="315"/>
        <v>OP</v>
      </c>
    </row>
    <row r="3846" spans="12:12">
      <c r="L3846" s="16" t="str">
        <f t="shared" ref="L3846:L3909" si="316">IF(J3846&lt;0.9993,"OP","")</f>
        <v>OP</v>
      </c>
    </row>
    <row r="3847" spans="12:12">
      <c r="L3847" s="16" t="str">
        <f t="shared" si="316"/>
        <v>OP</v>
      </c>
    </row>
    <row r="3848" spans="12:12">
      <c r="L3848" s="16" t="str">
        <f t="shared" si="316"/>
        <v>OP</v>
      </c>
    </row>
    <row r="3849" spans="12:12">
      <c r="L3849" s="16" t="str">
        <f t="shared" si="316"/>
        <v>OP</v>
      </c>
    </row>
    <row r="3850" spans="12:12">
      <c r="L3850" s="16" t="str">
        <f t="shared" si="316"/>
        <v>OP</v>
      </c>
    </row>
    <row r="3851" spans="12:12">
      <c r="L3851" s="16" t="str">
        <f t="shared" si="316"/>
        <v>OP</v>
      </c>
    </row>
    <row r="3852" spans="12:12">
      <c r="L3852" s="16" t="str">
        <f t="shared" si="316"/>
        <v>OP</v>
      </c>
    </row>
    <row r="3853" spans="12:12">
      <c r="L3853" s="16" t="str">
        <f t="shared" si="316"/>
        <v>OP</v>
      </c>
    </row>
    <row r="3854" spans="12:12">
      <c r="L3854" s="16" t="str">
        <f t="shared" si="316"/>
        <v>OP</v>
      </c>
    </row>
    <row r="3855" spans="12:12">
      <c r="L3855" s="16" t="str">
        <f t="shared" si="316"/>
        <v>OP</v>
      </c>
    </row>
    <row r="3856" spans="12:12">
      <c r="L3856" s="16" t="str">
        <f t="shared" si="316"/>
        <v>OP</v>
      </c>
    </row>
    <row r="3857" spans="12:12">
      <c r="L3857" s="16" t="str">
        <f t="shared" si="316"/>
        <v>OP</v>
      </c>
    </row>
    <row r="3858" spans="12:12">
      <c r="L3858" s="16" t="str">
        <f t="shared" si="316"/>
        <v>OP</v>
      </c>
    </row>
    <row r="3859" spans="12:12">
      <c r="L3859" s="16" t="str">
        <f t="shared" si="316"/>
        <v>OP</v>
      </c>
    </row>
    <row r="3860" spans="12:12">
      <c r="L3860" s="16" t="str">
        <f t="shared" si="316"/>
        <v>OP</v>
      </c>
    </row>
    <row r="3861" spans="12:12">
      <c r="L3861" s="16" t="str">
        <f t="shared" si="316"/>
        <v>OP</v>
      </c>
    </row>
    <row r="3862" spans="12:12">
      <c r="L3862" s="16" t="str">
        <f t="shared" si="316"/>
        <v>OP</v>
      </c>
    </row>
    <row r="3863" spans="12:12">
      <c r="L3863" s="16" t="str">
        <f t="shared" si="316"/>
        <v>OP</v>
      </c>
    </row>
    <row r="3864" spans="12:12">
      <c r="L3864" s="16" t="str">
        <f t="shared" si="316"/>
        <v>OP</v>
      </c>
    </row>
    <row r="3865" spans="12:12">
      <c r="L3865" s="16" t="str">
        <f t="shared" si="316"/>
        <v>OP</v>
      </c>
    </row>
    <row r="3866" spans="12:12">
      <c r="L3866" s="16" t="str">
        <f t="shared" si="316"/>
        <v>OP</v>
      </c>
    </row>
    <row r="3867" spans="12:12">
      <c r="L3867" s="16" t="str">
        <f t="shared" si="316"/>
        <v>OP</v>
      </c>
    </row>
    <row r="3868" spans="12:12">
      <c r="L3868" s="16" t="str">
        <f t="shared" si="316"/>
        <v>OP</v>
      </c>
    </row>
    <row r="3869" spans="12:12">
      <c r="L3869" s="16" t="str">
        <f t="shared" si="316"/>
        <v>OP</v>
      </c>
    </row>
    <row r="3870" spans="12:12">
      <c r="L3870" s="16" t="str">
        <f t="shared" si="316"/>
        <v>OP</v>
      </c>
    </row>
    <row r="3871" spans="12:12">
      <c r="L3871" s="16" t="str">
        <f t="shared" si="316"/>
        <v>OP</v>
      </c>
    </row>
    <row r="3872" spans="12:12">
      <c r="L3872" s="16" t="str">
        <f t="shared" si="316"/>
        <v>OP</v>
      </c>
    </row>
    <row r="3873" spans="12:12">
      <c r="L3873" s="16" t="str">
        <f t="shared" si="316"/>
        <v>OP</v>
      </c>
    </row>
    <row r="3874" spans="12:12">
      <c r="L3874" s="16" t="str">
        <f t="shared" si="316"/>
        <v>OP</v>
      </c>
    </row>
    <row r="3875" spans="12:12">
      <c r="L3875" s="16" t="str">
        <f t="shared" si="316"/>
        <v>OP</v>
      </c>
    </row>
    <row r="3876" spans="12:12">
      <c r="L3876" s="16" t="str">
        <f t="shared" si="316"/>
        <v>OP</v>
      </c>
    </row>
    <row r="3877" spans="12:12">
      <c r="L3877" s="16" t="str">
        <f t="shared" si="316"/>
        <v>OP</v>
      </c>
    </row>
    <row r="3878" spans="12:12">
      <c r="L3878" s="16" t="str">
        <f t="shared" si="316"/>
        <v>OP</v>
      </c>
    </row>
    <row r="3879" spans="12:12">
      <c r="L3879" s="16" t="str">
        <f t="shared" si="316"/>
        <v>OP</v>
      </c>
    </row>
    <row r="3880" spans="12:12">
      <c r="L3880" s="16" t="str">
        <f t="shared" si="316"/>
        <v>OP</v>
      </c>
    </row>
    <row r="3881" spans="12:12">
      <c r="L3881" s="16" t="str">
        <f t="shared" si="316"/>
        <v>OP</v>
      </c>
    </row>
    <row r="3882" spans="12:12">
      <c r="L3882" s="16" t="str">
        <f t="shared" si="316"/>
        <v>OP</v>
      </c>
    </row>
    <row r="3883" spans="12:12">
      <c r="L3883" s="16" t="str">
        <f t="shared" si="316"/>
        <v>OP</v>
      </c>
    </row>
    <row r="3884" spans="12:12">
      <c r="L3884" s="16" t="str">
        <f t="shared" si="316"/>
        <v>OP</v>
      </c>
    </row>
    <row r="3885" spans="12:12">
      <c r="L3885" s="16" t="str">
        <f t="shared" si="316"/>
        <v>OP</v>
      </c>
    </row>
    <row r="3886" spans="12:12">
      <c r="L3886" s="16" t="str">
        <f t="shared" si="316"/>
        <v>OP</v>
      </c>
    </row>
    <row r="3887" spans="12:12">
      <c r="L3887" s="16" t="str">
        <f t="shared" si="316"/>
        <v>OP</v>
      </c>
    </row>
    <row r="3888" spans="12:12">
      <c r="L3888" s="16" t="str">
        <f t="shared" si="316"/>
        <v>OP</v>
      </c>
    </row>
    <row r="3889" spans="12:12">
      <c r="L3889" s="16" t="str">
        <f t="shared" si="316"/>
        <v>OP</v>
      </c>
    </row>
    <row r="3890" spans="12:12">
      <c r="L3890" s="16" t="str">
        <f t="shared" si="316"/>
        <v>OP</v>
      </c>
    </row>
    <row r="3891" spans="12:12">
      <c r="L3891" s="16" t="str">
        <f t="shared" si="316"/>
        <v>OP</v>
      </c>
    </row>
    <row r="3892" spans="12:12">
      <c r="L3892" s="16" t="str">
        <f t="shared" si="316"/>
        <v>OP</v>
      </c>
    </row>
    <row r="3893" spans="12:12">
      <c r="L3893" s="16" t="str">
        <f t="shared" si="316"/>
        <v>OP</v>
      </c>
    </row>
    <row r="3894" spans="12:12">
      <c r="L3894" s="16" t="str">
        <f t="shared" si="316"/>
        <v>OP</v>
      </c>
    </row>
    <row r="3895" spans="12:12">
      <c r="L3895" s="16" t="str">
        <f t="shared" si="316"/>
        <v>OP</v>
      </c>
    </row>
    <row r="3896" spans="12:12">
      <c r="L3896" s="16" t="str">
        <f t="shared" si="316"/>
        <v>OP</v>
      </c>
    </row>
    <row r="3897" spans="12:12">
      <c r="L3897" s="16" t="str">
        <f t="shared" si="316"/>
        <v>OP</v>
      </c>
    </row>
    <row r="3898" spans="12:12">
      <c r="L3898" s="16" t="str">
        <f t="shared" si="316"/>
        <v>OP</v>
      </c>
    </row>
    <row r="3899" spans="12:12">
      <c r="L3899" s="16" t="str">
        <f t="shared" si="316"/>
        <v>OP</v>
      </c>
    </row>
    <row r="3900" spans="12:12">
      <c r="L3900" s="16" t="str">
        <f t="shared" si="316"/>
        <v>OP</v>
      </c>
    </row>
    <row r="3901" spans="12:12">
      <c r="L3901" s="16" t="str">
        <f t="shared" si="316"/>
        <v>OP</v>
      </c>
    </row>
    <row r="3902" spans="12:12">
      <c r="L3902" s="16" t="str">
        <f t="shared" si="316"/>
        <v>OP</v>
      </c>
    </row>
    <row r="3903" spans="12:12">
      <c r="L3903" s="16" t="str">
        <f t="shared" si="316"/>
        <v>OP</v>
      </c>
    </row>
    <row r="3904" spans="12:12">
      <c r="L3904" s="16" t="str">
        <f t="shared" si="316"/>
        <v>OP</v>
      </c>
    </row>
    <row r="3905" spans="12:12">
      <c r="L3905" s="16" t="str">
        <f t="shared" si="316"/>
        <v>OP</v>
      </c>
    </row>
    <row r="3906" spans="12:12">
      <c r="L3906" s="16" t="str">
        <f t="shared" si="316"/>
        <v>OP</v>
      </c>
    </row>
    <row r="3907" spans="12:12">
      <c r="L3907" s="16" t="str">
        <f t="shared" si="316"/>
        <v>OP</v>
      </c>
    </row>
    <row r="3908" spans="12:12">
      <c r="L3908" s="16" t="str">
        <f t="shared" si="316"/>
        <v>OP</v>
      </c>
    </row>
    <row r="3909" spans="12:12">
      <c r="L3909" s="16" t="str">
        <f t="shared" si="316"/>
        <v>OP</v>
      </c>
    </row>
    <row r="3910" spans="12:12">
      <c r="L3910" s="16" t="str">
        <f t="shared" ref="L3910:L3973" si="317">IF(J3910&lt;0.9993,"OP","")</f>
        <v>OP</v>
      </c>
    </row>
    <row r="3911" spans="12:12">
      <c r="L3911" s="16" t="str">
        <f t="shared" si="317"/>
        <v>OP</v>
      </c>
    </row>
    <row r="3912" spans="12:12">
      <c r="L3912" s="16" t="str">
        <f t="shared" si="317"/>
        <v>OP</v>
      </c>
    </row>
    <row r="3913" spans="12:12">
      <c r="L3913" s="16" t="str">
        <f t="shared" si="317"/>
        <v>OP</v>
      </c>
    </row>
    <row r="3914" spans="12:12">
      <c r="L3914" s="16" t="str">
        <f t="shared" si="317"/>
        <v>OP</v>
      </c>
    </row>
    <row r="3915" spans="12:12">
      <c r="L3915" s="16" t="str">
        <f t="shared" si="317"/>
        <v>OP</v>
      </c>
    </row>
    <row r="3916" spans="12:12">
      <c r="L3916" s="16" t="str">
        <f t="shared" si="317"/>
        <v>OP</v>
      </c>
    </row>
    <row r="3917" spans="12:12">
      <c r="L3917" s="16" t="str">
        <f t="shared" si="317"/>
        <v>OP</v>
      </c>
    </row>
    <row r="3918" spans="12:12">
      <c r="L3918" s="16" t="str">
        <f t="shared" si="317"/>
        <v>OP</v>
      </c>
    </row>
    <row r="3919" spans="12:12">
      <c r="L3919" s="16" t="str">
        <f t="shared" si="317"/>
        <v>OP</v>
      </c>
    </row>
    <row r="3920" spans="12:12">
      <c r="L3920" s="16" t="str">
        <f t="shared" si="317"/>
        <v>OP</v>
      </c>
    </row>
    <row r="3921" spans="12:12">
      <c r="L3921" s="16" t="str">
        <f t="shared" si="317"/>
        <v>OP</v>
      </c>
    </row>
    <row r="3922" spans="12:12">
      <c r="L3922" s="16" t="str">
        <f t="shared" si="317"/>
        <v>OP</v>
      </c>
    </row>
    <row r="3923" spans="12:12">
      <c r="L3923" s="16" t="str">
        <f t="shared" si="317"/>
        <v>OP</v>
      </c>
    </row>
    <row r="3924" spans="12:12">
      <c r="L3924" s="16" t="str">
        <f t="shared" si="317"/>
        <v>OP</v>
      </c>
    </row>
    <row r="3925" spans="12:12">
      <c r="L3925" s="16" t="str">
        <f t="shared" si="317"/>
        <v>OP</v>
      </c>
    </row>
    <row r="3926" spans="12:12">
      <c r="L3926" s="16" t="str">
        <f t="shared" si="317"/>
        <v>OP</v>
      </c>
    </row>
    <row r="3927" spans="12:12">
      <c r="L3927" s="16" t="str">
        <f t="shared" si="317"/>
        <v>OP</v>
      </c>
    </row>
    <row r="3928" spans="12:12">
      <c r="L3928" s="16" t="str">
        <f t="shared" si="317"/>
        <v>OP</v>
      </c>
    </row>
    <row r="3929" spans="12:12">
      <c r="L3929" s="16" t="str">
        <f t="shared" si="317"/>
        <v>OP</v>
      </c>
    </row>
    <row r="3930" spans="12:12">
      <c r="L3930" s="16" t="str">
        <f t="shared" si="317"/>
        <v>OP</v>
      </c>
    </row>
    <row r="3931" spans="12:12">
      <c r="L3931" s="16" t="str">
        <f t="shared" si="317"/>
        <v>OP</v>
      </c>
    </row>
    <row r="3932" spans="12:12">
      <c r="L3932" s="16" t="str">
        <f t="shared" si="317"/>
        <v>OP</v>
      </c>
    </row>
    <row r="3933" spans="12:12">
      <c r="L3933" s="16" t="str">
        <f t="shared" si="317"/>
        <v>OP</v>
      </c>
    </row>
    <row r="3934" spans="12:12">
      <c r="L3934" s="16" t="str">
        <f t="shared" si="317"/>
        <v>OP</v>
      </c>
    </row>
    <row r="3935" spans="12:12">
      <c r="L3935" s="16" t="str">
        <f t="shared" si="317"/>
        <v>OP</v>
      </c>
    </row>
    <row r="3936" spans="12:12">
      <c r="L3936" s="16" t="str">
        <f t="shared" si="317"/>
        <v>OP</v>
      </c>
    </row>
    <row r="3937" spans="12:12">
      <c r="L3937" s="16" t="str">
        <f t="shared" si="317"/>
        <v>OP</v>
      </c>
    </row>
    <row r="3938" spans="12:12">
      <c r="L3938" s="16" t="str">
        <f t="shared" si="317"/>
        <v>OP</v>
      </c>
    </row>
    <row r="3939" spans="12:12">
      <c r="L3939" s="16" t="str">
        <f t="shared" si="317"/>
        <v>OP</v>
      </c>
    </row>
    <row r="3940" spans="12:12">
      <c r="L3940" s="16" t="str">
        <f t="shared" si="317"/>
        <v>OP</v>
      </c>
    </row>
    <row r="3941" spans="12:12">
      <c r="L3941" s="16" t="str">
        <f t="shared" si="317"/>
        <v>OP</v>
      </c>
    </row>
    <row r="3942" spans="12:12">
      <c r="L3942" s="16" t="str">
        <f t="shared" si="317"/>
        <v>OP</v>
      </c>
    </row>
    <row r="3943" spans="12:12">
      <c r="L3943" s="16" t="str">
        <f t="shared" si="317"/>
        <v>OP</v>
      </c>
    </row>
    <row r="3944" spans="12:12">
      <c r="L3944" s="16" t="str">
        <f t="shared" si="317"/>
        <v>OP</v>
      </c>
    </row>
    <row r="3945" spans="12:12">
      <c r="L3945" s="16" t="str">
        <f t="shared" si="317"/>
        <v>OP</v>
      </c>
    </row>
    <row r="3946" spans="12:12">
      <c r="L3946" s="16" t="str">
        <f t="shared" si="317"/>
        <v>OP</v>
      </c>
    </row>
    <row r="3947" spans="12:12">
      <c r="L3947" s="16" t="str">
        <f t="shared" si="317"/>
        <v>OP</v>
      </c>
    </row>
    <row r="3948" spans="12:12">
      <c r="L3948" s="16" t="str">
        <f t="shared" si="317"/>
        <v>OP</v>
      </c>
    </row>
    <row r="3949" spans="12:12">
      <c r="L3949" s="16" t="str">
        <f t="shared" si="317"/>
        <v>OP</v>
      </c>
    </row>
    <row r="3950" spans="12:12">
      <c r="L3950" s="16" t="str">
        <f t="shared" si="317"/>
        <v>OP</v>
      </c>
    </row>
    <row r="3951" spans="12:12">
      <c r="L3951" s="16" t="str">
        <f t="shared" si="317"/>
        <v>OP</v>
      </c>
    </row>
    <row r="3952" spans="12:12">
      <c r="L3952" s="16" t="str">
        <f t="shared" si="317"/>
        <v>OP</v>
      </c>
    </row>
    <row r="3953" spans="12:12">
      <c r="L3953" s="16" t="str">
        <f t="shared" si="317"/>
        <v>OP</v>
      </c>
    </row>
    <row r="3954" spans="12:12">
      <c r="L3954" s="16" t="str">
        <f t="shared" si="317"/>
        <v>OP</v>
      </c>
    </row>
    <row r="3955" spans="12:12">
      <c r="L3955" s="16" t="str">
        <f t="shared" si="317"/>
        <v>OP</v>
      </c>
    </row>
    <row r="3956" spans="12:12">
      <c r="L3956" s="16" t="str">
        <f t="shared" si="317"/>
        <v>OP</v>
      </c>
    </row>
    <row r="3957" spans="12:12">
      <c r="L3957" s="16" t="str">
        <f t="shared" si="317"/>
        <v>OP</v>
      </c>
    </row>
    <row r="3958" spans="12:12">
      <c r="L3958" s="16" t="str">
        <f t="shared" si="317"/>
        <v>OP</v>
      </c>
    </row>
    <row r="3959" spans="12:12">
      <c r="L3959" s="16" t="str">
        <f t="shared" si="317"/>
        <v>OP</v>
      </c>
    </row>
    <row r="3960" spans="12:12">
      <c r="L3960" s="16" t="str">
        <f t="shared" si="317"/>
        <v>OP</v>
      </c>
    </row>
    <row r="3961" spans="12:12">
      <c r="L3961" s="16" t="str">
        <f t="shared" si="317"/>
        <v>OP</v>
      </c>
    </row>
    <row r="3962" spans="12:12">
      <c r="L3962" s="16" t="str">
        <f t="shared" si="317"/>
        <v>OP</v>
      </c>
    </row>
    <row r="3963" spans="12:12">
      <c r="L3963" s="16" t="str">
        <f t="shared" si="317"/>
        <v>OP</v>
      </c>
    </row>
    <row r="3964" spans="12:12">
      <c r="L3964" s="16" t="str">
        <f t="shared" si="317"/>
        <v>OP</v>
      </c>
    </row>
    <row r="3965" spans="12:12">
      <c r="L3965" s="16" t="str">
        <f t="shared" si="317"/>
        <v>OP</v>
      </c>
    </row>
    <row r="3966" spans="12:12">
      <c r="L3966" s="16" t="str">
        <f t="shared" si="317"/>
        <v>OP</v>
      </c>
    </row>
    <row r="3967" spans="12:12">
      <c r="L3967" s="16" t="str">
        <f t="shared" si="317"/>
        <v>OP</v>
      </c>
    </row>
    <row r="3968" spans="12:12">
      <c r="L3968" s="16" t="str">
        <f t="shared" si="317"/>
        <v>OP</v>
      </c>
    </row>
    <row r="3969" spans="12:12">
      <c r="L3969" s="16" t="str">
        <f t="shared" si="317"/>
        <v>OP</v>
      </c>
    </row>
    <row r="3970" spans="12:12">
      <c r="L3970" s="16" t="str">
        <f t="shared" si="317"/>
        <v>OP</v>
      </c>
    </row>
    <row r="3971" spans="12:12">
      <c r="L3971" s="16" t="str">
        <f t="shared" si="317"/>
        <v>OP</v>
      </c>
    </row>
    <row r="3972" spans="12:12">
      <c r="L3972" s="16" t="str">
        <f t="shared" si="317"/>
        <v>OP</v>
      </c>
    </row>
    <row r="3973" spans="12:12">
      <c r="L3973" s="16" t="str">
        <f t="shared" si="317"/>
        <v>OP</v>
      </c>
    </row>
    <row r="3974" spans="12:12">
      <c r="L3974" s="16" t="str">
        <f t="shared" ref="L3974:L4037" si="318">IF(J3974&lt;0.9993,"OP","")</f>
        <v>OP</v>
      </c>
    </row>
    <row r="3975" spans="12:12">
      <c r="L3975" s="16" t="str">
        <f t="shared" si="318"/>
        <v>OP</v>
      </c>
    </row>
    <row r="3976" spans="12:12">
      <c r="L3976" s="16" t="str">
        <f t="shared" si="318"/>
        <v>OP</v>
      </c>
    </row>
    <row r="3977" spans="12:12">
      <c r="L3977" s="16" t="str">
        <f t="shared" si="318"/>
        <v>OP</v>
      </c>
    </row>
    <row r="3978" spans="12:12">
      <c r="L3978" s="16" t="str">
        <f t="shared" si="318"/>
        <v>OP</v>
      </c>
    </row>
    <row r="3979" spans="12:12">
      <c r="L3979" s="16" t="str">
        <f t="shared" si="318"/>
        <v>OP</v>
      </c>
    </row>
    <row r="3980" spans="12:12">
      <c r="L3980" s="16" t="str">
        <f t="shared" si="318"/>
        <v>OP</v>
      </c>
    </row>
    <row r="3981" spans="12:12">
      <c r="L3981" s="16" t="str">
        <f t="shared" si="318"/>
        <v>OP</v>
      </c>
    </row>
    <row r="3982" spans="12:12">
      <c r="L3982" s="16" t="str">
        <f t="shared" si="318"/>
        <v>OP</v>
      </c>
    </row>
    <row r="3983" spans="12:12">
      <c r="L3983" s="16" t="str">
        <f t="shared" si="318"/>
        <v>OP</v>
      </c>
    </row>
    <row r="3984" spans="12:12">
      <c r="L3984" s="16" t="str">
        <f t="shared" si="318"/>
        <v>OP</v>
      </c>
    </row>
    <row r="3985" spans="12:12">
      <c r="L3985" s="16" t="str">
        <f t="shared" si="318"/>
        <v>OP</v>
      </c>
    </row>
    <row r="3986" spans="12:12">
      <c r="L3986" s="16" t="str">
        <f t="shared" si="318"/>
        <v>OP</v>
      </c>
    </row>
    <row r="3987" spans="12:12">
      <c r="L3987" s="16" t="str">
        <f t="shared" si="318"/>
        <v>OP</v>
      </c>
    </row>
    <row r="3988" spans="12:12">
      <c r="L3988" s="16" t="str">
        <f t="shared" si="318"/>
        <v>OP</v>
      </c>
    </row>
    <row r="3989" spans="12:12">
      <c r="L3989" s="16" t="str">
        <f t="shared" si="318"/>
        <v>OP</v>
      </c>
    </row>
    <row r="3990" spans="12:12">
      <c r="L3990" s="16" t="str">
        <f t="shared" si="318"/>
        <v>OP</v>
      </c>
    </row>
    <row r="3991" spans="12:12">
      <c r="L3991" s="16" t="str">
        <f t="shared" si="318"/>
        <v>OP</v>
      </c>
    </row>
    <row r="3992" spans="12:12">
      <c r="L3992" s="16" t="str">
        <f t="shared" si="318"/>
        <v>OP</v>
      </c>
    </row>
    <row r="3993" spans="12:12">
      <c r="L3993" s="16" t="str">
        <f t="shared" si="318"/>
        <v>OP</v>
      </c>
    </row>
    <row r="3994" spans="12:12">
      <c r="L3994" s="16" t="str">
        <f t="shared" si="318"/>
        <v>OP</v>
      </c>
    </row>
    <row r="3995" spans="12:12">
      <c r="L3995" s="16" t="str">
        <f t="shared" si="318"/>
        <v>OP</v>
      </c>
    </row>
    <row r="3996" spans="12:12">
      <c r="L3996" s="16" t="str">
        <f t="shared" si="318"/>
        <v>OP</v>
      </c>
    </row>
    <row r="3997" spans="12:12">
      <c r="L3997" s="16" t="str">
        <f t="shared" si="318"/>
        <v>OP</v>
      </c>
    </row>
    <row r="3998" spans="12:12">
      <c r="L3998" s="16" t="str">
        <f t="shared" si="318"/>
        <v>OP</v>
      </c>
    </row>
    <row r="3999" spans="12:12">
      <c r="L3999" s="16" t="str">
        <f t="shared" si="318"/>
        <v>OP</v>
      </c>
    </row>
    <row r="4000" spans="12:12">
      <c r="L4000" s="16" t="str">
        <f t="shared" si="318"/>
        <v>OP</v>
      </c>
    </row>
    <row r="4001" spans="12:12">
      <c r="L4001" s="16" t="str">
        <f t="shared" si="318"/>
        <v>OP</v>
      </c>
    </row>
    <row r="4002" spans="12:12">
      <c r="L4002" s="16" t="str">
        <f t="shared" si="318"/>
        <v>OP</v>
      </c>
    </row>
    <row r="4003" spans="12:12">
      <c r="L4003" s="16" t="str">
        <f t="shared" si="318"/>
        <v>OP</v>
      </c>
    </row>
    <row r="4004" spans="12:12">
      <c r="L4004" s="16" t="str">
        <f t="shared" si="318"/>
        <v>OP</v>
      </c>
    </row>
    <row r="4005" spans="12:12">
      <c r="L4005" s="16" t="str">
        <f t="shared" si="318"/>
        <v>OP</v>
      </c>
    </row>
    <row r="4006" spans="12:12">
      <c r="L4006" s="16" t="str">
        <f t="shared" si="318"/>
        <v>OP</v>
      </c>
    </row>
    <row r="4007" spans="12:12">
      <c r="L4007" s="16" t="str">
        <f t="shared" si="318"/>
        <v>OP</v>
      </c>
    </row>
    <row r="4008" spans="12:12">
      <c r="L4008" s="16" t="str">
        <f t="shared" si="318"/>
        <v>OP</v>
      </c>
    </row>
    <row r="4009" spans="12:12">
      <c r="L4009" s="16" t="str">
        <f t="shared" si="318"/>
        <v>OP</v>
      </c>
    </row>
    <row r="4010" spans="12:12">
      <c r="L4010" s="16" t="str">
        <f t="shared" si="318"/>
        <v>OP</v>
      </c>
    </row>
    <row r="4011" spans="12:12">
      <c r="L4011" s="16" t="str">
        <f t="shared" si="318"/>
        <v>OP</v>
      </c>
    </row>
    <row r="4012" spans="12:12">
      <c r="L4012" s="16" t="str">
        <f t="shared" si="318"/>
        <v>OP</v>
      </c>
    </row>
    <row r="4013" spans="12:12">
      <c r="L4013" s="16" t="str">
        <f t="shared" si="318"/>
        <v>OP</v>
      </c>
    </row>
    <row r="4014" spans="12:12">
      <c r="L4014" s="16" t="str">
        <f t="shared" si="318"/>
        <v>OP</v>
      </c>
    </row>
    <row r="4015" spans="12:12">
      <c r="L4015" s="16" t="str">
        <f t="shared" si="318"/>
        <v>OP</v>
      </c>
    </row>
    <row r="4016" spans="12:12">
      <c r="L4016" s="16" t="str">
        <f t="shared" si="318"/>
        <v>OP</v>
      </c>
    </row>
    <row r="4017" spans="12:12">
      <c r="L4017" s="16" t="str">
        <f t="shared" si="318"/>
        <v>OP</v>
      </c>
    </row>
    <row r="4018" spans="12:12">
      <c r="L4018" s="16" t="str">
        <f t="shared" si="318"/>
        <v>OP</v>
      </c>
    </row>
    <row r="4019" spans="12:12">
      <c r="L4019" s="16" t="str">
        <f t="shared" si="318"/>
        <v>OP</v>
      </c>
    </row>
    <row r="4020" spans="12:12">
      <c r="L4020" s="16" t="str">
        <f t="shared" si="318"/>
        <v>OP</v>
      </c>
    </row>
    <row r="4021" spans="12:12">
      <c r="L4021" s="16" t="str">
        <f t="shared" si="318"/>
        <v>OP</v>
      </c>
    </row>
    <row r="4022" spans="12:12">
      <c r="L4022" s="16" t="str">
        <f t="shared" si="318"/>
        <v>OP</v>
      </c>
    </row>
    <row r="4023" spans="12:12">
      <c r="L4023" s="16" t="str">
        <f t="shared" si="318"/>
        <v>OP</v>
      </c>
    </row>
    <row r="4024" spans="12:12">
      <c r="L4024" s="16" t="str">
        <f t="shared" si="318"/>
        <v>OP</v>
      </c>
    </row>
    <row r="4025" spans="12:12">
      <c r="L4025" s="16" t="str">
        <f t="shared" si="318"/>
        <v>OP</v>
      </c>
    </row>
    <row r="4026" spans="12:12">
      <c r="L4026" s="16" t="str">
        <f t="shared" si="318"/>
        <v>OP</v>
      </c>
    </row>
    <row r="4027" spans="12:12">
      <c r="L4027" s="16" t="str">
        <f t="shared" si="318"/>
        <v>OP</v>
      </c>
    </row>
    <row r="4028" spans="12:12">
      <c r="L4028" s="16" t="str">
        <f t="shared" si="318"/>
        <v>OP</v>
      </c>
    </row>
    <row r="4029" spans="12:12">
      <c r="L4029" s="16" t="str">
        <f t="shared" si="318"/>
        <v>OP</v>
      </c>
    </row>
    <row r="4030" spans="12:12">
      <c r="L4030" s="16" t="str">
        <f t="shared" si="318"/>
        <v>OP</v>
      </c>
    </row>
    <row r="4031" spans="12:12">
      <c r="L4031" s="16" t="str">
        <f t="shared" si="318"/>
        <v>OP</v>
      </c>
    </row>
    <row r="4032" spans="12:12">
      <c r="L4032" s="16" t="str">
        <f t="shared" si="318"/>
        <v>OP</v>
      </c>
    </row>
    <row r="4033" spans="12:12">
      <c r="L4033" s="16" t="str">
        <f t="shared" si="318"/>
        <v>OP</v>
      </c>
    </row>
    <row r="4034" spans="12:12">
      <c r="L4034" s="16" t="str">
        <f t="shared" si="318"/>
        <v>OP</v>
      </c>
    </row>
    <row r="4035" spans="12:12">
      <c r="L4035" s="16" t="str">
        <f t="shared" si="318"/>
        <v>OP</v>
      </c>
    </row>
    <row r="4036" spans="12:12">
      <c r="L4036" s="16" t="str">
        <f t="shared" si="318"/>
        <v>OP</v>
      </c>
    </row>
    <row r="4037" spans="12:12">
      <c r="L4037" s="16" t="str">
        <f t="shared" si="318"/>
        <v>OP</v>
      </c>
    </row>
    <row r="4038" spans="12:12">
      <c r="L4038" s="16" t="str">
        <f t="shared" ref="L4038:L4101" si="319">IF(J4038&lt;0.9993,"OP","")</f>
        <v>OP</v>
      </c>
    </row>
    <row r="4039" spans="12:12">
      <c r="L4039" s="16" t="str">
        <f t="shared" si="319"/>
        <v>OP</v>
      </c>
    </row>
    <row r="4040" spans="12:12">
      <c r="L4040" s="16" t="str">
        <f t="shared" si="319"/>
        <v>OP</v>
      </c>
    </row>
    <row r="4041" spans="12:12">
      <c r="L4041" s="16" t="str">
        <f t="shared" si="319"/>
        <v>OP</v>
      </c>
    </row>
    <row r="4042" spans="12:12">
      <c r="L4042" s="16" t="str">
        <f t="shared" si="319"/>
        <v>OP</v>
      </c>
    </row>
    <row r="4043" spans="12:12">
      <c r="L4043" s="16" t="str">
        <f t="shared" si="319"/>
        <v>OP</v>
      </c>
    </row>
    <row r="4044" spans="12:12">
      <c r="L4044" s="16" t="str">
        <f t="shared" si="319"/>
        <v>OP</v>
      </c>
    </row>
    <row r="4045" spans="12:12">
      <c r="L4045" s="16" t="str">
        <f t="shared" si="319"/>
        <v>OP</v>
      </c>
    </row>
    <row r="4046" spans="12:12">
      <c r="L4046" s="16" t="str">
        <f t="shared" si="319"/>
        <v>OP</v>
      </c>
    </row>
    <row r="4047" spans="12:12">
      <c r="L4047" s="16" t="str">
        <f t="shared" si="319"/>
        <v>OP</v>
      </c>
    </row>
    <row r="4048" spans="12:12">
      <c r="L4048" s="16" t="str">
        <f t="shared" si="319"/>
        <v>OP</v>
      </c>
    </row>
    <row r="4049" spans="12:12">
      <c r="L4049" s="16" t="str">
        <f t="shared" si="319"/>
        <v>OP</v>
      </c>
    </row>
    <row r="4050" spans="12:12">
      <c r="L4050" s="16" t="str">
        <f t="shared" si="319"/>
        <v>OP</v>
      </c>
    </row>
    <row r="4051" spans="12:12">
      <c r="L4051" s="16" t="str">
        <f t="shared" si="319"/>
        <v>OP</v>
      </c>
    </row>
    <row r="4052" spans="12:12">
      <c r="L4052" s="16" t="str">
        <f t="shared" si="319"/>
        <v>OP</v>
      </c>
    </row>
    <row r="4053" spans="12:12">
      <c r="L4053" s="16" t="str">
        <f t="shared" si="319"/>
        <v>OP</v>
      </c>
    </row>
    <row r="4054" spans="12:12">
      <c r="L4054" s="16" t="str">
        <f t="shared" si="319"/>
        <v>OP</v>
      </c>
    </row>
    <row r="4055" spans="12:12">
      <c r="L4055" s="16" t="str">
        <f t="shared" si="319"/>
        <v>OP</v>
      </c>
    </row>
    <row r="4056" spans="12:12">
      <c r="L4056" s="16" t="str">
        <f t="shared" si="319"/>
        <v>OP</v>
      </c>
    </row>
    <row r="4057" spans="12:12">
      <c r="L4057" s="16" t="str">
        <f t="shared" si="319"/>
        <v>OP</v>
      </c>
    </row>
    <row r="4058" spans="12:12">
      <c r="L4058" s="16" t="str">
        <f t="shared" si="319"/>
        <v>OP</v>
      </c>
    </row>
    <row r="4059" spans="12:12">
      <c r="L4059" s="16" t="str">
        <f t="shared" si="319"/>
        <v>OP</v>
      </c>
    </row>
    <row r="4060" spans="12:12">
      <c r="L4060" s="16" t="str">
        <f t="shared" si="319"/>
        <v>OP</v>
      </c>
    </row>
    <row r="4061" spans="12:12">
      <c r="L4061" s="16" t="str">
        <f t="shared" si="319"/>
        <v>OP</v>
      </c>
    </row>
    <row r="4062" spans="12:12">
      <c r="L4062" s="16" t="str">
        <f t="shared" si="319"/>
        <v>OP</v>
      </c>
    </row>
    <row r="4063" spans="12:12">
      <c r="L4063" s="16" t="str">
        <f t="shared" si="319"/>
        <v>OP</v>
      </c>
    </row>
    <row r="4064" spans="12:12">
      <c r="L4064" s="16" t="str">
        <f t="shared" si="319"/>
        <v>OP</v>
      </c>
    </row>
    <row r="4065" spans="12:12">
      <c r="L4065" s="16" t="str">
        <f t="shared" si="319"/>
        <v>OP</v>
      </c>
    </row>
    <row r="4066" spans="12:12">
      <c r="L4066" s="16" t="str">
        <f t="shared" si="319"/>
        <v>OP</v>
      </c>
    </row>
    <row r="4067" spans="12:12">
      <c r="L4067" s="16" t="str">
        <f t="shared" si="319"/>
        <v>OP</v>
      </c>
    </row>
    <row r="4068" spans="12:12">
      <c r="L4068" s="16" t="str">
        <f t="shared" si="319"/>
        <v>OP</v>
      </c>
    </row>
    <row r="4069" spans="12:12">
      <c r="L4069" s="16" t="str">
        <f t="shared" si="319"/>
        <v>OP</v>
      </c>
    </row>
    <row r="4070" spans="12:12">
      <c r="L4070" s="16" t="str">
        <f t="shared" si="319"/>
        <v>OP</v>
      </c>
    </row>
    <row r="4071" spans="12:12">
      <c r="L4071" s="16" t="str">
        <f t="shared" si="319"/>
        <v>OP</v>
      </c>
    </row>
    <row r="4072" spans="12:12">
      <c r="L4072" s="16" t="str">
        <f t="shared" si="319"/>
        <v>OP</v>
      </c>
    </row>
    <row r="4073" spans="12:12">
      <c r="L4073" s="16" t="str">
        <f t="shared" si="319"/>
        <v>OP</v>
      </c>
    </row>
    <row r="4074" spans="12:12">
      <c r="L4074" s="16" t="str">
        <f t="shared" si="319"/>
        <v>OP</v>
      </c>
    </row>
    <row r="4075" spans="12:12">
      <c r="L4075" s="16" t="str">
        <f t="shared" si="319"/>
        <v>OP</v>
      </c>
    </row>
    <row r="4076" spans="12:12">
      <c r="L4076" s="16" t="str">
        <f t="shared" si="319"/>
        <v>OP</v>
      </c>
    </row>
    <row r="4077" spans="12:12">
      <c r="L4077" s="16" t="str">
        <f t="shared" si="319"/>
        <v>OP</v>
      </c>
    </row>
    <row r="4078" spans="12:12">
      <c r="L4078" s="16" t="str">
        <f t="shared" si="319"/>
        <v>OP</v>
      </c>
    </row>
    <row r="4079" spans="12:12">
      <c r="L4079" s="16" t="str">
        <f t="shared" si="319"/>
        <v>OP</v>
      </c>
    </row>
    <row r="4080" spans="12:12">
      <c r="L4080" s="16" t="str">
        <f t="shared" si="319"/>
        <v>OP</v>
      </c>
    </row>
    <row r="4081" spans="12:12">
      <c r="L4081" s="16" t="str">
        <f t="shared" si="319"/>
        <v>OP</v>
      </c>
    </row>
    <row r="4082" spans="12:12">
      <c r="L4082" s="16" t="str">
        <f t="shared" si="319"/>
        <v>OP</v>
      </c>
    </row>
    <row r="4083" spans="12:12">
      <c r="L4083" s="16" t="str">
        <f t="shared" si="319"/>
        <v>OP</v>
      </c>
    </row>
    <row r="4084" spans="12:12">
      <c r="L4084" s="16" t="str">
        <f t="shared" si="319"/>
        <v>OP</v>
      </c>
    </row>
    <row r="4085" spans="12:12">
      <c r="L4085" s="16" t="str">
        <f t="shared" si="319"/>
        <v>OP</v>
      </c>
    </row>
    <row r="4086" spans="12:12">
      <c r="L4086" s="16" t="str">
        <f t="shared" si="319"/>
        <v>OP</v>
      </c>
    </row>
    <row r="4087" spans="12:12">
      <c r="L4087" s="16" t="str">
        <f t="shared" si="319"/>
        <v>OP</v>
      </c>
    </row>
    <row r="4088" spans="12:12">
      <c r="L4088" s="16" t="str">
        <f t="shared" si="319"/>
        <v>OP</v>
      </c>
    </row>
    <row r="4089" spans="12:12">
      <c r="L4089" s="16" t="str">
        <f t="shared" si="319"/>
        <v>OP</v>
      </c>
    </row>
    <row r="4090" spans="12:12">
      <c r="L4090" s="16" t="str">
        <f t="shared" si="319"/>
        <v>OP</v>
      </c>
    </row>
    <row r="4091" spans="12:12">
      <c r="L4091" s="16" t="str">
        <f t="shared" si="319"/>
        <v>OP</v>
      </c>
    </row>
    <row r="4092" spans="12:12">
      <c r="L4092" s="16" t="str">
        <f t="shared" si="319"/>
        <v>OP</v>
      </c>
    </row>
    <row r="4093" spans="12:12">
      <c r="L4093" s="16" t="str">
        <f t="shared" si="319"/>
        <v>OP</v>
      </c>
    </row>
    <row r="4094" spans="12:12">
      <c r="L4094" s="16" t="str">
        <f t="shared" si="319"/>
        <v>OP</v>
      </c>
    </row>
    <row r="4095" spans="12:12">
      <c r="L4095" s="16" t="str">
        <f t="shared" si="319"/>
        <v>OP</v>
      </c>
    </row>
    <row r="4096" spans="12:12">
      <c r="L4096" s="16" t="str">
        <f t="shared" si="319"/>
        <v>OP</v>
      </c>
    </row>
    <row r="4097" spans="12:12">
      <c r="L4097" s="16" t="str">
        <f t="shared" si="319"/>
        <v>OP</v>
      </c>
    </row>
    <row r="4098" spans="12:12">
      <c r="L4098" s="16" t="str">
        <f t="shared" si="319"/>
        <v>OP</v>
      </c>
    </row>
    <row r="4099" spans="12:12">
      <c r="L4099" s="16" t="str">
        <f t="shared" si="319"/>
        <v>OP</v>
      </c>
    </row>
    <row r="4100" spans="12:12">
      <c r="L4100" s="16" t="str">
        <f t="shared" si="319"/>
        <v>OP</v>
      </c>
    </row>
    <row r="4101" spans="12:12">
      <c r="L4101" s="16" t="str">
        <f t="shared" si="319"/>
        <v>OP</v>
      </c>
    </row>
    <row r="4102" spans="12:12">
      <c r="L4102" s="16" t="str">
        <f t="shared" ref="L4102:L4165" si="320">IF(J4102&lt;0.9993,"OP","")</f>
        <v>OP</v>
      </c>
    </row>
    <row r="4103" spans="12:12">
      <c r="L4103" s="16" t="str">
        <f t="shared" si="320"/>
        <v>OP</v>
      </c>
    </row>
    <row r="4104" spans="12:12">
      <c r="L4104" s="16" t="str">
        <f t="shared" si="320"/>
        <v>OP</v>
      </c>
    </row>
    <row r="4105" spans="12:12">
      <c r="L4105" s="16" t="str">
        <f t="shared" si="320"/>
        <v>OP</v>
      </c>
    </row>
    <row r="4106" spans="12:12">
      <c r="L4106" s="16" t="str">
        <f t="shared" si="320"/>
        <v>OP</v>
      </c>
    </row>
    <row r="4107" spans="12:12">
      <c r="L4107" s="16" t="str">
        <f t="shared" si="320"/>
        <v>OP</v>
      </c>
    </row>
    <row r="4108" spans="12:12">
      <c r="L4108" s="16" t="str">
        <f t="shared" si="320"/>
        <v>OP</v>
      </c>
    </row>
    <row r="4109" spans="12:12">
      <c r="L4109" s="16" t="str">
        <f t="shared" si="320"/>
        <v>OP</v>
      </c>
    </row>
    <row r="4110" spans="12:12">
      <c r="L4110" s="16" t="str">
        <f t="shared" si="320"/>
        <v>OP</v>
      </c>
    </row>
    <row r="4111" spans="12:12">
      <c r="L4111" s="16" t="str">
        <f t="shared" si="320"/>
        <v>OP</v>
      </c>
    </row>
    <row r="4112" spans="12:12">
      <c r="L4112" s="16" t="str">
        <f t="shared" si="320"/>
        <v>OP</v>
      </c>
    </row>
    <row r="4113" spans="12:12">
      <c r="L4113" s="16" t="str">
        <f t="shared" si="320"/>
        <v>OP</v>
      </c>
    </row>
    <row r="4114" spans="12:12">
      <c r="L4114" s="16" t="str">
        <f t="shared" si="320"/>
        <v>OP</v>
      </c>
    </row>
    <row r="4115" spans="12:12">
      <c r="L4115" s="16" t="str">
        <f t="shared" si="320"/>
        <v>OP</v>
      </c>
    </row>
    <row r="4116" spans="12:12">
      <c r="L4116" s="16" t="str">
        <f t="shared" si="320"/>
        <v>OP</v>
      </c>
    </row>
    <row r="4117" spans="12:12">
      <c r="L4117" s="16" t="str">
        <f t="shared" si="320"/>
        <v>OP</v>
      </c>
    </row>
    <row r="4118" spans="12:12">
      <c r="L4118" s="16" t="str">
        <f t="shared" si="320"/>
        <v>OP</v>
      </c>
    </row>
    <row r="4119" spans="12:12">
      <c r="L4119" s="16" t="str">
        <f t="shared" si="320"/>
        <v>OP</v>
      </c>
    </row>
    <row r="4120" spans="12:12">
      <c r="L4120" s="16" t="str">
        <f t="shared" si="320"/>
        <v>OP</v>
      </c>
    </row>
    <row r="4121" spans="12:12">
      <c r="L4121" s="16" t="str">
        <f t="shared" si="320"/>
        <v>OP</v>
      </c>
    </row>
    <row r="4122" spans="12:12">
      <c r="L4122" s="16" t="str">
        <f t="shared" si="320"/>
        <v>OP</v>
      </c>
    </row>
    <row r="4123" spans="12:12">
      <c r="L4123" s="16" t="str">
        <f t="shared" si="320"/>
        <v>OP</v>
      </c>
    </row>
    <row r="4124" spans="12:12">
      <c r="L4124" s="16" t="str">
        <f t="shared" si="320"/>
        <v>OP</v>
      </c>
    </row>
    <row r="4125" spans="12:12">
      <c r="L4125" s="16" t="str">
        <f t="shared" si="320"/>
        <v>OP</v>
      </c>
    </row>
    <row r="4126" spans="12:12">
      <c r="L4126" s="16" t="str">
        <f t="shared" si="320"/>
        <v>OP</v>
      </c>
    </row>
    <row r="4127" spans="12:12">
      <c r="L4127" s="16" t="str">
        <f t="shared" si="320"/>
        <v>OP</v>
      </c>
    </row>
    <row r="4128" spans="12:12">
      <c r="L4128" s="16" t="str">
        <f t="shared" si="320"/>
        <v>OP</v>
      </c>
    </row>
    <row r="4129" spans="12:12">
      <c r="L4129" s="16" t="str">
        <f t="shared" si="320"/>
        <v>OP</v>
      </c>
    </row>
    <row r="4130" spans="12:12">
      <c r="L4130" s="16" t="str">
        <f t="shared" si="320"/>
        <v>OP</v>
      </c>
    </row>
    <row r="4131" spans="12:12">
      <c r="L4131" s="16" t="str">
        <f t="shared" si="320"/>
        <v>OP</v>
      </c>
    </row>
    <row r="4132" spans="12:12">
      <c r="L4132" s="16" t="str">
        <f t="shared" si="320"/>
        <v>OP</v>
      </c>
    </row>
    <row r="4133" spans="12:12">
      <c r="L4133" s="16" t="str">
        <f t="shared" si="320"/>
        <v>OP</v>
      </c>
    </row>
    <row r="4134" spans="12:12">
      <c r="L4134" s="16" t="str">
        <f t="shared" si="320"/>
        <v>OP</v>
      </c>
    </row>
    <row r="4135" spans="12:12">
      <c r="L4135" s="16" t="str">
        <f t="shared" si="320"/>
        <v>OP</v>
      </c>
    </row>
    <row r="4136" spans="12:12">
      <c r="L4136" s="16" t="str">
        <f t="shared" si="320"/>
        <v>OP</v>
      </c>
    </row>
    <row r="4137" spans="12:12">
      <c r="L4137" s="16" t="str">
        <f t="shared" si="320"/>
        <v>OP</v>
      </c>
    </row>
    <row r="4138" spans="12:12">
      <c r="L4138" s="16" t="str">
        <f t="shared" si="320"/>
        <v>OP</v>
      </c>
    </row>
    <row r="4139" spans="12:12">
      <c r="L4139" s="16" t="str">
        <f t="shared" si="320"/>
        <v>OP</v>
      </c>
    </row>
    <row r="4140" spans="12:12">
      <c r="L4140" s="16" t="str">
        <f t="shared" si="320"/>
        <v>OP</v>
      </c>
    </row>
    <row r="4141" spans="12:12">
      <c r="L4141" s="16" t="str">
        <f t="shared" si="320"/>
        <v>OP</v>
      </c>
    </row>
    <row r="4142" spans="12:12">
      <c r="L4142" s="16" t="str">
        <f t="shared" si="320"/>
        <v>OP</v>
      </c>
    </row>
    <row r="4143" spans="12:12">
      <c r="L4143" s="16" t="str">
        <f t="shared" si="320"/>
        <v>OP</v>
      </c>
    </row>
    <row r="4144" spans="12:12">
      <c r="L4144" s="16" t="str">
        <f t="shared" si="320"/>
        <v>OP</v>
      </c>
    </row>
    <row r="4145" spans="12:12">
      <c r="L4145" s="16" t="str">
        <f t="shared" si="320"/>
        <v>OP</v>
      </c>
    </row>
    <row r="4146" spans="12:12">
      <c r="L4146" s="16" t="str">
        <f t="shared" si="320"/>
        <v>OP</v>
      </c>
    </row>
    <row r="4147" spans="12:12">
      <c r="L4147" s="16" t="str">
        <f t="shared" si="320"/>
        <v>OP</v>
      </c>
    </row>
    <row r="4148" spans="12:12">
      <c r="L4148" s="16" t="str">
        <f t="shared" si="320"/>
        <v>OP</v>
      </c>
    </row>
    <row r="4149" spans="12:12">
      <c r="L4149" s="16" t="str">
        <f t="shared" si="320"/>
        <v>OP</v>
      </c>
    </row>
    <row r="4150" spans="12:12">
      <c r="L4150" s="16" t="str">
        <f t="shared" si="320"/>
        <v>OP</v>
      </c>
    </row>
    <row r="4151" spans="12:12">
      <c r="L4151" s="16" t="str">
        <f t="shared" si="320"/>
        <v>OP</v>
      </c>
    </row>
    <row r="4152" spans="12:12">
      <c r="L4152" s="16" t="str">
        <f t="shared" si="320"/>
        <v>OP</v>
      </c>
    </row>
    <row r="4153" spans="12:12">
      <c r="L4153" s="16" t="str">
        <f t="shared" si="320"/>
        <v>OP</v>
      </c>
    </row>
    <row r="4154" spans="12:12">
      <c r="L4154" s="16" t="str">
        <f t="shared" si="320"/>
        <v>OP</v>
      </c>
    </row>
    <row r="4155" spans="12:12">
      <c r="L4155" s="16" t="str">
        <f t="shared" si="320"/>
        <v>OP</v>
      </c>
    </row>
    <row r="4156" spans="12:12">
      <c r="L4156" s="16" t="str">
        <f t="shared" si="320"/>
        <v>OP</v>
      </c>
    </row>
    <row r="4157" spans="12:12">
      <c r="L4157" s="16" t="str">
        <f t="shared" si="320"/>
        <v>OP</v>
      </c>
    </row>
    <row r="4158" spans="12:12">
      <c r="L4158" s="16" t="str">
        <f t="shared" si="320"/>
        <v>OP</v>
      </c>
    </row>
    <row r="4159" spans="12:12">
      <c r="L4159" s="16" t="str">
        <f t="shared" si="320"/>
        <v>OP</v>
      </c>
    </row>
    <row r="4160" spans="12:12">
      <c r="L4160" s="16" t="str">
        <f t="shared" si="320"/>
        <v>OP</v>
      </c>
    </row>
    <row r="4161" spans="12:12">
      <c r="L4161" s="16" t="str">
        <f t="shared" si="320"/>
        <v>OP</v>
      </c>
    </row>
    <row r="4162" spans="12:12">
      <c r="L4162" s="16" t="str">
        <f t="shared" si="320"/>
        <v>OP</v>
      </c>
    </row>
    <row r="4163" spans="12:12">
      <c r="L4163" s="16" t="str">
        <f t="shared" si="320"/>
        <v>OP</v>
      </c>
    </row>
    <row r="4164" spans="12:12">
      <c r="L4164" s="16" t="str">
        <f t="shared" si="320"/>
        <v>OP</v>
      </c>
    </row>
    <row r="4165" spans="12:12">
      <c r="L4165" s="16" t="str">
        <f t="shared" si="320"/>
        <v>OP</v>
      </c>
    </row>
    <row r="4166" spans="12:12">
      <c r="L4166" s="16" t="str">
        <f t="shared" ref="L4166:L4229" si="321">IF(J4166&lt;0.9993,"OP","")</f>
        <v>OP</v>
      </c>
    </row>
    <row r="4167" spans="12:12">
      <c r="L4167" s="16" t="str">
        <f t="shared" si="321"/>
        <v>OP</v>
      </c>
    </row>
    <row r="4168" spans="12:12">
      <c r="L4168" s="16" t="str">
        <f t="shared" si="321"/>
        <v>OP</v>
      </c>
    </row>
    <row r="4169" spans="12:12">
      <c r="L4169" s="16" t="str">
        <f t="shared" si="321"/>
        <v>OP</v>
      </c>
    </row>
    <row r="4170" spans="12:12">
      <c r="L4170" s="16" t="str">
        <f t="shared" si="321"/>
        <v>OP</v>
      </c>
    </row>
    <row r="4171" spans="12:12">
      <c r="L4171" s="16" t="str">
        <f t="shared" si="321"/>
        <v>OP</v>
      </c>
    </row>
    <row r="4172" spans="12:12">
      <c r="L4172" s="16" t="str">
        <f t="shared" si="321"/>
        <v>OP</v>
      </c>
    </row>
    <row r="4173" spans="12:12">
      <c r="L4173" s="16" t="str">
        <f t="shared" si="321"/>
        <v>OP</v>
      </c>
    </row>
    <row r="4174" spans="12:12">
      <c r="L4174" s="16" t="str">
        <f t="shared" si="321"/>
        <v>OP</v>
      </c>
    </row>
    <row r="4175" spans="12:12">
      <c r="L4175" s="16" t="str">
        <f t="shared" si="321"/>
        <v>OP</v>
      </c>
    </row>
    <row r="4176" spans="12:12">
      <c r="L4176" s="16" t="str">
        <f t="shared" si="321"/>
        <v>OP</v>
      </c>
    </row>
    <row r="4177" spans="12:12">
      <c r="L4177" s="16" t="str">
        <f t="shared" si="321"/>
        <v>OP</v>
      </c>
    </row>
    <row r="4178" spans="12:12">
      <c r="L4178" s="16" t="str">
        <f t="shared" si="321"/>
        <v>OP</v>
      </c>
    </row>
    <row r="4179" spans="12:12">
      <c r="L4179" s="16" t="str">
        <f t="shared" si="321"/>
        <v>OP</v>
      </c>
    </row>
    <row r="4180" spans="12:12">
      <c r="L4180" s="16" t="str">
        <f t="shared" si="321"/>
        <v>OP</v>
      </c>
    </row>
    <row r="4181" spans="12:12">
      <c r="L4181" s="16" t="str">
        <f t="shared" si="321"/>
        <v>OP</v>
      </c>
    </row>
    <row r="4182" spans="12:12">
      <c r="L4182" s="16" t="str">
        <f t="shared" si="321"/>
        <v>OP</v>
      </c>
    </row>
    <row r="4183" spans="12:12">
      <c r="L4183" s="16" t="str">
        <f t="shared" si="321"/>
        <v>OP</v>
      </c>
    </row>
    <row r="4184" spans="12:12">
      <c r="L4184" s="16" t="str">
        <f t="shared" si="321"/>
        <v>OP</v>
      </c>
    </row>
    <row r="4185" spans="12:12">
      <c r="L4185" s="16" t="str">
        <f t="shared" si="321"/>
        <v>OP</v>
      </c>
    </row>
    <row r="4186" spans="12:12">
      <c r="L4186" s="16" t="str">
        <f t="shared" si="321"/>
        <v>OP</v>
      </c>
    </row>
    <row r="4187" spans="12:12">
      <c r="L4187" s="16" t="str">
        <f t="shared" si="321"/>
        <v>OP</v>
      </c>
    </row>
    <row r="4188" spans="12:12">
      <c r="L4188" s="16" t="str">
        <f t="shared" si="321"/>
        <v>OP</v>
      </c>
    </row>
    <row r="4189" spans="12:12">
      <c r="L4189" s="16" t="str">
        <f t="shared" si="321"/>
        <v>OP</v>
      </c>
    </row>
    <row r="4190" spans="12:12">
      <c r="L4190" s="16" t="str">
        <f t="shared" si="321"/>
        <v>OP</v>
      </c>
    </row>
    <row r="4191" spans="12:12">
      <c r="L4191" s="16" t="str">
        <f t="shared" si="321"/>
        <v>OP</v>
      </c>
    </row>
    <row r="4192" spans="12:12">
      <c r="L4192" s="16" t="str">
        <f t="shared" si="321"/>
        <v>OP</v>
      </c>
    </row>
    <row r="4193" spans="12:12">
      <c r="L4193" s="16" t="str">
        <f t="shared" si="321"/>
        <v>OP</v>
      </c>
    </row>
    <row r="4194" spans="12:12">
      <c r="L4194" s="16" t="str">
        <f t="shared" si="321"/>
        <v>OP</v>
      </c>
    </row>
    <row r="4195" spans="12:12">
      <c r="L4195" s="16" t="str">
        <f t="shared" si="321"/>
        <v>OP</v>
      </c>
    </row>
    <row r="4196" spans="12:12">
      <c r="L4196" s="16" t="str">
        <f t="shared" si="321"/>
        <v>OP</v>
      </c>
    </row>
    <row r="4197" spans="12:12">
      <c r="L4197" s="16" t="str">
        <f t="shared" si="321"/>
        <v>OP</v>
      </c>
    </row>
    <row r="4198" spans="12:12">
      <c r="L4198" s="16" t="str">
        <f t="shared" si="321"/>
        <v>OP</v>
      </c>
    </row>
    <row r="4199" spans="12:12">
      <c r="L4199" s="16" t="str">
        <f t="shared" si="321"/>
        <v>OP</v>
      </c>
    </row>
    <row r="4200" spans="12:12">
      <c r="L4200" s="16" t="str">
        <f t="shared" si="321"/>
        <v>OP</v>
      </c>
    </row>
    <row r="4201" spans="12:12">
      <c r="L4201" s="16" t="str">
        <f t="shared" si="321"/>
        <v>OP</v>
      </c>
    </row>
    <row r="4202" spans="12:12">
      <c r="L4202" s="16" t="str">
        <f t="shared" si="321"/>
        <v>OP</v>
      </c>
    </row>
    <row r="4203" spans="12:12">
      <c r="L4203" s="16" t="str">
        <f t="shared" si="321"/>
        <v>OP</v>
      </c>
    </row>
    <row r="4204" spans="12:12">
      <c r="L4204" s="16" t="str">
        <f t="shared" si="321"/>
        <v>OP</v>
      </c>
    </row>
    <row r="4205" spans="12:12">
      <c r="L4205" s="16" t="str">
        <f t="shared" si="321"/>
        <v>OP</v>
      </c>
    </row>
    <row r="4206" spans="12:12">
      <c r="L4206" s="16" t="str">
        <f t="shared" si="321"/>
        <v>OP</v>
      </c>
    </row>
    <row r="4207" spans="12:12">
      <c r="L4207" s="16" t="str">
        <f t="shared" si="321"/>
        <v>OP</v>
      </c>
    </row>
    <row r="4208" spans="12:12">
      <c r="L4208" s="16" t="str">
        <f t="shared" si="321"/>
        <v>OP</v>
      </c>
    </row>
    <row r="4209" spans="12:12">
      <c r="L4209" s="16" t="str">
        <f t="shared" si="321"/>
        <v>OP</v>
      </c>
    </row>
    <row r="4210" spans="12:12">
      <c r="L4210" s="16" t="str">
        <f t="shared" si="321"/>
        <v>OP</v>
      </c>
    </row>
    <row r="4211" spans="12:12">
      <c r="L4211" s="16" t="str">
        <f t="shared" si="321"/>
        <v>OP</v>
      </c>
    </row>
    <row r="4212" spans="12:12">
      <c r="L4212" s="16" t="str">
        <f t="shared" si="321"/>
        <v>OP</v>
      </c>
    </row>
    <row r="4213" spans="12:12">
      <c r="L4213" s="16" t="str">
        <f t="shared" si="321"/>
        <v>OP</v>
      </c>
    </row>
    <row r="4214" spans="12:12">
      <c r="L4214" s="16" t="str">
        <f t="shared" si="321"/>
        <v>OP</v>
      </c>
    </row>
    <row r="4215" spans="12:12">
      <c r="L4215" s="16" t="str">
        <f t="shared" si="321"/>
        <v>OP</v>
      </c>
    </row>
    <row r="4216" spans="12:12">
      <c r="L4216" s="16" t="str">
        <f t="shared" si="321"/>
        <v>OP</v>
      </c>
    </row>
    <row r="4217" spans="12:12">
      <c r="L4217" s="16" t="str">
        <f t="shared" si="321"/>
        <v>OP</v>
      </c>
    </row>
    <row r="4218" spans="12:12">
      <c r="L4218" s="16" t="str">
        <f t="shared" si="321"/>
        <v>OP</v>
      </c>
    </row>
    <row r="4219" spans="12:12">
      <c r="L4219" s="16" t="str">
        <f t="shared" si="321"/>
        <v>OP</v>
      </c>
    </row>
    <row r="4220" spans="12:12">
      <c r="L4220" s="16" t="str">
        <f t="shared" si="321"/>
        <v>OP</v>
      </c>
    </row>
    <row r="4221" spans="12:12">
      <c r="L4221" s="16" t="str">
        <f t="shared" si="321"/>
        <v>OP</v>
      </c>
    </row>
    <row r="4222" spans="12:12">
      <c r="L4222" s="16" t="str">
        <f t="shared" si="321"/>
        <v>OP</v>
      </c>
    </row>
    <row r="4223" spans="12:12">
      <c r="L4223" s="16" t="str">
        <f t="shared" si="321"/>
        <v>OP</v>
      </c>
    </row>
    <row r="4224" spans="12:12">
      <c r="L4224" s="16" t="str">
        <f t="shared" si="321"/>
        <v>OP</v>
      </c>
    </row>
    <row r="4225" spans="12:12">
      <c r="L4225" s="16" t="str">
        <f t="shared" si="321"/>
        <v>OP</v>
      </c>
    </row>
    <row r="4226" spans="12:12">
      <c r="L4226" s="16" t="str">
        <f t="shared" si="321"/>
        <v>OP</v>
      </c>
    </row>
    <row r="4227" spans="12:12">
      <c r="L4227" s="16" t="str">
        <f t="shared" si="321"/>
        <v>OP</v>
      </c>
    </row>
    <row r="4228" spans="12:12">
      <c r="L4228" s="16" t="str">
        <f t="shared" si="321"/>
        <v>OP</v>
      </c>
    </row>
    <row r="4229" spans="12:12">
      <c r="L4229" s="16" t="str">
        <f t="shared" si="321"/>
        <v>OP</v>
      </c>
    </row>
    <row r="4230" spans="12:12">
      <c r="L4230" s="16" t="str">
        <f t="shared" ref="L4230:L4293" si="322">IF(J4230&lt;0.9993,"OP","")</f>
        <v>OP</v>
      </c>
    </row>
    <row r="4231" spans="12:12">
      <c r="L4231" s="16" t="str">
        <f t="shared" si="322"/>
        <v>OP</v>
      </c>
    </row>
    <row r="4232" spans="12:12">
      <c r="L4232" s="16" t="str">
        <f t="shared" si="322"/>
        <v>OP</v>
      </c>
    </row>
    <row r="4233" spans="12:12">
      <c r="L4233" s="16" t="str">
        <f t="shared" si="322"/>
        <v>OP</v>
      </c>
    </row>
    <row r="4234" spans="12:12">
      <c r="L4234" s="16" t="str">
        <f t="shared" si="322"/>
        <v>OP</v>
      </c>
    </row>
    <row r="4235" spans="12:12">
      <c r="L4235" s="16" t="str">
        <f t="shared" si="322"/>
        <v>OP</v>
      </c>
    </row>
    <row r="4236" spans="12:12">
      <c r="L4236" s="16" t="str">
        <f t="shared" si="322"/>
        <v>OP</v>
      </c>
    </row>
    <row r="4237" spans="12:12">
      <c r="L4237" s="16" t="str">
        <f t="shared" si="322"/>
        <v>OP</v>
      </c>
    </row>
    <row r="4238" spans="12:12">
      <c r="L4238" s="16" t="str">
        <f t="shared" si="322"/>
        <v>OP</v>
      </c>
    </row>
    <row r="4239" spans="12:12">
      <c r="L4239" s="16" t="str">
        <f t="shared" si="322"/>
        <v>OP</v>
      </c>
    </row>
    <row r="4240" spans="12:12">
      <c r="L4240" s="16" t="str">
        <f t="shared" si="322"/>
        <v>OP</v>
      </c>
    </row>
    <row r="4241" spans="12:12">
      <c r="L4241" s="16" t="str">
        <f t="shared" si="322"/>
        <v>OP</v>
      </c>
    </row>
    <row r="4242" spans="12:12">
      <c r="L4242" s="16" t="str">
        <f t="shared" si="322"/>
        <v>OP</v>
      </c>
    </row>
    <row r="4243" spans="12:12">
      <c r="L4243" s="16" t="str">
        <f t="shared" si="322"/>
        <v>OP</v>
      </c>
    </row>
    <row r="4244" spans="12:12">
      <c r="L4244" s="16" t="str">
        <f t="shared" si="322"/>
        <v>OP</v>
      </c>
    </row>
    <row r="4245" spans="12:12">
      <c r="L4245" s="16" t="str">
        <f t="shared" si="322"/>
        <v>OP</v>
      </c>
    </row>
    <row r="4246" spans="12:12">
      <c r="L4246" s="16" t="str">
        <f t="shared" si="322"/>
        <v>OP</v>
      </c>
    </row>
    <row r="4247" spans="12:12">
      <c r="L4247" s="16" t="str">
        <f t="shared" si="322"/>
        <v>OP</v>
      </c>
    </row>
    <row r="4248" spans="12:12">
      <c r="L4248" s="16" t="str">
        <f t="shared" si="322"/>
        <v>OP</v>
      </c>
    </row>
    <row r="4249" spans="12:12">
      <c r="L4249" s="16" t="str">
        <f t="shared" si="322"/>
        <v>OP</v>
      </c>
    </row>
    <row r="4250" spans="12:12">
      <c r="L4250" s="16" t="str">
        <f t="shared" si="322"/>
        <v>OP</v>
      </c>
    </row>
    <row r="4251" spans="12:12">
      <c r="L4251" s="16" t="str">
        <f t="shared" si="322"/>
        <v>OP</v>
      </c>
    </row>
    <row r="4252" spans="12:12">
      <c r="L4252" s="16" t="str">
        <f t="shared" si="322"/>
        <v>OP</v>
      </c>
    </row>
    <row r="4253" spans="12:12">
      <c r="L4253" s="16" t="str">
        <f t="shared" si="322"/>
        <v>OP</v>
      </c>
    </row>
    <row r="4254" spans="12:12">
      <c r="L4254" s="16" t="str">
        <f t="shared" si="322"/>
        <v>OP</v>
      </c>
    </row>
    <row r="4255" spans="12:12">
      <c r="L4255" s="16" t="str">
        <f t="shared" si="322"/>
        <v>OP</v>
      </c>
    </row>
    <row r="4256" spans="12:12">
      <c r="L4256" s="16" t="str">
        <f t="shared" si="322"/>
        <v>OP</v>
      </c>
    </row>
    <row r="4257" spans="12:12">
      <c r="L4257" s="16" t="str">
        <f t="shared" si="322"/>
        <v>OP</v>
      </c>
    </row>
    <row r="4258" spans="12:12">
      <c r="L4258" s="16" t="str">
        <f t="shared" si="322"/>
        <v>OP</v>
      </c>
    </row>
    <row r="4259" spans="12:12">
      <c r="L4259" s="16" t="str">
        <f t="shared" si="322"/>
        <v>OP</v>
      </c>
    </row>
    <row r="4260" spans="12:12">
      <c r="L4260" s="16" t="str">
        <f t="shared" si="322"/>
        <v>OP</v>
      </c>
    </row>
    <row r="4261" spans="12:12">
      <c r="L4261" s="16" t="str">
        <f t="shared" si="322"/>
        <v>OP</v>
      </c>
    </row>
    <row r="4262" spans="12:12">
      <c r="L4262" s="16" t="str">
        <f t="shared" si="322"/>
        <v>OP</v>
      </c>
    </row>
    <row r="4263" spans="12:12">
      <c r="L4263" s="16" t="str">
        <f t="shared" si="322"/>
        <v>OP</v>
      </c>
    </row>
    <row r="4264" spans="12:12">
      <c r="L4264" s="16" t="str">
        <f t="shared" si="322"/>
        <v>OP</v>
      </c>
    </row>
    <row r="4265" spans="12:12">
      <c r="L4265" s="16" t="str">
        <f t="shared" si="322"/>
        <v>OP</v>
      </c>
    </row>
    <row r="4266" spans="12:12">
      <c r="L4266" s="16" t="str">
        <f t="shared" si="322"/>
        <v>OP</v>
      </c>
    </row>
    <row r="4267" spans="12:12">
      <c r="L4267" s="16" t="str">
        <f t="shared" si="322"/>
        <v>OP</v>
      </c>
    </row>
    <row r="4268" spans="12:12">
      <c r="L4268" s="16" t="str">
        <f t="shared" si="322"/>
        <v>OP</v>
      </c>
    </row>
    <row r="4269" spans="12:12">
      <c r="L4269" s="16" t="str">
        <f t="shared" si="322"/>
        <v>OP</v>
      </c>
    </row>
    <row r="4270" spans="12:12">
      <c r="L4270" s="16" t="str">
        <f t="shared" si="322"/>
        <v>OP</v>
      </c>
    </row>
    <row r="4271" spans="12:12">
      <c r="L4271" s="16" t="str">
        <f t="shared" si="322"/>
        <v>OP</v>
      </c>
    </row>
    <row r="4272" spans="12:12">
      <c r="L4272" s="16" t="str">
        <f t="shared" si="322"/>
        <v>OP</v>
      </c>
    </row>
    <row r="4273" spans="12:12">
      <c r="L4273" s="16" t="str">
        <f t="shared" si="322"/>
        <v>OP</v>
      </c>
    </row>
    <row r="4274" spans="12:12">
      <c r="L4274" s="16" t="str">
        <f t="shared" si="322"/>
        <v>OP</v>
      </c>
    </row>
    <row r="4275" spans="12:12">
      <c r="L4275" s="16" t="str">
        <f t="shared" si="322"/>
        <v>OP</v>
      </c>
    </row>
    <row r="4276" spans="12:12">
      <c r="L4276" s="16" t="str">
        <f t="shared" si="322"/>
        <v>OP</v>
      </c>
    </row>
    <row r="4277" spans="12:12">
      <c r="L4277" s="16" t="str">
        <f t="shared" si="322"/>
        <v>OP</v>
      </c>
    </row>
    <row r="4278" spans="12:12">
      <c r="L4278" s="16" t="str">
        <f t="shared" si="322"/>
        <v>OP</v>
      </c>
    </row>
    <row r="4279" spans="12:12">
      <c r="L4279" s="16" t="str">
        <f t="shared" si="322"/>
        <v>OP</v>
      </c>
    </row>
    <row r="4280" spans="12:12">
      <c r="L4280" s="16" t="str">
        <f t="shared" si="322"/>
        <v>OP</v>
      </c>
    </row>
    <row r="4281" spans="12:12">
      <c r="L4281" s="16" t="str">
        <f t="shared" si="322"/>
        <v>OP</v>
      </c>
    </row>
    <row r="4282" spans="12:12">
      <c r="L4282" s="16" t="str">
        <f t="shared" si="322"/>
        <v>OP</v>
      </c>
    </row>
    <row r="4283" spans="12:12">
      <c r="L4283" s="16" t="str">
        <f t="shared" si="322"/>
        <v>OP</v>
      </c>
    </row>
    <row r="4284" spans="12:12">
      <c r="L4284" s="16" t="str">
        <f t="shared" si="322"/>
        <v>OP</v>
      </c>
    </row>
    <row r="4285" spans="12:12">
      <c r="L4285" s="16" t="str">
        <f t="shared" si="322"/>
        <v>OP</v>
      </c>
    </row>
    <row r="4286" spans="12:12">
      <c r="L4286" s="16" t="str">
        <f t="shared" si="322"/>
        <v>OP</v>
      </c>
    </row>
    <row r="4287" spans="12:12">
      <c r="L4287" s="16" t="str">
        <f t="shared" si="322"/>
        <v>OP</v>
      </c>
    </row>
    <row r="4288" spans="12:12">
      <c r="L4288" s="16" t="str">
        <f t="shared" si="322"/>
        <v>OP</v>
      </c>
    </row>
    <row r="4289" spans="12:12">
      <c r="L4289" s="16" t="str">
        <f t="shared" si="322"/>
        <v>OP</v>
      </c>
    </row>
    <row r="4290" spans="12:12">
      <c r="L4290" s="16" t="str">
        <f t="shared" si="322"/>
        <v>OP</v>
      </c>
    </row>
    <row r="4291" spans="12:12">
      <c r="L4291" s="16" t="str">
        <f t="shared" si="322"/>
        <v>OP</v>
      </c>
    </row>
    <row r="4292" spans="12:12">
      <c r="L4292" s="16" t="str">
        <f t="shared" si="322"/>
        <v>OP</v>
      </c>
    </row>
    <row r="4293" spans="12:12">
      <c r="L4293" s="16" t="str">
        <f t="shared" si="322"/>
        <v>OP</v>
      </c>
    </row>
    <row r="4294" spans="12:12">
      <c r="L4294" s="16" t="str">
        <f t="shared" ref="L4294:L4357" si="323">IF(J4294&lt;0.9993,"OP","")</f>
        <v>OP</v>
      </c>
    </row>
    <row r="4295" spans="12:12">
      <c r="L4295" s="16" t="str">
        <f t="shared" si="323"/>
        <v>OP</v>
      </c>
    </row>
    <row r="4296" spans="12:12">
      <c r="L4296" s="16" t="str">
        <f t="shared" si="323"/>
        <v>OP</v>
      </c>
    </row>
    <row r="4297" spans="12:12">
      <c r="L4297" s="16" t="str">
        <f t="shared" si="323"/>
        <v>OP</v>
      </c>
    </row>
    <row r="4298" spans="12:12">
      <c r="L4298" s="16" t="str">
        <f t="shared" si="323"/>
        <v>OP</v>
      </c>
    </row>
    <row r="4299" spans="12:12">
      <c r="L4299" s="16" t="str">
        <f t="shared" si="323"/>
        <v>OP</v>
      </c>
    </row>
    <row r="4300" spans="12:12">
      <c r="L4300" s="16" t="str">
        <f t="shared" si="323"/>
        <v>OP</v>
      </c>
    </row>
    <row r="4301" spans="12:12">
      <c r="L4301" s="16" t="str">
        <f t="shared" si="323"/>
        <v>OP</v>
      </c>
    </row>
    <row r="4302" spans="12:12">
      <c r="L4302" s="16" t="str">
        <f t="shared" si="323"/>
        <v>OP</v>
      </c>
    </row>
    <row r="4303" spans="12:12">
      <c r="L4303" s="16" t="str">
        <f t="shared" si="323"/>
        <v>OP</v>
      </c>
    </row>
    <row r="4304" spans="12:12">
      <c r="L4304" s="16" t="str">
        <f t="shared" si="323"/>
        <v>OP</v>
      </c>
    </row>
    <row r="4305" spans="12:12">
      <c r="L4305" s="16" t="str">
        <f t="shared" si="323"/>
        <v>OP</v>
      </c>
    </row>
    <row r="4306" spans="12:12">
      <c r="L4306" s="16" t="str">
        <f t="shared" si="323"/>
        <v>OP</v>
      </c>
    </row>
    <row r="4307" spans="12:12">
      <c r="L4307" s="16" t="str">
        <f t="shared" si="323"/>
        <v>OP</v>
      </c>
    </row>
    <row r="4308" spans="12:12">
      <c r="L4308" s="16" t="str">
        <f t="shared" si="323"/>
        <v>OP</v>
      </c>
    </row>
    <row r="4309" spans="12:12">
      <c r="L4309" s="16" t="str">
        <f t="shared" si="323"/>
        <v>OP</v>
      </c>
    </row>
    <row r="4310" spans="12:12">
      <c r="L4310" s="16" t="str">
        <f t="shared" si="323"/>
        <v>OP</v>
      </c>
    </row>
    <row r="4311" spans="12:12">
      <c r="L4311" s="16" t="str">
        <f t="shared" si="323"/>
        <v>OP</v>
      </c>
    </row>
    <row r="4312" spans="12:12">
      <c r="L4312" s="16" t="str">
        <f t="shared" si="323"/>
        <v>OP</v>
      </c>
    </row>
    <row r="4313" spans="12:12">
      <c r="L4313" s="16" t="str">
        <f t="shared" si="323"/>
        <v>OP</v>
      </c>
    </row>
    <row r="4314" spans="12:12">
      <c r="L4314" s="16" t="str">
        <f t="shared" si="323"/>
        <v>OP</v>
      </c>
    </row>
    <row r="4315" spans="12:12">
      <c r="L4315" s="16" t="str">
        <f t="shared" si="323"/>
        <v>OP</v>
      </c>
    </row>
    <row r="4316" spans="12:12">
      <c r="L4316" s="16" t="str">
        <f t="shared" si="323"/>
        <v>OP</v>
      </c>
    </row>
    <row r="4317" spans="12:12">
      <c r="L4317" s="16" t="str">
        <f t="shared" si="323"/>
        <v>OP</v>
      </c>
    </row>
    <row r="4318" spans="12:12">
      <c r="L4318" s="16" t="str">
        <f t="shared" si="323"/>
        <v>OP</v>
      </c>
    </row>
    <row r="4319" spans="12:12">
      <c r="L4319" s="16" t="str">
        <f t="shared" si="323"/>
        <v>OP</v>
      </c>
    </row>
    <row r="4320" spans="12:12">
      <c r="L4320" s="16" t="str">
        <f t="shared" si="323"/>
        <v>OP</v>
      </c>
    </row>
    <row r="4321" spans="12:12">
      <c r="L4321" s="16" t="str">
        <f t="shared" si="323"/>
        <v>OP</v>
      </c>
    </row>
    <row r="4322" spans="12:12">
      <c r="L4322" s="16" t="str">
        <f t="shared" si="323"/>
        <v>OP</v>
      </c>
    </row>
    <row r="4323" spans="12:12">
      <c r="L4323" s="16" t="str">
        <f t="shared" si="323"/>
        <v>OP</v>
      </c>
    </row>
    <row r="4324" spans="12:12">
      <c r="L4324" s="16" t="str">
        <f t="shared" si="323"/>
        <v>OP</v>
      </c>
    </row>
    <row r="4325" spans="12:12">
      <c r="L4325" s="16" t="str">
        <f t="shared" si="323"/>
        <v>OP</v>
      </c>
    </row>
    <row r="4326" spans="12:12">
      <c r="L4326" s="16" t="str">
        <f t="shared" si="323"/>
        <v>OP</v>
      </c>
    </row>
    <row r="4327" spans="12:12">
      <c r="L4327" s="16" t="str">
        <f t="shared" si="323"/>
        <v>OP</v>
      </c>
    </row>
    <row r="4328" spans="12:12">
      <c r="L4328" s="16" t="str">
        <f t="shared" si="323"/>
        <v>OP</v>
      </c>
    </row>
    <row r="4329" spans="12:12">
      <c r="L4329" s="16" t="str">
        <f t="shared" si="323"/>
        <v>OP</v>
      </c>
    </row>
    <row r="4330" spans="12:12">
      <c r="L4330" s="16" t="str">
        <f t="shared" si="323"/>
        <v>OP</v>
      </c>
    </row>
    <row r="4331" spans="12:12">
      <c r="L4331" s="16" t="str">
        <f t="shared" si="323"/>
        <v>OP</v>
      </c>
    </row>
    <row r="4332" spans="12:12">
      <c r="L4332" s="16" t="str">
        <f t="shared" si="323"/>
        <v>OP</v>
      </c>
    </row>
    <row r="4333" spans="12:12">
      <c r="L4333" s="16" t="str">
        <f t="shared" si="323"/>
        <v>OP</v>
      </c>
    </row>
    <row r="4334" spans="12:12">
      <c r="L4334" s="16" t="str">
        <f t="shared" si="323"/>
        <v>OP</v>
      </c>
    </row>
    <row r="4335" spans="12:12">
      <c r="L4335" s="16" t="str">
        <f t="shared" si="323"/>
        <v>OP</v>
      </c>
    </row>
    <row r="4336" spans="12:12">
      <c r="L4336" s="16" t="str">
        <f t="shared" si="323"/>
        <v>OP</v>
      </c>
    </row>
    <row r="4337" spans="12:12">
      <c r="L4337" s="16" t="str">
        <f t="shared" si="323"/>
        <v>OP</v>
      </c>
    </row>
    <row r="4338" spans="12:12">
      <c r="L4338" s="16" t="str">
        <f t="shared" si="323"/>
        <v>OP</v>
      </c>
    </row>
    <row r="4339" spans="12:12">
      <c r="L4339" s="16" t="str">
        <f t="shared" si="323"/>
        <v>OP</v>
      </c>
    </row>
    <row r="4340" spans="12:12">
      <c r="L4340" s="16" t="str">
        <f t="shared" si="323"/>
        <v>OP</v>
      </c>
    </row>
    <row r="4341" spans="12:12">
      <c r="L4341" s="16" t="str">
        <f t="shared" si="323"/>
        <v>OP</v>
      </c>
    </row>
    <row r="4342" spans="12:12">
      <c r="L4342" s="16" t="str">
        <f t="shared" si="323"/>
        <v>OP</v>
      </c>
    </row>
    <row r="4343" spans="12:12">
      <c r="L4343" s="16" t="str">
        <f t="shared" si="323"/>
        <v>OP</v>
      </c>
    </row>
    <row r="4344" spans="12:12">
      <c r="L4344" s="16" t="str">
        <f t="shared" si="323"/>
        <v>OP</v>
      </c>
    </row>
    <row r="4345" spans="12:12">
      <c r="L4345" s="16" t="str">
        <f t="shared" si="323"/>
        <v>OP</v>
      </c>
    </row>
    <row r="4346" spans="12:12">
      <c r="L4346" s="16" t="str">
        <f t="shared" si="323"/>
        <v>OP</v>
      </c>
    </row>
    <row r="4347" spans="12:12">
      <c r="L4347" s="16" t="str">
        <f t="shared" si="323"/>
        <v>OP</v>
      </c>
    </row>
    <row r="4348" spans="12:12">
      <c r="L4348" s="16" t="str">
        <f t="shared" si="323"/>
        <v>OP</v>
      </c>
    </row>
    <row r="4349" spans="12:12">
      <c r="L4349" s="16" t="str">
        <f t="shared" si="323"/>
        <v>OP</v>
      </c>
    </row>
    <row r="4350" spans="12:12">
      <c r="L4350" s="16" t="str">
        <f t="shared" si="323"/>
        <v>OP</v>
      </c>
    </row>
    <row r="4351" spans="12:12">
      <c r="L4351" s="16" t="str">
        <f t="shared" si="323"/>
        <v>OP</v>
      </c>
    </row>
    <row r="4352" spans="12:12">
      <c r="L4352" s="16" t="str">
        <f t="shared" si="323"/>
        <v>OP</v>
      </c>
    </row>
    <row r="4353" spans="12:12">
      <c r="L4353" s="16" t="str">
        <f t="shared" si="323"/>
        <v>OP</v>
      </c>
    </row>
    <row r="4354" spans="12:12">
      <c r="L4354" s="16" t="str">
        <f t="shared" si="323"/>
        <v>OP</v>
      </c>
    </row>
    <row r="4355" spans="12:12">
      <c r="L4355" s="16" t="str">
        <f t="shared" si="323"/>
        <v>OP</v>
      </c>
    </row>
    <row r="4356" spans="12:12">
      <c r="L4356" s="16" t="str">
        <f t="shared" si="323"/>
        <v>OP</v>
      </c>
    </row>
    <row r="4357" spans="12:12">
      <c r="L4357" s="16" t="str">
        <f t="shared" si="323"/>
        <v>OP</v>
      </c>
    </row>
    <row r="4358" spans="12:12">
      <c r="L4358" s="16" t="str">
        <f t="shared" ref="L4358:L4421" si="324">IF(J4358&lt;0.9993,"OP","")</f>
        <v>OP</v>
      </c>
    </row>
    <row r="4359" spans="12:12">
      <c r="L4359" s="16" t="str">
        <f t="shared" si="324"/>
        <v>OP</v>
      </c>
    </row>
    <row r="4360" spans="12:12">
      <c r="L4360" s="16" t="str">
        <f t="shared" si="324"/>
        <v>OP</v>
      </c>
    </row>
    <row r="4361" spans="12:12">
      <c r="L4361" s="16" t="str">
        <f t="shared" si="324"/>
        <v>OP</v>
      </c>
    </row>
    <row r="4362" spans="12:12">
      <c r="L4362" s="16" t="str">
        <f t="shared" si="324"/>
        <v>OP</v>
      </c>
    </row>
    <row r="4363" spans="12:12">
      <c r="L4363" s="16" t="str">
        <f t="shared" si="324"/>
        <v>OP</v>
      </c>
    </row>
    <row r="4364" spans="12:12">
      <c r="L4364" s="16" t="str">
        <f t="shared" si="324"/>
        <v>OP</v>
      </c>
    </row>
    <row r="4365" spans="12:12">
      <c r="L4365" s="16" t="str">
        <f t="shared" si="324"/>
        <v>OP</v>
      </c>
    </row>
    <row r="4366" spans="12:12">
      <c r="L4366" s="16" t="str">
        <f t="shared" si="324"/>
        <v>OP</v>
      </c>
    </row>
    <row r="4367" spans="12:12">
      <c r="L4367" s="16" t="str">
        <f t="shared" si="324"/>
        <v>OP</v>
      </c>
    </row>
    <row r="4368" spans="12:12">
      <c r="L4368" s="16" t="str">
        <f t="shared" si="324"/>
        <v>OP</v>
      </c>
    </row>
    <row r="4369" spans="12:12">
      <c r="L4369" s="16" t="str">
        <f t="shared" si="324"/>
        <v>OP</v>
      </c>
    </row>
    <row r="4370" spans="12:12">
      <c r="L4370" s="16" t="str">
        <f t="shared" si="324"/>
        <v>OP</v>
      </c>
    </row>
    <row r="4371" spans="12:12">
      <c r="L4371" s="16" t="str">
        <f t="shared" si="324"/>
        <v>OP</v>
      </c>
    </row>
    <row r="4372" spans="12:12">
      <c r="L4372" s="16" t="str">
        <f t="shared" si="324"/>
        <v>OP</v>
      </c>
    </row>
    <row r="4373" spans="12:12">
      <c r="L4373" s="16" t="str">
        <f t="shared" si="324"/>
        <v>OP</v>
      </c>
    </row>
    <row r="4374" spans="12:12">
      <c r="L4374" s="16" t="str">
        <f t="shared" si="324"/>
        <v>OP</v>
      </c>
    </row>
    <row r="4375" spans="12:12">
      <c r="L4375" s="16" t="str">
        <f t="shared" si="324"/>
        <v>OP</v>
      </c>
    </row>
    <row r="4376" spans="12:12">
      <c r="L4376" s="16" t="str">
        <f t="shared" si="324"/>
        <v>OP</v>
      </c>
    </row>
    <row r="4377" spans="12:12">
      <c r="L4377" s="16" t="str">
        <f t="shared" si="324"/>
        <v>OP</v>
      </c>
    </row>
    <row r="4378" spans="12:12">
      <c r="L4378" s="16" t="str">
        <f t="shared" si="324"/>
        <v>OP</v>
      </c>
    </row>
    <row r="4379" spans="12:12">
      <c r="L4379" s="16" t="str">
        <f t="shared" si="324"/>
        <v>OP</v>
      </c>
    </row>
    <row r="4380" spans="12:12">
      <c r="L4380" s="16" t="str">
        <f t="shared" si="324"/>
        <v>OP</v>
      </c>
    </row>
    <row r="4381" spans="12:12">
      <c r="L4381" s="16" t="str">
        <f t="shared" si="324"/>
        <v>OP</v>
      </c>
    </row>
    <row r="4382" spans="12:12">
      <c r="L4382" s="16" t="str">
        <f t="shared" si="324"/>
        <v>OP</v>
      </c>
    </row>
    <row r="4383" spans="12:12">
      <c r="L4383" s="16" t="str">
        <f t="shared" si="324"/>
        <v>OP</v>
      </c>
    </row>
    <row r="4384" spans="12:12">
      <c r="L4384" s="16" t="str">
        <f t="shared" si="324"/>
        <v>OP</v>
      </c>
    </row>
    <row r="4385" spans="12:12">
      <c r="L4385" s="16" t="str">
        <f t="shared" si="324"/>
        <v>OP</v>
      </c>
    </row>
    <row r="4386" spans="12:12">
      <c r="L4386" s="16" t="str">
        <f t="shared" si="324"/>
        <v>OP</v>
      </c>
    </row>
    <row r="4387" spans="12:12">
      <c r="L4387" s="16" t="str">
        <f t="shared" si="324"/>
        <v>OP</v>
      </c>
    </row>
    <row r="4388" spans="12:12">
      <c r="L4388" s="16" t="str">
        <f t="shared" si="324"/>
        <v>OP</v>
      </c>
    </row>
    <row r="4389" spans="12:12">
      <c r="L4389" s="16" t="str">
        <f t="shared" si="324"/>
        <v>OP</v>
      </c>
    </row>
    <row r="4390" spans="12:12">
      <c r="L4390" s="16" t="str">
        <f t="shared" si="324"/>
        <v>OP</v>
      </c>
    </row>
    <row r="4391" spans="12:12">
      <c r="L4391" s="16" t="str">
        <f t="shared" si="324"/>
        <v>OP</v>
      </c>
    </row>
    <row r="4392" spans="12:12">
      <c r="L4392" s="16" t="str">
        <f t="shared" si="324"/>
        <v>OP</v>
      </c>
    </row>
    <row r="4393" spans="12:12">
      <c r="L4393" s="16" t="str">
        <f t="shared" si="324"/>
        <v>OP</v>
      </c>
    </row>
    <row r="4394" spans="12:12">
      <c r="L4394" s="16" t="str">
        <f t="shared" si="324"/>
        <v>OP</v>
      </c>
    </row>
    <row r="4395" spans="12:12">
      <c r="L4395" s="16" t="str">
        <f t="shared" si="324"/>
        <v>OP</v>
      </c>
    </row>
    <row r="4396" spans="12:12">
      <c r="L4396" s="16" t="str">
        <f t="shared" si="324"/>
        <v>OP</v>
      </c>
    </row>
    <row r="4397" spans="12:12">
      <c r="L4397" s="16" t="str">
        <f t="shared" si="324"/>
        <v>OP</v>
      </c>
    </row>
    <row r="4398" spans="12:12">
      <c r="L4398" s="16" t="str">
        <f t="shared" si="324"/>
        <v>OP</v>
      </c>
    </row>
    <row r="4399" spans="12:12">
      <c r="L4399" s="16" t="str">
        <f t="shared" si="324"/>
        <v>OP</v>
      </c>
    </row>
    <row r="4400" spans="12:12">
      <c r="L4400" s="16" t="str">
        <f t="shared" si="324"/>
        <v>OP</v>
      </c>
    </row>
    <row r="4401" spans="12:12">
      <c r="L4401" s="16" t="str">
        <f t="shared" si="324"/>
        <v>OP</v>
      </c>
    </row>
    <row r="4402" spans="12:12">
      <c r="L4402" s="16" t="str">
        <f t="shared" si="324"/>
        <v>OP</v>
      </c>
    </row>
    <row r="4403" spans="12:12">
      <c r="L4403" s="16" t="str">
        <f t="shared" si="324"/>
        <v>OP</v>
      </c>
    </row>
    <row r="4404" spans="12:12">
      <c r="L4404" s="16" t="str">
        <f t="shared" si="324"/>
        <v>OP</v>
      </c>
    </row>
    <row r="4405" spans="12:12">
      <c r="L4405" s="16" t="str">
        <f t="shared" si="324"/>
        <v>OP</v>
      </c>
    </row>
    <row r="4406" spans="12:12">
      <c r="L4406" s="16" t="str">
        <f t="shared" si="324"/>
        <v>OP</v>
      </c>
    </row>
    <row r="4407" spans="12:12">
      <c r="L4407" s="16" t="str">
        <f t="shared" si="324"/>
        <v>OP</v>
      </c>
    </row>
    <row r="4408" spans="12:12">
      <c r="L4408" s="16" t="str">
        <f t="shared" si="324"/>
        <v>OP</v>
      </c>
    </row>
    <row r="4409" spans="12:12">
      <c r="L4409" s="16" t="str">
        <f t="shared" si="324"/>
        <v>OP</v>
      </c>
    </row>
    <row r="4410" spans="12:12">
      <c r="L4410" s="16" t="str">
        <f t="shared" si="324"/>
        <v>OP</v>
      </c>
    </row>
    <row r="4411" spans="12:12">
      <c r="L4411" s="16" t="str">
        <f t="shared" si="324"/>
        <v>OP</v>
      </c>
    </row>
    <row r="4412" spans="12:12">
      <c r="L4412" s="16" t="str">
        <f t="shared" si="324"/>
        <v>OP</v>
      </c>
    </row>
    <row r="4413" spans="12:12">
      <c r="L4413" s="16" t="str">
        <f t="shared" si="324"/>
        <v>OP</v>
      </c>
    </row>
    <row r="4414" spans="12:12">
      <c r="L4414" s="16" t="str">
        <f t="shared" si="324"/>
        <v>OP</v>
      </c>
    </row>
    <row r="4415" spans="12:12">
      <c r="L4415" s="16" t="str">
        <f t="shared" si="324"/>
        <v>OP</v>
      </c>
    </row>
    <row r="4416" spans="12:12">
      <c r="L4416" s="16" t="str">
        <f t="shared" si="324"/>
        <v>OP</v>
      </c>
    </row>
    <row r="4417" spans="12:12">
      <c r="L4417" s="16" t="str">
        <f t="shared" si="324"/>
        <v>OP</v>
      </c>
    </row>
    <row r="4418" spans="12:12">
      <c r="L4418" s="16" t="str">
        <f t="shared" si="324"/>
        <v>OP</v>
      </c>
    </row>
    <row r="4419" spans="12:12">
      <c r="L4419" s="16" t="str">
        <f t="shared" si="324"/>
        <v>OP</v>
      </c>
    </row>
    <row r="4420" spans="12:12">
      <c r="L4420" s="16" t="str">
        <f t="shared" si="324"/>
        <v>OP</v>
      </c>
    </row>
    <row r="4421" spans="12:12">
      <c r="L4421" s="16" t="str">
        <f t="shared" si="324"/>
        <v>OP</v>
      </c>
    </row>
    <row r="4422" spans="12:12">
      <c r="L4422" s="16" t="str">
        <f t="shared" ref="L4422:L4485" si="325">IF(J4422&lt;0.9993,"OP","")</f>
        <v>OP</v>
      </c>
    </row>
    <row r="4423" spans="12:12">
      <c r="L4423" s="16" t="str">
        <f t="shared" si="325"/>
        <v>OP</v>
      </c>
    </row>
    <row r="4424" spans="12:12">
      <c r="L4424" s="16" t="str">
        <f t="shared" si="325"/>
        <v>OP</v>
      </c>
    </row>
    <row r="4425" spans="12:12">
      <c r="L4425" s="16" t="str">
        <f t="shared" si="325"/>
        <v>OP</v>
      </c>
    </row>
    <row r="4426" spans="12:12">
      <c r="L4426" s="16" t="str">
        <f t="shared" si="325"/>
        <v>OP</v>
      </c>
    </row>
    <row r="4427" spans="12:12">
      <c r="L4427" s="16" t="str">
        <f t="shared" si="325"/>
        <v>OP</v>
      </c>
    </row>
    <row r="4428" spans="12:12">
      <c r="L4428" s="16" t="str">
        <f t="shared" si="325"/>
        <v>OP</v>
      </c>
    </row>
    <row r="4429" spans="12:12">
      <c r="L4429" s="16" t="str">
        <f t="shared" si="325"/>
        <v>OP</v>
      </c>
    </row>
    <row r="4430" spans="12:12">
      <c r="L4430" s="16" t="str">
        <f t="shared" si="325"/>
        <v>OP</v>
      </c>
    </row>
    <row r="4431" spans="12:12">
      <c r="L4431" s="16" t="str">
        <f t="shared" si="325"/>
        <v>OP</v>
      </c>
    </row>
    <row r="4432" spans="12:12">
      <c r="L4432" s="16" t="str">
        <f t="shared" si="325"/>
        <v>OP</v>
      </c>
    </row>
    <row r="4433" spans="12:12">
      <c r="L4433" s="16" t="str">
        <f t="shared" si="325"/>
        <v>OP</v>
      </c>
    </row>
    <row r="4434" spans="12:12">
      <c r="L4434" s="16" t="str">
        <f t="shared" si="325"/>
        <v>OP</v>
      </c>
    </row>
    <row r="4435" spans="12:12">
      <c r="L4435" s="16" t="str">
        <f t="shared" si="325"/>
        <v>OP</v>
      </c>
    </row>
    <row r="4436" spans="12:12">
      <c r="L4436" s="16" t="str">
        <f t="shared" si="325"/>
        <v>OP</v>
      </c>
    </row>
    <row r="4437" spans="12:12">
      <c r="L4437" s="16" t="str">
        <f t="shared" si="325"/>
        <v>OP</v>
      </c>
    </row>
    <row r="4438" spans="12:12">
      <c r="L4438" s="16" t="str">
        <f t="shared" si="325"/>
        <v>OP</v>
      </c>
    </row>
    <row r="4439" spans="12:12">
      <c r="L4439" s="16" t="str">
        <f t="shared" si="325"/>
        <v>OP</v>
      </c>
    </row>
    <row r="4440" spans="12:12">
      <c r="L4440" s="16" t="str">
        <f t="shared" si="325"/>
        <v>OP</v>
      </c>
    </row>
    <row r="4441" spans="12:12">
      <c r="L4441" s="16" t="str">
        <f t="shared" si="325"/>
        <v>OP</v>
      </c>
    </row>
    <row r="4442" spans="12:12">
      <c r="L4442" s="16" t="str">
        <f t="shared" si="325"/>
        <v>OP</v>
      </c>
    </row>
    <row r="4443" spans="12:12">
      <c r="L4443" s="16" t="str">
        <f t="shared" si="325"/>
        <v>OP</v>
      </c>
    </row>
    <row r="4444" spans="12:12">
      <c r="L4444" s="16" t="str">
        <f t="shared" si="325"/>
        <v>OP</v>
      </c>
    </row>
    <row r="4445" spans="12:12">
      <c r="L4445" s="16" t="str">
        <f t="shared" si="325"/>
        <v>OP</v>
      </c>
    </row>
    <row r="4446" spans="12:12">
      <c r="L4446" s="16" t="str">
        <f t="shared" si="325"/>
        <v>OP</v>
      </c>
    </row>
    <row r="4447" spans="12:12">
      <c r="L4447" s="16" t="str">
        <f t="shared" si="325"/>
        <v>OP</v>
      </c>
    </row>
    <row r="4448" spans="12:12">
      <c r="L4448" s="16" t="str">
        <f t="shared" si="325"/>
        <v>OP</v>
      </c>
    </row>
    <row r="4449" spans="12:12">
      <c r="L4449" s="16" t="str">
        <f t="shared" si="325"/>
        <v>OP</v>
      </c>
    </row>
    <row r="4450" spans="12:12">
      <c r="L4450" s="16" t="str">
        <f t="shared" si="325"/>
        <v>OP</v>
      </c>
    </row>
    <row r="4451" spans="12:12">
      <c r="L4451" s="16" t="str">
        <f t="shared" si="325"/>
        <v>OP</v>
      </c>
    </row>
    <row r="4452" spans="12:12">
      <c r="L4452" s="16" t="str">
        <f t="shared" si="325"/>
        <v>OP</v>
      </c>
    </row>
    <row r="4453" spans="12:12">
      <c r="L4453" s="16" t="str">
        <f t="shared" si="325"/>
        <v>OP</v>
      </c>
    </row>
    <row r="4454" spans="12:12">
      <c r="L4454" s="16" t="str">
        <f t="shared" si="325"/>
        <v>OP</v>
      </c>
    </row>
    <row r="4455" spans="12:12">
      <c r="L4455" s="16" t="str">
        <f t="shared" si="325"/>
        <v>OP</v>
      </c>
    </row>
    <row r="4456" spans="12:12">
      <c r="L4456" s="16" t="str">
        <f t="shared" si="325"/>
        <v>OP</v>
      </c>
    </row>
    <row r="4457" spans="12:12">
      <c r="L4457" s="16" t="str">
        <f t="shared" si="325"/>
        <v>OP</v>
      </c>
    </row>
    <row r="4458" spans="12:12">
      <c r="L4458" s="16" t="str">
        <f t="shared" si="325"/>
        <v>OP</v>
      </c>
    </row>
    <row r="4459" spans="12:12">
      <c r="L4459" s="16" t="str">
        <f t="shared" si="325"/>
        <v>OP</v>
      </c>
    </row>
    <row r="4460" spans="12:12">
      <c r="L4460" s="16" t="str">
        <f t="shared" si="325"/>
        <v>OP</v>
      </c>
    </row>
    <row r="4461" spans="12:12">
      <c r="L4461" s="16" t="str">
        <f t="shared" si="325"/>
        <v>OP</v>
      </c>
    </row>
    <row r="4462" spans="12:12">
      <c r="L4462" s="16" t="str">
        <f t="shared" si="325"/>
        <v>OP</v>
      </c>
    </row>
    <row r="4463" spans="12:12">
      <c r="L4463" s="16" t="str">
        <f t="shared" si="325"/>
        <v>OP</v>
      </c>
    </row>
    <row r="4464" spans="12:12">
      <c r="L4464" s="16" t="str">
        <f t="shared" si="325"/>
        <v>OP</v>
      </c>
    </row>
    <row r="4465" spans="12:12">
      <c r="L4465" s="16" t="str">
        <f t="shared" si="325"/>
        <v>OP</v>
      </c>
    </row>
    <row r="4466" spans="12:12">
      <c r="L4466" s="16" t="str">
        <f t="shared" si="325"/>
        <v>OP</v>
      </c>
    </row>
    <row r="4467" spans="12:12">
      <c r="L4467" s="16" t="str">
        <f t="shared" si="325"/>
        <v>OP</v>
      </c>
    </row>
    <row r="4468" spans="12:12">
      <c r="L4468" s="16" t="str">
        <f t="shared" si="325"/>
        <v>OP</v>
      </c>
    </row>
    <row r="4469" spans="12:12">
      <c r="L4469" s="16" t="str">
        <f t="shared" si="325"/>
        <v>OP</v>
      </c>
    </row>
    <row r="4470" spans="12:12">
      <c r="L4470" s="16" t="str">
        <f t="shared" si="325"/>
        <v>OP</v>
      </c>
    </row>
    <row r="4471" spans="12:12">
      <c r="L4471" s="16" t="str">
        <f t="shared" si="325"/>
        <v>OP</v>
      </c>
    </row>
    <row r="4472" spans="12:12">
      <c r="L4472" s="16" t="str">
        <f t="shared" si="325"/>
        <v>OP</v>
      </c>
    </row>
    <row r="4473" spans="12:12">
      <c r="L4473" s="16" t="str">
        <f t="shared" si="325"/>
        <v>OP</v>
      </c>
    </row>
    <row r="4474" spans="12:12">
      <c r="L4474" s="16" t="str">
        <f t="shared" si="325"/>
        <v>OP</v>
      </c>
    </row>
    <row r="4475" spans="12:12">
      <c r="L4475" s="16" t="str">
        <f t="shared" si="325"/>
        <v>OP</v>
      </c>
    </row>
    <row r="4476" spans="12:12">
      <c r="L4476" s="16" t="str">
        <f t="shared" si="325"/>
        <v>OP</v>
      </c>
    </row>
    <row r="4477" spans="12:12">
      <c r="L4477" s="16" t="str">
        <f t="shared" si="325"/>
        <v>OP</v>
      </c>
    </row>
    <row r="4478" spans="12:12">
      <c r="L4478" s="16" t="str">
        <f t="shared" si="325"/>
        <v>OP</v>
      </c>
    </row>
    <row r="4479" spans="12:12">
      <c r="L4479" s="16" t="str">
        <f t="shared" si="325"/>
        <v>OP</v>
      </c>
    </row>
    <row r="4480" spans="12:12">
      <c r="L4480" s="16" t="str">
        <f t="shared" si="325"/>
        <v>OP</v>
      </c>
    </row>
    <row r="4481" spans="12:12">
      <c r="L4481" s="16" t="str">
        <f t="shared" si="325"/>
        <v>OP</v>
      </c>
    </row>
    <row r="4482" spans="12:12">
      <c r="L4482" s="16" t="str">
        <f t="shared" si="325"/>
        <v>OP</v>
      </c>
    </row>
    <row r="4483" spans="12:12">
      <c r="L4483" s="16" t="str">
        <f t="shared" si="325"/>
        <v>OP</v>
      </c>
    </row>
    <row r="4484" spans="12:12">
      <c r="L4484" s="16" t="str">
        <f t="shared" si="325"/>
        <v>OP</v>
      </c>
    </row>
    <row r="4485" spans="12:12">
      <c r="L4485" s="16" t="str">
        <f t="shared" si="325"/>
        <v>OP</v>
      </c>
    </row>
    <row r="4486" spans="12:12">
      <c r="L4486" s="16" t="str">
        <f t="shared" ref="L4486:L4549" si="326">IF(J4486&lt;0.9993,"OP","")</f>
        <v>OP</v>
      </c>
    </row>
    <row r="4487" spans="12:12">
      <c r="L4487" s="16" t="str">
        <f t="shared" si="326"/>
        <v>OP</v>
      </c>
    </row>
    <row r="4488" spans="12:12">
      <c r="L4488" s="16" t="str">
        <f t="shared" si="326"/>
        <v>OP</v>
      </c>
    </row>
    <row r="4489" spans="12:12">
      <c r="L4489" s="16" t="str">
        <f t="shared" si="326"/>
        <v>OP</v>
      </c>
    </row>
    <row r="4490" spans="12:12">
      <c r="L4490" s="16" t="str">
        <f t="shared" si="326"/>
        <v>OP</v>
      </c>
    </row>
    <row r="4491" spans="12:12">
      <c r="L4491" s="16" t="str">
        <f t="shared" si="326"/>
        <v>OP</v>
      </c>
    </row>
    <row r="4492" spans="12:12">
      <c r="L4492" s="16" t="str">
        <f t="shared" si="326"/>
        <v>OP</v>
      </c>
    </row>
    <row r="4493" spans="12:12">
      <c r="L4493" s="16" t="str">
        <f t="shared" si="326"/>
        <v>OP</v>
      </c>
    </row>
    <row r="4494" spans="12:12">
      <c r="L4494" s="16" t="str">
        <f t="shared" si="326"/>
        <v>OP</v>
      </c>
    </row>
    <row r="4495" spans="12:12">
      <c r="L4495" s="16" t="str">
        <f t="shared" si="326"/>
        <v>OP</v>
      </c>
    </row>
    <row r="4496" spans="12:12">
      <c r="L4496" s="16" t="str">
        <f t="shared" si="326"/>
        <v>OP</v>
      </c>
    </row>
    <row r="4497" spans="12:12">
      <c r="L4497" s="16" t="str">
        <f t="shared" si="326"/>
        <v>OP</v>
      </c>
    </row>
    <row r="4498" spans="12:12">
      <c r="L4498" s="16" t="str">
        <f t="shared" si="326"/>
        <v>OP</v>
      </c>
    </row>
    <row r="4499" spans="12:12">
      <c r="L4499" s="16" t="str">
        <f t="shared" si="326"/>
        <v>OP</v>
      </c>
    </row>
    <row r="4500" spans="12:12">
      <c r="L4500" s="16" t="str">
        <f t="shared" si="326"/>
        <v>OP</v>
      </c>
    </row>
    <row r="4501" spans="12:12">
      <c r="L4501" s="16" t="str">
        <f t="shared" si="326"/>
        <v>OP</v>
      </c>
    </row>
    <row r="4502" spans="12:12">
      <c r="L4502" s="16" t="str">
        <f t="shared" si="326"/>
        <v>OP</v>
      </c>
    </row>
    <row r="4503" spans="12:12">
      <c r="L4503" s="16" t="str">
        <f t="shared" si="326"/>
        <v>OP</v>
      </c>
    </row>
    <row r="4504" spans="12:12">
      <c r="L4504" s="16" t="str">
        <f t="shared" si="326"/>
        <v>OP</v>
      </c>
    </row>
    <row r="4505" spans="12:12">
      <c r="L4505" s="16" t="str">
        <f t="shared" si="326"/>
        <v>OP</v>
      </c>
    </row>
    <row r="4506" spans="12:12">
      <c r="L4506" s="16" t="str">
        <f t="shared" si="326"/>
        <v>OP</v>
      </c>
    </row>
    <row r="4507" spans="12:12">
      <c r="L4507" s="16" t="str">
        <f t="shared" si="326"/>
        <v>OP</v>
      </c>
    </row>
    <row r="4508" spans="12:12">
      <c r="L4508" s="16" t="str">
        <f t="shared" si="326"/>
        <v>OP</v>
      </c>
    </row>
    <row r="4509" spans="12:12">
      <c r="L4509" s="16" t="str">
        <f t="shared" si="326"/>
        <v>OP</v>
      </c>
    </row>
    <row r="4510" spans="12:12">
      <c r="L4510" s="16" t="str">
        <f t="shared" si="326"/>
        <v>OP</v>
      </c>
    </row>
    <row r="4511" spans="12:12">
      <c r="L4511" s="16" t="str">
        <f t="shared" si="326"/>
        <v>OP</v>
      </c>
    </row>
    <row r="4512" spans="12:12">
      <c r="L4512" s="16" t="str">
        <f t="shared" si="326"/>
        <v>OP</v>
      </c>
    </row>
    <row r="4513" spans="12:12">
      <c r="L4513" s="16" t="str">
        <f t="shared" si="326"/>
        <v>OP</v>
      </c>
    </row>
    <row r="4514" spans="12:12">
      <c r="L4514" s="16" t="str">
        <f t="shared" si="326"/>
        <v>OP</v>
      </c>
    </row>
    <row r="4515" spans="12:12">
      <c r="L4515" s="16" t="str">
        <f t="shared" si="326"/>
        <v>OP</v>
      </c>
    </row>
    <row r="4516" spans="12:12">
      <c r="L4516" s="16" t="str">
        <f t="shared" si="326"/>
        <v>OP</v>
      </c>
    </row>
    <row r="4517" spans="12:12">
      <c r="L4517" s="16" t="str">
        <f t="shared" si="326"/>
        <v>OP</v>
      </c>
    </row>
    <row r="4518" spans="12:12">
      <c r="L4518" s="16" t="str">
        <f t="shared" si="326"/>
        <v>OP</v>
      </c>
    </row>
    <row r="4519" spans="12:12">
      <c r="L4519" s="16" t="str">
        <f t="shared" si="326"/>
        <v>OP</v>
      </c>
    </row>
    <row r="4520" spans="12:12">
      <c r="L4520" s="16" t="str">
        <f t="shared" si="326"/>
        <v>OP</v>
      </c>
    </row>
    <row r="4521" spans="12:12">
      <c r="L4521" s="16" t="str">
        <f t="shared" si="326"/>
        <v>OP</v>
      </c>
    </row>
    <row r="4522" spans="12:12">
      <c r="L4522" s="16" t="str">
        <f t="shared" si="326"/>
        <v>OP</v>
      </c>
    </row>
    <row r="4523" spans="12:12">
      <c r="L4523" s="16" t="str">
        <f t="shared" si="326"/>
        <v>OP</v>
      </c>
    </row>
    <row r="4524" spans="12:12">
      <c r="L4524" s="16" t="str">
        <f t="shared" si="326"/>
        <v>OP</v>
      </c>
    </row>
    <row r="4525" spans="12:12">
      <c r="L4525" s="16" t="str">
        <f t="shared" si="326"/>
        <v>OP</v>
      </c>
    </row>
    <row r="4526" spans="12:12">
      <c r="L4526" s="16" t="str">
        <f t="shared" si="326"/>
        <v>OP</v>
      </c>
    </row>
    <row r="4527" spans="12:12">
      <c r="L4527" s="16" t="str">
        <f t="shared" si="326"/>
        <v>OP</v>
      </c>
    </row>
    <row r="4528" spans="12:12">
      <c r="L4528" s="16" t="str">
        <f t="shared" si="326"/>
        <v>OP</v>
      </c>
    </row>
    <row r="4529" spans="12:12">
      <c r="L4529" s="16" t="str">
        <f t="shared" si="326"/>
        <v>OP</v>
      </c>
    </row>
    <row r="4530" spans="12:12">
      <c r="L4530" s="16" t="str">
        <f t="shared" si="326"/>
        <v>OP</v>
      </c>
    </row>
    <row r="4531" spans="12:12">
      <c r="L4531" s="16" t="str">
        <f t="shared" si="326"/>
        <v>OP</v>
      </c>
    </row>
    <row r="4532" spans="12:12">
      <c r="L4532" s="16" t="str">
        <f t="shared" si="326"/>
        <v>OP</v>
      </c>
    </row>
    <row r="4533" spans="12:12">
      <c r="L4533" s="16" t="str">
        <f t="shared" si="326"/>
        <v>OP</v>
      </c>
    </row>
    <row r="4534" spans="12:12">
      <c r="L4534" s="16" t="str">
        <f t="shared" si="326"/>
        <v>OP</v>
      </c>
    </row>
    <row r="4535" spans="12:12">
      <c r="L4535" s="16" t="str">
        <f t="shared" si="326"/>
        <v>OP</v>
      </c>
    </row>
    <row r="4536" spans="12:12">
      <c r="L4536" s="16" t="str">
        <f t="shared" si="326"/>
        <v>OP</v>
      </c>
    </row>
    <row r="4537" spans="12:12">
      <c r="L4537" s="16" t="str">
        <f t="shared" si="326"/>
        <v>OP</v>
      </c>
    </row>
    <row r="4538" spans="12:12">
      <c r="L4538" s="16" t="str">
        <f t="shared" si="326"/>
        <v>OP</v>
      </c>
    </row>
    <row r="4539" spans="12:12">
      <c r="L4539" s="16" t="str">
        <f t="shared" si="326"/>
        <v>OP</v>
      </c>
    </row>
    <row r="4540" spans="12:12">
      <c r="L4540" s="16" t="str">
        <f t="shared" si="326"/>
        <v>OP</v>
      </c>
    </row>
    <row r="4541" spans="12:12">
      <c r="L4541" s="16" t="str">
        <f t="shared" si="326"/>
        <v>OP</v>
      </c>
    </row>
    <row r="4542" spans="12:12">
      <c r="L4542" s="16" t="str">
        <f t="shared" si="326"/>
        <v>OP</v>
      </c>
    </row>
    <row r="4543" spans="12:12">
      <c r="L4543" s="16" t="str">
        <f t="shared" si="326"/>
        <v>OP</v>
      </c>
    </row>
    <row r="4544" spans="12:12">
      <c r="L4544" s="16" t="str">
        <f t="shared" si="326"/>
        <v>OP</v>
      </c>
    </row>
    <row r="4545" spans="12:12">
      <c r="L4545" s="16" t="str">
        <f t="shared" si="326"/>
        <v>OP</v>
      </c>
    </row>
    <row r="4546" spans="12:12">
      <c r="L4546" s="16" t="str">
        <f t="shared" si="326"/>
        <v>OP</v>
      </c>
    </row>
    <row r="4547" spans="12:12">
      <c r="L4547" s="16" t="str">
        <f t="shared" si="326"/>
        <v>OP</v>
      </c>
    </row>
    <row r="4548" spans="12:12">
      <c r="L4548" s="16" t="str">
        <f t="shared" si="326"/>
        <v>OP</v>
      </c>
    </row>
    <row r="4549" spans="12:12">
      <c r="L4549" s="16" t="str">
        <f t="shared" si="326"/>
        <v>OP</v>
      </c>
    </row>
    <row r="4550" spans="12:12">
      <c r="L4550" s="16" t="str">
        <f t="shared" ref="L4550:L4613" si="327">IF(J4550&lt;0.9993,"OP","")</f>
        <v>OP</v>
      </c>
    </row>
    <row r="4551" spans="12:12">
      <c r="L4551" s="16" t="str">
        <f t="shared" si="327"/>
        <v>OP</v>
      </c>
    </row>
    <row r="4552" spans="12:12">
      <c r="L4552" s="16" t="str">
        <f t="shared" si="327"/>
        <v>OP</v>
      </c>
    </row>
    <row r="4553" spans="12:12">
      <c r="L4553" s="16" t="str">
        <f t="shared" si="327"/>
        <v>OP</v>
      </c>
    </row>
    <row r="4554" spans="12:12">
      <c r="L4554" s="16" t="str">
        <f t="shared" si="327"/>
        <v>OP</v>
      </c>
    </row>
    <row r="4555" spans="12:12">
      <c r="L4555" s="16" t="str">
        <f t="shared" si="327"/>
        <v>OP</v>
      </c>
    </row>
    <row r="4556" spans="12:12">
      <c r="L4556" s="16" t="str">
        <f t="shared" si="327"/>
        <v>OP</v>
      </c>
    </row>
    <row r="4557" spans="12:12">
      <c r="L4557" s="16" t="str">
        <f t="shared" si="327"/>
        <v>OP</v>
      </c>
    </row>
    <row r="4558" spans="12:12">
      <c r="L4558" s="16" t="str">
        <f t="shared" si="327"/>
        <v>OP</v>
      </c>
    </row>
    <row r="4559" spans="12:12">
      <c r="L4559" s="16" t="str">
        <f t="shared" si="327"/>
        <v>OP</v>
      </c>
    </row>
    <row r="4560" spans="12:12">
      <c r="L4560" s="16" t="str">
        <f t="shared" si="327"/>
        <v>OP</v>
      </c>
    </row>
    <row r="4561" spans="12:12">
      <c r="L4561" s="16" t="str">
        <f t="shared" si="327"/>
        <v>OP</v>
      </c>
    </row>
    <row r="4562" spans="12:12">
      <c r="L4562" s="16" t="str">
        <f t="shared" si="327"/>
        <v>OP</v>
      </c>
    </row>
    <row r="4563" spans="12:12">
      <c r="L4563" s="16" t="str">
        <f t="shared" si="327"/>
        <v>OP</v>
      </c>
    </row>
    <row r="4564" spans="12:12">
      <c r="L4564" s="16" t="str">
        <f t="shared" si="327"/>
        <v>OP</v>
      </c>
    </row>
    <row r="4565" spans="12:12">
      <c r="L4565" s="16" t="str">
        <f t="shared" si="327"/>
        <v>OP</v>
      </c>
    </row>
    <row r="4566" spans="12:12">
      <c r="L4566" s="16" t="str">
        <f t="shared" si="327"/>
        <v>OP</v>
      </c>
    </row>
    <row r="4567" spans="12:12">
      <c r="L4567" s="16" t="str">
        <f t="shared" si="327"/>
        <v>OP</v>
      </c>
    </row>
    <row r="4568" spans="12:12">
      <c r="L4568" s="16" t="str">
        <f t="shared" si="327"/>
        <v>OP</v>
      </c>
    </row>
    <row r="4569" spans="12:12">
      <c r="L4569" s="16" t="str">
        <f t="shared" si="327"/>
        <v>OP</v>
      </c>
    </row>
    <row r="4570" spans="12:12">
      <c r="L4570" s="16" t="str">
        <f t="shared" si="327"/>
        <v>OP</v>
      </c>
    </row>
    <row r="4571" spans="12:12">
      <c r="L4571" s="16" t="str">
        <f t="shared" si="327"/>
        <v>OP</v>
      </c>
    </row>
    <row r="4572" spans="12:12">
      <c r="L4572" s="16" t="str">
        <f t="shared" si="327"/>
        <v>OP</v>
      </c>
    </row>
    <row r="4573" spans="12:12">
      <c r="L4573" s="16" t="str">
        <f t="shared" si="327"/>
        <v>OP</v>
      </c>
    </row>
    <row r="4574" spans="12:12">
      <c r="L4574" s="16" t="str">
        <f t="shared" si="327"/>
        <v>OP</v>
      </c>
    </row>
    <row r="4575" spans="12:12">
      <c r="L4575" s="16" t="str">
        <f t="shared" si="327"/>
        <v>OP</v>
      </c>
    </row>
    <row r="4576" spans="12:12">
      <c r="L4576" s="16" t="str">
        <f t="shared" si="327"/>
        <v>OP</v>
      </c>
    </row>
    <row r="4577" spans="12:12">
      <c r="L4577" s="16" t="str">
        <f t="shared" si="327"/>
        <v>OP</v>
      </c>
    </row>
    <row r="4578" spans="12:12">
      <c r="L4578" s="16" t="str">
        <f t="shared" si="327"/>
        <v>OP</v>
      </c>
    </row>
    <row r="4579" spans="12:12">
      <c r="L4579" s="16" t="str">
        <f t="shared" si="327"/>
        <v>OP</v>
      </c>
    </row>
    <row r="4580" spans="12:12">
      <c r="L4580" s="16" t="str">
        <f t="shared" si="327"/>
        <v>OP</v>
      </c>
    </row>
    <row r="4581" spans="12:12">
      <c r="L4581" s="16" t="str">
        <f t="shared" si="327"/>
        <v>OP</v>
      </c>
    </row>
    <row r="4582" spans="12:12">
      <c r="L4582" s="16" t="str">
        <f t="shared" si="327"/>
        <v>OP</v>
      </c>
    </row>
    <row r="4583" spans="12:12">
      <c r="L4583" s="16" t="str">
        <f t="shared" si="327"/>
        <v>OP</v>
      </c>
    </row>
    <row r="4584" spans="12:12">
      <c r="L4584" s="16" t="str">
        <f t="shared" si="327"/>
        <v>OP</v>
      </c>
    </row>
    <row r="4585" spans="12:12">
      <c r="L4585" s="16" t="str">
        <f t="shared" si="327"/>
        <v>OP</v>
      </c>
    </row>
    <row r="4586" spans="12:12">
      <c r="L4586" s="16" t="str">
        <f t="shared" si="327"/>
        <v>OP</v>
      </c>
    </row>
    <row r="4587" spans="12:12">
      <c r="L4587" s="16" t="str">
        <f t="shared" si="327"/>
        <v>OP</v>
      </c>
    </row>
    <row r="4588" spans="12:12">
      <c r="L4588" s="16" t="str">
        <f t="shared" si="327"/>
        <v>OP</v>
      </c>
    </row>
    <row r="4589" spans="12:12">
      <c r="L4589" s="16" t="str">
        <f t="shared" si="327"/>
        <v>OP</v>
      </c>
    </row>
    <row r="4590" spans="12:12">
      <c r="L4590" s="16" t="str">
        <f t="shared" si="327"/>
        <v>OP</v>
      </c>
    </row>
    <row r="4591" spans="12:12">
      <c r="L4591" s="16" t="str">
        <f t="shared" si="327"/>
        <v>OP</v>
      </c>
    </row>
    <row r="4592" spans="12:12">
      <c r="L4592" s="16" t="str">
        <f t="shared" si="327"/>
        <v>OP</v>
      </c>
    </row>
    <row r="4593" spans="12:12">
      <c r="L4593" s="16" t="str">
        <f t="shared" si="327"/>
        <v>OP</v>
      </c>
    </row>
    <row r="4594" spans="12:12">
      <c r="L4594" s="16" t="str">
        <f t="shared" si="327"/>
        <v>OP</v>
      </c>
    </row>
    <row r="4595" spans="12:12">
      <c r="L4595" s="16" t="str">
        <f t="shared" si="327"/>
        <v>OP</v>
      </c>
    </row>
    <row r="4596" spans="12:12">
      <c r="L4596" s="16" t="str">
        <f t="shared" si="327"/>
        <v>OP</v>
      </c>
    </row>
    <row r="4597" spans="12:12">
      <c r="L4597" s="16" t="str">
        <f t="shared" si="327"/>
        <v>OP</v>
      </c>
    </row>
    <row r="4598" spans="12:12">
      <c r="L4598" s="16" t="str">
        <f t="shared" si="327"/>
        <v>OP</v>
      </c>
    </row>
    <row r="4599" spans="12:12">
      <c r="L4599" s="16" t="str">
        <f t="shared" si="327"/>
        <v>OP</v>
      </c>
    </row>
    <row r="4600" spans="12:12">
      <c r="L4600" s="16" t="str">
        <f t="shared" si="327"/>
        <v>OP</v>
      </c>
    </row>
    <row r="4601" spans="12:12">
      <c r="L4601" s="16" t="str">
        <f t="shared" si="327"/>
        <v>OP</v>
      </c>
    </row>
    <row r="4602" spans="12:12">
      <c r="L4602" s="16" t="str">
        <f t="shared" si="327"/>
        <v>OP</v>
      </c>
    </row>
    <row r="4603" spans="12:12">
      <c r="L4603" s="16" t="str">
        <f t="shared" si="327"/>
        <v>OP</v>
      </c>
    </row>
    <row r="4604" spans="12:12">
      <c r="L4604" s="16" t="str">
        <f t="shared" si="327"/>
        <v>OP</v>
      </c>
    </row>
    <row r="4605" spans="12:12">
      <c r="L4605" s="16" t="str">
        <f t="shared" si="327"/>
        <v>OP</v>
      </c>
    </row>
    <row r="4606" spans="12:12">
      <c r="L4606" s="16" t="str">
        <f t="shared" si="327"/>
        <v>OP</v>
      </c>
    </row>
    <row r="4607" spans="12:12">
      <c r="L4607" s="16" t="str">
        <f t="shared" si="327"/>
        <v>OP</v>
      </c>
    </row>
    <row r="4608" spans="12:12">
      <c r="L4608" s="16" t="str">
        <f t="shared" si="327"/>
        <v>OP</v>
      </c>
    </row>
    <row r="4609" spans="12:12">
      <c r="L4609" s="16" t="str">
        <f t="shared" si="327"/>
        <v>OP</v>
      </c>
    </row>
    <row r="4610" spans="12:12">
      <c r="L4610" s="16" t="str">
        <f t="shared" si="327"/>
        <v>OP</v>
      </c>
    </row>
    <row r="4611" spans="12:12">
      <c r="L4611" s="16" t="str">
        <f t="shared" si="327"/>
        <v>OP</v>
      </c>
    </row>
    <row r="4612" spans="12:12">
      <c r="L4612" s="16" t="str">
        <f t="shared" si="327"/>
        <v>OP</v>
      </c>
    </row>
    <row r="4613" spans="12:12">
      <c r="L4613" s="16" t="str">
        <f t="shared" si="327"/>
        <v>OP</v>
      </c>
    </row>
    <row r="4614" spans="12:12">
      <c r="L4614" s="16" t="str">
        <f t="shared" ref="L4614:L4677" si="328">IF(J4614&lt;0.9993,"OP","")</f>
        <v>OP</v>
      </c>
    </row>
    <row r="4615" spans="12:12">
      <c r="L4615" s="16" t="str">
        <f t="shared" si="328"/>
        <v>OP</v>
      </c>
    </row>
    <row r="4616" spans="12:12">
      <c r="L4616" s="16" t="str">
        <f t="shared" si="328"/>
        <v>OP</v>
      </c>
    </row>
    <row r="4617" spans="12:12">
      <c r="L4617" s="16" t="str">
        <f t="shared" si="328"/>
        <v>OP</v>
      </c>
    </row>
    <row r="4618" spans="12:12">
      <c r="L4618" s="16" t="str">
        <f t="shared" si="328"/>
        <v>OP</v>
      </c>
    </row>
    <row r="4619" spans="12:12">
      <c r="L4619" s="16" t="str">
        <f t="shared" si="328"/>
        <v>OP</v>
      </c>
    </row>
    <row r="4620" spans="12:12">
      <c r="L4620" s="16" t="str">
        <f t="shared" si="328"/>
        <v>OP</v>
      </c>
    </row>
    <row r="4621" spans="12:12">
      <c r="L4621" s="16" t="str">
        <f t="shared" si="328"/>
        <v>OP</v>
      </c>
    </row>
    <row r="4622" spans="12:12">
      <c r="L4622" s="16" t="str">
        <f t="shared" si="328"/>
        <v>OP</v>
      </c>
    </row>
    <row r="4623" spans="12:12">
      <c r="L4623" s="16" t="str">
        <f t="shared" si="328"/>
        <v>OP</v>
      </c>
    </row>
    <row r="4624" spans="12:12">
      <c r="L4624" s="16" t="str">
        <f t="shared" si="328"/>
        <v>OP</v>
      </c>
    </row>
    <row r="4625" spans="12:12">
      <c r="L4625" s="16" t="str">
        <f t="shared" si="328"/>
        <v>OP</v>
      </c>
    </row>
    <row r="4626" spans="12:12">
      <c r="L4626" s="16" t="str">
        <f t="shared" si="328"/>
        <v>OP</v>
      </c>
    </row>
    <row r="4627" spans="12:12">
      <c r="L4627" s="16" t="str">
        <f t="shared" si="328"/>
        <v>OP</v>
      </c>
    </row>
    <row r="4628" spans="12:12">
      <c r="L4628" s="16" t="str">
        <f t="shared" si="328"/>
        <v>OP</v>
      </c>
    </row>
    <row r="4629" spans="12:12">
      <c r="L4629" s="16" t="str">
        <f t="shared" si="328"/>
        <v>OP</v>
      </c>
    </row>
    <row r="4630" spans="12:12">
      <c r="L4630" s="16" t="str">
        <f t="shared" si="328"/>
        <v>OP</v>
      </c>
    </row>
    <row r="4631" spans="12:12">
      <c r="L4631" s="16" t="str">
        <f t="shared" si="328"/>
        <v>OP</v>
      </c>
    </row>
    <row r="4632" spans="12:12">
      <c r="L4632" s="16" t="str">
        <f t="shared" si="328"/>
        <v>OP</v>
      </c>
    </row>
    <row r="4633" spans="12:12">
      <c r="L4633" s="16" t="str">
        <f t="shared" si="328"/>
        <v>OP</v>
      </c>
    </row>
    <row r="4634" spans="12:12">
      <c r="L4634" s="16" t="str">
        <f t="shared" si="328"/>
        <v>OP</v>
      </c>
    </row>
    <row r="4635" spans="12:12">
      <c r="L4635" s="16" t="str">
        <f t="shared" si="328"/>
        <v>OP</v>
      </c>
    </row>
    <row r="4636" spans="12:12">
      <c r="L4636" s="16" t="str">
        <f t="shared" si="328"/>
        <v>OP</v>
      </c>
    </row>
    <row r="4637" spans="12:12">
      <c r="L4637" s="16" t="str">
        <f t="shared" si="328"/>
        <v>OP</v>
      </c>
    </row>
    <row r="4638" spans="12:12">
      <c r="L4638" s="16" t="str">
        <f t="shared" si="328"/>
        <v>OP</v>
      </c>
    </row>
    <row r="4639" spans="12:12">
      <c r="L4639" s="16" t="str">
        <f t="shared" si="328"/>
        <v>OP</v>
      </c>
    </row>
    <row r="4640" spans="12:12">
      <c r="L4640" s="16" t="str">
        <f t="shared" si="328"/>
        <v>OP</v>
      </c>
    </row>
    <row r="4641" spans="12:12">
      <c r="L4641" s="16" t="str">
        <f t="shared" si="328"/>
        <v>OP</v>
      </c>
    </row>
    <row r="4642" spans="12:12">
      <c r="L4642" s="16" t="str">
        <f t="shared" si="328"/>
        <v>OP</v>
      </c>
    </row>
    <row r="4643" spans="12:12">
      <c r="L4643" s="16" t="str">
        <f t="shared" si="328"/>
        <v>OP</v>
      </c>
    </row>
    <row r="4644" spans="12:12">
      <c r="L4644" s="16" t="str">
        <f t="shared" si="328"/>
        <v>OP</v>
      </c>
    </row>
    <row r="4645" spans="12:12">
      <c r="L4645" s="16" t="str">
        <f t="shared" si="328"/>
        <v>OP</v>
      </c>
    </row>
    <row r="4646" spans="12:12">
      <c r="L4646" s="16" t="str">
        <f t="shared" si="328"/>
        <v>OP</v>
      </c>
    </row>
    <row r="4647" spans="12:12">
      <c r="L4647" s="16" t="str">
        <f t="shared" si="328"/>
        <v>OP</v>
      </c>
    </row>
    <row r="4648" spans="12:12">
      <c r="L4648" s="16" t="str">
        <f t="shared" si="328"/>
        <v>OP</v>
      </c>
    </row>
    <row r="4649" spans="12:12">
      <c r="L4649" s="16" t="str">
        <f t="shared" si="328"/>
        <v>OP</v>
      </c>
    </row>
    <row r="4650" spans="12:12">
      <c r="L4650" s="16" t="str">
        <f t="shared" si="328"/>
        <v>OP</v>
      </c>
    </row>
    <row r="4651" spans="12:12">
      <c r="L4651" s="16" t="str">
        <f t="shared" si="328"/>
        <v>OP</v>
      </c>
    </row>
    <row r="4652" spans="12:12">
      <c r="L4652" s="16" t="str">
        <f t="shared" si="328"/>
        <v>OP</v>
      </c>
    </row>
    <row r="4653" spans="12:12">
      <c r="L4653" s="16" t="str">
        <f t="shared" si="328"/>
        <v>OP</v>
      </c>
    </row>
    <row r="4654" spans="12:12">
      <c r="L4654" s="16" t="str">
        <f t="shared" si="328"/>
        <v>OP</v>
      </c>
    </row>
    <row r="4655" spans="12:12">
      <c r="L4655" s="16" t="str">
        <f t="shared" si="328"/>
        <v>OP</v>
      </c>
    </row>
    <row r="4656" spans="12:12">
      <c r="L4656" s="16" t="str">
        <f t="shared" si="328"/>
        <v>OP</v>
      </c>
    </row>
    <row r="4657" spans="12:12">
      <c r="L4657" s="16" t="str">
        <f t="shared" si="328"/>
        <v>OP</v>
      </c>
    </row>
    <row r="4658" spans="12:12">
      <c r="L4658" s="16" t="str">
        <f t="shared" si="328"/>
        <v>OP</v>
      </c>
    </row>
    <row r="4659" spans="12:12">
      <c r="L4659" s="16" t="str">
        <f t="shared" si="328"/>
        <v>OP</v>
      </c>
    </row>
    <row r="4660" spans="12:12">
      <c r="L4660" s="16" t="str">
        <f t="shared" si="328"/>
        <v>OP</v>
      </c>
    </row>
    <row r="4661" spans="12:12">
      <c r="L4661" s="16" t="str">
        <f t="shared" si="328"/>
        <v>OP</v>
      </c>
    </row>
    <row r="4662" spans="12:12">
      <c r="L4662" s="16" t="str">
        <f t="shared" si="328"/>
        <v>OP</v>
      </c>
    </row>
    <row r="4663" spans="12:12">
      <c r="L4663" s="16" t="str">
        <f t="shared" si="328"/>
        <v>OP</v>
      </c>
    </row>
    <row r="4664" spans="12:12">
      <c r="L4664" s="16" t="str">
        <f t="shared" si="328"/>
        <v>OP</v>
      </c>
    </row>
    <row r="4665" spans="12:12">
      <c r="L4665" s="16" t="str">
        <f t="shared" si="328"/>
        <v>OP</v>
      </c>
    </row>
    <row r="4666" spans="12:12">
      <c r="L4666" s="16" t="str">
        <f t="shared" si="328"/>
        <v>OP</v>
      </c>
    </row>
    <row r="4667" spans="12:12">
      <c r="L4667" s="16" t="str">
        <f t="shared" si="328"/>
        <v>OP</v>
      </c>
    </row>
    <row r="4668" spans="12:12">
      <c r="L4668" s="16" t="str">
        <f t="shared" si="328"/>
        <v>OP</v>
      </c>
    </row>
    <row r="4669" spans="12:12">
      <c r="L4669" s="16" t="str">
        <f t="shared" si="328"/>
        <v>OP</v>
      </c>
    </row>
    <row r="4670" spans="12:12">
      <c r="L4670" s="16" t="str">
        <f t="shared" si="328"/>
        <v>OP</v>
      </c>
    </row>
    <row r="4671" spans="12:12">
      <c r="L4671" s="16" t="str">
        <f t="shared" si="328"/>
        <v>OP</v>
      </c>
    </row>
    <row r="4672" spans="12:12">
      <c r="L4672" s="16" t="str">
        <f t="shared" si="328"/>
        <v>OP</v>
      </c>
    </row>
    <row r="4673" spans="12:12">
      <c r="L4673" s="16" t="str">
        <f t="shared" si="328"/>
        <v>OP</v>
      </c>
    </row>
    <row r="4674" spans="12:12">
      <c r="L4674" s="16" t="str">
        <f t="shared" si="328"/>
        <v>OP</v>
      </c>
    </row>
    <row r="4675" spans="12:12">
      <c r="L4675" s="16" t="str">
        <f t="shared" si="328"/>
        <v>OP</v>
      </c>
    </row>
    <row r="4676" spans="12:12">
      <c r="L4676" s="16" t="str">
        <f t="shared" si="328"/>
        <v>OP</v>
      </c>
    </row>
    <row r="4677" spans="12:12">
      <c r="L4677" s="16" t="str">
        <f t="shared" si="328"/>
        <v>OP</v>
      </c>
    </row>
    <row r="4678" spans="12:12">
      <c r="L4678" s="16" t="str">
        <f t="shared" ref="L4678:L4741" si="329">IF(J4678&lt;0.9993,"OP","")</f>
        <v>OP</v>
      </c>
    </row>
    <row r="4679" spans="12:12">
      <c r="L4679" s="16" t="str">
        <f t="shared" si="329"/>
        <v>OP</v>
      </c>
    </row>
    <row r="4680" spans="12:12">
      <c r="L4680" s="16" t="str">
        <f t="shared" si="329"/>
        <v>OP</v>
      </c>
    </row>
    <row r="4681" spans="12:12">
      <c r="L4681" s="16" t="str">
        <f t="shared" si="329"/>
        <v>OP</v>
      </c>
    </row>
    <row r="4682" spans="12:12">
      <c r="L4682" s="16" t="str">
        <f t="shared" si="329"/>
        <v>OP</v>
      </c>
    </row>
    <row r="4683" spans="12:12">
      <c r="L4683" s="16" t="str">
        <f t="shared" si="329"/>
        <v>OP</v>
      </c>
    </row>
    <row r="4684" spans="12:12">
      <c r="L4684" s="16" t="str">
        <f t="shared" si="329"/>
        <v>OP</v>
      </c>
    </row>
    <row r="4685" spans="12:12">
      <c r="L4685" s="16" t="str">
        <f t="shared" si="329"/>
        <v>OP</v>
      </c>
    </row>
    <row r="4686" spans="12:12">
      <c r="L4686" s="16" t="str">
        <f t="shared" si="329"/>
        <v>OP</v>
      </c>
    </row>
    <row r="4687" spans="12:12">
      <c r="L4687" s="16" t="str">
        <f t="shared" si="329"/>
        <v>OP</v>
      </c>
    </row>
    <row r="4688" spans="12:12">
      <c r="L4688" s="16" t="str">
        <f t="shared" si="329"/>
        <v>OP</v>
      </c>
    </row>
    <row r="4689" spans="12:12">
      <c r="L4689" s="16" t="str">
        <f t="shared" si="329"/>
        <v>OP</v>
      </c>
    </row>
    <row r="4690" spans="12:12">
      <c r="L4690" s="16" t="str">
        <f t="shared" si="329"/>
        <v>OP</v>
      </c>
    </row>
    <row r="4691" spans="12:12">
      <c r="L4691" s="16" t="str">
        <f t="shared" si="329"/>
        <v>OP</v>
      </c>
    </row>
    <row r="4692" spans="12:12">
      <c r="L4692" s="16" t="str">
        <f t="shared" si="329"/>
        <v>OP</v>
      </c>
    </row>
    <row r="4693" spans="12:12">
      <c r="L4693" s="16" t="str">
        <f t="shared" si="329"/>
        <v>OP</v>
      </c>
    </row>
    <row r="4694" spans="12:12">
      <c r="L4694" s="16" t="str">
        <f t="shared" si="329"/>
        <v>OP</v>
      </c>
    </row>
    <row r="4695" spans="12:12">
      <c r="L4695" s="16" t="str">
        <f t="shared" si="329"/>
        <v>OP</v>
      </c>
    </row>
    <row r="4696" spans="12:12">
      <c r="L4696" s="16" t="str">
        <f t="shared" si="329"/>
        <v>OP</v>
      </c>
    </row>
    <row r="4697" spans="12:12">
      <c r="L4697" s="16" t="str">
        <f t="shared" si="329"/>
        <v>OP</v>
      </c>
    </row>
    <row r="4698" spans="12:12">
      <c r="L4698" s="16" t="str">
        <f t="shared" si="329"/>
        <v>OP</v>
      </c>
    </row>
    <row r="4699" spans="12:12">
      <c r="L4699" s="16" t="str">
        <f t="shared" si="329"/>
        <v>OP</v>
      </c>
    </row>
    <row r="4700" spans="12:12">
      <c r="L4700" s="16" t="str">
        <f t="shared" si="329"/>
        <v>OP</v>
      </c>
    </row>
    <row r="4701" spans="12:12">
      <c r="L4701" s="16" t="str">
        <f t="shared" si="329"/>
        <v>OP</v>
      </c>
    </row>
    <row r="4702" spans="12:12">
      <c r="L4702" s="16" t="str">
        <f t="shared" si="329"/>
        <v>OP</v>
      </c>
    </row>
    <row r="4703" spans="12:12">
      <c r="L4703" s="16" t="str">
        <f t="shared" si="329"/>
        <v>OP</v>
      </c>
    </row>
    <row r="4704" spans="12:12">
      <c r="L4704" s="16" t="str">
        <f t="shared" si="329"/>
        <v>OP</v>
      </c>
    </row>
    <row r="4705" spans="12:12">
      <c r="L4705" s="16" t="str">
        <f t="shared" si="329"/>
        <v>OP</v>
      </c>
    </row>
    <row r="4706" spans="12:12">
      <c r="L4706" s="16" t="str">
        <f t="shared" si="329"/>
        <v>OP</v>
      </c>
    </row>
    <row r="4707" spans="12:12">
      <c r="L4707" s="16" t="str">
        <f t="shared" si="329"/>
        <v>OP</v>
      </c>
    </row>
    <row r="4708" spans="12:12">
      <c r="L4708" s="16" t="str">
        <f t="shared" si="329"/>
        <v>OP</v>
      </c>
    </row>
    <row r="4709" spans="12:12">
      <c r="L4709" s="16" t="str">
        <f t="shared" si="329"/>
        <v>OP</v>
      </c>
    </row>
    <row r="4710" spans="12:12">
      <c r="L4710" s="16" t="str">
        <f t="shared" si="329"/>
        <v>OP</v>
      </c>
    </row>
    <row r="4711" spans="12:12">
      <c r="L4711" s="16" t="str">
        <f t="shared" si="329"/>
        <v>OP</v>
      </c>
    </row>
    <row r="4712" spans="12:12">
      <c r="L4712" s="16" t="str">
        <f t="shared" si="329"/>
        <v>OP</v>
      </c>
    </row>
    <row r="4713" spans="12:12">
      <c r="L4713" s="16" t="str">
        <f t="shared" si="329"/>
        <v>OP</v>
      </c>
    </row>
    <row r="4714" spans="12:12">
      <c r="L4714" s="16" t="str">
        <f t="shared" si="329"/>
        <v>OP</v>
      </c>
    </row>
    <row r="4715" spans="12:12">
      <c r="L4715" s="16" t="str">
        <f t="shared" si="329"/>
        <v>OP</v>
      </c>
    </row>
    <row r="4716" spans="12:12">
      <c r="L4716" s="16" t="str">
        <f t="shared" si="329"/>
        <v>OP</v>
      </c>
    </row>
    <row r="4717" spans="12:12">
      <c r="L4717" s="16" t="str">
        <f t="shared" si="329"/>
        <v>OP</v>
      </c>
    </row>
    <row r="4718" spans="12:12">
      <c r="L4718" s="16" t="str">
        <f t="shared" si="329"/>
        <v>OP</v>
      </c>
    </row>
    <row r="4719" spans="12:12">
      <c r="L4719" s="16" t="str">
        <f t="shared" si="329"/>
        <v>OP</v>
      </c>
    </row>
    <row r="4720" spans="12:12">
      <c r="L4720" s="16" t="str">
        <f t="shared" si="329"/>
        <v>OP</v>
      </c>
    </row>
    <row r="4721" spans="12:12">
      <c r="L4721" s="16" t="str">
        <f t="shared" si="329"/>
        <v>OP</v>
      </c>
    </row>
    <row r="4722" spans="12:12">
      <c r="L4722" s="16" t="str">
        <f t="shared" si="329"/>
        <v>OP</v>
      </c>
    </row>
    <row r="4723" spans="12:12">
      <c r="L4723" s="16" t="str">
        <f t="shared" si="329"/>
        <v>OP</v>
      </c>
    </row>
    <row r="4724" spans="12:12">
      <c r="L4724" s="16" t="str">
        <f t="shared" si="329"/>
        <v>OP</v>
      </c>
    </row>
    <row r="4725" spans="12:12">
      <c r="L4725" s="16" t="str">
        <f t="shared" si="329"/>
        <v>OP</v>
      </c>
    </row>
    <row r="4726" spans="12:12">
      <c r="L4726" s="16" t="str">
        <f t="shared" si="329"/>
        <v>OP</v>
      </c>
    </row>
    <row r="4727" spans="12:12">
      <c r="L4727" s="16" t="str">
        <f t="shared" si="329"/>
        <v>OP</v>
      </c>
    </row>
    <row r="4728" spans="12:12">
      <c r="L4728" s="16" t="str">
        <f t="shared" si="329"/>
        <v>OP</v>
      </c>
    </row>
    <row r="4729" spans="12:12">
      <c r="L4729" s="16" t="str">
        <f t="shared" si="329"/>
        <v>OP</v>
      </c>
    </row>
    <row r="4730" spans="12:12">
      <c r="L4730" s="16" t="str">
        <f t="shared" si="329"/>
        <v>OP</v>
      </c>
    </row>
    <row r="4731" spans="12:12">
      <c r="L4731" s="16" t="str">
        <f t="shared" si="329"/>
        <v>OP</v>
      </c>
    </row>
    <row r="4732" spans="12:12">
      <c r="L4732" s="16" t="str">
        <f t="shared" si="329"/>
        <v>OP</v>
      </c>
    </row>
    <row r="4733" spans="12:12">
      <c r="L4733" s="16" t="str">
        <f t="shared" si="329"/>
        <v>OP</v>
      </c>
    </row>
    <row r="4734" spans="12:12">
      <c r="L4734" s="16" t="str">
        <f t="shared" si="329"/>
        <v>OP</v>
      </c>
    </row>
    <row r="4735" spans="12:12">
      <c r="L4735" s="16" t="str">
        <f t="shared" si="329"/>
        <v>OP</v>
      </c>
    </row>
    <row r="4736" spans="12:12">
      <c r="L4736" s="16" t="str">
        <f t="shared" si="329"/>
        <v>OP</v>
      </c>
    </row>
    <row r="4737" spans="12:12">
      <c r="L4737" s="16" t="str">
        <f t="shared" si="329"/>
        <v>OP</v>
      </c>
    </row>
    <row r="4738" spans="12:12">
      <c r="L4738" s="16" t="str">
        <f t="shared" si="329"/>
        <v>OP</v>
      </c>
    </row>
    <row r="4739" spans="12:12">
      <c r="L4739" s="16" t="str">
        <f t="shared" si="329"/>
        <v>OP</v>
      </c>
    </row>
    <row r="4740" spans="12:12">
      <c r="L4740" s="16" t="str">
        <f t="shared" si="329"/>
        <v>OP</v>
      </c>
    </row>
    <row r="4741" spans="12:12">
      <c r="L4741" s="16" t="str">
        <f t="shared" si="329"/>
        <v>OP</v>
      </c>
    </row>
    <row r="4742" spans="12:12">
      <c r="L4742" s="16" t="str">
        <f t="shared" ref="L4742:L4805" si="330">IF(J4742&lt;0.9993,"OP","")</f>
        <v>OP</v>
      </c>
    </row>
    <row r="4743" spans="12:12">
      <c r="L4743" s="16" t="str">
        <f t="shared" si="330"/>
        <v>OP</v>
      </c>
    </row>
    <row r="4744" spans="12:12">
      <c r="L4744" s="16" t="str">
        <f t="shared" si="330"/>
        <v>OP</v>
      </c>
    </row>
    <row r="4745" spans="12:12">
      <c r="L4745" s="16" t="str">
        <f t="shared" si="330"/>
        <v>OP</v>
      </c>
    </row>
    <row r="4746" spans="12:12">
      <c r="L4746" s="16" t="str">
        <f t="shared" si="330"/>
        <v>OP</v>
      </c>
    </row>
    <row r="4747" spans="12:12">
      <c r="L4747" s="16" t="str">
        <f t="shared" si="330"/>
        <v>OP</v>
      </c>
    </row>
    <row r="4748" spans="12:12">
      <c r="L4748" s="16" t="str">
        <f t="shared" si="330"/>
        <v>OP</v>
      </c>
    </row>
    <row r="4749" spans="12:12">
      <c r="L4749" s="16" t="str">
        <f t="shared" si="330"/>
        <v>OP</v>
      </c>
    </row>
    <row r="4750" spans="12:12">
      <c r="L4750" s="16" t="str">
        <f t="shared" si="330"/>
        <v>OP</v>
      </c>
    </row>
    <row r="4751" spans="12:12">
      <c r="L4751" s="16" t="str">
        <f t="shared" si="330"/>
        <v>OP</v>
      </c>
    </row>
    <row r="4752" spans="12:12">
      <c r="L4752" s="16" t="str">
        <f t="shared" si="330"/>
        <v>OP</v>
      </c>
    </row>
    <row r="4753" spans="12:12">
      <c r="L4753" s="16" t="str">
        <f t="shared" si="330"/>
        <v>OP</v>
      </c>
    </row>
    <row r="4754" spans="12:12">
      <c r="L4754" s="16" t="str">
        <f t="shared" si="330"/>
        <v>OP</v>
      </c>
    </row>
    <row r="4755" spans="12:12">
      <c r="L4755" s="16" t="str">
        <f t="shared" si="330"/>
        <v>OP</v>
      </c>
    </row>
    <row r="4756" spans="12:12">
      <c r="L4756" s="16" t="str">
        <f t="shared" si="330"/>
        <v>OP</v>
      </c>
    </row>
    <row r="4757" spans="12:12">
      <c r="L4757" s="16" t="str">
        <f t="shared" si="330"/>
        <v>OP</v>
      </c>
    </row>
    <row r="4758" spans="12:12">
      <c r="L4758" s="16" t="str">
        <f t="shared" si="330"/>
        <v>OP</v>
      </c>
    </row>
    <row r="4759" spans="12:12">
      <c r="L4759" s="16" t="str">
        <f t="shared" si="330"/>
        <v>OP</v>
      </c>
    </row>
    <row r="4760" spans="12:12">
      <c r="L4760" s="16" t="str">
        <f t="shared" si="330"/>
        <v>OP</v>
      </c>
    </row>
    <row r="4761" spans="12:12">
      <c r="L4761" s="16" t="str">
        <f t="shared" si="330"/>
        <v>OP</v>
      </c>
    </row>
    <row r="4762" spans="12:12">
      <c r="L4762" s="16" t="str">
        <f t="shared" si="330"/>
        <v>OP</v>
      </c>
    </row>
    <row r="4763" spans="12:12">
      <c r="L4763" s="16" t="str">
        <f t="shared" si="330"/>
        <v>OP</v>
      </c>
    </row>
    <row r="4764" spans="12:12">
      <c r="L4764" s="16" t="str">
        <f t="shared" si="330"/>
        <v>OP</v>
      </c>
    </row>
    <row r="4765" spans="12:12">
      <c r="L4765" s="16" t="str">
        <f t="shared" si="330"/>
        <v>OP</v>
      </c>
    </row>
    <row r="4766" spans="12:12">
      <c r="L4766" s="16" t="str">
        <f t="shared" si="330"/>
        <v>OP</v>
      </c>
    </row>
    <row r="4767" spans="12:12">
      <c r="L4767" s="16" t="str">
        <f t="shared" si="330"/>
        <v>OP</v>
      </c>
    </row>
    <row r="4768" spans="12:12">
      <c r="L4768" s="16" t="str">
        <f t="shared" si="330"/>
        <v>OP</v>
      </c>
    </row>
    <row r="4769" spans="12:12">
      <c r="L4769" s="16" t="str">
        <f t="shared" si="330"/>
        <v>OP</v>
      </c>
    </row>
    <row r="4770" spans="12:12">
      <c r="L4770" s="16" t="str">
        <f t="shared" si="330"/>
        <v>OP</v>
      </c>
    </row>
    <row r="4771" spans="12:12">
      <c r="L4771" s="16" t="str">
        <f t="shared" si="330"/>
        <v>OP</v>
      </c>
    </row>
    <row r="4772" spans="12:12">
      <c r="L4772" s="16" t="str">
        <f t="shared" si="330"/>
        <v>OP</v>
      </c>
    </row>
    <row r="4773" spans="12:12">
      <c r="L4773" s="16" t="str">
        <f t="shared" si="330"/>
        <v>OP</v>
      </c>
    </row>
    <row r="4774" spans="12:12">
      <c r="L4774" s="16" t="str">
        <f t="shared" si="330"/>
        <v>OP</v>
      </c>
    </row>
    <row r="4775" spans="12:12">
      <c r="L4775" s="16" t="str">
        <f t="shared" si="330"/>
        <v>OP</v>
      </c>
    </row>
    <row r="4776" spans="12:12">
      <c r="L4776" s="16" t="str">
        <f t="shared" si="330"/>
        <v>OP</v>
      </c>
    </row>
    <row r="4777" spans="12:12">
      <c r="L4777" s="16" t="str">
        <f t="shared" si="330"/>
        <v>OP</v>
      </c>
    </row>
    <row r="4778" spans="12:12">
      <c r="L4778" s="16" t="str">
        <f t="shared" si="330"/>
        <v>OP</v>
      </c>
    </row>
    <row r="4779" spans="12:12">
      <c r="L4779" s="16" t="str">
        <f t="shared" si="330"/>
        <v>OP</v>
      </c>
    </row>
    <row r="4780" spans="12:12">
      <c r="L4780" s="16" t="str">
        <f t="shared" si="330"/>
        <v>OP</v>
      </c>
    </row>
    <row r="4781" spans="12:12">
      <c r="L4781" s="16" t="str">
        <f t="shared" si="330"/>
        <v>OP</v>
      </c>
    </row>
    <row r="4782" spans="12:12">
      <c r="L4782" s="16" t="str">
        <f t="shared" si="330"/>
        <v>OP</v>
      </c>
    </row>
    <row r="4783" spans="12:12">
      <c r="L4783" s="16" t="str">
        <f t="shared" si="330"/>
        <v>OP</v>
      </c>
    </row>
    <row r="4784" spans="12:12">
      <c r="L4784" s="16" t="str">
        <f t="shared" si="330"/>
        <v>OP</v>
      </c>
    </row>
    <row r="4785" spans="12:12">
      <c r="L4785" s="16" t="str">
        <f t="shared" si="330"/>
        <v>OP</v>
      </c>
    </row>
    <row r="4786" spans="12:12">
      <c r="L4786" s="16" t="str">
        <f t="shared" si="330"/>
        <v>OP</v>
      </c>
    </row>
    <row r="4787" spans="12:12">
      <c r="L4787" s="16" t="str">
        <f t="shared" si="330"/>
        <v>OP</v>
      </c>
    </row>
    <row r="4788" spans="12:12">
      <c r="L4788" s="16" t="str">
        <f t="shared" si="330"/>
        <v>OP</v>
      </c>
    </row>
    <row r="4789" spans="12:12">
      <c r="L4789" s="16" t="str">
        <f t="shared" si="330"/>
        <v>OP</v>
      </c>
    </row>
    <row r="4790" spans="12:12">
      <c r="L4790" s="16" t="str">
        <f t="shared" si="330"/>
        <v>OP</v>
      </c>
    </row>
    <row r="4791" spans="12:12">
      <c r="L4791" s="16" t="str">
        <f t="shared" si="330"/>
        <v>OP</v>
      </c>
    </row>
    <row r="4792" spans="12:12">
      <c r="L4792" s="16" t="str">
        <f t="shared" si="330"/>
        <v>OP</v>
      </c>
    </row>
    <row r="4793" spans="12:12">
      <c r="L4793" s="16" t="str">
        <f t="shared" si="330"/>
        <v>OP</v>
      </c>
    </row>
    <row r="4794" spans="12:12">
      <c r="L4794" s="16" t="str">
        <f t="shared" si="330"/>
        <v>OP</v>
      </c>
    </row>
    <row r="4795" spans="12:12">
      <c r="L4795" s="16" t="str">
        <f t="shared" si="330"/>
        <v>OP</v>
      </c>
    </row>
    <row r="4796" spans="12:12">
      <c r="L4796" s="16" t="str">
        <f t="shared" si="330"/>
        <v>OP</v>
      </c>
    </row>
    <row r="4797" spans="12:12">
      <c r="L4797" s="16" t="str">
        <f t="shared" si="330"/>
        <v>OP</v>
      </c>
    </row>
    <row r="4798" spans="12:12">
      <c r="L4798" s="16" t="str">
        <f t="shared" si="330"/>
        <v>OP</v>
      </c>
    </row>
    <row r="4799" spans="12:12">
      <c r="L4799" s="16" t="str">
        <f t="shared" si="330"/>
        <v>OP</v>
      </c>
    </row>
    <row r="4800" spans="12:12">
      <c r="L4800" s="16" t="str">
        <f t="shared" si="330"/>
        <v>OP</v>
      </c>
    </row>
    <row r="4801" spans="12:12">
      <c r="L4801" s="16" t="str">
        <f t="shared" si="330"/>
        <v>OP</v>
      </c>
    </row>
    <row r="4802" spans="12:12">
      <c r="L4802" s="16" t="str">
        <f t="shared" si="330"/>
        <v>OP</v>
      </c>
    </row>
    <row r="4803" spans="12:12">
      <c r="L4803" s="16" t="str">
        <f t="shared" si="330"/>
        <v>OP</v>
      </c>
    </row>
    <row r="4804" spans="12:12">
      <c r="L4804" s="16" t="str">
        <f t="shared" si="330"/>
        <v>OP</v>
      </c>
    </row>
    <row r="4805" spans="12:12">
      <c r="L4805" s="16" t="str">
        <f t="shared" si="330"/>
        <v>OP</v>
      </c>
    </row>
    <row r="4806" spans="12:12">
      <c r="L4806" s="16" t="str">
        <f t="shared" ref="L4806:L4869" si="331">IF(J4806&lt;0.9993,"OP","")</f>
        <v>OP</v>
      </c>
    </row>
    <row r="4807" spans="12:12">
      <c r="L4807" s="16" t="str">
        <f t="shared" si="331"/>
        <v>OP</v>
      </c>
    </row>
    <row r="4808" spans="12:12">
      <c r="L4808" s="16" t="str">
        <f t="shared" si="331"/>
        <v>OP</v>
      </c>
    </row>
    <row r="4809" spans="12:12">
      <c r="L4809" s="16" t="str">
        <f t="shared" si="331"/>
        <v>OP</v>
      </c>
    </row>
    <row r="4810" spans="12:12">
      <c r="L4810" s="16" t="str">
        <f t="shared" si="331"/>
        <v>OP</v>
      </c>
    </row>
    <row r="4811" spans="12:12">
      <c r="L4811" s="16" t="str">
        <f t="shared" si="331"/>
        <v>OP</v>
      </c>
    </row>
    <row r="4812" spans="12:12">
      <c r="L4812" s="16" t="str">
        <f t="shared" si="331"/>
        <v>OP</v>
      </c>
    </row>
    <row r="4813" spans="12:12">
      <c r="L4813" s="16" t="str">
        <f t="shared" si="331"/>
        <v>OP</v>
      </c>
    </row>
    <row r="4814" spans="12:12">
      <c r="L4814" s="16" t="str">
        <f t="shared" si="331"/>
        <v>OP</v>
      </c>
    </row>
    <row r="4815" spans="12:12">
      <c r="L4815" s="16" t="str">
        <f t="shared" si="331"/>
        <v>OP</v>
      </c>
    </row>
    <row r="4816" spans="12:12">
      <c r="L4816" s="16" t="str">
        <f t="shared" si="331"/>
        <v>OP</v>
      </c>
    </row>
    <row r="4817" spans="12:12">
      <c r="L4817" s="16" t="str">
        <f t="shared" si="331"/>
        <v>OP</v>
      </c>
    </row>
    <row r="4818" spans="12:12">
      <c r="L4818" s="16" t="str">
        <f t="shared" si="331"/>
        <v>OP</v>
      </c>
    </row>
    <row r="4819" spans="12:12">
      <c r="L4819" s="16" t="str">
        <f t="shared" si="331"/>
        <v>OP</v>
      </c>
    </row>
    <row r="4820" spans="12:12">
      <c r="L4820" s="16" t="str">
        <f t="shared" si="331"/>
        <v>OP</v>
      </c>
    </row>
    <row r="4821" spans="12:12">
      <c r="L4821" s="16" t="str">
        <f t="shared" si="331"/>
        <v>OP</v>
      </c>
    </row>
    <row r="4822" spans="12:12">
      <c r="L4822" s="16" t="str">
        <f t="shared" si="331"/>
        <v>OP</v>
      </c>
    </row>
    <row r="4823" spans="12:12">
      <c r="L4823" s="16" t="str">
        <f t="shared" si="331"/>
        <v>OP</v>
      </c>
    </row>
    <row r="4824" spans="12:12">
      <c r="L4824" s="16" t="str">
        <f t="shared" si="331"/>
        <v>OP</v>
      </c>
    </row>
    <row r="4825" spans="12:12">
      <c r="L4825" s="16" t="str">
        <f t="shared" si="331"/>
        <v>OP</v>
      </c>
    </row>
    <row r="4826" spans="12:12">
      <c r="L4826" s="16" t="str">
        <f t="shared" si="331"/>
        <v>OP</v>
      </c>
    </row>
    <row r="4827" spans="12:12">
      <c r="L4827" s="16" t="str">
        <f t="shared" si="331"/>
        <v>OP</v>
      </c>
    </row>
    <row r="4828" spans="12:12">
      <c r="L4828" s="16" t="str">
        <f t="shared" si="331"/>
        <v>OP</v>
      </c>
    </row>
    <row r="4829" spans="12:12">
      <c r="L4829" s="16" t="str">
        <f t="shared" si="331"/>
        <v>OP</v>
      </c>
    </row>
    <row r="4830" spans="12:12">
      <c r="L4830" s="16" t="str">
        <f t="shared" si="331"/>
        <v>OP</v>
      </c>
    </row>
    <row r="4831" spans="12:12">
      <c r="L4831" s="16" t="str">
        <f t="shared" si="331"/>
        <v>OP</v>
      </c>
    </row>
    <row r="4832" spans="12:12">
      <c r="L4832" s="16" t="str">
        <f t="shared" si="331"/>
        <v>OP</v>
      </c>
    </row>
    <row r="4833" spans="12:12">
      <c r="L4833" s="16" t="str">
        <f t="shared" si="331"/>
        <v>OP</v>
      </c>
    </row>
    <row r="4834" spans="12:12">
      <c r="L4834" s="16" t="str">
        <f t="shared" si="331"/>
        <v>OP</v>
      </c>
    </row>
    <row r="4835" spans="12:12">
      <c r="L4835" s="16" t="str">
        <f t="shared" si="331"/>
        <v>OP</v>
      </c>
    </row>
    <row r="4836" spans="12:12">
      <c r="L4836" s="16" t="str">
        <f t="shared" si="331"/>
        <v>OP</v>
      </c>
    </row>
    <row r="4837" spans="12:12">
      <c r="L4837" s="16" t="str">
        <f t="shared" si="331"/>
        <v>OP</v>
      </c>
    </row>
    <row r="4838" spans="12:12">
      <c r="L4838" s="16" t="str">
        <f t="shared" si="331"/>
        <v>OP</v>
      </c>
    </row>
    <row r="4839" spans="12:12">
      <c r="L4839" s="16" t="str">
        <f t="shared" si="331"/>
        <v>OP</v>
      </c>
    </row>
    <row r="4840" spans="12:12">
      <c r="L4840" s="16" t="str">
        <f t="shared" si="331"/>
        <v>OP</v>
      </c>
    </row>
    <row r="4841" spans="12:12">
      <c r="L4841" s="16" t="str">
        <f t="shared" si="331"/>
        <v>OP</v>
      </c>
    </row>
    <row r="4842" spans="12:12">
      <c r="L4842" s="16" t="str">
        <f t="shared" si="331"/>
        <v>OP</v>
      </c>
    </row>
    <row r="4843" spans="12:12">
      <c r="L4843" s="16" t="str">
        <f t="shared" si="331"/>
        <v>OP</v>
      </c>
    </row>
    <row r="4844" spans="12:12">
      <c r="L4844" s="16" t="str">
        <f t="shared" si="331"/>
        <v>OP</v>
      </c>
    </row>
    <row r="4845" spans="12:12">
      <c r="L4845" s="16" t="str">
        <f t="shared" si="331"/>
        <v>OP</v>
      </c>
    </row>
    <row r="4846" spans="12:12">
      <c r="L4846" s="16" t="str">
        <f t="shared" si="331"/>
        <v>OP</v>
      </c>
    </row>
    <row r="4847" spans="12:12">
      <c r="L4847" s="16" t="str">
        <f t="shared" si="331"/>
        <v>OP</v>
      </c>
    </row>
    <row r="4848" spans="12:12">
      <c r="L4848" s="16" t="str">
        <f t="shared" si="331"/>
        <v>OP</v>
      </c>
    </row>
    <row r="4849" spans="12:12">
      <c r="L4849" s="16" t="str">
        <f t="shared" si="331"/>
        <v>OP</v>
      </c>
    </row>
    <row r="4850" spans="12:12">
      <c r="L4850" s="16" t="str">
        <f t="shared" si="331"/>
        <v>OP</v>
      </c>
    </row>
    <row r="4851" spans="12:12">
      <c r="L4851" s="16" t="str">
        <f t="shared" si="331"/>
        <v>OP</v>
      </c>
    </row>
    <row r="4852" spans="12:12">
      <c r="L4852" s="16" t="str">
        <f t="shared" si="331"/>
        <v>OP</v>
      </c>
    </row>
    <row r="4853" spans="12:12">
      <c r="L4853" s="16" t="str">
        <f t="shared" si="331"/>
        <v>OP</v>
      </c>
    </row>
    <row r="4854" spans="12:12">
      <c r="L4854" s="16" t="str">
        <f t="shared" si="331"/>
        <v>OP</v>
      </c>
    </row>
    <row r="4855" spans="12:12">
      <c r="L4855" s="16" t="str">
        <f t="shared" si="331"/>
        <v>OP</v>
      </c>
    </row>
    <row r="4856" spans="12:12">
      <c r="L4856" s="16" t="str">
        <f t="shared" si="331"/>
        <v>OP</v>
      </c>
    </row>
    <row r="4857" spans="12:12">
      <c r="L4857" s="16" t="str">
        <f t="shared" si="331"/>
        <v>OP</v>
      </c>
    </row>
    <row r="4858" spans="12:12">
      <c r="L4858" s="16" t="str">
        <f t="shared" si="331"/>
        <v>OP</v>
      </c>
    </row>
    <row r="4859" spans="12:12">
      <c r="L4859" s="16" t="str">
        <f t="shared" si="331"/>
        <v>OP</v>
      </c>
    </row>
    <row r="4860" spans="12:12">
      <c r="L4860" s="16" t="str">
        <f t="shared" si="331"/>
        <v>OP</v>
      </c>
    </row>
    <row r="4861" spans="12:12">
      <c r="L4861" s="16" t="str">
        <f t="shared" si="331"/>
        <v>OP</v>
      </c>
    </row>
    <row r="4862" spans="12:12">
      <c r="L4862" s="16" t="str">
        <f t="shared" si="331"/>
        <v>OP</v>
      </c>
    </row>
    <row r="4863" spans="12:12">
      <c r="L4863" s="16" t="str">
        <f t="shared" si="331"/>
        <v>OP</v>
      </c>
    </row>
    <row r="4864" spans="12:12">
      <c r="L4864" s="16" t="str">
        <f t="shared" si="331"/>
        <v>OP</v>
      </c>
    </row>
    <row r="4865" spans="12:12">
      <c r="L4865" s="16" t="str">
        <f t="shared" si="331"/>
        <v>OP</v>
      </c>
    </row>
    <row r="4866" spans="12:12">
      <c r="L4866" s="16" t="str">
        <f t="shared" si="331"/>
        <v>OP</v>
      </c>
    </row>
    <row r="4867" spans="12:12">
      <c r="L4867" s="16" t="str">
        <f t="shared" si="331"/>
        <v>OP</v>
      </c>
    </row>
    <row r="4868" spans="12:12">
      <c r="L4868" s="16" t="str">
        <f t="shared" si="331"/>
        <v>OP</v>
      </c>
    </row>
    <row r="4869" spans="12:12">
      <c r="L4869" s="16" t="str">
        <f t="shared" si="331"/>
        <v>OP</v>
      </c>
    </row>
    <row r="4870" spans="12:12">
      <c r="L4870" s="16" t="str">
        <f t="shared" ref="L4870:L4933" si="332">IF(J4870&lt;0.9993,"OP","")</f>
        <v>OP</v>
      </c>
    </row>
    <row r="4871" spans="12:12">
      <c r="L4871" s="16" t="str">
        <f t="shared" si="332"/>
        <v>OP</v>
      </c>
    </row>
    <row r="4872" spans="12:12">
      <c r="L4872" s="16" t="str">
        <f t="shared" si="332"/>
        <v>OP</v>
      </c>
    </row>
    <row r="4873" spans="12:12">
      <c r="L4873" s="16" t="str">
        <f t="shared" si="332"/>
        <v>OP</v>
      </c>
    </row>
    <row r="4874" spans="12:12">
      <c r="L4874" s="16" t="str">
        <f t="shared" si="332"/>
        <v>OP</v>
      </c>
    </row>
    <row r="4875" spans="12:12">
      <c r="L4875" s="16" t="str">
        <f t="shared" si="332"/>
        <v>OP</v>
      </c>
    </row>
    <row r="4876" spans="12:12">
      <c r="L4876" s="16" t="str">
        <f t="shared" si="332"/>
        <v>OP</v>
      </c>
    </row>
    <row r="4877" spans="12:12">
      <c r="L4877" s="16" t="str">
        <f t="shared" si="332"/>
        <v>OP</v>
      </c>
    </row>
    <row r="4878" spans="12:12">
      <c r="L4878" s="16" t="str">
        <f t="shared" si="332"/>
        <v>OP</v>
      </c>
    </row>
    <row r="4879" spans="12:12">
      <c r="L4879" s="16" t="str">
        <f t="shared" si="332"/>
        <v>OP</v>
      </c>
    </row>
    <row r="4880" spans="12:12">
      <c r="L4880" s="16" t="str">
        <f t="shared" si="332"/>
        <v>OP</v>
      </c>
    </row>
    <row r="4881" spans="12:12">
      <c r="L4881" s="16" t="str">
        <f t="shared" si="332"/>
        <v>OP</v>
      </c>
    </row>
    <row r="4882" spans="12:12">
      <c r="L4882" s="16" t="str">
        <f t="shared" si="332"/>
        <v>OP</v>
      </c>
    </row>
    <row r="4883" spans="12:12">
      <c r="L4883" s="16" t="str">
        <f t="shared" si="332"/>
        <v>OP</v>
      </c>
    </row>
    <row r="4884" spans="12:12">
      <c r="L4884" s="16" t="str">
        <f t="shared" si="332"/>
        <v>OP</v>
      </c>
    </row>
    <row r="4885" spans="12:12">
      <c r="L4885" s="16" t="str">
        <f t="shared" si="332"/>
        <v>OP</v>
      </c>
    </row>
    <row r="4886" spans="12:12">
      <c r="L4886" s="16" t="str">
        <f t="shared" si="332"/>
        <v>OP</v>
      </c>
    </row>
    <row r="4887" spans="12:12">
      <c r="L4887" s="16" t="str">
        <f t="shared" si="332"/>
        <v>OP</v>
      </c>
    </row>
    <row r="4888" spans="12:12">
      <c r="L4888" s="16" t="str">
        <f t="shared" si="332"/>
        <v>OP</v>
      </c>
    </row>
    <row r="4889" spans="12:12">
      <c r="L4889" s="16" t="str">
        <f t="shared" si="332"/>
        <v>OP</v>
      </c>
    </row>
    <row r="4890" spans="12:12">
      <c r="L4890" s="16" t="str">
        <f t="shared" si="332"/>
        <v>OP</v>
      </c>
    </row>
    <row r="4891" spans="12:12">
      <c r="L4891" s="16" t="str">
        <f t="shared" si="332"/>
        <v>OP</v>
      </c>
    </row>
    <row r="4892" spans="12:12">
      <c r="L4892" s="16" t="str">
        <f t="shared" si="332"/>
        <v>OP</v>
      </c>
    </row>
    <row r="4893" spans="12:12">
      <c r="L4893" s="16" t="str">
        <f t="shared" si="332"/>
        <v>OP</v>
      </c>
    </row>
    <row r="4894" spans="12:12">
      <c r="L4894" s="16" t="str">
        <f t="shared" si="332"/>
        <v>OP</v>
      </c>
    </row>
    <row r="4895" spans="12:12">
      <c r="L4895" s="16" t="str">
        <f t="shared" si="332"/>
        <v>OP</v>
      </c>
    </row>
    <row r="4896" spans="12:12">
      <c r="L4896" s="16" t="str">
        <f t="shared" si="332"/>
        <v>OP</v>
      </c>
    </row>
    <row r="4897" spans="12:12">
      <c r="L4897" s="16" t="str">
        <f t="shared" si="332"/>
        <v>OP</v>
      </c>
    </row>
    <row r="4898" spans="12:12">
      <c r="L4898" s="16" t="str">
        <f t="shared" si="332"/>
        <v>OP</v>
      </c>
    </row>
    <row r="4899" spans="12:12">
      <c r="L4899" s="16" t="str">
        <f t="shared" si="332"/>
        <v>OP</v>
      </c>
    </row>
    <row r="4900" spans="12:12">
      <c r="L4900" s="16" t="str">
        <f t="shared" si="332"/>
        <v>OP</v>
      </c>
    </row>
    <row r="4901" spans="12:12">
      <c r="L4901" s="16" t="str">
        <f t="shared" si="332"/>
        <v>OP</v>
      </c>
    </row>
    <row r="4902" spans="12:12">
      <c r="L4902" s="16" t="str">
        <f t="shared" si="332"/>
        <v>OP</v>
      </c>
    </row>
    <row r="4903" spans="12:12">
      <c r="L4903" s="16" t="str">
        <f t="shared" si="332"/>
        <v>OP</v>
      </c>
    </row>
    <row r="4904" spans="12:12">
      <c r="L4904" s="16" t="str">
        <f t="shared" si="332"/>
        <v>OP</v>
      </c>
    </row>
    <row r="4905" spans="12:12">
      <c r="L4905" s="16" t="str">
        <f t="shared" si="332"/>
        <v>OP</v>
      </c>
    </row>
    <row r="4906" spans="12:12">
      <c r="L4906" s="16" t="str">
        <f t="shared" si="332"/>
        <v>OP</v>
      </c>
    </row>
    <row r="4907" spans="12:12">
      <c r="L4907" s="16" t="str">
        <f t="shared" si="332"/>
        <v>OP</v>
      </c>
    </row>
    <row r="4908" spans="12:12">
      <c r="L4908" s="16" t="str">
        <f t="shared" si="332"/>
        <v>OP</v>
      </c>
    </row>
    <row r="4909" spans="12:12">
      <c r="L4909" s="16" t="str">
        <f t="shared" si="332"/>
        <v>OP</v>
      </c>
    </row>
    <row r="4910" spans="12:12">
      <c r="L4910" s="16" t="str">
        <f t="shared" si="332"/>
        <v>OP</v>
      </c>
    </row>
    <row r="4911" spans="12:12">
      <c r="L4911" s="16" t="str">
        <f t="shared" si="332"/>
        <v>OP</v>
      </c>
    </row>
    <row r="4912" spans="12:12">
      <c r="L4912" s="16" t="str">
        <f t="shared" si="332"/>
        <v>OP</v>
      </c>
    </row>
    <row r="4913" spans="12:12">
      <c r="L4913" s="16" t="str">
        <f t="shared" si="332"/>
        <v>OP</v>
      </c>
    </row>
    <row r="4914" spans="12:12">
      <c r="L4914" s="16" t="str">
        <f t="shared" si="332"/>
        <v>OP</v>
      </c>
    </row>
    <row r="4915" spans="12:12">
      <c r="L4915" s="16" t="str">
        <f t="shared" si="332"/>
        <v>OP</v>
      </c>
    </row>
    <row r="4916" spans="12:12">
      <c r="L4916" s="16" t="str">
        <f t="shared" si="332"/>
        <v>OP</v>
      </c>
    </row>
    <row r="4917" spans="12:12">
      <c r="L4917" s="16" t="str">
        <f t="shared" si="332"/>
        <v>OP</v>
      </c>
    </row>
    <row r="4918" spans="12:12">
      <c r="L4918" s="16" t="str">
        <f t="shared" si="332"/>
        <v>OP</v>
      </c>
    </row>
    <row r="4919" spans="12:12">
      <c r="L4919" s="16" t="str">
        <f t="shared" si="332"/>
        <v>OP</v>
      </c>
    </row>
    <row r="4920" spans="12:12">
      <c r="L4920" s="16" t="str">
        <f t="shared" si="332"/>
        <v>OP</v>
      </c>
    </row>
    <row r="4921" spans="12:12">
      <c r="L4921" s="16" t="str">
        <f t="shared" si="332"/>
        <v>OP</v>
      </c>
    </row>
    <row r="4922" spans="12:12">
      <c r="L4922" s="16" t="str">
        <f t="shared" si="332"/>
        <v>OP</v>
      </c>
    </row>
    <row r="4923" spans="12:12">
      <c r="L4923" s="16" t="str">
        <f t="shared" si="332"/>
        <v>OP</v>
      </c>
    </row>
    <row r="4924" spans="12:12">
      <c r="L4924" s="16" t="str">
        <f t="shared" si="332"/>
        <v>OP</v>
      </c>
    </row>
    <row r="4925" spans="12:12">
      <c r="L4925" s="16" t="str">
        <f t="shared" si="332"/>
        <v>OP</v>
      </c>
    </row>
    <row r="4926" spans="12:12">
      <c r="L4926" s="16" t="str">
        <f t="shared" si="332"/>
        <v>OP</v>
      </c>
    </row>
    <row r="4927" spans="12:12">
      <c r="L4927" s="16" t="str">
        <f t="shared" si="332"/>
        <v>OP</v>
      </c>
    </row>
    <row r="4928" spans="12:12">
      <c r="L4928" s="16" t="str">
        <f t="shared" si="332"/>
        <v>OP</v>
      </c>
    </row>
    <row r="4929" spans="12:12">
      <c r="L4929" s="16" t="str">
        <f t="shared" si="332"/>
        <v>OP</v>
      </c>
    </row>
    <row r="4930" spans="12:12">
      <c r="L4930" s="16" t="str">
        <f t="shared" si="332"/>
        <v>OP</v>
      </c>
    </row>
    <row r="4931" spans="12:12">
      <c r="L4931" s="16" t="str">
        <f t="shared" si="332"/>
        <v>OP</v>
      </c>
    </row>
    <row r="4932" spans="12:12">
      <c r="L4932" s="16" t="str">
        <f t="shared" si="332"/>
        <v>OP</v>
      </c>
    </row>
    <row r="4933" spans="12:12">
      <c r="L4933" s="16" t="str">
        <f t="shared" si="332"/>
        <v>OP</v>
      </c>
    </row>
    <row r="4934" spans="12:12">
      <c r="L4934" s="16" t="str">
        <f t="shared" ref="L4934:L4997" si="333">IF(J4934&lt;0.9993,"OP","")</f>
        <v>OP</v>
      </c>
    </row>
    <row r="4935" spans="12:12">
      <c r="L4935" s="16" t="str">
        <f t="shared" si="333"/>
        <v>OP</v>
      </c>
    </row>
    <row r="4936" spans="12:12">
      <c r="L4936" s="16" t="str">
        <f t="shared" si="333"/>
        <v>OP</v>
      </c>
    </row>
    <row r="4937" spans="12:12">
      <c r="L4937" s="16" t="str">
        <f t="shared" si="333"/>
        <v>OP</v>
      </c>
    </row>
    <row r="4938" spans="12:12">
      <c r="L4938" s="16" t="str">
        <f t="shared" si="333"/>
        <v>OP</v>
      </c>
    </row>
    <row r="4939" spans="12:12">
      <c r="L4939" s="16" t="str">
        <f t="shared" si="333"/>
        <v>OP</v>
      </c>
    </row>
    <row r="4940" spans="12:12">
      <c r="L4940" s="16" t="str">
        <f t="shared" si="333"/>
        <v>OP</v>
      </c>
    </row>
    <row r="4941" spans="12:12">
      <c r="L4941" s="16" t="str">
        <f t="shared" si="333"/>
        <v>OP</v>
      </c>
    </row>
    <row r="4942" spans="12:12">
      <c r="L4942" s="16" t="str">
        <f t="shared" si="333"/>
        <v>OP</v>
      </c>
    </row>
    <row r="4943" spans="12:12">
      <c r="L4943" s="16" t="str">
        <f t="shared" si="333"/>
        <v>OP</v>
      </c>
    </row>
    <row r="4944" spans="12:12">
      <c r="L4944" s="16" t="str">
        <f t="shared" si="333"/>
        <v>OP</v>
      </c>
    </row>
    <row r="4945" spans="12:12">
      <c r="L4945" s="16" t="str">
        <f t="shared" si="333"/>
        <v>OP</v>
      </c>
    </row>
    <row r="4946" spans="12:12">
      <c r="L4946" s="16" t="str">
        <f t="shared" si="333"/>
        <v>OP</v>
      </c>
    </row>
    <row r="4947" spans="12:12">
      <c r="L4947" s="16" t="str">
        <f t="shared" si="333"/>
        <v>OP</v>
      </c>
    </row>
    <row r="4948" spans="12:12">
      <c r="L4948" s="16" t="str">
        <f t="shared" si="333"/>
        <v>OP</v>
      </c>
    </row>
    <row r="4949" spans="12:12">
      <c r="L4949" s="16" t="str">
        <f t="shared" si="333"/>
        <v>OP</v>
      </c>
    </row>
    <row r="4950" spans="12:12">
      <c r="L4950" s="16" t="str">
        <f t="shared" si="333"/>
        <v>OP</v>
      </c>
    </row>
    <row r="4951" spans="12:12">
      <c r="L4951" s="16" t="str">
        <f t="shared" si="333"/>
        <v>OP</v>
      </c>
    </row>
    <row r="4952" spans="12:12">
      <c r="L4952" s="16" t="str">
        <f t="shared" si="333"/>
        <v>OP</v>
      </c>
    </row>
    <row r="4953" spans="12:12">
      <c r="L4953" s="16" t="str">
        <f t="shared" si="333"/>
        <v>OP</v>
      </c>
    </row>
    <row r="4954" spans="12:12">
      <c r="L4954" s="16" t="str">
        <f t="shared" si="333"/>
        <v>OP</v>
      </c>
    </row>
    <row r="4955" spans="12:12">
      <c r="L4955" s="16" t="str">
        <f t="shared" si="333"/>
        <v>OP</v>
      </c>
    </row>
    <row r="4956" spans="12:12">
      <c r="L4956" s="16" t="str">
        <f t="shared" si="333"/>
        <v>OP</v>
      </c>
    </row>
    <row r="4957" spans="12:12">
      <c r="L4957" s="16" t="str">
        <f t="shared" si="333"/>
        <v>OP</v>
      </c>
    </row>
    <row r="4958" spans="12:12">
      <c r="L4958" s="16" t="str">
        <f t="shared" si="333"/>
        <v>OP</v>
      </c>
    </row>
    <row r="4959" spans="12:12">
      <c r="L4959" s="16" t="str">
        <f t="shared" si="333"/>
        <v>OP</v>
      </c>
    </row>
    <row r="4960" spans="12:12">
      <c r="L4960" s="16" t="str">
        <f t="shared" si="333"/>
        <v>OP</v>
      </c>
    </row>
    <row r="4961" spans="12:12">
      <c r="L4961" s="16" t="str">
        <f t="shared" si="333"/>
        <v>OP</v>
      </c>
    </row>
    <row r="4962" spans="12:12">
      <c r="L4962" s="16" t="str">
        <f t="shared" si="333"/>
        <v>OP</v>
      </c>
    </row>
    <row r="4963" spans="12:12">
      <c r="L4963" s="16" t="str">
        <f t="shared" si="333"/>
        <v>OP</v>
      </c>
    </row>
    <row r="4964" spans="12:12">
      <c r="L4964" s="16" t="str">
        <f t="shared" si="333"/>
        <v>OP</v>
      </c>
    </row>
    <row r="4965" spans="12:12">
      <c r="L4965" s="16" t="str">
        <f t="shared" si="333"/>
        <v>OP</v>
      </c>
    </row>
    <row r="4966" spans="12:12">
      <c r="L4966" s="16" t="str">
        <f t="shared" si="333"/>
        <v>OP</v>
      </c>
    </row>
    <row r="4967" spans="12:12">
      <c r="L4967" s="16" t="str">
        <f t="shared" si="333"/>
        <v>OP</v>
      </c>
    </row>
    <row r="4968" spans="12:12">
      <c r="L4968" s="16" t="str">
        <f t="shared" si="333"/>
        <v>OP</v>
      </c>
    </row>
    <row r="4969" spans="12:12">
      <c r="L4969" s="16" t="str">
        <f t="shared" si="333"/>
        <v>OP</v>
      </c>
    </row>
    <row r="4970" spans="12:12">
      <c r="L4970" s="16" t="str">
        <f t="shared" si="333"/>
        <v>OP</v>
      </c>
    </row>
    <row r="4971" spans="12:12">
      <c r="L4971" s="16" t="str">
        <f t="shared" si="333"/>
        <v>OP</v>
      </c>
    </row>
    <row r="4972" spans="12:12">
      <c r="L4972" s="16" t="str">
        <f t="shared" si="333"/>
        <v>OP</v>
      </c>
    </row>
    <row r="4973" spans="12:12">
      <c r="L4973" s="16" t="str">
        <f t="shared" si="333"/>
        <v>OP</v>
      </c>
    </row>
    <row r="4974" spans="12:12">
      <c r="L4974" s="16" t="str">
        <f t="shared" si="333"/>
        <v>OP</v>
      </c>
    </row>
    <row r="4975" spans="12:12">
      <c r="L4975" s="16" t="str">
        <f t="shared" si="333"/>
        <v>OP</v>
      </c>
    </row>
    <row r="4976" spans="12:12">
      <c r="L4976" s="16" t="str">
        <f t="shared" si="333"/>
        <v>OP</v>
      </c>
    </row>
    <row r="4977" spans="12:12">
      <c r="L4977" s="16" t="str">
        <f t="shared" si="333"/>
        <v>OP</v>
      </c>
    </row>
    <row r="4978" spans="12:12">
      <c r="L4978" s="16" t="str">
        <f t="shared" si="333"/>
        <v>OP</v>
      </c>
    </row>
    <row r="4979" spans="12:12">
      <c r="L4979" s="16" t="str">
        <f t="shared" si="333"/>
        <v>OP</v>
      </c>
    </row>
    <row r="4980" spans="12:12">
      <c r="L4980" s="16" t="str">
        <f t="shared" si="333"/>
        <v>OP</v>
      </c>
    </row>
    <row r="4981" spans="12:12">
      <c r="L4981" s="16" t="str">
        <f t="shared" si="333"/>
        <v>OP</v>
      </c>
    </row>
    <row r="4982" spans="12:12">
      <c r="L4982" s="16" t="str">
        <f t="shared" si="333"/>
        <v>OP</v>
      </c>
    </row>
    <row r="4983" spans="12:12">
      <c r="L4983" s="16" t="str">
        <f t="shared" si="333"/>
        <v>OP</v>
      </c>
    </row>
    <row r="4984" spans="12:12">
      <c r="L4984" s="16" t="str">
        <f t="shared" si="333"/>
        <v>OP</v>
      </c>
    </row>
    <row r="4985" spans="12:12">
      <c r="L4985" s="16" t="str">
        <f t="shared" si="333"/>
        <v>OP</v>
      </c>
    </row>
    <row r="4986" spans="12:12">
      <c r="L4986" s="16" t="str">
        <f t="shared" si="333"/>
        <v>OP</v>
      </c>
    </row>
    <row r="4987" spans="12:12">
      <c r="L4987" s="16" t="str">
        <f t="shared" si="333"/>
        <v>OP</v>
      </c>
    </row>
    <row r="4988" spans="12:12">
      <c r="L4988" s="16" t="str">
        <f t="shared" si="333"/>
        <v>OP</v>
      </c>
    </row>
    <row r="4989" spans="12:12">
      <c r="L4989" s="16" t="str">
        <f t="shared" si="333"/>
        <v>OP</v>
      </c>
    </row>
    <row r="4990" spans="12:12">
      <c r="L4990" s="16" t="str">
        <f t="shared" si="333"/>
        <v>OP</v>
      </c>
    </row>
    <row r="4991" spans="12:12">
      <c r="L4991" s="16" t="str">
        <f t="shared" si="333"/>
        <v>OP</v>
      </c>
    </row>
    <row r="4992" spans="12:12">
      <c r="L4992" s="16" t="str">
        <f t="shared" si="333"/>
        <v>OP</v>
      </c>
    </row>
    <row r="4993" spans="12:12">
      <c r="L4993" s="16" t="str">
        <f t="shared" si="333"/>
        <v>OP</v>
      </c>
    </row>
    <row r="4994" spans="12:12">
      <c r="L4994" s="16" t="str">
        <f t="shared" si="333"/>
        <v>OP</v>
      </c>
    </row>
    <row r="4995" spans="12:12">
      <c r="L4995" s="16" t="str">
        <f t="shared" si="333"/>
        <v>OP</v>
      </c>
    </row>
    <row r="4996" spans="12:12">
      <c r="L4996" s="16" t="str">
        <f t="shared" si="333"/>
        <v>OP</v>
      </c>
    </row>
    <row r="4997" spans="12:12">
      <c r="L4997" s="16" t="str">
        <f t="shared" si="333"/>
        <v>OP</v>
      </c>
    </row>
    <row r="4998" spans="12:12">
      <c r="L4998" s="16" t="str">
        <f t="shared" ref="L4998:L5061" si="334">IF(J4998&lt;0.9993,"OP","")</f>
        <v>OP</v>
      </c>
    </row>
    <row r="4999" spans="12:12">
      <c r="L4999" s="16" t="str">
        <f t="shared" si="334"/>
        <v>OP</v>
      </c>
    </row>
    <row r="5000" spans="12:12">
      <c r="L5000" s="16" t="str">
        <f t="shared" si="334"/>
        <v>OP</v>
      </c>
    </row>
    <row r="5001" spans="12:12">
      <c r="L5001" s="16" t="str">
        <f t="shared" si="334"/>
        <v>OP</v>
      </c>
    </row>
    <row r="5002" spans="12:12">
      <c r="L5002" s="16" t="str">
        <f t="shared" si="334"/>
        <v>OP</v>
      </c>
    </row>
    <row r="5003" spans="12:12">
      <c r="L5003" s="16" t="str">
        <f t="shared" si="334"/>
        <v>OP</v>
      </c>
    </row>
    <row r="5004" spans="12:12">
      <c r="L5004" s="16" t="str">
        <f t="shared" si="334"/>
        <v>OP</v>
      </c>
    </row>
    <row r="5005" spans="12:12">
      <c r="L5005" s="16" t="str">
        <f t="shared" si="334"/>
        <v>OP</v>
      </c>
    </row>
    <row r="5006" spans="12:12">
      <c r="L5006" s="16" t="str">
        <f t="shared" si="334"/>
        <v>OP</v>
      </c>
    </row>
    <row r="5007" spans="12:12">
      <c r="L5007" s="16" t="str">
        <f t="shared" si="334"/>
        <v>OP</v>
      </c>
    </row>
    <row r="5008" spans="12:12">
      <c r="L5008" s="16" t="str">
        <f t="shared" si="334"/>
        <v>OP</v>
      </c>
    </row>
    <row r="5009" spans="12:12">
      <c r="L5009" s="16" t="str">
        <f t="shared" si="334"/>
        <v>OP</v>
      </c>
    </row>
    <row r="5010" spans="12:12">
      <c r="L5010" s="16" t="str">
        <f t="shared" si="334"/>
        <v>OP</v>
      </c>
    </row>
    <row r="5011" spans="12:12">
      <c r="L5011" s="16" t="str">
        <f t="shared" si="334"/>
        <v>OP</v>
      </c>
    </row>
    <row r="5012" spans="12:12">
      <c r="L5012" s="16" t="str">
        <f t="shared" si="334"/>
        <v>OP</v>
      </c>
    </row>
    <row r="5013" spans="12:12">
      <c r="L5013" s="16" t="str">
        <f t="shared" si="334"/>
        <v>OP</v>
      </c>
    </row>
    <row r="5014" spans="12:12">
      <c r="L5014" s="16" t="str">
        <f t="shared" si="334"/>
        <v>OP</v>
      </c>
    </row>
    <row r="5015" spans="12:12">
      <c r="L5015" s="16" t="str">
        <f t="shared" si="334"/>
        <v>OP</v>
      </c>
    </row>
    <row r="5016" spans="12:12">
      <c r="L5016" s="16" t="str">
        <f t="shared" si="334"/>
        <v>OP</v>
      </c>
    </row>
    <row r="5017" spans="12:12">
      <c r="L5017" s="16" t="str">
        <f t="shared" si="334"/>
        <v>OP</v>
      </c>
    </row>
    <row r="5018" spans="12:12">
      <c r="L5018" s="16" t="str">
        <f t="shared" si="334"/>
        <v>OP</v>
      </c>
    </row>
    <row r="5019" spans="12:12">
      <c r="L5019" s="16" t="str">
        <f t="shared" si="334"/>
        <v>OP</v>
      </c>
    </row>
    <row r="5020" spans="12:12">
      <c r="L5020" s="16" t="str">
        <f t="shared" si="334"/>
        <v>OP</v>
      </c>
    </row>
    <row r="5021" spans="12:12">
      <c r="L5021" s="16" t="str">
        <f t="shared" si="334"/>
        <v>OP</v>
      </c>
    </row>
    <row r="5022" spans="12:12">
      <c r="L5022" s="16" t="str">
        <f t="shared" si="334"/>
        <v>OP</v>
      </c>
    </row>
    <row r="5023" spans="12:12">
      <c r="L5023" s="16" t="str">
        <f t="shared" si="334"/>
        <v>OP</v>
      </c>
    </row>
    <row r="5024" spans="12:12">
      <c r="L5024" s="16" t="str">
        <f t="shared" si="334"/>
        <v>OP</v>
      </c>
    </row>
    <row r="5025" spans="12:12">
      <c r="L5025" s="16" t="str">
        <f t="shared" si="334"/>
        <v>OP</v>
      </c>
    </row>
    <row r="5026" spans="12:12">
      <c r="L5026" s="16" t="str">
        <f t="shared" si="334"/>
        <v>OP</v>
      </c>
    </row>
    <row r="5027" spans="12:12">
      <c r="L5027" s="16" t="str">
        <f t="shared" si="334"/>
        <v>OP</v>
      </c>
    </row>
    <row r="5028" spans="12:12">
      <c r="L5028" s="16" t="str">
        <f t="shared" si="334"/>
        <v>OP</v>
      </c>
    </row>
    <row r="5029" spans="12:12">
      <c r="L5029" s="16" t="str">
        <f t="shared" si="334"/>
        <v>OP</v>
      </c>
    </row>
    <row r="5030" spans="12:12">
      <c r="L5030" s="16" t="str">
        <f t="shared" si="334"/>
        <v>OP</v>
      </c>
    </row>
    <row r="5031" spans="12:12">
      <c r="L5031" s="16" t="str">
        <f t="shared" si="334"/>
        <v>OP</v>
      </c>
    </row>
    <row r="5032" spans="12:12">
      <c r="L5032" s="16" t="str">
        <f t="shared" si="334"/>
        <v>OP</v>
      </c>
    </row>
    <row r="5033" spans="12:12">
      <c r="L5033" s="16" t="str">
        <f t="shared" si="334"/>
        <v>OP</v>
      </c>
    </row>
    <row r="5034" spans="12:12">
      <c r="L5034" s="16" t="str">
        <f t="shared" si="334"/>
        <v>OP</v>
      </c>
    </row>
    <row r="5035" spans="12:12">
      <c r="L5035" s="16" t="str">
        <f t="shared" si="334"/>
        <v>OP</v>
      </c>
    </row>
    <row r="5036" spans="12:12">
      <c r="L5036" s="16" t="str">
        <f t="shared" si="334"/>
        <v>OP</v>
      </c>
    </row>
    <row r="5037" spans="12:12">
      <c r="L5037" s="16" t="str">
        <f t="shared" si="334"/>
        <v>OP</v>
      </c>
    </row>
    <row r="5038" spans="12:12">
      <c r="L5038" s="16" t="str">
        <f t="shared" si="334"/>
        <v>OP</v>
      </c>
    </row>
    <row r="5039" spans="12:12">
      <c r="L5039" s="16" t="str">
        <f t="shared" si="334"/>
        <v>OP</v>
      </c>
    </row>
    <row r="5040" spans="12:12">
      <c r="L5040" s="16" t="str">
        <f t="shared" si="334"/>
        <v>OP</v>
      </c>
    </row>
    <row r="5041" spans="12:12">
      <c r="L5041" s="16" t="str">
        <f t="shared" si="334"/>
        <v>OP</v>
      </c>
    </row>
    <row r="5042" spans="12:12">
      <c r="L5042" s="16" t="str">
        <f t="shared" si="334"/>
        <v>OP</v>
      </c>
    </row>
    <row r="5043" spans="12:12">
      <c r="L5043" s="16" t="str">
        <f t="shared" si="334"/>
        <v>OP</v>
      </c>
    </row>
    <row r="5044" spans="12:12">
      <c r="L5044" s="16" t="str">
        <f t="shared" si="334"/>
        <v>OP</v>
      </c>
    </row>
    <row r="5045" spans="12:12">
      <c r="L5045" s="16" t="str">
        <f t="shared" si="334"/>
        <v>OP</v>
      </c>
    </row>
    <row r="5046" spans="12:12">
      <c r="L5046" s="16" t="str">
        <f t="shared" si="334"/>
        <v>OP</v>
      </c>
    </row>
    <row r="5047" spans="12:12">
      <c r="L5047" s="16" t="str">
        <f t="shared" si="334"/>
        <v>OP</v>
      </c>
    </row>
    <row r="5048" spans="12:12">
      <c r="L5048" s="16" t="str">
        <f t="shared" si="334"/>
        <v>OP</v>
      </c>
    </row>
    <row r="5049" spans="12:12">
      <c r="L5049" s="16" t="str">
        <f t="shared" si="334"/>
        <v>OP</v>
      </c>
    </row>
    <row r="5050" spans="12:12">
      <c r="L5050" s="16" t="str">
        <f t="shared" si="334"/>
        <v>OP</v>
      </c>
    </row>
    <row r="5051" spans="12:12">
      <c r="L5051" s="16" t="str">
        <f t="shared" si="334"/>
        <v>OP</v>
      </c>
    </row>
    <row r="5052" spans="12:12">
      <c r="L5052" s="16" t="str">
        <f t="shared" si="334"/>
        <v>OP</v>
      </c>
    </row>
    <row r="5053" spans="12:12">
      <c r="L5053" s="16" t="str">
        <f t="shared" si="334"/>
        <v>OP</v>
      </c>
    </row>
    <row r="5054" spans="12:12">
      <c r="L5054" s="16" t="str">
        <f t="shared" si="334"/>
        <v>OP</v>
      </c>
    </row>
    <row r="5055" spans="12:12">
      <c r="L5055" s="16" t="str">
        <f t="shared" si="334"/>
        <v>OP</v>
      </c>
    </row>
    <row r="5056" spans="12:12">
      <c r="L5056" s="16" t="str">
        <f t="shared" si="334"/>
        <v>OP</v>
      </c>
    </row>
    <row r="5057" spans="12:12">
      <c r="L5057" s="16" t="str">
        <f t="shared" si="334"/>
        <v>OP</v>
      </c>
    </row>
    <row r="5058" spans="12:12">
      <c r="L5058" s="16" t="str">
        <f t="shared" si="334"/>
        <v>OP</v>
      </c>
    </row>
    <row r="5059" spans="12:12">
      <c r="L5059" s="16" t="str">
        <f t="shared" si="334"/>
        <v>OP</v>
      </c>
    </row>
    <row r="5060" spans="12:12">
      <c r="L5060" s="16" t="str">
        <f t="shared" si="334"/>
        <v>OP</v>
      </c>
    </row>
    <row r="5061" spans="12:12">
      <c r="L5061" s="16" t="str">
        <f t="shared" si="334"/>
        <v>OP</v>
      </c>
    </row>
    <row r="5062" spans="12:12">
      <c r="L5062" s="16" t="str">
        <f t="shared" ref="L5062:L5125" si="335">IF(J5062&lt;0.9993,"OP","")</f>
        <v>OP</v>
      </c>
    </row>
    <row r="5063" spans="12:12">
      <c r="L5063" s="16" t="str">
        <f t="shared" si="335"/>
        <v>OP</v>
      </c>
    </row>
    <row r="5064" spans="12:12">
      <c r="L5064" s="16" t="str">
        <f t="shared" si="335"/>
        <v>OP</v>
      </c>
    </row>
    <row r="5065" spans="12:12">
      <c r="L5065" s="16" t="str">
        <f t="shared" si="335"/>
        <v>OP</v>
      </c>
    </row>
    <row r="5066" spans="12:12">
      <c r="L5066" s="16" t="str">
        <f t="shared" si="335"/>
        <v>OP</v>
      </c>
    </row>
    <row r="5067" spans="12:12">
      <c r="L5067" s="16" t="str">
        <f t="shared" si="335"/>
        <v>OP</v>
      </c>
    </row>
    <row r="5068" spans="12:12">
      <c r="L5068" s="16" t="str">
        <f t="shared" si="335"/>
        <v>OP</v>
      </c>
    </row>
    <row r="5069" spans="12:12">
      <c r="L5069" s="16" t="str">
        <f t="shared" si="335"/>
        <v>OP</v>
      </c>
    </row>
    <row r="5070" spans="12:12">
      <c r="L5070" s="16" t="str">
        <f t="shared" si="335"/>
        <v>OP</v>
      </c>
    </row>
    <row r="5071" spans="12:12">
      <c r="L5071" s="16" t="str">
        <f t="shared" si="335"/>
        <v>OP</v>
      </c>
    </row>
    <row r="5072" spans="12:12">
      <c r="L5072" s="16" t="str">
        <f t="shared" si="335"/>
        <v>OP</v>
      </c>
    </row>
    <row r="5073" spans="12:12">
      <c r="L5073" s="16" t="str">
        <f t="shared" si="335"/>
        <v>OP</v>
      </c>
    </row>
    <row r="5074" spans="12:12">
      <c r="L5074" s="16" t="str">
        <f t="shared" si="335"/>
        <v>OP</v>
      </c>
    </row>
    <row r="5075" spans="12:12">
      <c r="L5075" s="16" t="str">
        <f t="shared" si="335"/>
        <v>OP</v>
      </c>
    </row>
    <row r="5076" spans="12:12">
      <c r="L5076" s="16" t="str">
        <f t="shared" si="335"/>
        <v>OP</v>
      </c>
    </row>
    <row r="5077" spans="12:12">
      <c r="L5077" s="16" t="str">
        <f t="shared" si="335"/>
        <v>OP</v>
      </c>
    </row>
    <row r="5078" spans="12:12">
      <c r="L5078" s="16" t="str">
        <f t="shared" si="335"/>
        <v>OP</v>
      </c>
    </row>
    <row r="5079" spans="12:12">
      <c r="L5079" s="16" t="str">
        <f t="shared" si="335"/>
        <v>OP</v>
      </c>
    </row>
    <row r="5080" spans="12:12">
      <c r="L5080" s="16" t="str">
        <f t="shared" si="335"/>
        <v>OP</v>
      </c>
    </row>
    <row r="5081" spans="12:12">
      <c r="L5081" s="16" t="str">
        <f t="shared" si="335"/>
        <v>OP</v>
      </c>
    </row>
    <row r="5082" spans="12:12">
      <c r="L5082" s="16" t="str">
        <f t="shared" si="335"/>
        <v>OP</v>
      </c>
    </row>
    <row r="5083" spans="12:12">
      <c r="L5083" s="16" t="str">
        <f t="shared" si="335"/>
        <v>OP</v>
      </c>
    </row>
    <row r="5084" spans="12:12">
      <c r="L5084" s="16" t="str">
        <f t="shared" si="335"/>
        <v>OP</v>
      </c>
    </row>
    <row r="5085" spans="12:12">
      <c r="L5085" s="16" t="str">
        <f t="shared" si="335"/>
        <v>OP</v>
      </c>
    </row>
    <row r="5086" spans="12:12">
      <c r="L5086" s="16" t="str">
        <f t="shared" si="335"/>
        <v>OP</v>
      </c>
    </row>
    <row r="5087" spans="12:12">
      <c r="L5087" s="16" t="str">
        <f t="shared" si="335"/>
        <v>OP</v>
      </c>
    </row>
    <row r="5088" spans="12:12">
      <c r="L5088" s="16" t="str">
        <f t="shared" si="335"/>
        <v>OP</v>
      </c>
    </row>
    <row r="5089" spans="12:12">
      <c r="L5089" s="16" t="str">
        <f t="shared" si="335"/>
        <v>OP</v>
      </c>
    </row>
    <row r="5090" spans="12:12">
      <c r="L5090" s="16" t="str">
        <f t="shared" si="335"/>
        <v>OP</v>
      </c>
    </row>
    <row r="5091" spans="12:12">
      <c r="L5091" s="16" t="str">
        <f t="shared" si="335"/>
        <v>OP</v>
      </c>
    </row>
    <row r="5092" spans="12:12">
      <c r="L5092" s="16" t="str">
        <f t="shared" si="335"/>
        <v>OP</v>
      </c>
    </row>
    <row r="5093" spans="12:12">
      <c r="L5093" s="16" t="str">
        <f t="shared" si="335"/>
        <v>OP</v>
      </c>
    </row>
    <row r="5094" spans="12:12">
      <c r="L5094" s="16" t="str">
        <f t="shared" si="335"/>
        <v>OP</v>
      </c>
    </row>
    <row r="5095" spans="12:12">
      <c r="L5095" s="16" t="str">
        <f t="shared" si="335"/>
        <v>OP</v>
      </c>
    </row>
    <row r="5096" spans="12:12">
      <c r="L5096" s="16" t="str">
        <f t="shared" si="335"/>
        <v>OP</v>
      </c>
    </row>
    <row r="5097" spans="12:12">
      <c r="L5097" s="16" t="str">
        <f t="shared" si="335"/>
        <v>OP</v>
      </c>
    </row>
    <row r="5098" spans="12:12">
      <c r="L5098" s="16" t="str">
        <f t="shared" si="335"/>
        <v>OP</v>
      </c>
    </row>
    <row r="5099" spans="12:12">
      <c r="L5099" s="16" t="str">
        <f t="shared" si="335"/>
        <v>OP</v>
      </c>
    </row>
    <row r="5100" spans="12:12">
      <c r="L5100" s="16" t="str">
        <f t="shared" si="335"/>
        <v>OP</v>
      </c>
    </row>
    <row r="5101" spans="12:12">
      <c r="L5101" s="16" t="str">
        <f t="shared" si="335"/>
        <v>OP</v>
      </c>
    </row>
    <row r="5102" spans="12:12">
      <c r="L5102" s="16" t="str">
        <f t="shared" si="335"/>
        <v>OP</v>
      </c>
    </row>
    <row r="5103" spans="12:12">
      <c r="L5103" s="16" t="str">
        <f t="shared" si="335"/>
        <v>OP</v>
      </c>
    </row>
    <row r="5104" spans="12:12">
      <c r="L5104" s="16" t="str">
        <f t="shared" si="335"/>
        <v>OP</v>
      </c>
    </row>
    <row r="5105" spans="12:12">
      <c r="L5105" s="16" t="str">
        <f t="shared" si="335"/>
        <v>OP</v>
      </c>
    </row>
    <row r="5106" spans="12:12">
      <c r="L5106" s="16" t="str">
        <f t="shared" si="335"/>
        <v>OP</v>
      </c>
    </row>
    <row r="5107" spans="12:12">
      <c r="L5107" s="16" t="str">
        <f t="shared" si="335"/>
        <v>OP</v>
      </c>
    </row>
    <row r="5108" spans="12:12">
      <c r="L5108" s="16" t="str">
        <f t="shared" si="335"/>
        <v>OP</v>
      </c>
    </row>
    <row r="5109" spans="12:12">
      <c r="L5109" s="16" t="str">
        <f t="shared" si="335"/>
        <v>OP</v>
      </c>
    </row>
    <row r="5110" spans="12:12">
      <c r="L5110" s="16" t="str">
        <f t="shared" si="335"/>
        <v>OP</v>
      </c>
    </row>
    <row r="5111" spans="12:12">
      <c r="L5111" s="16" t="str">
        <f t="shared" si="335"/>
        <v>OP</v>
      </c>
    </row>
    <row r="5112" spans="12:12">
      <c r="L5112" s="16" t="str">
        <f t="shared" si="335"/>
        <v>OP</v>
      </c>
    </row>
    <row r="5113" spans="12:12">
      <c r="L5113" s="16" t="str">
        <f t="shared" si="335"/>
        <v>OP</v>
      </c>
    </row>
    <row r="5114" spans="12:12">
      <c r="L5114" s="16" t="str">
        <f t="shared" si="335"/>
        <v>OP</v>
      </c>
    </row>
    <row r="5115" spans="12:12">
      <c r="L5115" s="16" t="str">
        <f t="shared" si="335"/>
        <v>OP</v>
      </c>
    </row>
    <row r="5116" spans="12:12">
      <c r="L5116" s="16" t="str">
        <f t="shared" si="335"/>
        <v>OP</v>
      </c>
    </row>
    <row r="5117" spans="12:12">
      <c r="L5117" s="16" t="str">
        <f t="shared" si="335"/>
        <v>OP</v>
      </c>
    </row>
    <row r="5118" spans="12:12">
      <c r="L5118" s="16" t="str">
        <f t="shared" si="335"/>
        <v>OP</v>
      </c>
    </row>
    <row r="5119" spans="12:12">
      <c r="L5119" s="16" t="str">
        <f t="shared" si="335"/>
        <v>OP</v>
      </c>
    </row>
    <row r="5120" spans="12:12">
      <c r="L5120" s="16" t="str">
        <f t="shared" si="335"/>
        <v>OP</v>
      </c>
    </row>
    <row r="5121" spans="12:12">
      <c r="L5121" s="16" t="str">
        <f t="shared" si="335"/>
        <v>OP</v>
      </c>
    </row>
    <row r="5122" spans="12:12">
      <c r="L5122" s="16" t="str">
        <f t="shared" si="335"/>
        <v>OP</v>
      </c>
    </row>
    <row r="5123" spans="12:12">
      <c r="L5123" s="16" t="str">
        <f t="shared" si="335"/>
        <v>OP</v>
      </c>
    </row>
    <row r="5124" spans="12:12">
      <c r="L5124" s="16" t="str">
        <f t="shared" si="335"/>
        <v>OP</v>
      </c>
    </row>
    <row r="5125" spans="12:12">
      <c r="L5125" s="16" t="str">
        <f t="shared" si="335"/>
        <v>OP</v>
      </c>
    </row>
    <row r="5126" spans="12:12">
      <c r="L5126" s="16" t="str">
        <f t="shared" ref="L5126:L5189" si="336">IF(J5126&lt;0.9993,"OP","")</f>
        <v>OP</v>
      </c>
    </row>
    <row r="5127" spans="12:12">
      <c r="L5127" s="16" t="str">
        <f t="shared" si="336"/>
        <v>OP</v>
      </c>
    </row>
    <row r="5128" spans="12:12">
      <c r="L5128" s="16" t="str">
        <f t="shared" si="336"/>
        <v>OP</v>
      </c>
    </row>
    <row r="5129" spans="12:12">
      <c r="L5129" s="16" t="str">
        <f t="shared" si="336"/>
        <v>OP</v>
      </c>
    </row>
    <row r="5130" spans="12:12">
      <c r="L5130" s="16" t="str">
        <f t="shared" si="336"/>
        <v>OP</v>
      </c>
    </row>
    <row r="5131" spans="12:12">
      <c r="L5131" s="16" t="str">
        <f t="shared" si="336"/>
        <v>OP</v>
      </c>
    </row>
    <row r="5132" spans="12:12">
      <c r="L5132" s="16" t="str">
        <f t="shared" si="336"/>
        <v>OP</v>
      </c>
    </row>
    <row r="5133" spans="12:12">
      <c r="L5133" s="16" t="str">
        <f t="shared" si="336"/>
        <v>OP</v>
      </c>
    </row>
    <row r="5134" spans="12:12">
      <c r="L5134" s="16" t="str">
        <f t="shared" si="336"/>
        <v>OP</v>
      </c>
    </row>
    <row r="5135" spans="12:12">
      <c r="L5135" s="16" t="str">
        <f t="shared" si="336"/>
        <v>OP</v>
      </c>
    </row>
    <row r="5136" spans="12:12">
      <c r="L5136" s="16" t="str">
        <f t="shared" si="336"/>
        <v>OP</v>
      </c>
    </row>
    <row r="5137" spans="12:12">
      <c r="L5137" s="16" t="str">
        <f t="shared" si="336"/>
        <v>OP</v>
      </c>
    </row>
    <row r="5138" spans="12:12">
      <c r="L5138" s="16" t="str">
        <f t="shared" si="336"/>
        <v>OP</v>
      </c>
    </row>
    <row r="5139" spans="12:12">
      <c r="L5139" s="16" t="str">
        <f t="shared" si="336"/>
        <v>OP</v>
      </c>
    </row>
    <row r="5140" spans="12:12">
      <c r="L5140" s="16" t="str">
        <f t="shared" si="336"/>
        <v>OP</v>
      </c>
    </row>
    <row r="5141" spans="12:12">
      <c r="L5141" s="16" t="str">
        <f t="shared" si="336"/>
        <v>OP</v>
      </c>
    </row>
    <row r="5142" spans="12:12">
      <c r="L5142" s="16" t="str">
        <f t="shared" si="336"/>
        <v>OP</v>
      </c>
    </row>
    <row r="5143" spans="12:12">
      <c r="L5143" s="16" t="str">
        <f t="shared" si="336"/>
        <v>OP</v>
      </c>
    </row>
    <row r="5144" spans="12:12">
      <c r="L5144" s="16" t="str">
        <f t="shared" si="336"/>
        <v>OP</v>
      </c>
    </row>
    <row r="5145" spans="12:12">
      <c r="L5145" s="16" t="str">
        <f t="shared" si="336"/>
        <v>OP</v>
      </c>
    </row>
    <row r="5146" spans="12:12">
      <c r="L5146" s="16" t="str">
        <f t="shared" si="336"/>
        <v>OP</v>
      </c>
    </row>
    <row r="5147" spans="12:12">
      <c r="L5147" s="16" t="str">
        <f t="shared" si="336"/>
        <v>OP</v>
      </c>
    </row>
    <row r="5148" spans="12:12">
      <c r="L5148" s="16" t="str">
        <f t="shared" si="336"/>
        <v>OP</v>
      </c>
    </row>
    <row r="5149" spans="12:12">
      <c r="L5149" s="16" t="str">
        <f t="shared" si="336"/>
        <v>OP</v>
      </c>
    </row>
    <row r="5150" spans="12:12">
      <c r="L5150" s="16" t="str">
        <f t="shared" si="336"/>
        <v>OP</v>
      </c>
    </row>
    <row r="5151" spans="12:12">
      <c r="L5151" s="16" t="str">
        <f t="shared" si="336"/>
        <v>OP</v>
      </c>
    </row>
    <row r="5152" spans="12:12">
      <c r="L5152" s="16" t="str">
        <f t="shared" si="336"/>
        <v>OP</v>
      </c>
    </row>
    <row r="5153" spans="12:12">
      <c r="L5153" s="16" t="str">
        <f t="shared" si="336"/>
        <v>OP</v>
      </c>
    </row>
    <row r="5154" spans="12:12">
      <c r="L5154" s="16" t="str">
        <f t="shared" si="336"/>
        <v>OP</v>
      </c>
    </row>
    <row r="5155" spans="12:12">
      <c r="L5155" s="16" t="str">
        <f t="shared" si="336"/>
        <v>OP</v>
      </c>
    </row>
    <row r="5156" spans="12:12">
      <c r="L5156" s="16" t="str">
        <f t="shared" si="336"/>
        <v>OP</v>
      </c>
    </row>
    <row r="5157" spans="12:12">
      <c r="L5157" s="16" t="str">
        <f t="shared" si="336"/>
        <v>OP</v>
      </c>
    </row>
    <row r="5158" spans="12:12">
      <c r="L5158" s="16" t="str">
        <f t="shared" si="336"/>
        <v>OP</v>
      </c>
    </row>
    <row r="5159" spans="12:12">
      <c r="L5159" s="16" t="str">
        <f t="shared" si="336"/>
        <v>OP</v>
      </c>
    </row>
    <row r="5160" spans="12:12">
      <c r="L5160" s="16" t="str">
        <f t="shared" si="336"/>
        <v>OP</v>
      </c>
    </row>
    <row r="5161" spans="12:12">
      <c r="L5161" s="16" t="str">
        <f t="shared" si="336"/>
        <v>OP</v>
      </c>
    </row>
    <row r="5162" spans="12:12">
      <c r="L5162" s="16" t="str">
        <f t="shared" si="336"/>
        <v>OP</v>
      </c>
    </row>
    <row r="5163" spans="12:12">
      <c r="L5163" s="16" t="str">
        <f t="shared" si="336"/>
        <v>OP</v>
      </c>
    </row>
    <row r="5164" spans="12:12">
      <c r="L5164" s="16" t="str">
        <f t="shared" si="336"/>
        <v>OP</v>
      </c>
    </row>
    <row r="5165" spans="12:12">
      <c r="L5165" s="16" t="str">
        <f t="shared" si="336"/>
        <v>OP</v>
      </c>
    </row>
    <row r="5166" spans="12:12">
      <c r="L5166" s="16" t="str">
        <f t="shared" si="336"/>
        <v>OP</v>
      </c>
    </row>
    <row r="5167" spans="12:12">
      <c r="L5167" s="16" t="str">
        <f t="shared" si="336"/>
        <v>OP</v>
      </c>
    </row>
    <row r="5168" spans="12:12">
      <c r="L5168" s="16" t="str">
        <f t="shared" si="336"/>
        <v>OP</v>
      </c>
    </row>
    <row r="5169" spans="12:12">
      <c r="L5169" s="16" t="str">
        <f t="shared" si="336"/>
        <v>OP</v>
      </c>
    </row>
    <row r="5170" spans="12:12">
      <c r="L5170" s="16" t="str">
        <f t="shared" si="336"/>
        <v>OP</v>
      </c>
    </row>
    <row r="5171" spans="12:12">
      <c r="L5171" s="16" t="str">
        <f t="shared" si="336"/>
        <v>OP</v>
      </c>
    </row>
    <row r="5172" spans="12:12">
      <c r="L5172" s="16" t="str">
        <f t="shared" si="336"/>
        <v>OP</v>
      </c>
    </row>
    <row r="5173" spans="12:12">
      <c r="L5173" s="16" t="str">
        <f t="shared" si="336"/>
        <v>OP</v>
      </c>
    </row>
    <row r="5174" spans="12:12">
      <c r="L5174" s="16" t="str">
        <f t="shared" si="336"/>
        <v>OP</v>
      </c>
    </row>
    <row r="5175" spans="12:12">
      <c r="L5175" s="16" t="str">
        <f t="shared" si="336"/>
        <v>OP</v>
      </c>
    </row>
    <row r="5176" spans="12:12">
      <c r="L5176" s="16" t="str">
        <f t="shared" si="336"/>
        <v>OP</v>
      </c>
    </row>
    <row r="5177" spans="12:12">
      <c r="L5177" s="16" t="str">
        <f t="shared" si="336"/>
        <v>OP</v>
      </c>
    </row>
    <row r="5178" spans="12:12">
      <c r="L5178" s="16" t="str">
        <f t="shared" si="336"/>
        <v>OP</v>
      </c>
    </row>
    <row r="5179" spans="12:12">
      <c r="L5179" s="16" t="str">
        <f t="shared" si="336"/>
        <v>OP</v>
      </c>
    </row>
    <row r="5180" spans="12:12">
      <c r="L5180" s="16" t="str">
        <f t="shared" si="336"/>
        <v>OP</v>
      </c>
    </row>
    <row r="5181" spans="12:12">
      <c r="L5181" s="16" t="str">
        <f t="shared" si="336"/>
        <v>OP</v>
      </c>
    </row>
    <row r="5182" spans="12:12">
      <c r="L5182" s="16" t="str">
        <f t="shared" si="336"/>
        <v>OP</v>
      </c>
    </row>
    <row r="5183" spans="12:12">
      <c r="L5183" s="16" t="str">
        <f t="shared" si="336"/>
        <v>OP</v>
      </c>
    </row>
    <row r="5184" spans="12:12">
      <c r="L5184" s="16" t="str">
        <f t="shared" si="336"/>
        <v>OP</v>
      </c>
    </row>
    <row r="5185" spans="12:12">
      <c r="L5185" s="16" t="str">
        <f t="shared" si="336"/>
        <v>OP</v>
      </c>
    </row>
    <row r="5186" spans="12:12">
      <c r="L5186" s="16" t="str">
        <f t="shared" si="336"/>
        <v>OP</v>
      </c>
    </row>
    <row r="5187" spans="12:12">
      <c r="L5187" s="16" t="str">
        <f t="shared" si="336"/>
        <v>OP</v>
      </c>
    </row>
    <row r="5188" spans="12:12">
      <c r="L5188" s="16" t="str">
        <f t="shared" si="336"/>
        <v>OP</v>
      </c>
    </row>
    <row r="5189" spans="12:12">
      <c r="L5189" s="16" t="str">
        <f t="shared" si="336"/>
        <v>OP</v>
      </c>
    </row>
    <row r="5190" spans="12:12">
      <c r="L5190" s="16" t="str">
        <f t="shared" ref="L5190:L5253" si="337">IF(J5190&lt;0.9993,"OP","")</f>
        <v>OP</v>
      </c>
    </row>
    <row r="5191" spans="12:12">
      <c r="L5191" s="16" t="str">
        <f t="shared" si="337"/>
        <v>OP</v>
      </c>
    </row>
    <row r="5192" spans="12:12">
      <c r="L5192" s="16" t="str">
        <f t="shared" si="337"/>
        <v>OP</v>
      </c>
    </row>
    <row r="5193" spans="12:12">
      <c r="L5193" s="16" t="str">
        <f t="shared" si="337"/>
        <v>OP</v>
      </c>
    </row>
    <row r="5194" spans="12:12">
      <c r="L5194" s="16" t="str">
        <f t="shared" si="337"/>
        <v>OP</v>
      </c>
    </row>
    <row r="5195" spans="12:12">
      <c r="L5195" s="16" t="str">
        <f t="shared" si="337"/>
        <v>OP</v>
      </c>
    </row>
    <row r="5196" spans="12:12">
      <c r="L5196" s="16" t="str">
        <f t="shared" si="337"/>
        <v>OP</v>
      </c>
    </row>
    <row r="5197" spans="12:12">
      <c r="L5197" s="16" t="str">
        <f t="shared" si="337"/>
        <v>OP</v>
      </c>
    </row>
    <row r="5198" spans="12:12">
      <c r="L5198" s="16" t="str">
        <f t="shared" si="337"/>
        <v>OP</v>
      </c>
    </row>
    <row r="5199" spans="12:12">
      <c r="L5199" s="16" t="str">
        <f t="shared" si="337"/>
        <v>OP</v>
      </c>
    </row>
    <row r="5200" spans="12:12">
      <c r="L5200" s="16" t="str">
        <f t="shared" si="337"/>
        <v>OP</v>
      </c>
    </row>
    <row r="5201" spans="12:12">
      <c r="L5201" s="16" t="str">
        <f t="shared" si="337"/>
        <v>OP</v>
      </c>
    </row>
    <row r="5202" spans="12:12">
      <c r="L5202" s="16" t="str">
        <f t="shared" si="337"/>
        <v>OP</v>
      </c>
    </row>
    <row r="5203" spans="12:12">
      <c r="L5203" s="16" t="str">
        <f t="shared" si="337"/>
        <v>OP</v>
      </c>
    </row>
    <row r="5204" spans="12:12">
      <c r="L5204" s="16" t="str">
        <f t="shared" si="337"/>
        <v>OP</v>
      </c>
    </row>
    <row r="5205" spans="12:12">
      <c r="L5205" s="16" t="str">
        <f t="shared" si="337"/>
        <v>OP</v>
      </c>
    </row>
    <row r="5206" spans="12:12">
      <c r="L5206" s="16" t="str">
        <f t="shared" si="337"/>
        <v>OP</v>
      </c>
    </row>
    <row r="5207" spans="12:12">
      <c r="L5207" s="16" t="str">
        <f t="shared" si="337"/>
        <v>OP</v>
      </c>
    </row>
    <row r="5208" spans="12:12">
      <c r="L5208" s="16" t="str">
        <f t="shared" si="337"/>
        <v>OP</v>
      </c>
    </row>
    <row r="5209" spans="12:12">
      <c r="L5209" s="16" t="str">
        <f t="shared" si="337"/>
        <v>OP</v>
      </c>
    </row>
    <row r="5210" spans="12:12">
      <c r="L5210" s="16" t="str">
        <f t="shared" si="337"/>
        <v>OP</v>
      </c>
    </row>
    <row r="5211" spans="12:12">
      <c r="L5211" s="16" t="str">
        <f t="shared" si="337"/>
        <v>OP</v>
      </c>
    </row>
    <row r="5212" spans="12:12">
      <c r="L5212" s="16" t="str">
        <f t="shared" si="337"/>
        <v>OP</v>
      </c>
    </row>
    <row r="5213" spans="12:12">
      <c r="L5213" s="16" t="str">
        <f t="shared" si="337"/>
        <v>OP</v>
      </c>
    </row>
    <row r="5214" spans="12:12">
      <c r="L5214" s="16" t="str">
        <f t="shared" si="337"/>
        <v>OP</v>
      </c>
    </row>
    <row r="5215" spans="12:12">
      <c r="L5215" s="16" t="str">
        <f t="shared" si="337"/>
        <v>OP</v>
      </c>
    </row>
    <row r="5216" spans="12:12">
      <c r="L5216" s="16" t="str">
        <f t="shared" si="337"/>
        <v>OP</v>
      </c>
    </row>
    <row r="5217" spans="12:12">
      <c r="L5217" s="16" t="str">
        <f t="shared" si="337"/>
        <v>OP</v>
      </c>
    </row>
    <row r="5218" spans="12:12">
      <c r="L5218" s="16" t="str">
        <f t="shared" si="337"/>
        <v>OP</v>
      </c>
    </row>
    <row r="5219" spans="12:12">
      <c r="L5219" s="16" t="str">
        <f t="shared" si="337"/>
        <v>OP</v>
      </c>
    </row>
    <row r="5220" spans="12:12">
      <c r="L5220" s="16" t="str">
        <f t="shared" si="337"/>
        <v>OP</v>
      </c>
    </row>
    <row r="5221" spans="12:12">
      <c r="L5221" s="16" t="str">
        <f t="shared" si="337"/>
        <v>OP</v>
      </c>
    </row>
    <row r="5222" spans="12:12">
      <c r="L5222" s="16" t="str">
        <f t="shared" si="337"/>
        <v>OP</v>
      </c>
    </row>
    <row r="5223" spans="12:12">
      <c r="L5223" s="16" t="str">
        <f t="shared" si="337"/>
        <v>OP</v>
      </c>
    </row>
    <row r="5224" spans="12:12">
      <c r="L5224" s="16" t="str">
        <f t="shared" si="337"/>
        <v>OP</v>
      </c>
    </row>
    <row r="5225" spans="12:12">
      <c r="L5225" s="16" t="str">
        <f t="shared" si="337"/>
        <v>OP</v>
      </c>
    </row>
    <row r="5226" spans="12:12">
      <c r="L5226" s="16" t="str">
        <f t="shared" si="337"/>
        <v>OP</v>
      </c>
    </row>
    <row r="5227" spans="12:12">
      <c r="L5227" s="16" t="str">
        <f t="shared" si="337"/>
        <v>OP</v>
      </c>
    </row>
    <row r="5228" spans="12:12">
      <c r="L5228" s="16" t="str">
        <f t="shared" si="337"/>
        <v>OP</v>
      </c>
    </row>
    <row r="5229" spans="12:12">
      <c r="L5229" s="16" t="str">
        <f t="shared" si="337"/>
        <v>OP</v>
      </c>
    </row>
    <row r="5230" spans="12:12">
      <c r="L5230" s="16" t="str">
        <f t="shared" si="337"/>
        <v>OP</v>
      </c>
    </row>
    <row r="5231" spans="12:12">
      <c r="L5231" s="16" t="str">
        <f t="shared" si="337"/>
        <v>OP</v>
      </c>
    </row>
    <row r="5232" spans="12:12">
      <c r="L5232" s="16" t="str">
        <f t="shared" si="337"/>
        <v>OP</v>
      </c>
    </row>
    <row r="5233" spans="12:12">
      <c r="L5233" s="16" t="str">
        <f t="shared" si="337"/>
        <v>OP</v>
      </c>
    </row>
    <row r="5234" spans="12:12">
      <c r="L5234" s="16" t="str">
        <f t="shared" si="337"/>
        <v>OP</v>
      </c>
    </row>
    <row r="5235" spans="12:12">
      <c r="L5235" s="16" t="str">
        <f t="shared" si="337"/>
        <v>OP</v>
      </c>
    </row>
    <row r="5236" spans="12:12">
      <c r="L5236" s="16" t="str">
        <f t="shared" si="337"/>
        <v>OP</v>
      </c>
    </row>
    <row r="5237" spans="12:12">
      <c r="L5237" s="16" t="str">
        <f t="shared" si="337"/>
        <v>OP</v>
      </c>
    </row>
    <row r="5238" spans="12:12">
      <c r="L5238" s="16" t="str">
        <f t="shared" si="337"/>
        <v>OP</v>
      </c>
    </row>
    <row r="5239" spans="12:12">
      <c r="L5239" s="16" t="str">
        <f t="shared" si="337"/>
        <v>OP</v>
      </c>
    </row>
    <row r="5240" spans="12:12">
      <c r="L5240" s="16" t="str">
        <f t="shared" si="337"/>
        <v>OP</v>
      </c>
    </row>
    <row r="5241" spans="12:12">
      <c r="L5241" s="16" t="str">
        <f t="shared" si="337"/>
        <v>OP</v>
      </c>
    </row>
    <row r="5242" spans="12:12">
      <c r="L5242" s="16" t="str">
        <f t="shared" si="337"/>
        <v>OP</v>
      </c>
    </row>
    <row r="5243" spans="12:12">
      <c r="L5243" s="16" t="str">
        <f t="shared" si="337"/>
        <v>OP</v>
      </c>
    </row>
    <row r="5244" spans="12:12">
      <c r="L5244" s="16" t="str">
        <f t="shared" si="337"/>
        <v>OP</v>
      </c>
    </row>
    <row r="5245" spans="12:12">
      <c r="L5245" s="16" t="str">
        <f t="shared" si="337"/>
        <v>OP</v>
      </c>
    </row>
    <row r="5246" spans="12:12">
      <c r="L5246" s="16" t="str">
        <f t="shared" si="337"/>
        <v>OP</v>
      </c>
    </row>
    <row r="5247" spans="12:12">
      <c r="L5247" s="16" t="str">
        <f t="shared" si="337"/>
        <v>OP</v>
      </c>
    </row>
    <row r="5248" spans="12:12">
      <c r="L5248" s="16" t="str">
        <f t="shared" si="337"/>
        <v>OP</v>
      </c>
    </row>
    <row r="5249" spans="12:12">
      <c r="L5249" s="16" t="str">
        <f t="shared" si="337"/>
        <v>OP</v>
      </c>
    </row>
    <row r="5250" spans="12:12">
      <c r="L5250" s="16" t="str">
        <f t="shared" si="337"/>
        <v>OP</v>
      </c>
    </row>
    <row r="5251" spans="12:12">
      <c r="L5251" s="16" t="str">
        <f t="shared" si="337"/>
        <v>OP</v>
      </c>
    </row>
    <row r="5252" spans="12:12">
      <c r="L5252" s="16" t="str">
        <f t="shared" si="337"/>
        <v>OP</v>
      </c>
    </row>
    <row r="5253" spans="12:12">
      <c r="L5253" s="16" t="str">
        <f t="shared" si="337"/>
        <v>OP</v>
      </c>
    </row>
    <row r="5254" spans="12:12">
      <c r="L5254" s="16" t="str">
        <f t="shared" ref="L5254:L5317" si="338">IF(J5254&lt;0.9993,"OP","")</f>
        <v>OP</v>
      </c>
    </row>
    <row r="5255" spans="12:12">
      <c r="L5255" s="16" t="str">
        <f t="shared" si="338"/>
        <v>OP</v>
      </c>
    </row>
    <row r="5256" spans="12:12">
      <c r="L5256" s="16" t="str">
        <f t="shared" si="338"/>
        <v>OP</v>
      </c>
    </row>
    <row r="5257" spans="12:12">
      <c r="L5257" s="16" t="str">
        <f t="shared" si="338"/>
        <v>OP</v>
      </c>
    </row>
    <row r="5258" spans="12:12">
      <c r="L5258" s="16" t="str">
        <f t="shared" si="338"/>
        <v>OP</v>
      </c>
    </row>
    <row r="5259" spans="12:12">
      <c r="L5259" s="16" t="str">
        <f t="shared" si="338"/>
        <v>OP</v>
      </c>
    </row>
    <row r="5260" spans="12:12">
      <c r="L5260" s="16" t="str">
        <f t="shared" si="338"/>
        <v>OP</v>
      </c>
    </row>
    <row r="5261" spans="12:12">
      <c r="L5261" s="16" t="str">
        <f t="shared" si="338"/>
        <v>OP</v>
      </c>
    </row>
    <row r="5262" spans="12:12">
      <c r="L5262" s="16" t="str">
        <f t="shared" si="338"/>
        <v>OP</v>
      </c>
    </row>
    <row r="5263" spans="12:12">
      <c r="L5263" s="16" t="str">
        <f t="shared" si="338"/>
        <v>OP</v>
      </c>
    </row>
    <row r="5264" spans="12:12">
      <c r="L5264" s="16" t="str">
        <f t="shared" si="338"/>
        <v>OP</v>
      </c>
    </row>
    <row r="5265" spans="12:12">
      <c r="L5265" s="16" t="str">
        <f t="shared" si="338"/>
        <v>OP</v>
      </c>
    </row>
    <row r="5266" spans="12:12">
      <c r="L5266" s="16" t="str">
        <f t="shared" si="338"/>
        <v>OP</v>
      </c>
    </row>
    <row r="5267" spans="12:12">
      <c r="L5267" s="16" t="str">
        <f t="shared" si="338"/>
        <v>OP</v>
      </c>
    </row>
    <row r="5268" spans="12:12">
      <c r="L5268" s="16" t="str">
        <f t="shared" si="338"/>
        <v>OP</v>
      </c>
    </row>
    <row r="5269" spans="12:12">
      <c r="L5269" s="16" t="str">
        <f t="shared" si="338"/>
        <v>OP</v>
      </c>
    </row>
    <row r="5270" spans="12:12">
      <c r="L5270" s="16" t="str">
        <f t="shared" si="338"/>
        <v>OP</v>
      </c>
    </row>
    <row r="5271" spans="12:12">
      <c r="L5271" s="16" t="str">
        <f t="shared" si="338"/>
        <v>OP</v>
      </c>
    </row>
    <row r="5272" spans="12:12">
      <c r="L5272" s="16" t="str">
        <f t="shared" si="338"/>
        <v>OP</v>
      </c>
    </row>
    <row r="5273" spans="12:12">
      <c r="L5273" s="16" t="str">
        <f t="shared" si="338"/>
        <v>OP</v>
      </c>
    </row>
    <row r="5274" spans="12:12">
      <c r="L5274" s="16" t="str">
        <f t="shared" si="338"/>
        <v>OP</v>
      </c>
    </row>
    <row r="5275" spans="12:12">
      <c r="L5275" s="16" t="str">
        <f t="shared" si="338"/>
        <v>OP</v>
      </c>
    </row>
    <row r="5276" spans="12:12">
      <c r="L5276" s="16" t="str">
        <f t="shared" si="338"/>
        <v>OP</v>
      </c>
    </row>
    <row r="5277" spans="12:12">
      <c r="L5277" s="16" t="str">
        <f t="shared" si="338"/>
        <v>OP</v>
      </c>
    </row>
    <row r="5278" spans="12:12">
      <c r="L5278" s="16" t="str">
        <f t="shared" si="338"/>
        <v>OP</v>
      </c>
    </row>
    <row r="5279" spans="12:12">
      <c r="L5279" s="16" t="str">
        <f t="shared" si="338"/>
        <v>OP</v>
      </c>
    </row>
    <row r="5280" spans="12:12">
      <c r="L5280" s="16" t="str">
        <f t="shared" si="338"/>
        <v>OP</v>
      </c>
    </row>
    <row r="5281" spans="12:12">
      <c r="L5281" s="16" t="str">
        <f t="shared" si="338"/>
        <v>OP</v>
      </c>
    </row>
    <row r="5282" spans="12:12">
      <c r="L5282" s="16" t="str">
        <f t="shared" si="338"/>
        <v>OP</v>
      </c>
    </row>
    <row r="5283" spans="12:12">
      <c r="L5283" s="16" t="str">
        <f t="shared" si="338"/>
        <v>OP</v>
      </c>
    </row>
    <row r="5284" spans="12:12">
      <c r="L5284" s="16" t="str">
        <f t="shared" si="338"/>
        <v>OP</v>
      </c>
    </row>
    <row r="5285" spans="12:12">
      <c r="L5285" s="16" t="str">
        <f t="shared" si="338"/>
        <v>OP</v>
      </c>
    </row>
    <row r="5286" spans="12:12">
      <c r="L5286" s="16" t="str">
        <f t="shared" si="338"/>
        <v>OP</v>
      </c>
    </row>
    <row r="5287" spans="12:12">
      <c r="L5287" s="16" t="str">
        <f t="shared" si="338"/>
        <v>OP</v>
      </c>
    </row>
    <row r="5288" spans="12:12">
      <c r="L5288" s="16" t="str">
        <f t="shared" si="338"/>
        <v>OP</v>
      </c>
    </row>
    <row r="5289" spans="12:12">
      <c r="L5289" s="16" t="str">
        <f t="shared" si="338"/>
        <v>OP</v>
      </c>
    </row>
    <row r="5290" spans="12:12">
      <c r="L5290" s="16" t="str">
        <f t="shared" si="338"/>
        <v>OP</v>
      </c>
    </row>
    <row r="5291" spans="12:12">
      <c r="L5291" s="16" t="str">
        <f t="shared" si="338"/>
        <v>OP</v>
      </c>
    </row>
    <row r="5292" spans="12:12">
      <c r="L5292" s="16" t="str">
        <f t="shared" si="338"/>
        <v>OP</v>
      </c>
    </row>
    <row r="5293" spans="12:12">
      <c r="L5293" s="16" t="str">
        <f t="shared" si="338"/>
        <v>OP</v>
      </c>
    </row>
    <row r="5294" spans="12:12">
      <c r="L5294" s="16" t="str">
        <f t="shared" si="338"/>
        <v>OP</v>
      </c>
    </row>
    <row r="5295" spans="12:12">
      <c r="L5295" s="16" t="str">
        <f t="shared" si="338"/>
        <v>OP</v>
      </c>
    </row>
    <row r="5296" spans="12:12">
      <c r="L5296" s="16" t="str">
        <f t="shared" si="338"/>
        <v>OP</v>
      </c>
    </row>
    <row r="5297" spans="12:12">
      <c r="L5297" s="16" t="str">
        <f t="shared" si="338"/>
        <v>OP</v>
      </c>
    </row>
    <row r="5298" spans="12:12">
      <c r="L5298" s="16" t="str">
        <f t="shared" si="338"/>
        <v>OP</v>
      </c>
    </row>
    <row r="5299" spans="12:12">
      <c r="L5299" s="16" t="str">
        <f t="shared" si="338"/>
        <v>OP</v>
      </c>
    </row>
    <row r="5300" spans="12:12">
      <c r="L5300" s="16" t="str">
        <f t="shared" si="338"/>
        <v>OP</v>
      </c>
    </row>
    <row r="5301" spans="12:12">
      <c r="L5301" s="16" t="str">
        <f t="shared" si="338"/>
        <v>OP</v>
      </c>
    </row>
    <row r="5302" spans="12:12">
      <c r="L5302" s="16" t="str">
        <f t="shared" si="338"/>
        <v>OP</v>
      </c>
    </row>
    <row r="5303" spans="12:12">
      <c r="L5303" s="16" t="str">
        <f t="shared" si="338"/>
        <v>OP</v>
      </c>
    </row>
    <row r="5304" spans="12:12">
      <c r="L5304" s="16" t="str">
        <f t="shared" si="338"/>
        <v>OP</v>
      </c>
    </row>
    <row r="5305" spans="12:12">
      <c r="L5305" s="16" t="str">
        <f t="shared" si="338"/>
        <v>OP</v>
      </c>
    </row>
    <row r="5306" spans="12:12">
      <c r="L5306" s="16" t="str">
        <f t="shared" si="338"/>
        <v>OP</v>
      </c>
    </row>
    <row r="5307" spans="12:12">
      <c r="L5307" s="16" t="str">
        <f t="shared" si="338"/>
        <v>OP</v>
      </c>
    </row>
    <row r="5308" spans="12:12">
      <c r="L5308" s="16" t="str">
        <f t="shared" si="338"/>
        <v>OP</v>
      </c>
    </row>
    <row r="5309" spans="12:12">
      <c r="L5309" s="16" t="str">
        <f t="shared" si="338"/>
        <v>OP</v>
      </c>
    </row>
    <row r="5310" spans="12:12">
      <c r="L5310" s="16" t="str">
        <f t="shared" si="338"/>
        <v>OP</v>
      </c>
    </row>
    <row r="5311" spans="12:12">
      <c r="L5311" s="16" t="str">
        <f t="shared" si="338"/>
        <v>OP</v>
      </c>
    </row>
    <row r="5312" spans="12:12">
      <c r="L5312" s="16" t="str">
        <f t="shared" si="338"/>
        <v>OP</v>
      </c>
    </row>
    <row r="5313" spans="12:12">
      <c r="L5313" s="16" t="str">
        <f t="shared" si="338"/>
        <v>OP</v>
      </c>
    </row>
    <row r="5314" spans="12:12">
      <c r="L5314" s="16" t="str">
        <f t="shared" si="338"/>
        <v>OP</v>
      </c>
    </row>
    <row r="5315" spans="12:12">
      <c r="L5315" s="16" t="str">
        <f t="shared" si="338"/>
        <v>OP</v>
      </c>
    </row>
    <row r="5316" spans="12:12">
      <c r="L5316" s="16" t="str">
        <f t="shared" si="338"/>
        <v>OP</v>
      </c>
    </row>
    <row r="5317" spans="12:12">
      <c r="L5317" s="16" t="str">
        <f t="shared" si="338"/>
        <v>OP</v>
      </c>
    </row>
    <row r="5318" spans="12:12">
      <c r="L5318" s="16" t="str">
        <f t="shared" ref="L5318:L5381" si="339">IF(J5318&lt;0.9993,"OP","")</f>
        <v>OP</v>
      </c>
    </row>
    <row r="5319" spans="12:12">
      <c r="L5319" s="16" t="str">
        <f t="shared" si="339"/>
        <v>OP</v>
      </c>
    </row>
    <row r="5320" spans="12:12">
      <c r="L5320" s="16" t="str">
        <f t="shared" si="339"/>
        <v>OP</v>
      </c>
    </row>
    <row r="5321" spans="12:12">
      <c r="L5321" s="16" t="str">
        <f t="shared" si="339"/>
        <v>OP</v>
      </c>
    </row>
    <row r="5322" spans="12:12">
      <c r="L5322" s="16" t="str">
        <f t="shared" si="339"/>
        <v>OP</v>
      </c>
    </row>
    <row r="5323" spans="12:12">
      <c r="L5323" s="16" t="str">
        <f t="shared" si="339"/>
        <v>OP</v>
      </c>
    </row>
    <row r="5324" spans="12:12">
      <c r="L5324" s="16" t="str">
        <f t="shared" si="339"/>
        <v>OP</v>
      </c>
    </row>
    <row r="5325" spans="12:12">
      <c r="L5325" s="16" t="str">
        <f t="shared" si="339"/>
        <v>OP</v>
      </c>
    </row>
    <row r="5326" spans="12:12">
      <c r="L5326" s="16" t="str">
        <f t="shared" si="339"/>
        <v>OP</v>
      </c>
    </row>
    <row r="5327" spans="12:12">
      <c r="L5327" s="16" t="str">
        <f t="shared" si="339"/>
        <v>OP</v>
      </c>
    </row>
    <row r="5328" spans="12:12">
      <c r="L5328" s="16" t="str">
        <f t="shared" si="339"/>
        <v>OP</v>
      </c>
    </row>
    <row r="5329" spans="12:12">
      <c r="L5329" s="16" t="str">
        <f t="shared" si="339"/>
        <v>OP</v>
      </c>
    </row>
    <row r="5330" spans="12:12">
      <c r="L5330" s="16" t="str">
        <f t="shared" si="339"/>
        <v>OP</v>
      </c>
    </row>
    <row r="5331" spans="12:12">
      <c r="L5331" s="16" t="str">
        <f t="shared" si="339"/>
        <v>OP</v>
      </c>
    </row>
    <row r="5332" spans="12:12">
      <c r="L5332" s="16" t="str">
        <f t="shared" si="339"/>
        <v>OP</v>
      </c>
    </row>
    <row r="5333" spans="12:12">
      <c r="L5333" s="16" t="str">
        <f t="shared" si="339"/>
        <v>OP</v>
      </c>
    </row>
    <row r="5334" spans="12:12">
      <c r="L5334" s="16" t="str">
        <f t="shared" si="339"/>
        <v>OP</v>
      </c>
    </row>
    <row r="5335" spans="12:12">
      <c r="L5335" s="16" t="str">
        <f t="shared" si="339"/>
        <v>OP</v>
      </c>
    </row>
    <row r="5336" spans="12:12">
      <c r="L5336" s="16" t="str">
        <f t="shared" si="339"/>
        <v>OP</v>
      </c>
    </row>
    <row r="5337" spans="12:12">
      <c r="L5337" s="16" t="str">
        <f t="shared" si="339"/>
        <v>OP</v>
      </c>
    </row>
    <row r="5338" spans="12:12">
      <c r="L5338" s="16" t="str">
        <f t="shared" si="339"/>
        <v>OP</v>
      </c>
    </row>
    <row r="5339" spans="12:12">
      <c r="L5339" s="16" t="str">
        <f t="shared" si="339"/>
        <v>OP</v>
      </c>
    </row>
    <row r="5340" spans="12:12">
      <c r="L5340" s="16" t="str">
        <f t="shared" si="339"/>
        <v>OP</v>
      </c>
    </row>
    <row r="5341" spans="12:12">
      <c r="L5341" s="16" t="str">
        <f t="shared" si="339"/>
        <v>OP</v>
      </c>
    </row>
    <row r="5342" spans="12:12">
      <c r="L5342" s="16" t="str">
        <f t="shared" si="339"/>
        <v>OP</v>
      </c>
    </row>
    <row r="5343" spans="12:12">
      <c r="L5343" s="16" t="str">
        <f t="shared" si="339"/>
        <v>OP</v>
      </c>
    </row>
    <row r="5344" spans="12:12">
      <c r="L5344" s="16" t="str">
        <f t="shared" si="339"/>
        <v>OP</v>
      </c>
    </row>
    <row r="5345" spans="12:12">
      <c r="L5345" s="16" t="str">
        <f t="shared" si="339"/>
        <v>OP</v>
      </c>
    </row>
    <row r="5346" spans="12:12">
      <c r="L5346" s="16" t="str">
        <f t="shared" si="339"/>
        <v>OP</v>
      </c>
    </row>
    <row r="5347" spans="12:12">
      <c r="L5347" s="16" t="str">
        <f t="shared" si="339"/>
        <v>OP</v>
      </c>
    </row>
    <row r="5348" spans="12:12">
      <c r="L5348" s="16" t="str">
        <f t="shared" si="339"/>
        <v>OP</v>
      </c>
    </row>
    <row r="5349" spans="12:12">
      <c r="L5349" s="16" t="str">
        <f t="shared" si="339"/>
        <v>OP</v>
      </c>
    </row>
    <row r="5350" spans="12:12">
      <c r="L5350" s="16" t="str">
        <f t="shared" si="339"/>
        <v>OP</v>
      </c>
    </row>
    <row r="5351" spans="12:12">
      <c r="L5351" s="16" t="str">
        <f t="shared" si="339"/>
        <v>OP</v>
      </c>
    </row>
    <row r="5352" spans="12:12">
      <c r="L5352" s="16" t="str">
        <f t="shared" si="339"/>
        <v>OP</v>
      </c>
    </row>
    <row r="5353" spans="12:12">
      <c r="L5353" s="16" t="str">
        <f t="shared" si="339"/>
        <v>OP</v>
      </c>
    </row>
    <row r="5354" spans="12:12">
      <c r="L5354" s="16" t="str">
        <f t="shared" si="339"/>
        <v>OP</v>
      </c>
    </row>
    <row r="5355" spans="12:12">
      <c r="L5355" s="16" t="str">
        <f t="shared" si="339"/>
        <v>OP</v>
      </c>
    </row>
    <row r="5356" spans="12:12">
      <c r="L5356" s="16" t="str">
        <f t="shared" si="339"/>
        <v>OP</v>
      </c>
    </row>
    <row r="5357" spans="12:12">
      <c r="L5357" s="16" t="str">
        <f t="shared" si="339"/>
        <v>OP</v>
      </c>
    </row>
    <row r="5358" spans="12:12">
      <c r="L5358" s="16" t="str">
        <f t="shared" si="339"/>
        <v>OP</v>
      </c>
    </row>
    <row r="5359" spans="12:12">
      <c r="L5359" s="16" t="str">
        <f t="shared" si="339"/>
        <v>OP</v>
      </c>
    </row>
    <row r="5360" spans="12:12">
      <c r="L5360" s="16" t="str">
        <f t="shared" si="339"/>
        <v>OP</v>
      </c>
    </row>
    <row r="5361" spans="12:12">
      <c r="L5361" s="16" t="str">
        <f t="shared" si="339"/>
        <v>OP</v>
      </c>
    </row>
    <row r="5362" spans="12:12">
      <c r="L5362" s="16" t="str">
        <f t="shared" si="339"/>
        <v>OP</v>
      </c>
    </row>
    <row r="5363" spans="12:12">
      <c r="L5363" s="16" t="str">
        <f t="shared" si="339"/>
        <v>OP</v>
      </c>
    </row>
    <row r="5364" spans="12:12">
      <c r="L5364" s="16" t="str">
        <f t="shared" si="339"/>
        <v>OP</v>
      </c>
    </row>
    <row r="5365" spans="12:12">
      <c r="L5365" s="16" t="str">
        <f t="shared" si="339"/>
        <v>OP</v>
      </c>
    </row>
    <row r="5366" spans="12:12">
      <c r="L5366" s="16" t="str">
        <f t="shared" si="339"/>
        <v>OP</v>
      </c>
    </row>
    <row r="5367" spans="12:12">
      <c r="L5367" s="16" t="str">
        <f t="shared" si="339"/>
        <v>OP</v>
      </c>
    </row>
    <row r="5368" spans="12:12">
      <c r="L5368" s="16" t="str">
        <f t="shared" si="339"/>
        <v>OP</v>
      </c>
    </row>
    <row r="5369" spans="12:12">
      <c r="L5369" s="16" t="str">
        <f t="shared" si="339"/>
        <v>OP</v>
      </c>
    </row>
    <row r="5370" spans="12:12">
      <c r="L5370" s="16" t="str">
        <f t="shared" si="339"/>
        <v>OP</v>
      </c>
    </row>
    <row r="5371" spans="12:12">
      <c r="L5371" s="16" t="str">
        <f t="shared" si="339"/>
        <v>OP</v>
      </c>
    </row>
    <row r="5372" spans="12:12">
      <c r="L5372" s="16" t="str">
        <f t="shared" si="339"/>
        <v>OP</v>
      </c>
    </row>
    <row r="5373" spans="12:12">
      <c r="L5373" s="16" t="str">
        <f t="shared" si="339"/>
        <v>OP</v>
      </c>
    </row>
    <row r="5374" spans="12:12">
      <c r="L5374" s="16" t="str">
        <f t="shared" si="339"/>
        <v>OP</v>
      </c>
    </row>
    <row r="5375" spans="12:12">
      <c r="L5375" s="16" t="str">
        <f t="shared" si="339"/>
        <v>OP</v>
      </c>
    </row>
    <row r="5376" spans="12:12">
      <c r="L5376" s="16" t="str">
        <f t="shared" si="339"/>
        <v>OP</v>
      </c>
    </row>
    <row r="5377" spans="12:12">
      <c r="L5377" s="16" t="str">
        <f t="shared" si="339"/>
        <v>OP</v>
      </c>
    </row>
    <row r="5378" spans="12:12">
      <c r="L5378" s="16" t="str">
        <f t="shared" si="339"/>
        <v>OP</v>
      </c>
    </row>
    <row r="5379" spans="12:12">
      <c r="L5379" s="16" t="str">
        <f t="shared" si="339"/>
        <v>OP</v>
      </c>
    </row>
    <row r="5380" spans="12:12">
      <c r="L5380" s="16" t="str">
        <f t="shared" si="339"/>
        <v>OP</v>
      </c>
    </row>
    <row r="5381" spans="12:12">
      <c r="L5381" s="16" t="str">
        <f t="shared" si="339"/>
        <v>OP</v>
      </c>
    </row>
    <row r="5382" spans="12:12">
      <c r="L5382" s="16" t="str">
        <f t="shared" ref="L5382:L5445" si="340">IF(J5382&lt;0.9993,"OP","")</f>
        <v>OP</v>
      </c>
    </row>
    <row r="5383" spans="12:12">
      <c r="L5383" s="16" t="str">
        <f t="shared" si="340"/>
        <v>OP</v>
      </c>
    </row>
    <row r="5384" spans="12:12">
      <c r="L5384" s="16" t="str">
        <f t="shared" si="340"/>
        <v>OP</v>
      </c>
    </row>
    <row r="5385" spans="12:12">
      <c r="L5385" s="16" t="str">
        <f t="shared" si="340"/>
        <v>OP</v>
      </c>
    </row>
    <row r="5386" spans="12:12">
      <c r="L5386" s="16" t="str">
        <f t="shared" si="340"/>
        <v>OP</v>
      </c>
    </row>
    <row r="5387" spans="12:12">
      <c r="L5387" s="16" t="str">
        <f t="shared" si="340"/>
        <v>OP</v>
      </c>
    </row>
    <row r="5388" spans="12:12">
      <c r="L5388" s="16" t="str">
        <f t="shared" si="340"/>
        <v>OP</v>
      </c>
    </row>
    <row r="5389" spans="12:12">
      <c r="L5389" s="16" t="str">
        <f t="shared" si="340"/>
        <v>OP</v>
      </c>
    </row>
    <row r="5390" spans="12:12">
      <c r="L5390" s="16" t="str">
        <f t="shared" si="340"/>
        <v>OP</v>
      </c>
    </row>
    <row r="5391" spans="12:12">
      <c r="L5391" s="16" t="str">
        <f t="shared" si="340"/>
        <v>OP</v>
      </c>
    </row>
    <row r="5392" spans="12:12">
      <c r="L5392" s="16" t="str">
        <f t="shared" si="340"/>
        <v>OP</v>
      </c>
    </row>
    <row r="5393" spans="12:12">
      <c r="L5393" s="16" t="str">
        <f t="shared" si="340"/>
        <v>OP</v>
      </c>
    </row>
    <row r="5394" spans="12:12">
      <c r="L5394" s="16" t="str">
        <f t="shared" si="340"/>
        <v>OP</v>
      </c>
    </row>
    <row r="5395" spans="12:12">
      <c r="L5395" s="16" t="str">
        <f t="shared" si="340"/>
        <v>OP</v>
      </c>
    </row>
    <row r="5396" spans="12:12">
      <c r="L5396" s="16" t="str">
        <f t="shared" si="340"/>
        <v>OP</v>
      </c>
    </row>
    <row r="5397" spans="12:12">
      <c r="L5397" s="16" t="str">
        <f t="shared" si="340"/>
        <v>OP</v>
      </c>
    </row>
    <row r="5398" spans="12:12">
      <c r="L5398" s="16" t="str">
        <f t="shared" si="340"/>
        <v>OP</v>
      </c>
    </row>
    <row r="5399" spans="12:12">
      <c r="L5399" s="16" t="str">
        <f t="shared" si="340"/>
        <v>OP</v>
      </c>
    </row>
    <row r="5400" spans="12:12">
      <c r="L5400" s="16" t="str">
        <f t="shared" si="340"/>
        <v>OP</v>
      </c>
    </row>
    <row r="5401" spans="12:12">
      <c r="L5401" s="16" t="str">
        <f t="shared" si="340"/>
        <v>OP</v>
      </c>
    </row>
    <row r="5402" spans="12:12">
      <c r="L5402" s="16" t="str">
        <f t="shared" si="340"/>
        <v>OP</v>
      </c>
    </row>
    <row r="5403" spans="12:12">
      <c r="L5403" s="16" t="str">
        <f t="shared" si="340"/>
        <v>OP</v>
      </c>
    </row>
    <row r="5404" spans="12:12">
      <c r="L5404" s="16" t="str">
        <f t="shared" si="340"/>
        <v>OP</v>
      </c>
    </row>
    <row r="5405" spans="12:12">
      <c r="L5405" s="16" t="str">
        <f t="shared" si="340"/>
        <v>OP</v>
      </c>
    </row>
    <row r="5406" spans="12:12">
      <c r="L5406" s="16" t="str">
        <f t="shared" si="340"/>
        <v>OP</v>
      </c>
    </row>
    <row r="5407" spans="12:12">
      <c r="L5407" s="16" t="str">
        <f t="shared" si="340"/>
        <v>OP</v>
      </c>
    </row>
    <row r="5408" spans="12:12">
      <c r="L5408" s="16" t="str">
        <f t="shared" si="340"/>
        <v>OP</v>
      </c>
    </row>
    <row r="5409" spans="12:12">
      <c r="L5409" s="16" t="str">
        <f t="shared" si="340"/>
        <v>OP</v>
      </c>
    </row>
    <row r="5410" spans="12:12">
      <c r="L5410" s="16" t="str">
        <f t="shared" si="340"/>
        <v>OP</v>
      </c>
    </row>
    <row r="5411" spans="12:12">
      <c r="L5411" s="16" t="str">
        <f t="shared" si="340"/>
        <v>OP</v>
      </c>
    </row>
    <row r="5412" spans="12:12">
      <c r="L5412" s="16" t="str">
        <f t="shared" si="340"/>
        <v>OP</v>
      </c>
    </row>
    <row r="5413" spans="12:12">
      <c r="L5413" s="16" t="str">
        <f t="shared" si="340"/>
        <v>OP</v>
      </c>
    </row>
    <row r="5414" spans="12:12">
      <c r="L5414" s="16" t="str">
        <f t="shared" si="340"/>
        <v>OP</v>
      </c>
    </row>
    <row r="5415" spans="12:12">
      <c r="L5415" s="16" t="str">
        <f t="shared" si="340"/>
        <v>OP</v>
      </c>
    </row>
    <row r="5416" spans="12:12">
      <c r="L5416" s="16" t="str">
        <f t="shared" si="340"/>
        <v>OP</v>
      </c>
    </row>
    <row r="5417" spans="12:12">
      <c r="L5417" s="16" t="str">
        <f t="shared" si="340"/>
        <v>OP</v>
      </c>
    </row>
    <row r="5418" spans="12:12">
      <c r="L5418" s="16" t="str">
        <f t="shared" si="340"/>
        <v>OP</v>
      </c>
    </row>
    <row r="5419" spans="12:12">
      <c r="L5419" s="16" t="str">
        <f t="shared" si="340"/>
        <v>OP</v>
      </c>
    </row>
    <row r="5420" spans="12:12">
      <c r="L5420" s="16" t="str">
        <f t="shared" si="340"/>
        <v>OP</v>
      </c>
    </row>
    <row r="5421" spans="12:12">
      <c r="L5421" s="16" t="str">
        <f t="shared" si="340"/>
        <v>OP</v>
      </c>
    </row>
    <row r="5422" spans="12:12">
      <c r="L5422" s="16" t="str">
        <f t="shared" si="340"/>
        <v>OP</v>
      </c>
    </row>
    <row r="5423" spans="12:12">
      <c r="L5423" s="16" t="str">
        <f t="shared" si="340"/>
        <v>OP</v>
      </c>
    </row>
    <row r="5424" spans="12:12">
      <c r="L5424" s="16" t="str">
        <f t="shared" si="340"/>
        <v>OP</v>
      </c>
    </row>
    <row r="5425" spans="12:12">
      <c r="L5425" s="16" t="str">
        <f t="shared" si="340"/>
        <v>OP</v>
      </c>
    </row>
    <row r="5426" spans="12:12">
      <c r="L5426" s="16" t="str">
        <f t="shared" si="340"/>
        <v>OP</v>
      </c>
    </row>
    <row r="5427" spans="12:12">
      <c r="L5427" s="16" t="str">
        <f t="shared" si="340"/>
        <v>OP</v>
      </c>
    </row>
    <row r="5428" spans="12:12">
      <c r="L5428" s="16" t="str">
        <f t="shared" si="340"/>
        <v>OP</v>
      </c>
    </row>
    <row r="5429" spans="12:12">
      <c r="L5429" s="16" t="str">
        <f t="shared" si="340"/>
        <v>OP</v>
      </c>
    </row>
    <row r="5430" spans="12:12">
      <c r="L5430" s="16" t="str">
        <f t="shared" si="340"/>
        <v>OP</v>
      </c>
    </row>
    <row r="5431" spans="12:12">
      <c r="L5431" s="16" t="str">
        <f t="shared" si="340"/>
        <v>OP</v>
      </c>
    </row>
    <row r="5432" spans="12:12">
      <c r="L5432" s="16" t="str">
        <f t="shared" si="340"/>
        <v>OP</v>
      </c>
    </row>
    <row r="5433" spans="12:12">
      <c r="L5433" s="16" t="str">
        <f t="shared" si="340"/>
        <v>OP</v>
      </c>
    </row>
    <row r="5434" spans="12:12">
      <c r="L5434" s="16" t="str">
        <f t="shared" si="340"/>
        <v>OP</v>
      </c>
    </row>
    <row r="5435" spans="12:12">
      <c r="L5435" s="16" t="str">
        <f t="shared" si="340"/>
        <v>OP</v>
      </c>
    </row>
    <row r="5436" spans="12:12">
      <c r="L5436" s="16" t="str">
        <f t="shared" si="340"/>
        <v>OP</v>
      </c>
    </row>
    <row r="5437" spans="12:12">
      <c r="L5437" s="16" t="str">
        <f t="shared" si="340"/>
        <v>OP</v>
      </c>
    </row>
    <row r="5438" spans="12:12">
      <c r="L5438" s="16" t="str">
        <f t="shared" si="340"/>
        <v>OP</v>
      </c>
    </row>
    <row r="5439" spans="12:12">
      <c r="L5439" s="16" t="str">
        <f t="shared" si="340"/>
        <v>OP</v>
      </c>
    </row>
    <row r="5440" spans="12:12">
      <c r="L5440" s="16" t="str">
        <f t="shared" si="340"/>
        <v>OP</v>
      </c>
    </row>
    <row r="5441" spans="12:12">
      <c r="L5441" s="16" t="str">
        <f t="shared" si="340"/>
        <v>OP</v>
      </c>
    </row>
    <row r="5442" spans="12:12">
      <c r="L5442" s="16" t="str">
        <f t="shared" si="340"/>
        <v>OP</v>
      </c>
    </row>
    <row r="5443" spans="12:12">
      <c r="L5443" s="16" t="str">
        <f t="shared" si="340"/>
        <v>OP</v>
      </c>
    </row>
    <row r="5444" spans="12:12">
      <c r="L5444" s="16" t="str">
        <f t="shared" si="340"/>
        <v>OP</v>
      </c>
    </row>
    <row r="5445" spans="12:12">
      <c r="L5445" s="16" t="str">
        <f t="shared" si="340"/>
        <v>OP</v>
      </c>
    </row>
    <row r="5446" spans="12:12">
      <c r="L5446" s="16" t="str">
        <f t="shared" ref="L5446:L5509" si="341">IF(J5446&lt;0.9993,"OP","")</f>
        <v>OP</v>
      </c>
    </row>
    <row r="5447" spans="12:12">
      <c r="L5447" s="16" t="str">
        <f t="shared" si="341"/>
        <v>OP</v>
      </c>
    </row>
    <row r="5448" spans="12:12">
      <c r="L5448" s="16" t="str">
        <f t="shared" si="341"/>
        <v>OP</v>
      </c>
    </row>
    <row r="5449" spans="12:12">
      <c r="L5449" s="16" t="str">
        <f t="shared" si="341"/>
        <v>OP</v>
      </c>
    </row>
    <row r="5450" spans="12:12">
      <c r="L5450" s="16" t="str">
        <f t="shared" si="341"/>
        <v>OP</v>
      </c>
    </row>
    <row r="5451" spans="12:12">
      <c r="L5451" s="16" t="str">
        <f t="shared" si="341"/>
        <v>OP</v>
      </c>
    </row>
    <row r="5452" spans="12:12">
      <c r="L5452" s="16" t="str">
        <f t="shared" si="341"/>
        <v>OP</v>
      </c>
    </row>
    <row r="5453" spans="12:12">
      <c r="L5453" s="16" t="str">
        <f t="shared" si="341"/>
        <v>OP</v>
      </c>
    </row>
    <row r="5454" spans="12:12">
      <c r="L5454" s="16" t="str">
        <f t="shared" si="341"/>
        <v>OP</v>
      </c>
    </row>
    <row r="5455" spans="12:12">
      <c r="L5455" s="16" t="str">
        <f t="shared" si="341"/>
        <v>OP</v>
      </c>
    </row>
    <row r="5456" spans="12:12">
      <c r="L5456" s="16" t="str">
        <f t="shared" si="341"/>
        <v>OP</v>
      </c>
    </row>
    <row r="5457" spans="12:12">
      <c r="L5457" s="16" t="str">
        <f t="shared" si="341"/>
        <v>OP</v>
      </c>
    </row>
    <row r="5458" spans="12:12">
      <c r="L5458" s="16" t="str">
        <f t="shared" si="341"/>
        <v>OP</v>
      </c>
    </row>
    <row r="5459" spans="12:12">
      <c r="L5459" s="16" t="str">
        <f t="shared" si="341"/>
        <v>OP</v>
      </c>
    </row>
    <row r="5460" spans="12:12">
      <c r="L5460" s="16" t="str">
        <f t="shared" si="341"/>
        <v>OP</v>
      </c>
    </row>
    <row r="5461" spans="12:12">
      <c r="L5461" s="16" t="str">
        <f t="shared" si="341"/>
        <v>OP</v>
      </c>
    </row>
    <row r="5462" spans="12:12">
      <c r="L5462" s="16" t="str">
        <f t="shared" si="341"/>
        <v>OP</v>
      </c>
    </row>
    <row r="5463" spans="12:12">
      <c r="L5463" s="16" t="str">
        <f t="shared" si="341"/>
        <v>OP</v>
      </c>
    </row>
    <row r="5464" spans="12:12">
      <c r="L5464" s="16" t="str">
        <f t="shared" si="341"/>
        <v>OP</v>
      </c>
    </row>
    <row r="5465" spans="12:12">
      <c r="L5465" s="16" t="str">
        <f t="shared" si="341"/>
        <v>OP</v>
      </c>
    </row>
    <row r="5466" spans="12:12">
      <c r="L5466" s="16" t="str">
        <f t="shared" si="341"/>
        <v>OP</v>
      </c>
    </row>
    <row r="5467" spans="12:12">
      <c r="L5467" s="16" t="str">
        <f t="shared" si="341"/>
        <v>OP</v>
      </c>
    </row>
    <row r="5468" spans="12:12">
      <c r="L5468" s="16" t="str">
        <f t="shared" si="341"/>
        <v>OP</v>
      </c>
    </row>
    <row r="5469" spans="12:12">
      <c r="L5469" s="16" t="str">
        <f t="shared" si="341"/>
        <v>OP</v>
      </c>
    </row>
    <row r="5470" spans="12:12">
      <c r="L5470" s="16" t="str">
        <f t="shared" si="341"/>
        <v>OP</v>
      </c>
    </row>
    <row r="5471" spans="12:12">
      <c r="L5471" s="16" t="str">
        <f t="shared" si="341"/>
        <v>OP</v>
      </c>
    </row>
    <row r="5472" spans="12:12">
      <c r="L5472" s="16" t="str">
        <f t="shared" si="341"/>
        <v>OP</v>
      </c>
    </row>
    <row r="5473" spans="12:12">
      <c r="L5473" s="16" t="str">
        <f t="shared" si="341"/>
        <v>OP</v>
      </c>
    </row>
    <row r="5474" spans="12:12">
      <c r="L5474" s="16" t="str">
        <f t="shared" si="341"/>
        <v>OP</v>
      </c>
    </row>
    <row r="5475" spans="12:12">
      <c r="L5475" s="16" t="str">
        <f t="shared" si="341"/>
        <v>OP</v>
      </c>
    </row>
    <row r="5476" spans="12:12">
      <c r="L5476" s="16" t="str">
        <f t="shared" si="341"/>
        <v>OP</v>
      </c>
    </row>
    <row r="5477" spans="12:12">
      <c r="L5477" s="16" t="str">
        <f t="shared" si="341"/>
        <v>OP</v>
      </c>
    </row>
    <row r="5478" spans="12:12">
      <c r="L5478" s="16" t="str">
        <f t="shared" si="341"/>
        <v>OP</v>
      </c>
    </row>
    <row r="5479" spans="12:12">
      <c r="L5479" s="16" t="str">
        <f t="shared" si="341"/>
        <v>OP</v>
      </c>
    </row>
    <row r="5480" spans="12:12">
      <c r="L5480" s="16" t="str">
        <f t="shared" si="341"/>
        <v>OP</v>
      </c>
    </row>
    <row r="5481" spans="12:12">
      <c r="L5481" s="16" t="str">
        <f t="shared" si="341"/>
        <v>OP</v>
      </c>
    </row>
    <row r="5482" spans="12:12">
      <c r="L5482" s="16" t="str">
        <f t="shared" si="341"/>
        <v>OP</v>
      </c>
    </row>
    <row r="5483" spans="12:12">
      <c r="L5483" s="16" t="str">
        <f t="shared" si="341"/>
        <v>OP</v>
      </c>
    </row>
    <row r="5484" spans="12:12">
      <c r="L5484" s="16" t="str">
        <f t="shared" si="341"/>
        <v>OP</v>
      </c>
    </row>
    <row r="5485" spans="12:12">
      <c r="L5485" s="16" t="str">
        <f t="shared" si="341"/>
        <v>OP</v>
      </c>
    </row>
    <row r="5486" spans="12:12">
      <c r="L5486" s="16" t="str">
        <f t="shared" si="341"/>
        <v>OP</v>
      </c>
    </row>
    <row r="5487" spans="12:12">
      <c r="L5487" s="16" t="str">
        <f t="shared" si="341"/>
        <v>OP</v>
      </c>
    </row>
    <row r="5488" spans="12:12">
      <c r="L5488" s="16" t="str">
        <f t="shared" si="341"/>
        <v>OP</v>
      </c>
    </row>
    <row r="5489" spans="12:12">
      <c r="L5489" s="16" t="str">
        <f t="shared" si="341"/>
        <v>OP</v>
      </c>
    </row>
    <row r="5490" spans="12:12">
      <c r="L5490" s="16" t="str">
        <f t="shared" si="341"/>
        <v>OP</v>
      </c>
    </row>
    <row r="5491" spans="12:12">
      <c r="L5491" s="16" t="str">
        <f t="shared" si="341"/>
        <v>OP</v>
      </c>
    </row>
    <row r="5492" spans="12:12">
      <c r="L5492" s="16" t="str">
        <f t="shared" si="341"/>
        <v>OP</v>
      </c>
    </row>
    <row r="5493" spans="12:12">
      <c r="L5493" s="16" t="str">
        <f t="shared" si="341"/>
        <v>OP</v>
      </c>
    </row>
    <row r="5494" spans="12:12">
      <c r="L5494" s="16" t="str">
        <f t="shared" si="341"/>
        <v>OP</v>
      </c>
    </row>
    <row r="5495" spans="12:12">
      <c r="L5495" s="16" t="str">
        <f t="shared" si="341"/>
        <v>OP</v>
      </c>
    </row>
    <row r="5496" spans="12:12">
      <c r="L5496" s="16" t="str">
        <f t="shared" si="341"/>
        <v>OP</v>
      </c>
    </row>
    <row r="5497" spans="12:12">
      <c r="L5497" s="16" t="str">
        <f t="shared" si="341"/>
        <v>OP</v>
      </c>
    </row>
    <row r="5498" spans="12:12">
      <c r="L5498" s="16" t="str">
        <f t="shared" si="341"/>
        <v>OP</v>
      </c>
    </row>
    <row r="5499" spans="12:12">
      <c r="L5499" s="16" t="str">
        <f t="shared" si="341"/>
        <v>OP</v>
      </c>
    </row>
    <row r="5500" spans="12:12">
      <c r="L5500" s="16" t="str">
        <f t="shared" si="341"/>
        <v>OP</v>
      </c>
    </row>
    <row r="5501" spans="12:12">
      <c r="L5501" s="16" t="str">
        <f t="shared" si="341"/>
        <v>OP</v>
      </c>
    </row>
    <row r="5502" spans="12:12">
      <c r="L5502" s="16" t="str">
        <f t="shared" si="341"/>
        <v>OP</v>
      </c>
    </row>
    <row r="5503" spans="12:12">
      <c r="L5503" s="16" t="str">
        <f t="shared" si="341"/>
        <v>OP</v>
      </c>
    </row>
    <row r="5504" spans="12:12">
      <c r="L5504" s="16" t="str">
        <f t="shared" si="341"/>
        <v>OP</v>
      </c>
    </row>
    <row r="5505" spans="12:12">
      <c r="L5505" s="16" t="str">
        <f t="shared" si="341"/>
        <v>OP</v>
      </c>
    </row>
    <row r="5506" spans="12:12">
      <c r="L5506" s="16" t="str">
        <f t="shared" si="341"/>
        <v>OP</v>
      </c>
    </row>
    <row r="5507" spans="12:12">
      <c r="L5507" s="16" t="str">
        <f t="shared" si="341"/>
        <v>OP</v>
      </c>
    </row>
    <row r="5508" spans="12:12">
      <c r="L5508" s="16" t="str">
        <f t="shared" si="341"/>
        <v>OP</v>
      </c>
    </row>
    <row r="5509" spans="12:12">
      <c r="L5509" s="16" t="str">
        <f t="shared" si="341"/>
        <v>OP</v>
      </c>
    </row>
    <row r="5510" spans="12:12">
      <c r="L5510" s="16" t="str">
        <f t="shared" ref="L5510:L5573" si="342">IF(J5510&lt;0.9993,"OP","")</f>
        <v>OP</v>
      </c>
    </row>
    <row r="5511" spans="12:12">
      <c r="L5511" s="16" t="str">
        <f t="shared" si="342"/>
        <v>OP</v>
      </c>
    </row>
    <row r="5512" spans="12:12">
      <c r="L5512" s="16" t="str">
        <f t="shared" si="342"/>
        <v>OP</v>
      </c>
    </row>
    <row r="5513" spans="12:12">
      <c r="L5513" s="16" t="str">
        <f t="shared" si="342"/>
        <v>OP</v>
      </c>
    </row>
    <row r="5514" spans="12:12">
      <c r="L5514" s="16" t="str">
        <f t="shared" si="342"/>
        <v>OP</v>
      </c>
    </row>
    <row r="5515" spans="12:12">
      <c r="L5515" s="16" t="str">
        <f t="shared" si="342"/>
        <v>OP</v>
      </c>
    </row>
    <row r="5516" spans="12:12">
      <c r="L5516" s="16" t="str">
        <f t="shared" si="342"/>
        <v>OP</v>
      </c>
    </row>
    <row r="5517" spans="12:12">
      <c r="L5517" s="16" t="str">
        <f t="shared" si="342"/>
        <v>OP</v>
      </c>
    </row>
    <row r="5518" spans="12:12">
      <c r="L5518" s="16" t="str">
        <f t="shared" si="342"/>
        <v>OP</v>
      </c>
    </row>
    <row r="5519" spans="12:12">
      <c r="L5519" s="16" t="str">
        <f t="shared" si="342"/>
        <v>OP</v>
      </c>
    </row>
    <row r="5520" spans="12:12">
      <c r="L5520" s="16" t="str">
        <f t="shared" si="342"/>
        <v>OP</v>
      </c>
    </row>
    <row r="5521" spans="12:12">
      <c r="L5521" s="16" t="str">
        <f t="shared" si="342"/>
        <v>OP</v>
      </c>
    </row>
    <row r="5522" spans="12:12">
      <c r="L5522" s="16" t="str">
        <f t="shared" si="342"/>
        <v>OP</v>
      </c>
    </row>
    <row r="5523" spans="12:12">
      <c r="L5523" s="16" t="str">
        <f t="shared" si="342"/>
        <v>OP</v>
      </c>
    </row>
    <row r="5524" spans="12:12">
      <c r="L5524" s="16" t="str">
        <f t="shared" si="342"/>
        <v>OP</v>
      </c>
    </row>
    <row r="5525" spans="12:12">
      <c r="L5525" s="16" t="str">
        <f t="shared" si="342"/>
        <v>OP</v>
      </c>
    </row>
    <row r="5526" spans="12:12">
      <c r="L5526" s="16" t="str">
        <f t="shared" si="342"/>
        <v>OP</v>
      </c>
    </row>
    <row r="5527" spans="12:12">
      <c r="L5527" s="16" t="str">
        <f t="shared" si="342"/>
        <v>OP</v>
      </c>
    </row>
    <row r="5528" spans="12:12">
      <c r="L5528" s="16" t="str">
        <f t="shared" si="342"/>
        <v>OP</v>
      </c>
    </row>
    <row r="5529" spans="12:12">
      <c r="L5529" s="16" t="str">
        <f t="shared" si="342"/>
        <v>OP</v>
      </c>
    </row>
    <row r="5530" spans="12:12">
      <c r="L5530" s="16" t="str">
        <f t="shared" si="342"/>
        <v>OP</v>
      </c>
    </row>
    <row r="5531" spans="12:12">
      <c r="L5531" s="16" t="str">
        <f t="shared" si="342"/>
        <v>OP</v>
      </c>
    </row>
    <row r="5532" spans="12:12">
      <c r="L5532" s="16" t="str">
        <f t="shared" si="342"/>
        <v>OP</v>
      </c>
    </row>
    <row r="5533" spans="12:12">
      <c r="L5533" s="16" t="str">
        <f t="shared" si="342"/>
        <v>OP</v>
      </c>
    </row>
    <row r="5534" spans="12:12">
      <c r="L5534" s="16" t="str">
        <f t="shared" si="342"/>
        <v>OP</v>
      </c>
    </row>
    <row r="5535" spans="12:12">
      <c r="L5535" s="16" t="str">
        <f t="shared" si="342"/>
        <v>OP</v>
      </c>
    </row>
    <row r="5536" spans="12:12">
      <c r="L5536" s="16" t="str">
        <f t="shared" si="342"/>
        <v>OP</v>
      </c>
    </row>
    <row r="5537" spans="12:12">
      <c r="L5537" s="16" t="str">
        <f t="shared" si="342"/>
        <v>OP</v>
      </c>
    </row>
    <row r="5538" spans="12:12">
      <c r="L5538" s="16" t="str">
        <f t="shared" si="342"/>
        <v>OP</v>
      </c>
    </row>
    <row r="5539" spans="12:12">
      <c r="L5539" s="16" t="str">
        <f t="shared" si="342"/>
        <v>OP</v>
      </c>
    </row>
    <row r="5540" spans="12:12">
      <c r="L5540" s="16" t="str">
        <f t="shared" si="342"/>
        <v>OP</v>
      </c>
    </row>
    <row r="5541" spans="12:12">
      <c r="L5541" s="16" t="str">
        <f t="shared" si="342"/>
        <v>OP</v>
      </c>
    </row>
    <row r="5542" spans="12:12">
      <c r="L5542" s="16" t="str">
        <f t="shared" si="342"/>
        <v>OP</v>
      </c>
    </row>
    <row r="5543" spans="12:12">
      <c r="L5543" s="16" t="str">
        <f t="shared" si="342"/>
        <v>OP</v>
      </c>
    </row>
    <row r="5544" spans="12:12">
      <c r="L5544" s="16" t="str">
        <f t="shared" si="342"/>
        <v>OP</v>
      </c>
    </row>
    <row r="5545" spans="12:12">
      <c r="L5545" s="16" t="str">
        <f t="shared" si="342"/>
        <v>OP</v>
      </c>
    </row>
    <row r="5546" spans="12:12">
      <c r="L5546" s="16" t="str">
        <f t="shared" si="342"/>
        <v>OP</v>
      </c>
    </row>
    <row r="5547" spans="12:12">
      <c r="L5547" s="16" t="str">
        <f t="shared" si="342"/>
        <v>OP</v>
      </c>
    </row>
    <row r="5548" spans="12:12">
      <c r="L5548" s="16" t="str">
        <f t="shared" si="342"/>
        <v>OP</v>
      </c>
    </row>
    <row r="5549" spans="12:12">
      <c r="L5549" s="16" t="str">
        <f t="shared" si="342"/>
        <v>OP</v>
      </c>
    </row>
    <row r="5550" spans="12:12">
      <c r="L5550" s="16" t="str">
        <f t="shared" si="342"/>
        <v>OP</v>
      </c>
    </row>
    <row r="5551" spans="12:12">
      <c r="L5551" s="16" t="str">
        <f t="shared" si="342"/>
        <v>OP</v>
      </c>
    </row>
    <row r="5552" spans="12:12">
      <c r="L5552" s="16" t="str">
        <f t="shared" si="342"/>
        <v>OP</v>
      </c>
    </row>
    <row r="5553" spans="12:12">
      <c r="L5553" s="16" t="str">
        <f t="shared" si="342"/>
        <v>OP</v>
      </c>
    </row>
    <row r="5554" spans="12:12">
      <c r="L5554" s="16" t="str">
        <f t="shared" si="342"/>
        <v>OP</v>
      </c>
    </row>
    <row r="5555" spans="12:12">
      <c r="L5555" s="16" t="str">
        <f t="shared" si="342"/>
        <v>OP</v>
      </c>
    </row>
    <row r="5556" spans="12:12">
      <c r="L5556" s="16" t="str">
        <f t="shared" si="342"/>
        <v>OP</v>
      </c>
    </row>
    <row r="5557" spans="12:12">
      <c r="L5557" s="16" t="str">
        <f t="shared" si="342"/>
        <v>OP</v>
      </c>
    </row>
    <row r="5558" spans="12:12">
      <c r="L5558" s="16" t="str">
        <f t="shared" si="342"/>
        <v>OP</v>
      </c>
    </row>
    <row r="5559" spans="12:12">
      <c r="L5559" s="16" t="str">
        <f t="shared" si="342"/>
        <v>OP</v>
      </c>
    </row>
    <row r="5560" spans="12:12">
      <c r="L5560" s="16" t="str">
        <f t="shared" si="342"/>
        <v>OP</v>
      </c>
    </row>
    <row r="5561" spans="12:12">
      <c r="L5561" s="16" t="str">
        <f t="shared" si="342"/>
        <v>OP</v>
      </c>
    </row>
    <row r="5562" spans="12:12">
      <c r="L5562" s="16" t="str">
        <f t="shared" si="342"/>
        <v>OP</v>
      </c>
    </row>
    <row r="5563" spans="12:12">
      <c r="L5563" s="16" t="str">
        <f t="shared" si="342"/>
        <v>OP</v>
      </c>
    </row>
    <row r="5564" spans="12:12">
      <c r="L5564" s="16" t="str">
        <f t="shared" si="342"/>
        <v>OP</v>
      </c>
    </row>
    <row r="5565" spans="12:12">
      <c r="L5565" s="16" t="str">
        <f t="shared" si="342"/>
        <v>OP</v>
      </c>
    </row>
    <row r="5566" spans="12:12">
      <c r="L5566" s="16" t="str">
        <f t="shared" si="342"/>
        <v>OP</v>
      </c>
    </row>
    <row r="5567" spans="12:12">
      <c r="L5567" s="16" t="str">
        <f t="shared" si="342"/>
        <v>OP</v>
      </c>
    </row>
    <row r="5568" spans="12:12">
      <c r="L5568" s="16" t="str">
        <f t="shared" si="342"/>
        <v>OP</v>
      </c>
    </row>
    <row r="5569" spans="12:12">
      <c r="L5569" s="16" t="str">
        <f t="shared" si="342"/>
        <v>OP</v>
      </c>
    </row>
    <row r="5570" spans="12:12">
      <c r="L5570" s="16" t="str">
        <f t="shared" si="342"/>
        <v>OP</v>
      </c>
    </row>
    <row r="5571" spans="12:12">
      <c r="L5571" s="16" t="str">
        <f t="shared" si="342"/>
        <v>OP</v>
      </c>
    </row>
    <row r="5572" spans="12:12">
      <c r="L5572" s="16" t="str">
        <f t="shared" si="342"/>
        <v>OP</v>
      </c>
    </row>
    <row r="5573" spans="12:12">
      <c r="L5573" s="16" t="str">
        <f t="shared" si="342"/>
        <v>OP</v>
      </c>
    </row>
    <row r="5574" spans="12:12">
      <c r="L5574" s="16" t="str">
        <f t="shared" ref="L5574:L5637" si="343">IF(J5574&lt;0.9993,"OP","")</f>
        <v>OP</v>
      </c>
    </row>
    <row r="5575" spans="12:12">
      <c r="L5575" s="16" t="str">
        <f t="shared" si="343"/>
        <v>OP</v>
      </c>
    </row>
    <row r="5576" spans="12:12">
      <c r="L5576" s="16" t="str">
        <f t="shared" si="343"/>
        <v>OP</v>
      </c>
    </row>
    <row r="5577" spans="12:12">
      <c r="L5577" s="16" t="str">
        <f t="shared" si="343"/>
        <v>OP</v>
      </c>
    </row>
    <row r="5578" spans="12:12">
      <c r="L5578" s="16" t="str">
        <f t="shared" si="343"/>
        <v>OP</v>
      </c>
    </row>
    <row r="5579" spans="12:12">
      <c r="L5579" s="16" t="str">
        <f t="shared" si="343"/>
        <v>OP</v>
      </c>
    </row>
    <row r="5580" spans="12:12">
      <c r="L5580" s="16" t="str">
        <f t="shared" si="343"/>
        <v>OP</v>
      </c>
    </row>
    <row r="5581" spans="12:12">
      <c r="L5581" s="16" t="str">
        <f t="shared" si="343"/>
        <v>OP</v>
      </c>
    </row>
    <row r="5582" spans="12:12">
      <c r="L5582" s="16" t="str">
        <f t="shared" si="343"/>
        <v>OP</v>
      </c>
    </row>
    <row r="5583" spans="12:12">
      <c r="L5583" s="16" t="str">
        <f t="shared" si="343"/>
        <v>OP</v>
      </c>
    </row>
    <row r="5584" spans="12:12">
      <c r="L5584" s="16" t="str">
        <f t="shared" si="343"/>
        <v>OP</v>
      </c>
    </row>
    <row r="5585" spans="12:12">
      <c r="L5585" s="16" t="str">
        <f t="shared" si="343"/>
        <v>OP</v>
      </c>
    </row>
    <row r="5586" spans="12:12">
      <c r="L5586" s="16" t="str">
        <f t="shared" si="343"/>
        <v>OP</v>
      </c>
    </row>
    <row r="5587" spans="12:12">
      <c r="L5587" s="16" t="str">
        <f t="shared" si="343"/>
        <v>OP</v>
      </c>
    </row>
    <row r="5588" spans="12:12">
      <c r="L5588" s="16" t="str">
        <f t="shared" si="343"/>
        <v>OP</v>
      </c>
    </row>
    <row r="5589" spans="12:12">
      <c r="L5589" s="16" t="str">
        <f t="shared" si="343"/>
        <v>OP</v>
      </c>
    </row>
    <row r="5590" spans="12:12">
      <c r="L5590" s="16" t="str">
        <f t="shared" si="343"/>
        <v>OP</v>
      </c>
    </row>
    <row r="5591" spans="12:12">
      <c r="L5591" s="16" t="str">
        <f t="shared" si="343"/>
        <v>OP</v>
      </c>
    </row>
    <row r="5592" spans="12:12">
      <c r="L5592" s="16" t="str">
        <f t="shared" si="343"/>
        <v>OP</v>
      </c>
    </row>
    <row r="5593" spans="12:12">
      <c r="L5593" s="16" t="str">
        <f t="shared" si="343"/>
        <v>OP</v>
      </c>
    </row>
    <row r="5594" spans="12:12">
      <c r="L5594" s="16" t="str">
        <f t="shared" si="343"/>
        <v>OP</v>
      </c>
    </row>
    <row r="5595" spans="12:12">
      <c r="L5595" s="16" t="str">
        <f t="shared" si="343"/>
        <v>OP</v>
      </c>
    </row>
    <row r="5596" spans="12:12">
      <c r="L5596" s="16" t="str">
        <f t="shared" si="343"/>
        <v>OP</v>
      </c>
    </row>
    <row r="5597" spans="12:12">
      <c r="L5597" s="16" t="str">
        <f t="shared" si="343"/>
        <v>OP</v>
      </c>
    </row>
    <row r="5598" spans="12:12">
      <c r="L5598" s="16" t="str">
        <f t="shared" si="343"/>
        <v>OP</v>
      </c>
    </row>
    <row r="5599" spans="12:12">
      <c r="L5599" s="16" t="str">
        <f t="shared" si="343"/>
        <v>OP</v>
      </c>
    </row>
    <row r="5600" spans="12:12">
      <c r="L5600" s="16" t="str">
        <f t="shared" si="343"/>
        <v>OP</v>
      </c>
    </row>
    <row r="5601" spans="12:12">
      <c r="L5601" s="16" t="str">
        <f t="shared" si="343"/>
        <v>OP</v>
      </c>
    </row>
    <row r="5602" spans="12:12">
      <c r="L5602" s="16" t="str">
        <f t="shared" si="343"/>
        <v>OP</v>
      </c>
    </row>
    <row r="5603" spans="12:12">
      <c r="L5603" s="16" t="str">
        <f t="shared" si="343"/>
        <v>OP</v>
      </c>
    </row>
    <row r="5604" spans="12:12">
      <c r="L5604" s="16" t="str">
        <f t="shared" si="343"/>
        <v>OP</v>
      </c>
    </row>
    <row r="5605" spans="12:12">
      <c r="L5605" s="16" t="str">
        <f t="shared" si="343"/>
        <v>OP</v>
      </c>
    </row>
    <row r="5606" spans="12:12">
      <c r="L5606" s="16" t="str">
        <f t="shared" si="343"/>
        <v>OP</v>
      </c>
    </row>
    <row r="5607" spans="12:12">
      <c r="L5607" s="16" t="str">
        <f t="shared" si="343"/>
        <v>OP</v>
      </c>
    </row>
    <row r="5608" spans="12:12">
      <c r="L5608" s="16" t="str">
        <f t="shared" si="343"/>
        <v>OP</v>
      </c>
    </row>
    <row r="5609" spans="12:12">
      <c r="L5609" s="16" t="str">
        <f t="shared" si="343"/>
        <v>OP</v>
      </c>
    </row>
    <row r="5610" spans="12:12">
      <c r="L5610" s="16" t="str">
        <f t="shared" si="343"/>
        <v>OP</v>
      </c>
    </row>
    <row r="5611" spans="12:12">
      <c r="L5611" s="16" t="str">
        <f t="shared" si="343"/>
        <v>OP</v>
      </c>
    </row>
    <row r="5612" spans="12:12">
      <c r="L5612" s="16" t="str">
        <f t="shared" si="343"/>
        <v>OP</v>
      </c>
    </row>
    <row r="5613" spans="12:12">
      <c r="L5613" s="16" t="str">
        <f t="shared" si="343"/>
        <v>OP</v>
      </c>
    </row>
    <row r="5614" spans="12:12">
      <c r="L5614" s="16" t="str">
        <f t="shared" si="343"/>
        <v>OP</v>
      </c>
    </row>
    <row r="5615" spans="12:12">
      <c r="L5615" s="16" t="str">
        <f t="shared" si="343"/>
        <v>OP</v>
      </c>
    </row>
    <row r="5616" spans="12:12">
      <c r="L5616" s="16" t="str">
        <f t="shared" si="343"/>
        <v>OP</v>
      </c>
    </row>
    <row r="5617" spans="12:12">
      <c r="L5617" s="16" t="str">
        <f t="shared" si="343"/>
        <v>OP</v>
      </c>
    </row>
    <row r="5618" spans="12:12">
      <c r="L5618" s="16" t="str">
        <f t="shared" si="343"/>
        <v>OP</v>
      </c>
    </row>
    <row r="5619" spans="12:12">
      <c r="L5619" s="16" t="str">
        <f t="shared" si="343"/>
        <v>OP</v>
      </c>
    </row>
    <row r="5620" spans="12:12">
      <c r="L5620" s="16" t="str">
        <f t="shared" si="343"/>
        <v>OP</v>
      </c>
    </row>
    <row r="5621" spans="12:12">
      <c r="L5621" s="16" t="str">
        <f t="shared" si="343"/>
        <v>OP</v>
      </c>
    </row>
    <row r="5622" spans="12:12">
      <c r="L5622" s="16" t="str">
        <f t="shared" si="343"/>
        <v>OP</v>
      </c>
    </row>
    <row r="5623" spans="12:12">
      <c r="L5623" s="16" t="str">
        <f t="shared" si="343"/>
        <v>OP</v>
      </c>
    </row>
    <row r="5624" spans="12:12">
      <c r="L5624" s="16" t="str">
        <f t="shared" si="343"/>
        <v>OP</v>
      </c>
    </row>
    <row r="5625" spans="12:12">
      <c r="L5625" s="16" t="str">
        <f t="shared" si="343"/>
        <v>OP</v>
      </c>
    </row>
    <row r="5626" spans="12:12">
      <c r="L5626" s="16" t="str">
        <f t="shared" si="343"/>
        <v>OP</v>
      </c>
    </row>
    <row r="5627" spans="12:12">
      <c r="L5627" s="16" t="str">
        <f t="shared" si="343"/>
        <v>OP</v>
      </c>
    </row>
    <row r="5628" spans="12:12">
      <c r="L5628" s="16" t="str">
        <f t="shared" si="343"/>
        <v>OP</v>
      </c>
    </row>
    <row r="5629" spans="12:12">
      <c r="L5629" s="16" t="str">
        <f t="shared" si="343"/>
        <v>OP</v>
      </c>
    </row>
    <row r="5630" spans="12:12">
      <c r="L5630" s="16" t="str">
        <f t="shared" si="343"/>
        <v>OP</v>
      </c>
    </row>
    <row r="5631" spans="12:12">
      <c r="L5631" s="16" t="str">
        <f t="shared" si="343"/>
        <v>OP</v>
      </c>
    </row>
    <row r="5632" spans="12:12">
      <c r="L5632" s="16" t="str">
        <f t="shared" si="343"/>
        <v>OP</v>
      </c>
    </row>
    <row r="5633" spans="12:12">
      <c r="L5633" s="16" t="str">
        <f t="shared" si="343"/>
        <v>OP</v>
      </c>
    </row>
    <row r="5634" spans="12:12">
      <c r="L5634" s="16" t="str">
        <f t="shared" si="343"/>
        <v>OP</v>
      </c>
    </row>
    <row r="5635" spans="12:12">
      <c r="L5635" s="16" t="str">
        <f t="shared" si="343"/>
        <v>OP</v>
      </c>
    </row>
    <row r="5636" spans="12:12">
      <c r="L5636" s="16" t="str">
        <f t="shared" si="343"/>
        <v>OP</v>
      </c>
    </row>
    <row r="5637" spans="12:12">
      <c r="L5637" s="16" t="str">
        <f t="shared" si="343"/>
        <v>OP</v>
      </c>
    </row>
    <row r="5638" spans="12:12">
      <c r="L5638" s="16" t="str">
        <f t="shared" ref="L5638:L5701" si="344">IF(J5638&lt;0.9993,"OP","")</f>
        <v>OP</v>
      </c>
    </row>
    <row r="5639" spans="12:12">
      <c r="L5639" s="16" t="str">
        <f t="shared" si="344"/>
        <v>OP</v>
      </c>
    </row>
    <row r="5640" spans="12:12">
      <c r="L5640" s="16" t="str">
        <f t="shared" si="344"/>
        <v>OP</v>
      </c>
    </row>
    <row r="5641" spans="12:12">
      <c r="L5641" s="16" t="str">
        <f t="shared" si="344"/>
        <v>OP</v>
      </c>
    </row>
    <row r="5642" spans="12:12">
      <c r="L5642" s="16" t="str">
        <f t="shared" si="344"/>
        <v>OP</v>
      </c>
    </row>
    <row r="5643" spans="12:12">
      <c r="L5643" s="16" t="str">
        <f t="shared" si="344"/>
        <v>OP</v>
      </c>
    </row>
    <row r="5644" spans="12:12">
      <c r="L5644" s="16" t="str">
        <f t="shared" si="344"/>
        <v>OP</v>
      </c>
    </row>
    <row r="5645" spans="12:12">
      <c r="L5645" s="16" t="str">
        <f t="shared" si="344"/>
        <v>OP</v>
      </c>
    </row>
    <row r="5646" spans="12:12">
      <c r="L5646" s="16" t="str">
        <f t="shared" si="344"/>
        <v>OP</v>
      </c>
    </row>
    <row r="5647" spans="12:12">
      <c r="L5647" s="16" t="str">
        <f t="shared" si="344"/>
        <v>OP</v>
      </c>
    </row>
    <row r="5648" spans="12:12">
      <c r="L5648" s="16" t="str">
        <f t="shared" si="344"/>
        <v>OP</v>
      </c>
    </row>
    <row r="5649" spans="12:12">
      <c r="L5649" s="16" t="str">
        <f t="shared" si="344"/>
        <v>OP</v>
      </c>
    </row>
    <row r="5650" spans="12:12">
      <c r="L5650" s="16" t="str">
        <f t="shared" si="344"/>
        <v>OP</v>
      </c>
    </row>
    <row r="5651" spans="12:12">
      <c r="L5651" s="16" t="str">
        <f t="shared" si="344"/>
        <v>OP</v>
      </c>
    </row>
    <row r="5652" spans="12:12">
      <c r="L5652" s="16" t="str">
        <f t="shared" si="344"/>
        <v>OP</v>
      </c>
    </row>
    <row r="5653" spans="12:12">
      <c r="L5653" s="16" t="str">
        <f t="shared" si="344"/>
        <v>OP</v>
      </c>
    </row>
    <row r="5654" spans="12:12">
      <c r="L5654" s="16" t="str">
        <f t="shared" si="344"/>
        <v>OP</v>
      </c>
    </row>
    <row r="5655" spans="12:12">
      <c r="L5655" s="16" t="str">
        <f t="shared" si="344"/>
        <v>OP</v>
      </c>
    </row>
    <row r="5656" spans="12:12">
      <c r="L5656" s="16" t="str">
        <f t="shared" si="344"/>
        <v>OP</v>
      </c>
    </row>
    <row r="5657" spans="12:12">
      <c r="L5657" s="16" t="str">
        <f t="shared" si="344"/>
        <v>OP</v>
      </c>
    </row>
    <row r="5658" spans="12:12">
      <c r="L5658" s="16" t="str">
        <f t="shared" si="344"/>
        <v>OP</v>
      </c>
    </row>
    <row r="5659" spans="12:12">
      <c r="L5659" s="16" t="str">
        <f t="shared" si="344"/>
        <v>OP</v>
      </c>
    </row>
    <row r="5660" spans="12:12">
      <c r="L5660" s="16" t="str">
        <f t="shared" si="344"/>
        <v>OP</v>
      </c>
    </row>
    <row r="5661" spans="12:12">
      <c r="L5661" s="16" t="str">
        <f t="shared" si="344"/>
        <v>OP</v>
      </c>
    </row>
    <row r="5662" spans="12:12">
      <c r="L5662" s="16" t="str">
        <f t="shared" si="344"/>
        <v>OP</v>
      </c>
    </row>
    <row r="5663" spans="12:12">
      <c r="L5663" s="16" t="str">
        <f t="shared" si="344"/>
        <v>OP</v>
      </c>
    </row>
    <row r="5664" spans="12:12">
      <c r="L5664" s="16" t="str">
        <f t="shared" si="344"/>
        <v>OP</v>
      </c>
    </row>
    <row r="5665" spans="12:12">
      <c r="L5665" s="16" t="str">
        <f t="shared" si="344"/>
        <v>OP</v>
      </c>
    </row>
    <row r="5666" spans="12:12">
      <c r="L5666" s="16" t="str">
        <f t="shared" si="344"/>
        <v>OP</v>
      </c>
    </row>
    <row r="5667" spans="12:12">
      <c r="L5667" s="16" t="str">
        <f t="shared" si="344"/>
        <v>OP</v>
      </c>
    </row>
    <row r="5668" spans="12:12">
      <c r="L5668" s="16" t="str">
        <f t="shared" si="344"/>
        <v>OP</v>
      </c>
    </row>
    <row r="5669" spans="12:12">
      <c r="L5669" s="16" t="str">
        <f t="shared" si="344"/>
        <v>OP</v>
      </c>
    </row>
    <row r="5670" spans="12:12">
      <c r="L5670" s="16" t="str">
        <f t="shared" si="344"/>
        <v>OP</v>
      </c>
    </row>
    <row r="5671" spans="12:12">
      <c r="L5671" s="16" t="str">
        <f t="shared" si="344"/>
        <v>OP</v>
      </c>
    </row>
    <row r="5672" spans="12:12">
      <c r="L5672" s="16" t="str">
        <f t="shared" si="344"/>
        <v>OP</v>
      </c>
    </row>
    <row r="5673" spans="12:12">
      <c r="L5673" s="16" t="str">
        <f t="shared" si="344"/>
        <v>OP</v>
      </c>
    </row>
    <row r="5674" spans="12:12">
      <c r="L5674" s="16" t="str">
        <f t="shared" si="344"/>
        <v>OP</v>
      </c>
    </row>
    <row r="5675" spans="12:12">
      <c r="L5675" s="16" t="str">
        <f t="shared" si="344"/>
        <v>OP</v>
      </c>
    </row>
    <row r="5676" spans="12:12">
      <c r="L5676" s="16" t="str">
        <f t="shared" si="344"/>
        <v>OP</v>
      </c>
    </row>
    <row r="5677" spans="12:12">
      <c r="L5677" s="16" t="str">
        <f t="shared" si="344"/>
        <v>OP</v>
      </c>
    </row>
    <row r="5678" spans="12:12">
      <c r="L5678" s="16" t="str">
        <f t="shared" si="344"/>
        <v>OP</v>
      </c>
    </row>
    <row r="5679" spans="12:12">
      <c r="L5679" s="16" t="str">
        <f t="shared" si="344"/>
        <v>OP</v>
      </c>
    </row>
    <row r="5680" spans="12:12">
      <c r="L5680" s="16" t="str">
        <f t="shared" si="344"/>
        <v>OP</v>
      </c>
    </row>
    <row r="5681" spans="12:12">
      <c r="L5681" s="16" t="str">
        <f t="shared" si="344"/>
        <v>OP</v>
      </c>
    </row>
    <row r="5682" spans="12:12">
      <c r="L5682" s="16" t="str">
        <f t="shared" si="344"/>
        <v>OP</v>
      </c>
    </row>
    <row r="5683" spans="12:12">
      <c r="L5683" s="16" t="str">
        <f t="shared" si="344"/>
        <v>OP</v>
      </c>
    </row>
    <row r="5684" spans="12:12">
      <c r="L5684" s="16" t="str">
        <f t="shared" si="344"/>
        <v>OP</v>
      </c>
    </row>
    <row r="5685" spans="12:12">
      <c r="L5685" s="16" t="str">
        <f t="shared" si="344"/>
        <v>OP</v>
      </c>
    </row>
    <row r="5686" spans="12:12">
      <c r="L5686" s="16" t="str">
        <f t="shared" si="344"/>
        <v>OP</v>
      </c>
    </row>
    <row r="5687" spans="12:12">
      <c r="L5687" s="16" t="str">
        <f t="shared" si="344"/>
        <v>OP</v>
      </c>
    </row>
    <row r="5688" spans="12:12">
      <c r="L5688" s="16" t="str">
        <f t="shared" si="344"/>
        <v>OP</v>
      </c>
    </row>
    <row r="5689" spans="12:12">
      <c r="L5689" s="16" t="str">
        <f t="shared" si="344"/>
        <v>OP</v>
      </c>
    </row>
    <row r="5690" spans="12:12">
      <c r="L5690" s="16" t="str">
        <f t="shared" si="344"/>
        <v>OP</v>
      </c>
    </row>
    <row r="5691" spans="12:12">
      <c r="L5691" s="16" t="str">
        <f t="shared" si="344"/>
        <v>OP</v>
      </c>
    </row>
    <row r="5692" spans="12:12">
      <c r="L5692" s="16" t="str">
        <f t="shared" si="344"/>
        <v>OP</v>
      </c>
    </row>
    <row r="5693" spans="12:12">
      <c r="L5693" s="16" t="str">
        <f t="shared" si="344"/>
        <v>OP</v>
      </c>
    </row>
    <row r="5694" spans="12:12">
      <c r="L5694" s="16" t="str">
        <f t="shared" si="344"/>
        <v>OP</v>
      </c>
    </row>
    <row r="5695" spans="12:12">
      <c r="L5695" s="16" t="str">
        <f t="shared" si="344"/>
        <v>OP</v>
      </c>
    </row>
    <row r="5696" spans="12:12">
      <c r="L5696" s="16" t="str">
        <f t="shared" si="344"/>
        <v>OP</v>
      </c>
    </row>
    <row r="5697" spans="12:12">
      <c r="L5697" s="16" t="str">
        <f t="shared" si="344"/>
        <v>OP</v>
      </c>
    </row>
    <row r="5698" spans="12:12">
      <c r="L5698" s="16" t="str">
        <f t="shared" si="344"/>
        <v>OP</v>
      </c>
    </row>
    <row r="5699" spans="12:12">
      <c r="L5699" s="16" t="str">
        <f t="shared" si="344"/>
        <v>OP</v>
      </c>
    </row>
    <row r="5700" spans="12:12">
      <c r="L5700" s="16" t="str">
        <f t="shared" si="344"/>
        <v>OP</v>
      </c>
    </row>
    <row r="5701" spans="12:12">
      <c r="L5701" s="16" t="str">
        <f t="shared" si="344"/>
        <v>OP</v>
      </c>
    </row>
    <row r="5702" spans="12:12">
      <c r="L5702" s="16" t="str">
        <f t="shared" ref="L5702:L5765" si="345">IF(J5702&lt;0.9993,"OP","")</f>
        <v>OP</v>
      </c>
    </row>
    <row r="5703" spans="12:12">
      <c r="L5703" s="16" t="str">
        <f t="shared" si="345"/>
        <v>OP</v>
      </c>
    </row>
    <row r="5704" spans="12:12">
      <c r="L5704" s="16" t="str">
        <f t="shared" si="345"/>
        <v>OP</v>
      </c>
    </row>
    <row r="5705" spans="12:12">
      <c r="L5705" s="16" t="str">
        <f t="shared" si="345"/>
        <v>OP</v>
      </c>
    </row>
    <row r="5706" spans="12:12">
      <c r="L5706" s="16" t="str">
        <f t="shared" si="345"/>
        <v>OP</v>
      </c>
    </row>
    <row r="5707" spans="12:12">
      <c r="L5707" s="16" t="str">
        <f t="shared" si="345"/>
        <v>OP</v>
      </c>
    </row>
    <row r="5708" spans="12:12">
      <c r="L5708" s="16" t="str">
        <f t="shared" si="345"/>
        <v>OP</v>
      </c>
    </row>
    <row r="5709" spans="12:12">
      <c r="L5709" s="16" t="str">
        <f t="shared" si="345"/>
        <v>OP</v>
      </c>
    </row>
    <row r="5710" spans="12:12">
      <c r="L5710" s="16" t="str">
        <f t="shared" si="345"/>
        <v>OP</v>
      </c>
    </row>
    <row r="5711" spans="12:12">
      <c r="L5711" s="16" t="str">
        <f t="shared" si="345"/>
        <v>OP</v>
      </c>
    </row>
    <row r="5712" spans="12:12">
      <c r="L5712" s="16" t="str">
        <f t="shared" si="345"/>
        <v>OP</v>
      </c>
    </row>
    <row r="5713" spans="12:12">
      <c r="L5713" s="16" t="str">
        <f t="shared" si="345"/>
        <v>OP</v>
      </c>
    </row>
    <row r="5714" spans="12:12">
      <c r="L5714" s="16" t="str">
        <f t="shared" si="345"/>
        <v>OP</v>
      </c>
    </row>
    <row r="5715" spans="12:12">
      <c r="L5715" s="16" t="str">
        <f t="shared" si="345"/>
        <v>OP</v>
      </c>
    </row>
    <row r="5716" spans="12:12">
      <c r="L5716" s="16" t="str">
        <f t="shared" si="345"/>
        <v>OP</v>
      </c>
    </row>
    <row r="5717" spans="12:12">
      <c r="L5717" s="16" t="str">
        <f t="shared" si="345"/>
        <v>OP</v>
      </c>
    </row>
    <row r="5718" spans="12:12">
      <c r="L5718" s="16" t="str">
        <f t="shared" si="345"/>
        <v>OP</v>
      </c>
    </row>
    <row r="5719" spans="12:12">
      <c r="L5719" s="16" t="str">
        <f t="shared" si="345"/>
        <v>OP</v>
      </c>
    </row>
    <row r="5720" spans="12:12">
      <c r="L5720" s="16" t="str">
        <f t="shared" si="345"/>
        <v>OP</v>
      </c>
    </row>
    <row r="5721" spans="12:12">
      <c r="L5721" s="16" t="str">
        <f t="shared" si="345"/>
        <v>OP</v>
      </c>
    </row>
    <row r="5722" spans="12:12">
      <c r="L5722" s="16" t="str">
        <f t="shared" si="345"/>
        <v>OP</v>
      </c>
    </row>
    <row r="5723" spans="12:12">
      <c r="L5723" s="16" t="str">
        <f t="shared" si="345"/>
        <v>OP</v>
      </c>
    </row>
    <row r="5724" spans="12:12">
      <c r="L5724" s="16" t="str">
        <f t="shared" si="345"/>
        <v>OP</v>
      </c>
    </row>
    <row r="5725" spans="12:12">
      <c r="L5725" s="16" t="str">
        <f t="shared" si="345"/>
        <v>OP</v>
      </c>
    </row>
    <row r="5726" spans="12:12">
      <c r="L5726" s="16" t="str">
        <f t="shared" si="345"/>
        <v>OP</v>
      </c>
    </row>
    <row r="5727" spans="12:12">
      <c r="L5727" s="16" t="str">
        <f t="shared" si="345"/>
        <v>OP</v>
      </c>
    </row>
    <row r="5728" spans="12:12">
      <c r="L5728" s="16" t="str">
        <f t="shared" si="345"/>
        <v>OP</v>
      </c>
    </row>
    <row r="5729" spans="12:12">
      <c r="L5729" s="16" t="str">
        <f t="shared" si="345"/>
        <v>OP</v>
      </c>
    </row>
    <row r="5730" spans="12:12">
      <c r="L5730" s="16" t="str">
        <f t="shared" si="345"/>
        <v>OP</v>
      </c>
    </row>
    <row r="5731" spans="12:12">
      <c r="L5731" s="16" t="str">
        <f t="shared" si="345"/>
        <v>OP</v>
      </c>
    </row>
    <row r="5732" spans="12:12">
      <c r="L5732" s="16" t="str">
        <f t="shared" si="345"/>
        <v>OP</v>
      </c>
    </row>
    <row r="5733" spans="12:12">
      <c r="L5733" s="16" t="str">
        <f t="shared" si="345"/>
        <v>OP</v>
      </c>
    </row>
    <row r="5734" spans="12:12">
      <c r="L5734" s="16" t="str">
        <f t="shared" si="345"/>
        <v>OP</v>
      </c>
    </row>
    <row r="5735" spans="12:12">
      <c r="L5735" s="16" t="str">
        <f t="shared" si="345"/>
        <v>OP</v>
      </c>
    </row>
    <row r="5736" spans="12:12">
      <c r="L5736" s="16" t="str">
        <f t="shared" si="345"/>
        <v>OP</v>
      </c>
    </row>
    <row r="5737" spans="12:12">
      <c r="L5737" s="16" t="str">
        <f t="shared" si="345"/>
        <v>OP</v>
      </c>
    </row>
    <row r="5738" spans="12:12">
      <c r="L5738" s="16" t="str">
        <f t="shared" si="345"/>
        <v>OP</v>
      </c>
    </row>
    <row r="5739" spans="12:12">
      <c r="L5739" s="16" t="str">
        <f t="shared" si="345"/>
        <v>OP</v>
      </c>
    </row>
    <row r="5740" spans="12:12">
      <c r="L5740" s="16" t="str">
        <f t="shared" si="345"/>
        <v>OP</v>
      </c>
    </row>
    <row r="5741" spans="12:12">
      <c r="L5741" s="16" t="str">
        <f t="shared" si="345"/>
        <v>OP</v>
      </c>
    </row>
    <row r="5742" spans="12:12">
      <c r="L5742" s="16" t="str">
        <f t="shared" si="345"/>
        <v>OP</v>
      </c>
    </row>
    <row r="5743" spans="12:12">
      <c r="L5743" s="16" t="str">
        <f t="shared" si="345"/>
        <v>OP</v>
      </c>
    </row>
    <row r="5744" spans="12:12">
      <c r="L5744" s="16" t="str">
        <f t="shared" si="345"/>
        <v>OP</v>
      </c>
    </row>
    <row r="5745" spans="12:12">
      <c r="L5745" s="16" t="str">
        <f t="shared" si="345"/>
        <v>OP</v>
      </c>
    </row>
    <row r="5746" spans="12:12">
      <c r="L5746" s="16" t="str">
        <f t="shared" si="345"/>
        <v>OP</v>
      </c>
    </row>
    <row r="5747" spans="12:12">
      <c r="L5747" s="16" t="str">
        <f t="shared" si="345"/>
        <v>OP</v>
      </c>
    </row>
    <row r="5748" spans="12:12">
      <c r="L5748" s="16" t="str">
        <f t="shared" si="345"/>
        <v>OP</v>
      </c>
    </row>
    <row r="5749" spans="12:12">
      <c r="L5749" s="16" t="str">
        <f t="shared" si="345"/>
        <v>OP</v>
      </c>
    </row>
    <row r="5750" spans="12:12">
      <c r="L5750" s="16" t="str">
        <f t="shared" si="345"/>
        <v>OP</v>
      </c>
    </row>
    <row r="5751" spans="12:12">
      <c r="L5751" s="16" t="str">
        <f t="shared" si="345"/>
        <v>OP</v>
      </c>
    </row>
    <row r="5752" spans="12:12">
      <c r="L5752" s="16" t="str">
        <f t="shared" si="345"/>
        <v>OP</v>
      </c>
    </row>
    <row r="5753" spans="12:12">
      <c r="L5753" s="16" t="str">
        <f t="shared" si="345"/>
        <v>OP</v>
      </c>
    </row>
    <row r="5754" spans="12:12">
      <c r="L5754" s="16" t="str">
        <f t="shared" si="345"/>
        <v>OP</v>
      </c>
    </row>
    <row r="5755" spans="12:12">
      <c r="L5755" s="16" t="str">
        <f t="shared" si="345"/>
        <v>OP</v>
      </c>
    </row>
    <row r="5756" spans="12:12">
      <c r="L5756" s="16" t="str">
        <f t="shared" si="345"/>
        <v>OP</v>
      </c>
    </row>
    <row r="5757" spans="12:12">
      <c r="L5757" s="16" t="str">
        <f t="shared" si="345"/>
        <v>OP</v>
      </c>
    </row>
    <row r="5758" spans="12:12">
      <c r="L5758" s="16" t="str">
        <f t="shared" si="345"/>
        <v>OP</v>
      </c>
    </row>
    <row r="5759" spans="12:12">
      <c r="L5759" s="16" t="str">
        <f t="shared" si="345"/>
        <v>OP</v>
      </c>
    </row>
    <row r="5760" spans="12:12">
      <c r="L5760" s="16" t="str">
        <f t="shared" si="345"/>
        <v>OP</v>
      </c>
    </row>
    <row r="5761" spans="12:12">
      <c r="L5761" s="16" t="str">
        <f t="shared" si="345"/>
        <v>OP</v>
      </c>
    </row>
    <row r="5762" spans="12:12">
      <c r="L5762" s="16" t="str">
        <f t="shared" si="345"/>
        <v>OP</v>
      </c>
    </row>
    <row r="5763" spans="12:12">
      <c r="L5763" s="16" t="str">
        <f t="shared" si="345"/>
        <v>OP</v>
      </c>
    </row>
    <row r="5764" spans="12:12">
      <c r="L5764" s="16" t="str">
        <f t="shared" si="345"/>
        <v>OP</v>
      </c>
    </row>
    <row r="5765" spans="12:12">
      <c r="L5765" s="16" t="str">
        <f t="shared" si="345"/>
        <v>OP</v>
      </c>
    </row>
    <row r="5766" spans="12:12">
      <c r="L5766" s="16" t="str">
        <f t="shared" ref="L5766:L5829" si="346">IF(J5766&lt;0.9993,"OP","")</f>
        <v>OP</v>
      </c>
    </row>
    <row r="5767" spans="12:12">
      <c r="L5767" s="16" t="str">
        <f t="shared" si="346"/>
        <v>OP</v>
      </c>
    </row>
    <row r="5768" spans="12:12">
      <c r="L5768" s="16" t="str">
        <f t="shared" si="346"/>
        <v>OP</v>
      </c>
    </row>
    <row r="5769" spans="12:12">
      <c r="L5769" s="16" t="str">
        <f t="shared" si="346"/>
        <v>OP</v>
      </c>
    </row>
    <row r="5770" spans="12:12">
      <c r="L5770" s="16" t="str">
        <f t="shared" si="346"/>
        <v>OP</v>
      </c>
    </row>
    <row r="5771" spans="12:12">
      <c r="L5771" s="16" t="str">
        <f t="shared" si="346"/>
        <v>OP</v>
      </c>
    </row>
    <row r="5772" spans="12:12">
      <c r="L5772" s="16" t="str">
        <f t="shared" si="346"/>
        <v>OP</v>
      </c>
    </row>
    <row r="5773" spans="12:12">
      <c r="L5773" s="16" t="str">
        <f t="shared" si="346"/>
        <v>OP</v>
      </c>
    </row>
    <row r="5774" spans="12:12">
      <c r="L5774" s="16" t="str">
        <f t="shared" si="346"/>
        <v>OP</v>
      </c>
    </row>
    <row r="5775" spans="12:12">
      <c r="L5775" s="16" t="str">
        <f t="shared" si="346"/>
        <v>OP</v>
      </c>
    </row>
    <row r="5776" spans="12:12">
      <c r="L5776" s="16" t="str">
        <f t="shared" si="346"/>
        <v>OP</v>
      </c>
    </row>
    <row r="5777" spans="12:12">
      <c r="L5777" s="16" t="str">
        <f t="shared" si="346"/>
        <v>OP</v>
      </c>
    </row>
    <row r="5778" spans="12:12">
      <c r="L5778" s="16" t="str">
        <f t="shared" si="346"/>
        <v>OP</v>
      </c>
    </row>
    <row r="5779" spans="12:12">
      <c r="L5779" s="16" t="str">
        <f t="shared" si="346"/>
        <v>OP</v>
      </c>
    </row>
    <row r="5780" spans="12:12">
      <c r="L5780" s="16" t="str">
        <f t="shared" si="346"/>
        <v>OP</v>
      </c>
    </row>
    <row r="5781" spans="12:12">
      <c r="L5781" s="16" t="str">
        <f t="shared" si="346"/>
        <v>OP</v>
      </c>
    </row>
    <row r="5782" spans="12:12">
      <c r="L5782" s="16" t="str">
        <f t="shared" si="346"/>
        <v>OP</v>
      </c>
    </row>
    <row r="5783" spans="12:12">
      <c r="L5783" s="16" t="str">
        <f t="shared" si="346"/>
        <v>OP</v>
      </c>
    </row>
    <row r="5784" spans="12:12">
      <c r="L5784" s="16" t="str">
        <f t="shared" si="346"/>
        <v>OP</v>
      </c>
    </row>
    <row r="5785" spans="12:12">
      <c r="L5785" s="16" t="str">
        <f t="shared" si="346"/>
        <v>OP</v>
      </c>
    </row>
    <row r="5786" spans="12:12">
      <c r="L5786" s="16" t="str">
        <f t="shared" si="346"/>
        <v>OP</v>
      </c>
    </row>
    <row r="5787" spans="12:12">
      <c r="L5787" s="16" t="str">
        <f t="shared" si="346"/>
        <v>OP</v>
      </c>
    </row>
    <row r="5788" spans="12:12">
      <c r="L5788" s="16" t="str">
        <f t="shared" si="346"/>
        <v>OP</v>
      </c>
    </row>
    <row r="5789" spans="12:12">
      <c r="L5789" s="16" t="str">
        <f t="shared" si="346"/>
        <v>OP</v>
      </c>
    </row>
    <row r="5790" spans="12:12">
      <c r="L5790" s="16" t="str">
        <f t="shared" si="346"/>
        <v>OP</v>
      </c>
    </row>
    <row r="5791" spans="12:12">
      <c r="L5791" s="16" t="str">
        <f t="shared" si="346"/>
        <v>OP</v>
      </c>
    </row>
    <row r="5792" spans="12:12">
      <c r="L5792" s="16" t="str">
        <f t="shared" si="346"/>
        <v>OP</v>
      </c>
    </row>
    <row r="5793" spans="12:12">
      <c r="L5793" s="16" t="str">
        <f t="shared" si="346"/>
        <v>OP</v>
      </c>
    </row>
    <row r="5794" spans="12:12">
      <c r="L5794" s="16" t="str">
        <f t="shared" si="346"/>
        <v>OP</v>
      </c>
    </row>
    <row r="5795" spans="12:12">
      <c r="L5795" s="16" t="str">
        <f t="shared" si="346"/>
        <v>OP</v>
      </c>
    </row>
    <row r="5796" spans="12:12">
      <c r="L5796" s="16" t="str">
        <f t="shared" si="346"/>
        <v>OP</v>
      </c>
    </row>
    <row r="5797" spans="12:12">
      <c r="L5797" s="16" t="str">
        <f t="shared" si="346"/>
        <v>OP</v>
      </c>
    </row>
    <row r="5798" spans="12:12">
      <c r="L5798" s="16" t="str">
        <f t="shared" si="346"/>
        <v>OP</v>
      </c>
    </row>
    <row r="5799" spans="12:12">
      <c r="L5799" s="16" t="str">
        <f t="shared" si="346"/>
        <v>OP</v>
      </c>
    </row>
    <row r="5800" spans="12:12">
      <c r="L5800" s="16" t="str">
        <f t="shared" si="346"/>
        <v>OP</v>
      </c>
    </row>
    <row r="5801" spans="12:12">
      <c r="L5801" s="16" t="str">
        <f t="shared" si="346"/>
        <v>OP</v>
      </c>
    </row>
    <row r="5802" spans="12:12">
      <c r="L5802" s="16" t="str">
        <f t="shared" si="346"/>
        <v>OP</v>
      </c>
    </row>
    <row r="5803" spans="12:12">
      <c r="L5803" s="16" t="str">
        <f t="shared" si="346"/>
        <v>OP</v>
      </c>
    </row>
    <row r="5804" spans="12:12">
      <c r="L5804" s="16" t="str">
        <f t="shared" si="346"/>
        <v>OP</v>
      </c>
    </row>
    <row r="5805" spans="12:12">
      <c r="L5805" s="16" t="str">
        <f t="shared" si="346"/>
        <v>OP</v>
      </c>
    </row>
    <row r="5806" spans="12:12">
      <c r="L5806" s="16" t="str">
        <f t="shared" si="346"/>
        <v>OP</v>
      </c>
    </row>
    <row r="5807" spans="12:12">
      <c r="L5807" s="16" t="str">
        <f t="shared" si="346"/>
        <v>OP</v>
      </c>
    </row>
    <row r="5808" spans="12:12">
      <c r="L5808" s="16" t="str">
        <f t="shared" si="346"/>
        <v>OP</v>
      </c>
    </row>
    <row r="5809" spans="12:12">
      <c r="L5809" s="16" t="str">
        <f t="shared" si="346"/>
        <v>OP</v>
      </c>
    </row>
    <row r="5810" spans="12:12">
      <c r="L5810" s="16" t="str">
        <f t="shared" si="346"/>
        <v>OP</v>
      </c>
    </row>
    <row r="5811" spans="12:12">
      <c r="L5811" s="16" t="str">
        <f t="shared" si="346"/>
        <v>OP</v>
      </c>
    </row>
    <row r="5812" spans="12:12">
      <c r="L5812" s="16" t="str">
        <f t="shared" si="346"/>
        <v>OP</v>
      </c>
    </row>
    <row r="5813" spans="12:12">
      <c r="L5813" s="16" t="str">
        <f t="shared" si="346"/>
        <v>OP</v>
      </c>
    </row>
    <row r="5814" spans="12:12">
      <c r="L5814" s="16" t="str">
        <f t="shared" si="346"/>
        <v>OP</v>
      </c>
    </row>
    <row r="5815" spans="12:12">
      <c r="L5815" s="16" t="str">
        <f t="shared" si="346"/>
        <v>OP</v>
      </c>
    </row>
    <row r="5816" spans="12:12">
      <c r="L5816" s="16" t="str">
        <f t="shared" si="346"/>
        <v>OP</v>
      </c>
    </row>
    <row r="5817" spans="12:12">
      <c r="L5817" s="16" t="str">
        <f t="shared" si="346"/>
        <v>OP</v>
      </c>
    </row>
    <row r="5818" spans="12:12">
      <c r="L5818" s="16" t="str">
        <f t="shared" si="346"/>
        <v>OP</v>
      </c>
    </row>
    <row r="5819" spans="12:12">
      <c r="L5819" s="16" t="str">
        <f t="shared" si="346"/>
        <v>OP</v>
      </c>
    </row>
    <row r="5820" spans="12:12">
      <c r="L5820" s="16" t="str">
        <f t="shared" si="346"/>
        <v>OP</v>
      </c>
    </row>
    <row r="5821" spans="12:12">
      <c r="L5821" s="16" t="str">
        <f t="shared" si="346"/>
        <v>OP</v>
      </c>
    </row>
    <row r="5822" spans="12:12">
      <c r="L5822" s="16" t="str">
        <f t="shared" si="346"/>
        <v>OP</v>
      </c>
    </row>
    <row r="5823" spans="12:12">
      <c r="L5823" s="16" t="str">
        <f t="shared" si="346"/>
        <v>OP</v>
      </c>
    </row>
    <row r="5824" spans="12:12">
      <c r="L5824" s="16" t="str">
        <f t="shared" si="346"/>
        <v>OP</v>
      </c>
    </row>
    <row r="5825" spans="12:12">
      <c r="L5825" s="16" t="str">
        <f t="shared" si="346"/>
        <v>OP</v>
      </c>
    </row>
    <row r="5826" spans="12:12">
      <c r="L5826" s="16" t="str">
        <f t="shared" si="346"/>
        <v>OP</v>
      </c>
    </row>
    <row r="5827" spans="12:12">
      <c r="L5827" s="16" t="str">
        <f t="shared" si="346"/>
        <v>OP</v>
      </c>
    </row>
    <row r="5828" spans="12:12">
      <c r="L5828" s="16" t="str">
        <f t="shared" si="346"/>
        <v>OP</v>
      </c>
    </row>
    <row r="5829" spans="12:12">
      <c r="L5829" s="16" t="str">
        <f t="shared" si="346"/>
        <v>OP</v>
      </c>
    </row>
    <row r="5830" spans="12:12">
      <c r="L5830" s="16" t="str">
        <f t="shared" ref="L5830:L5893" si="347">IF(J5830&lt;0.9993,"OP","")</f>
        <v>OP</v>
      </c>
    </row>
    <row r="5831" spans="12:12">
      <c r="L5831" s="16" t="str">
        <f t="shared" si="347"/>
        <v>OP</v>
      </c>
    </row>
    <row r="5832" spans="12:12">
      <c r="L5832" s="16" t="str">
        <f t="shared" si="347"/>
        <v>OP</v>
      </c>
    </row>
    <row r="5833" spans="12:12">
      <c r="L5833" s="16" t="str">
        <f t="shared" si="347"/>
        <v>OP</v>
      </c>
    </row>
    <row r="5834" spans="12:12">
      <c r="L5834" s="16" t="str">
        <f t="shared" si="347"/>
        <v>OP</v>
      </c>
    </row>
    <row r="5835" spans="12:12">
      <c r="L5835" s="16" t="str">
        <f t="shared" si="347"/>
        <v>OP</v>
      </c>
    </row>
    <row r="5836" spans="12:12">
      <c r="L5836" s="16" t="str">
        <f t="shared" si="347"/>
        <v>OP</v>
      </c>
    </row>
    <row r="5837" spans="12:12">
      <c r="L5837" s="16" t="str">
        <f t="shared" si="347"/>
        <v>OP</v>
      </c>
    </row>
    <row r="5838" spans="12:12">
      <c r="L5838" s="16" t="str">
        <f t="shared" si="347"/>
        <v>OP</v>
      </c>
    </row>
    <row r="5839" spans="12:12">
      <c r="L5839" s="16" t="str">
        <f t="shared" si="347"/>
        <v>OP</v>
      </c>
    </row>
    <row r="5840" spans="12:12">
      <c r="L5840" s="16" t="str">
        <f t="shared" si="347"/>
        <v>OP</v>
      </c>
    </row>
    <row r="5841" spans="12:12">
      <c r="L5841" s="16" t="str">
        <f t="shared" si="347"/>
        <v>OP</v>
      </c>
    </row>
    <row r="5842" spans="12:12">
      <c r="L5842" s="16" t="str">
        <f t="shared" si="347"/>
        <v>OP</v>
      </c>
    </row>
    <row r="5843" spans="12:12">
      <c r="L5843" s="16" t="str">
        <f t="shared" si="347"/>
        <v>OP</v>
      </c>
    </row>
    <row r="5844" spans="12:12">
      <c r="L5844" s="16" t="str">
        <f t="shared" si="347"/>
        <v>OP</v>
      </c>
    </row>
    <row r="5845" spans="12:12">
      <c r="L5845" s="16" t="str">
        <f t="shared" si="347"/>
        <v>OP</v>
      </c>
    </row>
    <row r="5846" spans="12:12">
      <c r="L5846" s="16" t="str">
        <f t="shared" si="347"/>
        <v>OP</v>
      </c>
    </row>
    <row r="5847" spans="12:12">
      <c r="L5847" s="16" t="str">
        <f t="shared" si="347"/>
        <v>OP</v>
      </c>
    </row>
    <row r="5848" spans="12:12">
      <c r="L5848" s="16" t="str">
        <f t="shared" si="347"/>
        <v>OP</v>
      </c>
    </row>
    <row r="5849" spans="12:12">
      <c r="L5849" s="16" t="str">
        <f t="shared" si="347"/>
        <v>OP</v>
      </c>
    </row>
    <row r="5850" spans="12:12">
      <c r="L5850" s="16" t="str">
        <f t="shared" si="347"/>
        <v>OP</v>
      </c>
    </row>
    <row r="5851" spans="12:12">
      <c r="L5851" s="16" t="str">
        <f t="shared" si="347"/>
        <v>OP</v>
      </c>
    </row>
    <row r="5852" spans="12:12">
      <c r="L5852" s="16" t="str">
        <f t="shared" si="347"/>
        <v>OP</v>
      </c>
    </row>
    <row r="5853" spans="12:12">
      <c r="L5853" s="16" t="str">
        <f t="shared" si="347"/>
        <v>OP</v>
      </c>
    </row>
    <row r="5854" spans="12:12">
      <c r="L5854" s="16" t="str">
        <f t="shared" si="347"/>
        <v>OP</v>
      </c>
    </row>
    <row r="5855" spans="12:12">
      <c r="L5855" s="16" t="str">
        <f t="shared" si="347"/>
        <v>OP</v>
      </c>
    </row>
    <row r="5856" spans="12:12">
      <c r="L5856" s="16" t="str">
        <f t="shared" si="347"/>
        <v>OP</v>
      </c>
    </row>
    <row r="5857" spans="12:12">
      <c r="L5857" s="16" t="str">
        <f t="shared" si="347"/>
        <v>OP</v>
      </c>
    </row>
    <row r="5858" spans="12:12">
      <c r="L5858" s="16" t="str">
        <f t="shared" si="347"/>
        <v>OP</v>
      </c>
    </row>
    <row r="5859" spans="12:12">
      <c r="L5859" s="16" t="str">
        <f t="shared" si="347"/>
        <v>OP</v>
      </c>
    </row>
    <row r="5860" spans="12:12">
      <c r="L5860" s="16" t="str">
        <f t="shared" si="347"/>
        <v>OP</v>
      </c>
    </row>
    <row r="5861" spans="12:12">
      <c r="L5861" s="16" t="str">
        <f t="shared" si="347"/>
        <v>OP</v>
      </c>
    </row>
    <row r="5862" spans="12:12">
      <c r="L5862" s="16" t="str">
        <f t="shared" si="347"/>
        <v>OP</v>
      </c>
    </row>
    <row r="5863" spans="12:12">
      <c r="L5863" s="16" t="str">
        <f t="shared" si="347"/>
        <v>OP</v>
      </c>
    </row>
    <row r="5864" spans="12:12">
      <c r="L5864" s="16" t="str">
        <f t="shared" si="347"/>
        <v>OP</v>
      </c>
    </row>
    <row r="5865" spans="12:12">
      <c r="L5865" s="16" t="str">
        <f t="shared" si="347"/>
        <v>OP</v>
      </c>
    </row>
    <row r="5866" spans="12:12">
      <c r="L5866" s="16" t="str">
        <f t="shared" si="347"/>
        <v>OP</v>
      </c>
    </row>
    <row r="5867" spans="12:12">
      <c r="L5867" s="16" t="str">
        <f t="shared" si="347"/>
        <v>OP</v>
      </c>
    </row>
    <row r="5868" spans="12:12">
      <c r="L5868" s="16" t="str">
        <f t="shared" si="347"/>
        <v>OP</v>
      </c>
    </row>
    <row r="5869" spans="12:12">
      <c r="L5869" s="16" t="str">
        <f t="shared" si="347"/>
        <v>OP</v>
      </c>
    </row>
    <row r="5870" spans="12:12">
      <c r="L5870" s="16" t="str">
        <f t="shared" si="347"/>
        <v>OP</v>
      </c>
    </row>
    <row r="5871" spans="12:12">
      <c r="L5871" s="16" t="str">
        <f t="shared" si="347"/>
        <v>OP</v>
      </c>
    </row>
    <row r="5872" spans="12:12">
      <c r="L5872" s="16" t="str">
        <f t="shared" si="347"/>
        <v>OP</v>
      </c>
    </row>
    <row r="5873" spans="12:12">
      <c r="L5873" s="16" t="str">
        <f t="shared" si="347"/>
        <v>OP</v>
      </c>
    </row>
    <row r="5874" spans="12:12">
      <c r="L5874" s="16" t="str">
        <f t="shared" si="347"/>
        <v>OP</v>
      </c>
    </row>
    <row r="5875" spans="12:12">
      <c r="L5875" s="16" t="str">
        <f t="shared" si="347"/>
        <v>OP</v>
      </c>
    </row>
    <row r="5876" spans="12:12">
      <c r="L5876" s="16" t="str">
        <f t="shared" si="347"/>
        <v>OP</v>
      </c>
    </row>
    <row r="5877" spans="12:12">
      <c r="L5877" s="16" t="str">
        <f t="shared" si="347"/>
        <v>OP</v>
      </c>
    </row>
    <row r="5878" spans="12:12">
      <c r="L5878" s="16" t="str">
        <f t="shared" si="347"/>
        <v>OP</v>
      </c>
    </row>
    <row r="5879" spans="12:12">
      <c r="L5879" s="16" t="str">
        <f t="shared" si="347"/>
        <v>OP</v>
      </c>
    </row>
    <row r="5880" spans="12:12">
      <c r="L5880" s="16" t="str">
        <f t="shared" si="347"/>
        <v>OP</v>
      </c>
    </row>
    <row r="5881" spans="12:12">
      <c r="L5881" s="16" t="str">
        <f t="shared" si="347"/>
        <v>OP</v>
      </c>
    </row>
    <row r="5882" spans="12:12">
      <c r="L5882" s="16" t="str">
        <f t="shared" si="347"/>
        <v>OP</v>
      </c>
    </row>
    <row r="5883" spans="12:12">
      <c r="L5883" s="16" t="str">
        <f t="shared" si="347"/>
        <v>OP</v>
      </c>
    </row>
    <row r="5884" spans="12:12">
      <c r="L5884" s="16" t="str">
        <f t="shared" si="347"/>
        <v>OP</v>
      </c>
    </row>
    <row r="5885" spans="12:12">
      <c r="L5885" s="16" t="str">
        <f t="shared" si="347"/>
        <v>OP</v>
      </c>
    </row>
    <row r="5886" spans="12:12">
      <c r="L5886" s="16" t="str">
        <f t="shared" si="347"/>
        <v>OP</v>
      </c>
    </row>
    <row r="5887" spans="12:12">
      <c r="L5887" s="16" t="str">
        <f t="shared" si="347"/>
        <v>OP</v>
      </c>
    </row>
    <row r="5888" spans="12:12">
      <c r="L5888" s="16" t="str">
        <f t="shared" si="347"/>
        <v>OP</v>
      </c>
    </row>
    <row r="5889" spans="12:12">
      <c r="L5889" s="16" t="str">
        <f t="shared" si="347"/>
        <v>OP</v>
      </c>
    </row>
    <row r="5890" spans="12:12">
      <c r="L5890" s="16" t="str">
        <f t="shared" si="347"/>
        <v>OP</v>
      </c>
    </row>
    <row r="5891" spans="12:12">
      <c r="L5891" s="16" t="str">
        <f t="shared" si="347"/>
        <v>OP</v>
      </c>
    </row>
    <row r="5892" spans="12:12">
      <c r="L5892" s="16" t="str">
        <f t="shared" si="347"/>
        <v>OP</v>
      </c>
    </row>
    <row r="5893" spans="12:12">
      <c r="L5893" s="16" t="str">
        <f t="shared" si="347"/>
        <v>OP</v>
      </c>
    </row>
    <row r="5894" spans="12:12">
      <c r="L5894" s="16" t="str">
        <f t="shared" ref="L5894:L5957" si="348">IF(J5894&lt;0.9993,"OP","")</f>
        <v>OP</v>
      </c>
    </row>
    <row r="5895" spans="12:12">
      <c r="L5895" s="16" t="str">
        <f t="shared" si="348"/>
        <v>OP</v>
      </c>
    </row>
    <row r="5896" spans="12:12">
      <c r="L5896" s="16" t="str">
        <f t="shared" si="348"/>
        <v>OP</v>
      </c>
    </row>
    <row r="5897" spans="12:12">
      <c r="L5897" s="16" t="str">
        <f t="shared" si="348"/>
        <v>OP</v>
      </c>
    </row>
    <row r="5898" spans="12:12">
      <c r="L5898" s="16" t="str">
        <f t="shared" si="348"/>
        <v>OP</v>
      </c>
    </row>
    <row r="5899" spans="12:12">
      <c r="L5899" s="16" t="str">
        <f t="shared" si="348"/>
        <v>OP</v>
      </c>
    </row>
    <row r="5900" spans="12:12">
      <c r="L5900" s="16" t="str">
        <f t="shared" si="348"/>
        <v>OP</v>
      </c>
    </row>
    <row r="5901" spans="12:12">
      <c r="L5901" s="16" t="str">
        <f t="shared" si="348"/>
        <v>OP</v>
      </c>
    </row>
    <row r="5902" spans="12:12">
      <c r="L5902" s="16" t="str">
        <f t="shared" si="348"/>
        <v>OP</v>
      </c>
    </row>
    <row r="5903" spans="12:12">
      <c r="L5903" s="16" t="str">
        <f t="shared" si="348"/>
        <v>OP</v>
      </c>
    </row>
    <row r="5904" spans="12:12">
      <c r="L5904" s="16" t="str">
        <f t="shared" si="348"/>
        <v>OP</v>
      </c>
    </row>
    <row r="5905" spans="12:12">
      <c r="L5905" s="16" t="str">
        <f t="shared" si="348"/>
        <v>OP</v>
      </c>
    </row>
    <row r="5906" spans="12:12">
      <c r="L5906" s="16" t="str">
        <f t="shared" si="348"/>
        <v>OP</v>
      </c>
    </row>
    <row r="5907" spans="12:12">
      <c r="L5907" s="16" t="str">
        <f t="shared" si="348"/>
        <v>OP</v>
      </c>
    </row>
    <row r="5908" spans="12:12">
      <c r="L5908" s="16" t="str">
        <f t="shared" si="348"/>
        <v>OP</v>
      </c>
    </row>
    <row r="5909" spans="12:12">
      <c r="L5909" s="16" t="str">
        <f t="shared" si="348"/>
        <v>OP</v>
      </c>
    </row>
    <row r="5910" spans="12:12">
      <c r="L5910" s="16" t="str">
        <f t="shared" si="348"/>
        <v>OP</v>
      </c>
    </row>
    <row r="5911" spans="12:12">
      <c r="L5911" s="16" t="str">
        <f t="shared" si="348"/>
        <v>OP</v>
      </c>
    </row>
    <row r="5912" spans="12:12">
      <c r="L5912" s="16" t="str">
        <f t="shared" si="348"/>
        <v>OP</v>
      </c>
    </row>
    <row r="5913" spans="12:12">
      <c r="L5913" s="16" t="str">
        <f t="shared" si="348"/>
        <v>OP</v>
      </c>
    </row>
    <row r="5914" spans="12:12">
      <c r="L5914" s="16" t="str">
        <f t="shared" si="348"/>
        <v>OP</v>
      </c>
    </row>
    <row r="5915" spans="12:12">
      <c r="L5915" s="16" t="str">
        <f t="shared" si="348"/>
        <v>OP</v>
      </c>
    </row>
    <row r="5916" spans="12:12">
      <c r="L5916" s="16" t="str">
        <f t="shared" si="348"/>
        <v>OP</v>
      </c>
    </row>
    <row r="5917" spans="12:12">
      <c r="L5917" s="16" t="str">
        <f t="shared" si="348"/>
        <v>OP</v>
      </c>
    </row>
    <row r="5918" spans="12:12">
      <c r="L5918" s="16" t="str">
        <f t="shared" si="348"/>
        <v>OP</v>
      </c>
    </row>
    <row r="5919" spans="12:12">
      <c r="L5919" s="16" t="str">
        <f t="shared" si="348"/>
        <v>OP</v>
      </c>
    </row>
    <row r="5920" spans="12:12">
      <c r="L5920" s="16" t="str">
        <f t="shared" si="348"/>
        <v>OP</v>
      </c>
    </row>
    <row r="5921" spans="12:12">
      <c r="L5921" s="16" t="str">
        <f t="shared" si="348"/>
        <v>OP</v>
      </c>
    </row>
    <row r="5922" spans="12:12">
      <c r="L5922" s="16" t="str">
        <f t="shared" si="348"/>
        <v>OP</v>
      </c>
    </row>
    <row r="5923" spans="12:12">
      <c r="L5923" s="16" t="str">
        <f t="shared" si="348"/>
        <v>OP</v>
      </c>
    </row>
    <row r="5924" spans="12:12">
      <c r="L5924" s="16" t="str">
        <f t="shared" si="348"/>
        <v>OP</v>
      </c>
    </row>
    <row r="5925" spans="12:12">
      <c r="L5925" s="16" t="str">
        <f t="shared" si="348"/>
        <v>OP</v>
      </c>
    </row>
    <row r="5926" spans="12:12">
      <c r="L5926" s="16" t="str">
        <f t="shared" si="348"/>
        <v>OP</v>
      </c>
    </row>
    <row r="5927" spans="12:12">
      <c r="L5927" s="16" t="str">
        <f t="shared" si="348"/>
        <v>OP</v>
      </c>
    </row>
    <row r="5928" spans="12:12">
      <c r="L5928" s="16" t="str">
        <f t="shared" si="348"/>
        <v>OP</v>
      </c>
    </row>
    <row r="5929" spans="12:12">
      <c r="L5929" s="16" t="str">
        <f t="shared" si="348"/>
        <v>OP</v>
      </c>
    </row>
    <row r="5930" spans="12:12">
      <c r="L5930" s="16" t="str">
        <f t="shared" si="348"/>
        <v>OP</v>
      </c>
    </row>
    <row r="5931" spans="12:12">
      <c r="L5931" s="16" t="str">
        <f t="shared" si="348"/>
        <v>OP</v>
      </c>
    </row>
    <row r="5932" spans="12:12">
      <c r="L5932" s="16" t="str">
        <f t="shared" si="348"/>
        <v>OP</v>
      </c>
    </row>
    <row r="5933" spans="12:12">
      <c r="L5933" s="16" t="str">
        <f t="shared" si="348"/>
        <v>OP</v>
      </c>
    </row>
    <row r="5934" spans="12:12">
      <c r="L5934" s="16" t="str">
        <f t="shared" si="348"/>
        <v>OP</v>
      </c>
    </row>
    <row r="5935" spans="12:12">
      <c r="L5935" s="16" t="str">
        <f t="shared" si="348"/>
        <v>OP</v>
      </c>
    </row>
    <row r="5936" spans="12:12">
      <c r="L5936" s="16" t="str">
        <f t="shared" si="348"/>
        <v>OP</v>
      </c>
    </row>
    <row r="5937" spans="12:12">
      <c r="L5937" s="16" t="str">
        <f t="shared" si="348"/>
        <v>OP</v>
      </c>
    </row>
    <row r="5938" spans="12:12">
      <c r="L5938" s="16" t="str">
        <f t="shared" si="348"/>
        <v>OP</v>
      </c>
    </row>
    <row r="5939" spans="12:12">
      <c r="L5939" s="16" t="str">
        <f t="shared" si="348"/>
        <v>OP</v>
      </c>
    </row>
    <row r="5940" spans="12:12">
      <c r="L5940" s="16" t="str">
        <f t="shared" si="348"/>
        <v>OP</v>
      </c>
    </row>
    <row r="5941" spans="12:12">
      <c r="L5941" s="16" t="str">
        <f t="shared" si="348"/>
        <v>OP</v>
      </c>
    </row>
    <row r="5942" spans="12:12">
      <c r="L5942" s="16" t="str">
        <f t="shared" si="348"/>
        <v>OP</v>
      </c>
    </row>
    <row r="5943" spans="12:12">
      <c r="L5943" s="16" t="str">
        <f t="shared" si="348"/>
        <v>OP</v>
      </c>
    </row>
    <row r="5944" spans="12:12">
      <c r="L5944" s="16" t="str">
        <f t="shared" si="348"/>
        <v>OP</v>
      </c>
    </row>
    <row r="5945" spans="12:12">
      <c r="L5945" s="16" t="str">
        <f t="shared" si="348"/>
        <v>OP</v>
      </c>
    </row>
    <row r="5946" spans="12:12">
      <c r="L5946" s="16" t="str">
        <f t="shared" si="348"/>
        <v>OP</v>
      </c>
    </row>
    <row r="5947" spans="12:12">
      <c r="L5947" s="16" t="str">
        <f t="shared" si="348"/>
        <v>OP</v>
      </c>
    </row>
    <row r="5948" spans="12:12">
      <c r="L5948" s="16" t="str">
        <f t="shared" si="348"/>
        <v>OP</v>
      </c>
    </row>
    <row r="5949" spans="12:12">
      <c r="L5949" s="16" t="str">
        <f t="shared" si="348"/>
        <v>OP</v>
      </c>
    </row>
    <row r="5950" spans="12:12">
      <c r="L5950" s="16" t="str">
        <f t="shared" si="348"/>
        <v>OP</v>
      </c>
    </row>
    <row r="5951" spans="12:12">
      <c r="L5951" s="16" t="str">
        <f t="shared" si="348"/>
        <v>OP</v>
      </c>
    </row>
    <row r="5952" spans="12:12">
      <c r="L5952" s="16" t="str">
        <f t="shared" si="348"/>
        <v>OP</v>
      </c>
    </row>
    <row r="5953" spans="12:12">
      <c r="L5953" s="16" t="str">
        <f t="shared" si="348"/>
        <v>OP</v>
      </c>
    </row>
    <row r="5954" spans="12:12">
      <c r="L5954" s="16" t="str">
        <f t="shared" si="348"/>
        <v>OP</v>
      </c>
    </row>
    <row r="5955" spans="12:12">
      <c r="L5955" s="16" t="str">
        <f t="shared" si="348"/>
        <v>OP</v>
      </c>
    </row>
    <row r="5956" spans="12:12">
      <c r="L5956" s="16" t="str">
        <f t="shared" si="348"/>
        <v>OP</v>
      </c>
    </row>
    <row r="5957" spans="12:12">
      <c r="L5957" s="16" t="str">
        <f t="shared" si="348"/>
        <v>OP</v>
      </c>
    </row>
    <row r="5958" spans="12:12">
      <c r="L5958" s="16" t="str">
        <f t="shared" ref="L5958:L6021" si="349">IF(J5958&lt;0.9993,"OP","")</f>
        <v>OP</v>
      </c>
    </row>
    <row r="5959" spans="12:12">
      <c r="L5959" s="16" t="str">
        <f t="shared" si="349"/>
        <v>OP</v>
      </c>
    </row>
    <row r="5960" spans="12:12">
      <c r="L5960" s="16" t="str">
        <f t="shared" si="349"/>
        <v>OP</v>
      </c>
    </row>
    <row r="5961" spans="12:12">
      <c r="L5961" s="16" t="str">
        <f t="shared" si="349"/>
        <v>OP</v>
      </c>
    </row>
    <row r="5962" spans="12:12">
      <c r="L5962" s="16" t="str">
        <f t="shared" si="349"/>
        <v>OP</v>
      </c>
    </row>
    <row r="5963" spans="12:12">
      <c r="L5963" s="16" t="str">
        <f t="shared" si="349"/>
        <v>OP</v>
      </c>
    </row>
    <row r="5964" spans="12:12">
      <c r="L5964" s="16" t="str">
        <f t="shared" si="349"/>
        <v>OP</v>
      </c>
    </row>
    <row r="5965" spans="12:12">
      <c r="L5965" s="16" t="str">
        <f t="shared" si="349"/>
        <v>OP</v>
      </c>
    </row>
    <row r="5966" spans="12:12">
      <c r="L5966" s="16" t="str">
        <f t="shared" si="349"/>
        <v>OP</v>
      </c>
    </row>
    <row r="5967" spans="12:12">
      <c r="L5967" s="16" t="str">
        <f t="shared" si="349"/>
        <v>OP</v>
      </c>
    </row>
    <row r="5968" spans="12:12">
      <c r="L5968" s="16" t="str">
        <f t="shared" si="349"/>
        <v>OP</v>
      </c>
    </row>
    <row r="5969" spans="12:12">
      <c r="L5969" s="16" t="str">
        <f t="shared" si="349"/>
        <v>OP</v>
      </c>
    </row>
    <row r="5970" spans="12:12">
      <c r="L5970" s="16" t="str">
        <f t="shared" si="349"/>
        <v>OP</v>
      </c>
    </row>
    <row r="5971" spans="12:12">
      <c r="L5971" s="16" t="str">
        <f t="shared" si="349"/>
        <v>OP</v>
      </c>
    </row>
    <row r="5972" spans="12:12">
      <c r="L5972" s="16" t="str">
        <f t="shared" si="349"/>
        <v>OP</v>
      </c>
    </row>
    <row r="5973" spans="12:12">
      <c r="L5973" s="16" t="str">
        <f t="shared" si="349"/>
        <v>OP</v>
      </c>
    </row>
    <row r="5974" spans="12:12">
      <c r="L5974" s="16" t="str">
        <f t="shared" si="349"/>
        <v>OP</v>
      </c>
    </row>
    <row r="5975" spans="12:12">
      <c r="L5975" s="16" t="str">
        <f t="shared" si="349"/>
        <v>OP</v>
      </c>
    </row>
    <row r="5976" spans="12:12">
      <c r="L5976" s="16" t="str">
        <f t="shared" si="349"/>
        <v>OP</v>
      </c>
    </row>
    <row r="5977" spans="12:12">
      <c r="L5977" s="16" t="str">
        <f t="shared" si="349"/>
        <v>OP</v>
      </c>
    </row>
    <row r="5978" spans="12:12">
      <c r="L5978" s="16" t="str">
        <f t="shared" si="349"/>
        <v>OP</v>
      </c>
    </row>
    <row r="5979" spans="12:12">
      <c r="L5979" s="16" t="str">
        <f t="shared" si="349"/>
        <v>OP</v>
      </c>
    </row>
    <row r="5980" spans="12:12">
      <c r="L5980" s="16" t="str">
        <f t="shared" si="349"/>
        <v>OP</v>
      </c>
    </row>
    <row r="5981" spans="12:12">
      <c r="L5981" s="16" t="str">
        <f t="shared" si="349"/>
        <v>OP</v>
      </c>
    </row>
    <row r="5982" spans="12:12">
      <c r="L5982" s="16" t="str">
        <f t="shared" si="349"/>
        <v>OP</v>
      </c>
    </row>
    <row r="5983" spans="12:12">
      <c r="L5983" s="16" t="str">
        <f t="shared" si="349"/>
        <v>OP</v>
      </c>
    </row>
    <row r="5984" spans="12:12">
      <c r="L5984" s="16" t="str">
        <f t="shared" si="349"/>
        <v>OP</v>
      </c>
    </row>
    <row r="5985" spans="12:12">
      <c r="L5985" s="16" t="str">
        <f t="shared" si="349"/>
        <v>OP</v>
      </c>
    </row>
    <row r="5986" spans="12:12">
      <c r="L5986" s="16" t="str">
        <f t="shared" si="349"/>
        <v>OP</v>
      </c>
    </row>
    <row r="5987" spans="12:12">
      <c r="L5987" s="16" t="str">
        <f t="shared" si="349"/>
        <v>OP</v>
      </c>
    </row>
    <row r="5988" spans="12:12">
      <c r="L5988" s="16" t="str">
        <f t="shared" si="349"/>
        <v>OP</v>
      </c>
    </row>
    <row r="5989" spans="12:12">
      <c r="L5989" s="16" t="str">
        <f t="shared" si="349"/>
        <v>OP</v>
      </c>
    </row>
    <row r="5990" spans="12:12">
      <c r="L5990" s="16" t="str">
        <f t="shared" si="349"/>
        <v>OP</v>
      </c>
    </row>
    <row r="5991" spans="12:12">
      <c r="L5991" s="16" t="str">
        <f t="shared" si="349"/>
        <v>OP</v>
      </c>
    </row>
    <row r="5992" spans="12:12">
      <c r="L5992" s="16" t="str">
        <f t="shared" si="349"/>
        <v>OP</v>
      </c>
    </row>
    <row r="5993" spans="12:12">
      <c r="L5993" s="16" t="str">
        <f t="shared" si="349"/>
        <v>OP</v>
      </c>
    </row>
    <row r="5994" spans="12:12">
      <c r="L5994" s="16" t="str">
        <f t="shared" si="349"/>
        <v>OP</v>
      </c>
    </row>
    <row r="5995" spans="12:12">
      <c r="L5995" s="16" t="str">
        <f t="shared" si="349"/>
        <v>OP</v>
      </c>
    </row>
    <row r="5996" spans="12:12">
      <c r="L5996" s="16" t="str">
        <f t="shared" si="349"/>
        <v>OP</v>
      </c>
    </row>
    <row r="5997" spans="12:12">
      <c r="L5997" s="16" t="str">
        <f t="shared" si="349"/>
        <v>OP</v>
      </c>
    </row>
    <row r="5998" spans="12:12">
      <c r="L5998" s="16" t="str">
        <f t="shared" si="349"/>
        <v>OP</v>
      </c>
    </row>
    <row r="5999" spans="12:12">
      <c r="L5999" s="16" t="str">
        <f t="shared" si="349"/>
        <v>OP</v>
      </c>
    </row>
    <row r="6000" spans="12:12">
      <c r="L6000" s="16" t="str">
        <f t="shared" si="349"/>
        <v>OP</v>
      </c>
    </row>
    <row r="6001" spans="12:12">
      <c r="L6001" s="16" t="str">
        <f t="shared" si="349"/>
        <v>OP</v>
      </c>
    </row>
    <row r="6002" spans="12:12">
      <c r="L6002" s="16" t="str">
        <f t="shared" si="349"/>
        <v>OP</v>
      </c>
    </row>
    <row r="6003" spans="12:12">
      <c r="L6003" s="16" t="str">
        <f t="shared" si="349"/>
        <v>OP</v>
      </c>
    </row>
    <row r="6004" spans="12:12">
      <c r="L6004" s="16" t="str">
        <f t="shared" si="349"/>
        <v>OP</v>
      </c>
    </row>
    <row r="6005" spans="12:12">
      <c r="L6005" s="16" t="str">
        <f t="shared" si="349"/>
        <v>OP</v>
      </c>
    </row>
    <row r="6006" spans="12:12">
      <c r="L6006" s="16" t="str">
        <f t="shared" si="349"/>
        <v>OP</v>
      </c>
    </row>
    <row r="6007" spans="12:12">
      <c r="L6007" s="16" t="str">
        <f t="shared" si="349"/>
        <v>OP</v>
      </c>
    </row>
    <row r="6008" spans="12:12">
      <c r="L6008" s="16" t="str">
        <f t="shared" si="349"/>
        <v>OP</v>
      </c>
    </row>
    <row r="6009" spans="12:12">
      <c r="L6009" s="16" t="str">
        <f t="shared" si="349"/>
        <v>OP</v>
      </c>
    </row>
    <row r="6010" spans="12:12">
      <c r="L6010" s="16" t="str">
        <f t="shared" si="349"/>
        <v>OP</v>
      </c>
    </row>
    <row r="6011" spans="12:12">
      <c r="L6011" s="16" t="str">
        <f t="shared" si="349"/>
        <v>OP</v>
      </c>
    </row>
    <row r="6012" spans="12:12">
      <c r="L6012" s="16" t="str">
        <f t="shared" si="349"/>
        <v>OP</v>
      </c>
    </row>
    <row r="6013" spans="12:12">
      <c r="L6013" s="16" t="str">
        <f t="shared" si="349"/>
        <v>OP</v>
      </c>
    </row>
    <row r="6014" spans="12:12">
      <c r="L6014" s="16" t="str">
        <f t="shared" si="349"/>
        <v>OP</v>
      </c>
    </row>
    <row r="6015" spans="12:12">
      <c r="L6015" s="16" t="str">
        <f t="shared" si="349"/>
        <v>OP</v>
      </c>
    </row>
    <row r="6016" spans="12:12">
      <c r="L6016" s="16" t="str">
        <f t="shared" si="349"/>
        <v>OP</v>
      </c>
    </row>
    <row r="6017" spans="12:12">
      <c r="L6017" s="16" t="str">
        <f t="shared" si="349"/>
        <v>OP</v>
      </c>
    </row>
    <row r="6018" spans="12:12">
      <c r="L6018" s="16" t="str">
        <f t="shared" si="349"/>
        <v>OP</v>
      </c>
    </row>
    <row r="6019" spans="12:12">
      <c r="L6019" s="16" t="str">
        <f t="shared" si="349"/>
        <v>OP</v>
      </c>
    </row>
    <row r="6020" spans="12:12">
      <c r="L6020" s="16" t="str">
        <f t="shared" si="349"/>
        <v>OP</v>
      </c>
    </row>
    <row r="6021" spans="12:12">
      <c r="L6021" s="16" t="str">
        <f t="shared" si="349"/>
        <v>OP</v>
      </c>
    </row>
    <row r="6022" spans="12:12">
      <c r="L6022" s="16" t="str">
        <f t="shared" ref="L6022:L6085" si="350">IF(J6022&lt;0.9993,"OP","")</f>
        <v>OP</v>
      </c>
    </row>
    <row r="6023" spans="12:12">
      <c r="L6023" s="16" t="str">
        <f t="shared" si="350"/>
        <v>OP</v>
      </c>
    </row>
    <row r="6024" spans="12:12">
      <c r="L6024" s="16" t="str">
        <f t="shared" si="350"/>
        <v>OP</v>
      </c>
    </row>
    <row r="6025" spans="12:12">
      <c r="L6025" s="16" t="str">
        <f t="shared" si="350"/>
        <v>OP</v>
      </c>
    </row>
    <row r="6026" spans="12:12">
      <c r="L6026" s="16" t="str">
        <f t="shared" si="350"/>
        <v>OP</v>
      </c>
    </row>
    <row r="6027" spans="12:12">
      <c r="L6027" s="16" t="str">
        <f t="shared" si="350"/>
        <v>OP</v>
      </c>
    </row>
    <row r="6028" spans="12:12">
      <c r="L6028" s="16" t="str">
        <f t="shared" si="350"/>
        <v>OP</v>
      </c>
    </row>
    <row r="6029" spans="12:12">
      <c r="L6029" s="16" t="str">
        <f t="shared" si="350"/>
        <v>OP</v>
      </c>
    </row>
    <row r="6030" spans="12:12">
      <c r="L6030" s="16" t="str">
        <f t="shared" si="350"/>
        <v>OP</v>
      </c>
    </row>
    <row r="6031" spans="12:12">
      <c r="L6031" s="16" t="str">
        <f t="shared" si="350"/>
        <v>OP</v>
      </c>
    </row>
    <row r="6032" spans="12:12">
      <c r="L6032" s="16" t="str">
        <f t="shared" si="350"/>
        <v>OP</v>
      </c>
    </row>
    <row r="6033" spans="12:12">
      <c r="L6033" s="16" t="str">
        <f t="shared" si="350"/>
        <v>OP</v>
      </c>
    </row>
    <row r="6034" spans="12:12">
      <c r="L6034" s="16" t="str">
        <f t="shared" si="350"/>
        <v>OP</v>
      </c>
    </row>
    <row r="6035" spans="12:12">
      <c r="L6035" s="16" t="str">
        <f t="shared" si="350"/>
        <v>OP</v>
      </c>
    </row>
    <row r="6036" spans="12:12">
      <c r="L6036" s="16" t="str">
        <f t="shared" si="350"/>
        <v>OP</v>
      </c>
    </row>
    <row r="6037" spans="12:12">
      <c r="L6037" s="16" t="str">
        <f t="shared" si="350"/>
        <v>OP</v>
      </c>
    </row>
    <row r="6038" spans="12:12">
      <c r="L6038" s="16" t="str">
        <f t="shared" si="350"/>
        <v>OP</v>
      </c>
    </row>
    <row r="6039" spans="12:12">
      <c r="L6039" s="16" t="str">
        <f t="shared" si="350"/>
        <v>OP</v>
      </c>
    </row>
    <row r="6040" spans="12:12">
      <c r="L6040" s="16" t="str">
        <f t="shared" si="350"/>
        <v>OP</v>
      </c>
    </row>
    <row r="6041" spans="12:12">
      <c r="L6041" s="16" t="str">
        <f t="shared" si="350"/>
        <v>OP</v>
      </c>
    </row>
    <row r="6042" spans="12:12">
      <c r="L6042" s="16" t="str">
        <f t="shared" si="350"/>
        <v>OP</v>
      </c>
    </row>
    <row r="6043" spans="12:12">
      <c r="L6043" s="16" t="str">
        <f t="shared" si="350"/>
        <v>OP</v>
      </c>
    </row>
    <row r="6044" spans="12:12">
      <c r="L6044" s="16" t="str">
        <f t="shared" si="350"/>
        <v>OP</v>
      </c>
    </row>
    <row r="6045" spans="12:12">
      <c r="L6045" s="16" t="str">
        <f t="shared" si="350"/>
        <v>OP</v>
      </c>
    </row>
    <row r="6046" spans="12:12">
      <c r="L6046" s="16" t="str">
        <f t="shared" si="350"/>
        <v>OP</v>
      </c>
    </row>
    <row r="6047" spans="12:12">
      <c r="L6047" s="16" t="str">
        <f t="shared" si="350"/>
        <v>OP</v>
      </c>
    </row>
    <row r="6048" spans="12:12">
      <c r="L6048" s="16" t="str">
        <f t="shared" si="350"/>
        <v>OP</v>
      </c>
    </row>
    <row r="6049" spans="12:12">
      <c r="L6049" s="16" t="str">
        <f t="shared" si="350"/>
        <v>OP</v>
      </c>
    </row>
    <row r="6050" spans="12:12">
      <c r="L6050" s="16" t="str">
        <f t="shared" si="350"/>
        <v>OP</v>
      </c>
    </row>
    <row r="6051" spans="12:12">
      <c r="L6051" s="16" t="str">
        <f t="shared" si="350"/>
        <v>OP</v>
      </c>
    </row>
    <row r="6052" spans="12:12">
      <c r="L6052" s="16" t="str">
        <f t="shared" si="350"/>
        <v>OP</v>
      </c>
    </row>
    <row r="6053" spans="12:12">
      <c r="L6053" s="16" t="str">
        <f t="shared" si="350"/>
        <v>OP</v>
      </c>
    </row>
    <row r="6054" spans="12:12">
      <c r="L6054" s="16" t="str">
        <f t="shared" si="350"/>
        <v>OP</v>
      </c>
    </row>
    <row r="6055" spans="12:12">
      <c r="L6055" s="16" t="str">
        <f t="shared" si="350"/>
        <v>OP</v>
      </c>
    </row>
    <row r="6056" spans="12:12">
      <c r="L6056" s="16" t="str">
        <f t="shared" si="350"/>
        <v>OP</v>
      </c>
    </row>
    <row r="6057" spans="12:12">
      <c r="L6057" s="16" t="str">
        <f t="shared" si="350"/>
        <v>OP</v>
      </c>
    </row>
    <row r="6058" spans="12:12">
      <c r="L6058" s="16" t="str">
        <f t="shared" si="350"/>
        <v>OP</v>
      </c>
    </row>
    <row r="6059" spans="12:12">
      <c r="L6059" s="16" t="str">
        <f t="shared" si="350"/>
        <v>OP</v>
      </c>
    </row>
    <row r="6060" spans="12:12">
      <c r="L6060" s="16" t="str">
        <f t="shared" si="350"/>
        <v>OP</v>
      </c>
    </row>
    <row r="6061" spans="12:12">
      <c r="L6061" s="16" t="str">
        <f t="shared" si="350"/>
        <v>OP</v>
      </c>
    </row>
    <row r="6062" spans="12:12">
      <c r="L6062" s="16" t="str">
        <f t="shared" si="350"/>
        <v>OP</v>
      </c>
    </row>
    <row r="6063" spans="12:12">
      <c r="L6063" s="16" t="str">
        <f t="shared" si="350"/>
        <v>OP</v>
      </c>
    </row>
    <row r="6064" spans="12:12">
      <c r="L6064" s="16" t="str">
        <f t="shared" si="350"/>
        <v>OP</v>
      </c>
    </row>
    <row r="6065" spans="12:12">
      <c r="L6065" s="16" t="str">
        <f t="shared" si="350"/>
        <v>OP</v>
      </c>
    </row>
    <row r="6066" spans="12:12">
      <c r="L6066" s="16" t="str">
        <f t="shared" si="350"/>
        <v>OP</v>
      </c>
    </row>
    <row r="6067" spans="12:12">
      <c r="L6067" s="16" t="str">
        <f t="shared" si="350"/>
        <v>OP</v>
      </c>
    </row>
    <row r="6068" spans="12:12">
      <c r="L6068" s="16" t="str">
        <f t="shared" si="350"/>
        <v>OP</v>
      </c>
    </row>
    <row r="6069" spans="12:12">
      <c r="L6069" s="16" t="str">
        <f t="shared" si="350"/>
        <v>OP</v>
      </c>
    </row>
    <row r="6070" spans="12:12">
      <c r="L6070" s="16" t="str">
        <f t="shared" si="350"/>
        <v>OP</v>
      </c>
    </row>
    <row r="6071" spans="12:12">
      <c r="L6071" s="16" t="str">
        <f t="shared" si="350"/>
        <v>OP</v>
      </c>
    </row>
    <row r="6072" spans="12:12">
      <c r="L6072" s="16" t="str">
        <f t="shared" si="350"/>
        <v>OP</v>
      </c>
    </row>
    <row r="6073" spans="12:12">
      <c r="L6073" s="16" t="str">
        <f t="shared" si="350"/>
        <v>OP</v>
      </c>
    </row>
    <row r="6074" spans="12:12">
      <c r="L6074" s="16" t="str">
        <f t="shared" si="350"/>
        <v>OP</v>
      </c>
    </row>
    <row r="6075" spans="12:12">
      <c r="L6075" s="16" t="str">
        <f t="shared" si="350"/>
        <v>OP</v>
      </c>
    </row>
    <row r="6076" spans="12:12">
      <c r="L6076" s="16" t="str">
        <f t="shared" si="350"/>
        <v>OP</v>
      </c>
    </row>
    <row r="6077" spans="12:12">
      <c r="L6077" s="16" t="str">
        <f t="shared" si="350"/>
        <v>OP</v>
      </c>
    </row>
    <row r="6078" spans="12:12">
      <c r="L6078" s="16" t="str">
        <f t="shared" si="350"/>
        <v>OP</v>
      </c>
    </row>
    <row r="6079" spans="12:12">
      <c r="L6079" s="16" t="str">
        <f t="shared" si="350"/>
        <v>OP</v>
      </c>
    </row>
    <row r="6080" spans="12:12">
      <c r="L6080" s="16" t="str">
        <f t="shared" si="350"/>
        <v>OP</v>
      </c>
    </row>
    <row r="6081" spans="12:12">
      <c r="L6081" s="16" t="str">
        <f t="shared" si="350"/>
        <v>OP</v>
      </c>
    </row>
    <row r="6082" spans="12:12">
      <c r="L6082" s="16" t="str">
        <f t="shared" si="350"/>
        <v>OP</v>
      </c>
    </row>
    <row r="6083" spans="12:12">
      <c r="L6083" s="16" t="str">
        <f t="shared" si="350"/>
        <v>OP</v>
      </c>
    </row>
    <row r="6084" spans="12:12">
      <c r="L6084" s="16" t="str">
        <f t="shared" si="350"/>
        <v>OP</v>
      </c>
    </row>
    <row r="6085" spans="12:12">
      <c r="L6085" s="16" t="str">
        <f t="shared" si="350"/>
        <v>OP</v>
      </c>
    </row>
    <row r="6086" spans="12:12">
      <c r="L6086" s="16" t="str">
        <f t="shared" ref="L6086:L6149" si="351">IF(J6086&lt;0.9993,"OP","")</f>
        <v>OP</v>
      </c>
    </row>
    <row r="6087" spans="12:12">
      <c r="L6087" s="16" t="str">
        <f t="shared" si="351"/>
        <v>OP</v>
      </c>
    </row>
    <row r="6088" spans="12:12">
      <c r="L6088" s="16" t="str">
        <f t="shared" si="351"/>
        <v>OP</v>
      </c>
    </row>
    <row r="6089" spans="12:12">
      <c r="L6089" s="16" t="str">
        <f t="shared" si="351"/>
        <v>OP</v>
      </c>
    </row>
    <row r="6090" spans="12:12">
      <c r="L6090" s="16" t="str">
        <f t="shared" si="351"/>
        <v>OP</v>
      </c>
    </row>
    <row r="6091" spans="12:12">
      <c r="L6091" s="16" t="str">
        <f t="shared" si="351"/>
        <v>OP</v>
      </c>
    </row>
    <row r="6092" spans="12:12">
      <c r="L6092" s="16" t="str">
        <f t="shared" si="351"/>
        <v>OP</v>
      </c>
    </row>
    <row r="6093" spans="12:12">
      <c r="L6093" s="16" t="str">
        <f t="shared" si="351"/>
        <v>OP</v>
      </c>
    </row>
    <row r="6094" spans="12:12">
      <c r="L6094" s="16" t="str">
        <f t="shared" si="351"/>
        <v>OP</v>
      </c>
    </row>
    <row r="6095" spans="12:12">
      <c r="L6095" s="16" t="str">
        <f t="shared" si="351"/>
        <v>OP</v>
      </c>
    </row>
    <row r="6096" spans="12:12">
      <c r="L6096" s="16" t="str">
        <f t="shared" si="351"/>
        <v>OP</v>
      </c>
    </row>
    <row r="6097" spans="12:12">
      <c r="L6097" s="16" t="str">
        <f t="shared" si="351"/>
        <v>OP</v>
      </c>
    </row>
    <row r="6098" spans="12:12">
      <c r="L6098" s="16" t="str">
        <f t="shared" si="351"/>
        <v>OP</v>
      </c>
    </row>
    <row r="6099" spans="12:12">
      <c r="L6099" s="16" t="str">
        <f t="shared" si="351"/>
        <v>OP</v>
      </c>
    </row>
    <row r="6100" spans="12:12">
      <c r="L6100" s="16" t="str">
        <f t="shared" si="351"/>
        <v>OP</v>
      </c>
    </row>
    <row r="6101" spans="12:12">
      <c r="L6101" s="16" t="str">
        <f t="shared" si="351"/>
        <v>OP</v>
      </c>
    </row>
    <row r="6102" spans="12:12">
      <c r="L6102" s="16" t="str">
        <f t="shared" si="351"/>
        <v>OP</v>
      </c>
    </row>
    <row r="6103" spans="12:12">
      <c r="L6103" s="16" t="str">
        <f t="shared" si="351"/>
        <v>OP</v>
      </c>
    </row>
    <row r="6104" spans="12:12">
      <c r="L6104" s="16" t="str">
        <f t="shared" si="351"/>
        <v>OP</v>
      </c>
    </row>
    <row r="6105" spans="12:12">
      <c r="L6105" s="16" t="str">
        <f t="shared" si="351"/>
        <v>OP</v>
      </c>
    </row>
    <row r="6106" spans="12:12">
      <c r="L6106" s="16" t="str">
        <f t="shared" si="351"/>
        <v>OP</v>
      </c>
    </row>
    <row r="6107" spans="12:12">
      <c r="L6107" s="16" t="str">
        <f t="shared" si="351"/>
        <v>OP</v>
      </c>
    </row>
    <row r="6108" spans="12:12">
      <c r="L6108" s="16" t="str">
        <f t="shared" si="351"/>
        <v>OP</v>
      </c>
    </row>
    <row r="6109" spans="12:12">
      <c r="L6109" s="16" t="str">
        <f t="shared" si="351"/>
        <v>OP</v>
      </c>
    </row>
    <row r="6110" spans="12:12">
      <c r="L6110" s="16" t="str">
        <f t="shared" si="351"/>
        <v>OP</v>
      </c>
    </row>
    <row r="6111" spans="12:12">
      <c r="L6111" s="16" t="str">
        <f t="shared" si="351"/>
        <v>OP</v>
      </c>
    </row>
    <row r="6112" spans="12:12">
      <c r="L6112" s="16" t="str">
        <f t="shared" si="351"/>
        <v>OP</v>
      </c>
    </row>
    <row r="6113" spans="12:12">
      <c r="L6113" s="16" t="str">
        <f t="shared" si="351"/>
        <v>OP</v>
      </c>
    </row>
    <row r="6114" spans="12:12">
      <c r="L6114" s="16" t="str">
        <f t="shared" si="351"/>
        <v>OP</v>
      </c>
    </row>
    <row r="6115" spans="12:12">
      <c r="L6115" s="16" t="str">
        <f t="shared" si="351"/>
        <v>OP</v>
      </c>
    </row>
    <row r="6116" spans="12:12">
      <c r="L6116" s="16" t="str">
        <f t="shared" si="351"/>
        <v>OP</v>
      </c>
    </row>
    <row r="6117" spans="12:12">
      <c r="L6117" s="16" t="str">
        <f t="shared" si="351"/>
        <v>OP</v>
      </c>
    </row>
    <row r="6118" spans="12:12">
      <c r="L6118" s="16" t="str">
        <f t="shared" si="351"/>
        <v>OP</v>
      </c>
    </row>
    <row r="6119" spans="12:12">
      <c r="L6119" s="16" t="str">
        <f t="shared" si="351"/>
        <v>OP</v>
      </c>
    </row>
    <row r="6120" spans="12:12">
      <c r="L6120" s="16" t="str">
        <f t="shared" si="351"/>
        <v>OP</v>
      </c>
    </row>
    <row r="6121" spans="12:12">
      <c r="L6121" s="16" t="str">
        <f t="shared" si="351"/>
        <v>OP</v>
      </c>
    </row>
    <row r="6122" spans="12:12">
      <c r="L6122" s="16" t="str">
        <f t="shared" si="351"/>
        <v>OP</v>
      </c>
    </row>
    <row r="6123" spans="12:12">
      <c r="L6123" s="16" t="str">
        <f t="shared" si="351"/>
        <v>OP</v>
      </c>
    </row>
    <row r="6124" spans="12:12">
      <c r="L6124" s="16" t="str">
        <f t="shared" si="351"/>
        <v>OP</v>
      </c>
    </row>
    <row r="6125" spans="12:12">
      <c r="L6125" s="16" t="str">
        <f t="shared" si="351"/>
        <v>OP</v>
      </c>
    </row>
    <row r="6126" spans="12:12">
      <c r="L6126" s="16" t="str">
        <f t="shared" si="351"/>
        <v>OP</v>
      </c>
    </row>
    <row r="6127" spans="12:12">
      <c r="L6127" s="16" t="str">
        <f t="shared" si="351"/>
        <v>OP</v>
      </c>
    </row>
    <row r="6128" spans="12:12">
      <c r="L6128" s="16" t="str">
        <f t="shared" si="351"/>
        <v>OP</v>
      </c>
    </row>
    <row r="6129" spans="12:12">
      <c r="L6129" s="16" t="str">
        <f t="shared" si="351"/>
        <v>OP</v>
      </c>
    </row>
    <row r="6130" spans="12:12">
      <c r="L6130" s="16" t="str">
        <f t="shared" si="351"/>
        <v>OP</v>
      </c>
    </row>
    <row r="6131" spans="12:12">
      <c r="L6131" s="16" t="str">
        <f t="shared" si="351"/>
        <v>OP</v>
      </c>
    </row>
    <row r="6132" spans="12:12">
      <c r="L6132" s="16" t="str">
        <f t="shared" si="351"/>
        <v>OP</v>
      </c>
    </row>
    <row r="6133" spans="12:12">
      <c r="L6133" s="16" t="str">
        <f t="shared" si="351"/>
        <v>OP</v>
      </c>
    </row>
    <row r="6134" spans="12:12">
      <c r="L6134" s="16" t="str">
        <f t="shared" si="351"/>
        <v>OP</v>
      </c>
    </row>
    <row r="6135" spans="12:12">
      <c r="L6135" s="16" t="str">
        <f t="shared" si="351"/>
        <v>OP</v>
      </c>
    </row>
    <row r="6136" spans="12:12">
      <c r="L6136" s="16" t="str">
        <f t="shared" si="351"/>
        <v>OP</v>
      </c>
    </row>
    <row r="6137" spans="12:12">
      <c r="L6137" s="16" t="str">
        <f t="shared" si="351"/>
        <v>OP</v>
      </c>
    </row>
    <row r="6138" spans="12:12">
      <c r="L6138" s="16" t="str">
        <f t="shared" si="351"/>
        <v>OP</v>
      </c>
    </row>
    <row r="6139" spans="12:12">
      <c r="L6139" s="16" t="str">
        <f t="shared" si="351"/>
        <v>OP</v>
      </c>
    </row>
    <row r="6140" spans="12:12">
      <c r="L6140" s="16" t="str">
        <f t="shared" si="351"/>
        <v>OP</v>
      </c>
    </row>
    <row r="6141" spans="12:12">
      <c r="L6141" s="16" t="str">
        <f t="shared" si="351"/>
        <v>OP</v>
      </c>
    </row>
    <row r="6142" spans="12:12">
      <c r="L6142" s="16" t="str">
        <f t="shared" si="351"/>
        <v>OP</v>
      </c>
    </row>
    <row r="6143" spans="12:12">
      <c r="L6143" s="16" t="str">
        <f t="shared" si="351"/>
        <v>OP</v>
      </c>
    </row>
    <row r="6144" spans="12:12">
      <c r="L6144" s="16" t="str">
        <f t="shared" si="351"/>
        <v>OP</v>
      </c>
    </row>
    <row r="6145" spans="12:12">
      <c r="L6145" s="16" t="str">
        <f t="shared" si="351"/>
        <v>OP</v>
      </c>
    </row>
    <row r="6146" spans="12:12">
      <c r="L6146" s="16" t="str">
        <f t="shared" si="351"/>
        <v>OP</v>
      </c>
    </row>
    <row r="6147" spans="12:12">
      <c r="L6147" s="16" t="str">
        <f t="shared" si="351"/>
        <v>OP</v>
      </c>
    </row>
    <row r="6148" spans="12:12">
      <c r="L6148" s="16" t="str">
        <f t="shared" si="351"/>
        <v>OP</v>
      </c>
    </row>
    <row r="6149" spans="12:12">
      <c r="L6149" s="16" t="str">
        <f t="shared" si="351"/>
        <v>OP</v>
      </c>
    </row>
    <row r="6150" spans="12:12">
      <c r="L6150" s="16" t="str">
        <f t="shared" ref="L6150:L6213" si="352">IF(J6150&lt;0.9993,"OP","")</f>
        <v>OP</v>
      </c>
    </row>
    <row r="6151" spans="12:12">
      <c r="L6151" s="16" t="str">
        <f t="shared" si="352"/>
        <v>OP</v>
      </c>
    </row>
    <row r="6152" spans="12:12">
      <c r="L6152" s="16" t="str">
        <f t="shared" si="352"/>
        <v>OP</v>
      </c>
    </row>
    <row r="6153" spans="12:12">
      <c r="L6153" s="16" t="str">
        <f t="shared" si="352"/>
        <v>OP</v>
      </c>
    </row>
    <row r="6154" spans="12:12">
      <c r="L6154" s="16" t="str">
        <f t="shared" si="352"/>
        <v>OP</v>
      </c>
    </row>
    <row r="6155" spans="12:12">
      <c r="L6155" s="16" t="str">
        <f t="shared" si="352"/>
        <v>OP</v>
      </c>
    </row>
    <row r="6156" spans="12:12">
      <c r="L6156" s="16" t="str">
        <f t="shared" si="352"/>
        <v>OP</v>
      </c>
    </row>
    <row r="6157" spans="12:12">
      <c r="L6157" s="16" t="str">
        <f t="shared" si="352"/>
        <v>OP</v>
      </c>
    </row>
    <row r="6158" spans="12:12">
      <c r="L6158" s="16" t="str">
        <f t="shared" si="352"/>
        <v>OP</v>
      </c>
    </row>
    <row r="6159" spans="12:12">
      <c r="L6159" s="16" t="str">
        <f t="shared" si="352"/>
        <v>OP</v>
      </c>
    </row>
    <row r="6160" spans="12:12">
      <c r="L6160" s="16" t="str">
        <f t="shared" si="352"/>
        <v>OP</v>
      </c>
    </row>
    <row r="6161" spans="12:12">
      <c r="L6161" s="16" t="str">
        <f t="shared" si="352"/>
        <v>OP</v>
      </c>
    </row>
    <row r="6162" spans="12:12">
      <c r="L6162" s="16" t="str">
        <f t="shared" si="352"/>
        <v>OP</v>
      </c>
    </row>
    <row r="6163" spans="12:12">
      <c r="L6163" s="16" t="str">
        <f t="shared" si="352"/>
        <v>OP</v>
      </c>
    </row>
    <row r="6164" spans="12:12">
      <c r="L6164" s="16" t="str">
        <f t="shared" si="352"/>
        <v>OP</v>
      </c>
    </row>
    <row r="6165" spans="12:12">
      <c r="L6165" s="16" t="str">
        <f t="shared" si="352"/>
        <v>OP</v>
      </c>
    </row>
    <row r="6166" spans="12:12">
      <c r="L6166" s="16" t="str">
        <f t="shared" si="352"/>
        <v>OP</v>
      </c>
    </row>
    <row r="6167" spans="12:12">
      <c r="L6167" s="16" t="str">
        <f t="shared" si="352"/>
        <v>OP</v>
      </c>
    </row>
    <row r="6168" spans="12:12">
      <c r="L6168" s="16" t="str">
        <f t="shared" si="352"/>
        <v>OP</v>
      </c>
    </row>
    <row r="6169" spans="12:12">
      <c r="L6169" s="16" t="str">
        <f t="shared" si="352"/>
        <v>OP</v>
      </c>
    </row>
    <row r="6170" spans="12:12">
      <c r="L6170" s="16" t="str">
        <f t="shared" si="352"/>
        <v>OP</v>
      </c>
    </row>
    <row r="6171" spans="12:12">
      <c r="L6171" s="16" t="str">
        <f t="shared" si="352"/>
        <v>OP</v>
      </c>
    </row>
    <row r="6172" spans="12:12">
      <c r="L6172" s="16" t="str">
        <f t="shared" si="352"/>
        <v>OP</v>
      </c>
    </row>
    <row r="6173" spans="12:12">
      <c r="L6173" s="16" t="str">
        <f t="shared" si="352"/>
        <v>OP</v>
      </c>
    </row>
    <row r="6174" spans="12:12">
      <c r="L6174" s="16" t="str">
        <f t="shared" si="352"/>
        <v>OP</v>
      </c>
    </row>
    <row r="6175" spans="12:12">
      <c r="L6175" s="16" t="str">
        <f t="shared" si="352"/>
        <v>OP</v>
      </c>
    </row>
    <row r="6176" spans="12:12">
      <c r="L6176" s="16" t="str">
        <f t="shared" si="352"/>
        <v>OP</v>
      </c>
    </row>
    <row r="6177" spans="12:12">
      <c r="L6177" s="16" t="str">
        <f t="shared" si="352"/>
        <v>OP</v>
      </c>
    </row>
    <row r="6178" spans="12:12">
      <c r="L6178" s="16" t="str">
        <f t="shared" si="352"/>
        <v>OP</v>
      </c>
    </row>
    <row r="6179" spans="12:12">
      <c r="L6179" s="16" t="str">
        <f t="shared" si="352"/>
        <v>OP</v>
      </c>
    </row>
    <row r="6180" spans="12:12">
      <c r="L6180" s="16" t="str">
        <f t="shared" si="352"/>
        <v>OP</v>
      </c>
    </row>
    <row r="6181" spans="12:12">
      <c r="L6181" s="16" t="str">
        <f t="shared" si="352"/>
        <v>OP</v>
      </c>
    </row>
    <row r="6182" spans="12:12">
      <c r="L6182" s="16" t="str">
        <f t="shared" si="352"/>
        <v>OP</v>
      </c>
    </row>
    <row r="6183" spans="12:12">
      <c r="L6183" s="16" t="str">
        <f t="shared" si="352"/>
        <v>OP</v>
      </c>
    </row>
    <row r="6184" spans="12:12">
      <c r="L6184" s="16" t="str">
        <f t="shared" si="352"/>
        <v>OP</v>
      </c>
    </row>
    <row r="6185" spans="12:12">
      <c r="L6185" s="16" t="str">
        <f t="shared" si="352"/>
        <v>OP</v>
      </c>
    </row>
    <row r="6186" spans="12:12">
      <c r="L6186" s="16" t="str">
        <f t="shared" si="352"/>
        <v>OP</v>
      </c>
    </row>
    <row r="6187" spans="12:12">
      <c r="L6187" s="16" t="str">
        <f t="shared" si="352"/>
        <v>OP</v>
      </c>
    </row>
    <row r="6188" spans="12:12">
      <c r="L6188" s="16" t="str">
        <f t="shared" si="352"/>
        <v>OP</v>
      </c>
    </row>
    <row r="6189" spans="12:12">
      <c r="L6189" s="16" t="str">
        <f t="shared" si="352"/>
        <v>OP</v>
      </c>
    </row>
    <row r="6190" spans="12:12">
      <c r="L6190" s="16" t="str">
        <f t="shared" si="352"/>
        <v>OP</v>
      </c>
    </row>
    <row r="6191" spans="12:12">
      <c r="L6191" s="16" t="str">
        <f t="shared" si="352"/>
        <v>OP</v>
      </c>
    </row>
    <row r="6192" spans="12:12">
      <c r="L6192" s="16" t="str">
        <f t="shared" si="352"/>
        <v>OP</v>
      </c>
    </row>
    <row r="6193" spans="12:12">
      <c r="L6193" s="16" t="str">
        <f t="shared" si="352"/>
        <v>OP</v>
      </c>
    </row>
    <row r="6194" spans="12:12">
      <c r="L6194" s="16" t="str">
        <f t="shared" si="352"/>
        <v>OP</v>
      </c>
    </row>
    <row r="6195" spans="12:12">
      <c r="L6195" s="16" t="str">
        <f t="shared" si="352"/>
        <v>OP</v>
      </c>
    </row>
    <row r="6196" spans="12:12">
      <c r="L6196" s="16" t="str">
        <f t="shared" si="352"/>
        <v>OP</v>
      </c>
    </row>
    <row r="6197" spans="12:12">
      <c r="L6197" s="16" t="str">
        <f t="shared" si="352"/>
        <v>OP</v>
      </c>
    </row>
    <row r="6198" spans="12:12">
      <c r="L6198" s="16" t="str">
        <f t="shared" si="352"/>
        <v>OP</v>
      </c>
    </row>
    <row r="6199" spans="12:12">
      <c r="L6199" s="16" t="str">
        <f t="shared" si="352"/>
        <v>OP</v>
      </c>
    </row>
    <row r="6200" spans="12:12">
      <c r="L6200" s="16" t="str">
        <f t="shared" si="352"/>
        <v>OP</v>
      </c>
    </row>
    <row r="6201" spans="12:12">
      <c r="L6201" s="16" t="str">
        <f t="shared" si="352"/>
        <v>OP</v>
      </c>
    </row>
    <row r="6202" spans="12:12">
      <c r="L6202" s="16" t="str">
        <f t="shared" si="352"/>
        <v>OP</v>
      </c>
    </row>
    <row r="6203" spans="12:12">
      <c r="L6203" s="16" t="str">
        <f t="shared" si="352"/>
        <v>OP</v>
      </c>
    </row>
    <row r="6204" spans="12:12">
      <c r="L6204" s="16" t="str">
        <f t="shared" si="352"/>
        <v>OP</v>
      </c>
    </row>
    <row r="6205" spans="12:12">
      <c r="L6205" s="16" t="str">
        <f t="shared" si="352"/>
        <v>OP</v>
      </c>
    </row>
    <row r="6206" spans="12:12">
      <c r="L6206" s="16" t="str">
        <f t="shared" si="352"/>
        <v>OP</v>
      </c>
    </row>
    <row r="6207" spans="12:12">
      <c r="L6207" s="16" t="str">
        <f t="shared" si="352"/>
        <v>OP</v>
      </c>
    </row>
    <row r="6208" spans="12:12">
      <c r="L6208" s="16" t="str">
        <f t="shared" si="352"/>
        <v>OP</v>
      </c>
    </row>
    <row r="6209" spans="12:12">
      <c r="L6209" s="16" t="str">
        <f t="shared" si="352"/>
        <v>OP</v>
      </c>
    </row>
    <row r="6210" spans="12:12">
      <c r="L6210" s="16" t="str">
        <f t="shared" si="352"/>
        <v>OP</v>
      </c>
    </row>
    <row r="6211" spans="12:12">
      <c r="L6211" s="16" t="str">
        <f t="shared" si="352"/>
        <v>OP</v>
      </c>
    </row>
    <row r="6212" spans="12:12">
      <c r="L6212" s="16" t="str">
        <f t="shared" si="352"/>
        <v>OP</v>
      </c>
    </row>
    <row r="6213" spans="12:12">
      <c r="L6213" s="16" t="str">
        <f t="shared" si="352"/>
        <v>OP</v>
      </c>
    </row>
    <row r="6214" spans="12:12">
      <c r="L6214" s="16" t="str">
        <f t="shared" ref="L6214:L6277" si="353">IF(J6214&lt;0.9993,"OP","")</f>
        <v>OP</v>
      </c>
    </row>
    <row r="6215" spans="12:12">
      <c r="L6215" s="16" t="str">
        <f t="shared" si="353"/>
        <v>OP</v>
      </c>
    </row>
    <row r="6216" spans="12:12">
      <c r="L6216" s="16" t="str">
        <f t="shared" si="353"/>
        <v>OP</v>
      </c>
    </row>
    <row r="6217" spans="12:12">
      <c r="L6217" s="16" t="str">
        <f t="shared" si="353"/>
        <v>OP</v>
      </c>
    </row>
    <row r="6218" spans="12:12">
      <c r="L6218" s="16" t="str">
        <f t="shared" si="353"/>
        <v>OP</v>
      </c>
    </row>
    <row r="6219" spans="12:12">
      <c r="L6219" s="16" t="str">
        <f t="shared" si="353"/>
        <v>OP</v>
      </c>
    </row>
    <row r="6220" spans="12:12">
      <c r="L6220" s="16" t="str">
        <f t="shared" si="353"/>
        <v>OP</v>
      </c>
    </row>
    <row r="6221" spans="12:12">
      <c r="L6221" s="16" t="str">
        <f t="shared" si="353"/>
        <v>OP</v>
      </c>
    </row>
    <row r="6222" spans="12:12">
      <c r="L6222" s="16" t="str">
        <f t="shared" si="353"/>
        <v>OP</v>
      </c>
    </row>
    <row r="6223" spans="12:12">
      <c r="L6223" s="16" t="str">
        <f t="shared" si="353"/>
        <v>OP</v>
      </c>
    </row>
    <row r="6224" spans="12:12">
      <c r="L6224" s="16" t="str">
        <f t="shared" si="353"/>
        <v>OP</v>
      </c>
    </row>
    <row r="6225" spans="12:12">
      <c r="L6225" s="16" t="str">
        <f t="shared" si="353"/>
        <v>OP</v>
      </c>
    </row>
    <row r="6226" spans="12:12">
      <c r="L6226" s="16" t="str">
        <f t="shared" si="353"/>
        <v>OP</v>
      </c>
    </row>
    <row r="6227" spans="12:12">
      <c r="L6227" s="16" t="str">
        <f t="shared" si="353"/>
        <v>OP</v>
      </c>
    </row>
    <row r="6228" spans="12:12">
      <c r="L6228" s="16" t="str">
        <f t="shared" si="353"/>
        <v>OP</v>
      </c>
    </row>
    <row r="6229" spans="12:12">
      <c r="L6229" s="16" t="str">
        <f t="shared" si="353"/>
        <v>OP</v>
      </c>
    </row>
    <row r="6230" spans="12:12">
      <c r="L6230" s="16" t="str">
        <f t="shared" si="353"/>
        <v>OP</v>
      </c>
    </row>
    <row r="6231" spans="12:12">
      <c r="L6231" s="16" t="str">
        <f t="shared" si="353"/>
        <v>OP</v>
      </c>
    </row>
    <row r="6232" spans="12:12">
      <c r="L6232" s="16" t="str">
        <f t="shared" si="353"/>
        <v>OP</v>
      </c>
    </row>
    <row r="6233" spans="12:12">
      <c r="L6233" s="16" t="str">
        <f t="shared" si="353"/>
        <v>OP</v>
      </c>
    </row>
    <row r="6234" spans="12:12">
      <c r="L6234" s="16" t="str">
        <f t="shared" si="353"/>
        <v>OP</v>
      </c>
    </row>
    <row r="6235" spans="12:12">
      <c r="L6235" s="16" t="str">
        <f t="shared" si="353"/>
        <v>OP</v>
      </c>
    </row>
    <row r="6236" spans="12:12">
      <c r="L6236" s="16" t="str">
        <f t="shared" si="353"/>
        <v>OP</v>
      </c>
    </row>
    <row r="6237" spans="12:12">
      <c r="L6237" s="16" t="str">
        <f t="shared" si="353"/>
        <v>OP</v>
      </c>
    </row>
    <row r="6238" spans="12:12">
      <c r="L6238" s="16" t="str">
        <f t="shared" si="353"/>
        <v>OP</v>
      </c>
    </row>
    <row r="6239" spans="12:12">
      <c r="L6239" s="16" t="str">
        <f t="shared" si="353"/>
        <v>OP</v>
      </c>
    </row>
    <row r="6240" spans="12:12">
      <c r="L6240" s="16" t="str">
        <f t="shared" si="353"/>
        <v>OP</v>
      </c>
    </row>
    <row r="6241" spans="12:12">
      <c r="L6241" s="16" t="str">
        <f t="shared" si="353"/>
        <v>OP</v>
      </c>
    </row>
    <row r="6242" spans="12:12">
      <c r="L6242" s="16" t="str">
        <f t="shared" si="353"/>
        <v>OP</v>
      </c>
    </row>
    <row r="6243" spans="12:12">
      <c r="L6243" s="16" t="str">
        <f t="shared" si="353"/>
        <v>OP</v>
      </c>
    </row>
    <row r="6244" spans="12:12">
      <c r="L6244" s="16" t="str">
        <f t="shared" si="353"/>
        <v>OP</v>
      </c>
    </row>
    <row r="6245" spans="12:12">
      <c r="L6245" s="16" t="str">
        <f t="shared" si="353"/>
        <v>OP</v>
      </c>
    </row>
    <row r="6246" spans="12:12">
      <c r="L6246" s="16" t="str">
        <f t="shared" si="353"/>
        <v>OP</v>
      </c>
    </row>
    <row r="6247" spans="12:12">
      <c r="L6247" s="16" t="str">
        <f t="shared" si="353"/>
        <v>OP</v>
      </c>
    </row>
    <row r="6248" spans="12:12">
      <c r="L6248" s="16" t="str">
        <f t="shared" si="353"/>
        <v>OP</v>
      </c>
    </row>
    <row r="6249" spans="12:12">
      <c r="L6249" s="16" t="str">
        <f t="shared" si="353"/>
        <v>OP</v>
      </c>
    </row>
    <row r="6250" spans="12:12">
      <c r="L6250" s="16" t="str">
        <f t="shared" si="353"/>
        <v>OP</v>
      </c>
    </row>
    <row r="6251" spans="12:12">
      <c r="L6251" s="16" t="str">
        <f t="shared" si="353"/>
        <v>OP</v>
      </c>
    </row>
    <row r="6252" spans="12:12">
      <c r="L6252" s="16" t="str">
        <f t="shared" si="353"/>
        <v>OP</v>
      </c>
    </row>
    <row r="6253" spans="12:12">
      <c r="L6253" s="16" t="str">
        <f t="shared" si="353"/>
        <v>OP</v>
      </c>
    </row>
    <row r="6254" spans="12:12">
      <c r="L6254" s="16" t="str">
        <f t="shared" si="353"/>
        <v>OP</v>
      </c>
    </row>
    <row r="6255" spans="12:12">
      <c r="L6255" s="16" t="str">
        <f t="shared" si="353"/>
        <v>OP</v>
      </c>
    </row>
    <row r="6256" spans="12:12">
      <c r="L6256" s="16" t="str">
        <f t="shared" si="353"/>
        <v>OP</v>
      </c>
    </row>
    <row r="6257" spans="12:12">
      <c r="L6257" s="16" t="str">
        <f t="shared" si="353"/>
        <v>OP</v>
      </c>
    </row>
    <row r="6258" spans="12:12">
      <c r="L6258" s="16" t="str">
        <f t="shared" si="353"/>
        <v>OP</v>
      </c>
    </row>
    <row r="6259" spans="12:12">
      <c r="L6259" s="16" t="str">
        <f t="shared" si="353"/>
        <v>OP</v>
      </c>
    </row>
    <row r="6260" spans="12:12">
      <c r="L6260" s="16" t="str">
        <f t="shared" si="353"/>
        <v>OP</v>
      </c>
    </row>
    <row r="6261" spans="12:12">
      <c r="L6261" s="16" t="str">
        <f t="shared" si="353"/>
        <v>OP</v>
      </c>
    </row>
    <row r="6262" spans="12:12">
      <c r="L6262" s="16" t="str">
        <f t="shared" si="353"/>
        <v>OP</v>
      </c>
    </row>
    <row r="6263" spans="12:12">
      <c r="L6263" s="16" t="str">
        <f t="shared" si="353"/>
        <v>OP</v>
      </c>
    </row>
    <row r="6264" spans="12:12">
      <c r="L6264" s="16" t="str">
        <f t="shared" si="353"/>
        <v>OP</v>
      </c>
    </row>
    <row r="6265" spans="12:12">
      <c r="L6265" s="16" t="str">
        <f t="shared" si="353"/>
        <v>OP</v>
      </c>
    </row>
    <row r="6266" spans="12:12">
      <c r="L6266" s="16" t="str">
        <f t="shared" si="353"/>
        <v>OP</v>
      </c>
    </row>
    <row r="6267" spans="12:12">
      <c r="L6267" s="16" t="str">
        <f t="shared" si="353"/>
        <v>OP</v>
      </c>
    </row>
    <row r="6268" spans="12:12">
      <c r="L6268" s="16" t="str">
        <f t="shared" si="353"/>
        <v>OP</v>
      </c>
    </row>
    <row r="6269" spans="12:12">
      <c r="L6269" s="16" t="str">
        <f t="shared" si="353"/>
        <v>OP</v>
      </c>
    </row>
    <row r="6270" spans="12:12">
      <c r="L6270" s="16" t="str">
        <f t="shared" si="353"/>
        <v>OP</v>
      </c>
    </row>
    <row r="6271" spans="12:12">
      <c r="L6271" s="16" t="str">
        <f t="shared" si="353"/>
        <v>OP</v>
      </c>
    </row>
    <row r="6272" spans="12:12">
      <c r="L6272" s="16" t="str">
        <f t="shared" si="353"/>
        <v>OP</v>
      </c>
    </row>
    <row r="6273" spans="12:12">
      <c r="L6273" s="16" t="str">
        <f t="shared" si="353"/>
        <v>OP</v>
      </c>
    </row>
    <row r="6274" spans="12:12">
      <c r="L6274" s="16" t="str">
        <f t="shared" si="353"/>
        <v>OP</v>
      </c>
    </row>
    <row r="6275" spans="12:12">
      <c r="L6275" s="16" t="str">
        <f t="shared" si="353"/>
        <v>OP</v>
      </c>
    </row>
    <row r="6276" spans="12:12">
      <c r="L6276" s="16" t="str">
        <f t="shared" si="353"/>
        <v>OP</v>
      </c>
    </row>
    <row r="6277" spans="12:12">
      <c r="L6277" s="16" t="str">
        <f t="shared" si="353"/>
        <v>OP</v>
      </c>
    </row>
    <row r="6278" spans="12:12">
      <c r="L6278" s="16" t="str">
        <f t="shared" ref="L6278:L6341" si="354">IF(J6278&lt;0.9993,"OP","")</f>
        <v>OP</v>
      </c>
    </row>
    <row r="6279" spans="12:12">
      <c r="L6279" s="16" t="str">
        <f t="shared" si="354"/>
        <v>OP</v>
      </c>
    </row>
    <row r="6280" spans="12:12">
      <c r="L6280" s="16" t="str">
        <f t="shared" si="354"/>
        <v>OP</v>
      </c>
    </row>
    <row r="6281" spans="12:12">
      <c r="L6281" s="16" t="str">
        <f t="shared" si="354"/>
        <v>OP</v>
      </c>
    </row>
    <row r="6282" spans="12:12">
      <c r="L6282" s="16" t="str">
        <f t="shared" si="354"/>
        <v>OP</v>
      </c>
    </row>
    <row r="6283" spans="12:12">
      <c r="L6283" s="16" t="str">
        <f t="shared" si="354"/>
        <v>OP</v>
      </c>
    </row>
    <row r="6284" spans="12:12">
      <c r="L6284" s="16" t="str">
        <f t="shared" si="354"/>
        <v>OP</v>
      </c>
    </row>
    <row r="6285" spans="12:12">
      <c r="L6285" s="16" t="str">
        <f t="shared" si="354"/>
        <v>OP</v>
      </c>
    </row>
    <row r="6286" spans="12:12">
      <c r="L6286" s="16" t="str">
        <f t="shared" si="354"/>
        <v>OP</v>
      </c>
    </row>
    <row r="6287" spans="12:12">
      <c r="L6287" s="16" t="str">
        <f t="shared" si="354"/>
        <v>OP</v>
      </c>
    </row>
    <row r="6288" spans="12:12">
      <c r="L6288" s="16" t="str">
        <f t="shared" si="354"/>
        <v>OP</v>
      </c>
    </row>
    <row r="6289" spans="12:12">
      <c r="L6289" s="16" t="str">
        <f t="shared" si="354"/>
        <v>OP</v>
      </c>
    </row>
    <row r="6290" spans="12:12">
      <c r="L6290" s="16" t="str">
        <f t="shared" si="354"/>
        <v>OP</v>
      </c>
    </row>
    <row r="6291" spans="12:12">
      <c r="L6291" s="16" t="str">
        <f t="shared" si="354"/>
        <v>OP</v>
      </c>
    </row>
    <row r="6292" spans="12:12">
      <c r="L6292" s="16" t="str">
        <f t="shared" si="354"/>
        <v>OP</v>
      </c>
    </row>
    <row r="6293" spans="12:12">
      <c r="L6293" s="16" t="str">
        <f t="shared" si="354"/>
        <v>OP</v>
      </c>
    </row>
    <row r="6294" spans="12:12">
      <c r="L6294" s="16" t="str">
        <f t="shared" si="354"/>
        <v>OP</v>
      </c>
    </row>
    <row r="6295" spans="12:12">
      <c r="L6295" s="16" t="str">
        <f t="shared" si="354"/>
        <v>OP</v>
      </c>
    </row>
    <row r="6296" spans="12:12">
      <c r="L6296" s="16" t="str">
        <f t="shared" si="354"/>
        <v>OP</v>
      </c>
    </row>
    <row r="6297" spans="12:12">
      <c r="L6297" s="16" t="str">
        <f t="shared" si="354"/>
        <v>OP</v>
      </c>
    </row>
    <row r="6298" spans="12:12">
      <c r="L6298" s="16" t="str">
        <f t="shared" si="354"/>
        <v>OP</v>
      </c>
    </row>
    <row r="6299" spans="12:12">
      <c r="L6299" s="16" t="str">
        <f t="shared" si="354"/>
        <v>OP</v>
      </c>
    </row>
    <row r="6300" spans="12:12">
      <c r="L6300" s="16" t="str">
        <f t="shared" si="354"/>
        <v>OP</v>
      </c>
    </row>
    <row r="6301" spans="12:12">
      <c r="L6301" s="16" t="str">
        <f t="shared" si="354"/>
        <v>OP</v>
      </c>
    </row>
    <row r="6302" spans="12:12">
      <c r="L6302" s="16" t="str">
        <f t="shared" si="354"/>
        <v>OP</v>
      </c>
    </row>
    <row r="6303" spans="12:12">
      <c r="L6303" s="16" t="str">
        <f t="shared" si="354"/>
        <v>OP</v>
      </c>
    </row>
    <row r="6304" spans="12:12">
      <c r="L6304" s="16" t="str">
        <f t="shared" si="354"/>
        <v>OP</v>
      </c>
    </row>
    <row r="6305" spans="12:12">
      <c r="L6305" s="16" t="str">
        <f t="shared" si="354"/>
        <v>OP</v>
      </c>
    </row>
    <row r="6306" spans="12:12">
      <c r="L6306" s="16" t="str">
        <f t="shared" si="354"/>
        <v>OP</v>
      </c>
    </row>
    <row r="6307" spans="12:12">
      <c r="L6307" s="16" t="str">
        <f t="shared" si="354"/>
        <v>OP</v>
      </c>
    </row>
    <row r="6308" spans="12:12">
      <c r="L6308" s="16" t="str">
        <f t="shared" si="354"/>
        <v>OP</v>
      </c>
    </row>
    <row r="6309" spans="12:12">
      <c r="L6309" s="16" t="str">
        <f t="shared" si="354"/>
        <v>OP</v>
      </c>
    </row>
    <row r="6310" spans="12:12">
      <c r="L6310" s="16" t="str">
        <f t="shared" si="354"/>
        <v>OP</v>
      </c>
    </row>
    <row r="6311" spans="12:12">
      <c r="L6311" s="16" t="str">
        <f t="shared" si="354"/>
        <v>OP</v>
      </c>
    </row>
    <row r="6312" spans="12:12">
      <c r="L6312" s="16" t="str">
        <f t="shared" si="354"/>
        <v>OP</v>
      </c>
    </row>
    <row r="6313" spans="12:12">
      <c r="L6313" s="16" t="str">
        <f t="shared" si="354"/>
        <v>OP</v>
      </c>
    </row>
    <row r="6314" spans="12:12">
      <c r="L6314" s="16" t="str">
        <f t="shared" si="354"/>
        <v>OP</v>
      </c>
    </row>
    <row r="6315" spans="12:12">
      <c r="L6315" s="16" t="str">
        <f t="shared" si="354"/>
        <v>OP</v>
      </c>
    </row>
    <row r="6316" spans="12:12">
      <c r="L6316" s="16" t="str">
        <f t="shared" si="354"/>
        <v>OP</v>
      </c>
    </row>
    <row r="6317" spans="12:12">
      <c r="L6317" s="16" t="str">
        <f t="shared" si="354"/>
        <v>OP</v>
      </c>
    </row>
    <row r="6318" spans="12:12">
      <c r="L6318" s="16" t="str">
        <f t="shared" si="354"/>
        <v>OP</v>
      </c>
    </row>
    <row r="6319" spans="12:12">
      <c r="L6319" s="16" t="str">
        <f t="shared" si="354"/>
        <v>OP</v>
      </c>
    </row>
    <row r="6320" spans="12:12">
      <c r="L6320" s="16" t="str">
        <f t="shared" si="354"/>
        <v>OP</v>
      </c>
    </row>
    <row r="6321" spans="12:12">
      <c r="L6321" s="16" t="str">
        <f t="shared" si="354"/>
        <v>OP</v>
      </c>
    </row>
    <row r="6322" spans="12:12">
      <c r="L6322" s="16" t="str">
        <f t="shared" si="354"/>
        <v>OP</v>
      </c>
    </row>
    <row r="6323" spans="12:12">
      <c r="L6323" s="16" t="str">
        <f t="shared" si="354"/>
        <v>OP</v>
      </c>
    </row>
    <row r="6324" spans="12:12">
      <c r="L6324" s="16" t="str">
        <f t="shared" si="354"/>
        <v>OP</v>
      </c>
    </row>
    <row r="6325" spans="12:12">
      <c r="L6325" s="16" t="str">
        <f t="shared" si="354"/>
        <v>OP</v>
      </c>
    </row>
    <row r="6326" spans="12:12">
      <c r="L6326" s="16" t="str">
        <f t="shared" si="354"/>
        <v>OP</v>
      </c>
    </row>
    <row r="6327" spans="12:12">
      <c r="L6327" s="16" t="str">
        <f t="shared" si="354"/>
        <v>OP</v>
      </c>
    </row>
    <row r="6328" spans="12:12">
      <c r="L6328" s="16" t="str">
        <f t="shared" si="354"/>
        <v>OP</v>
      </c>
    </row>
    <row r="6329" spans="12:12">
      <c r="L6329" s="16" t="str">
        <f t="shared" si="354"/>
        <v>OP</v>
      </c>
    </row>
    <row r="6330" spans="12:12">
      <c r="L6330" s="16" t="str">
        <f t="shared" si="354"/>
        <v>OP</v>
      </c>
    </row>
    <row r="6331" spans="12:12">
      <c r="L6331" s="16" t="str">
        <f t="shared" si="354"/>
        <v>OP</v>
      </c>
    </row>
    <row r="6332" spans="12:12">
      <c r="L6332" s="16" t="str">
        <f t="shared" si="354"/>
        <v>OP</v>
      </c>
    </row>
    <row r="6333" spans="12:12">
      <c r="L6333" s="16" t="str">
        <f t="shared" si="354"/>
        <v>OP</v>
      </c>
    </row>
    <row r="6334" spans="12:12">
      <c r="L6334" s="16" t="str">
        <f t="shared" si="354"/>
        <v>OP</v>
      </c>
    </row>
    <row r="6335" spans="12:12">
      <c r="L6335" s="16" t="str">
        <f t="shared" si="354"/>
        <v>OP</v>
      </c>
    </row>
    <row r="6336" spans="12:12">
      <c r="L6336" s="16" t="str">
        <f t="shared" si="354"/>
        <v>OP</v>
      </c>
    </row>
    <row r="6337" spans="12:12">
      <c r="L6337" s="16" t="str">
        <f t="shared" si="354"/>
        <v>OP</v>
      </c>
    </row>
    <row r="6338" spans="12:12">
      <c r="L6338" s="16" t="str">
        <f t="shared" si="354"/>
        <v>OP</v>
      </c>
    </row>
    <row r="6339" spans="12:12">
      <c r="L6339" s="16" t="str">
        <f t="shared" si="354"/>
        <v>OP</v>
      </c>
    </row>
    <row r="6340" spans="12:12">
      <c r="L6340" s="16" t="str">
        <f t="shared" si="354"/>
        <v>OP</v>
      </c>
    </row>
    <row r="6341" spans="12:12">
      <c r="L6341" s="16" t="str">
        <f t="shared" si="354"/>
        <v>OP</v>
      </c>
    </row>
    <row r="6342" spans="12:12">
      <c r="L6342" s="16" t="str">
        <f t="shared" ref="L6342:L6405" si="355">IF(J6342&lt;0.9993,"OP","")</f>
        <v>OP</v>
      </c>
    </row>
    <row r="6343" spans="12:12">
      <c r="L6343" s="16" t="str">
        <f t="shared" si="355"/>
        <v>OP</v>
      </c>
    </row>
    <row r="6344" spans="12:12">
      <c r="L6344" s="16" t="str">
        <f t="shared" si="355"/>
        <v>OP</v>
      </c>
    </row>
    <row r="6345" spans="12:12">
      <c r="L6345" s="16" t="str">
        <f t="shared" si="355"/>
        <v>OP</v>
      </c>
    </row>
    <row r="6346" spans="12:12">
      <c r="L6346" s="16" t="str">
        <f t="shared" si="355"/>
        <v>OP</v>
      </c>
    </row>
    <row r="6347" spans="12:12">
      <c r="L6347" s="16" t="str">
        <f t="shared" si="355"/>
        <v>OP</v>
      </c>
    </row>
    <row r="6348" spans="12:12">
      <c r="L6348" s="16" t="str">
        <f t="shared" si="355"/>
        <v>OP</v>
      </c>
    </row>
    <row r="6349" spans="12:12">
      <c r="L6349" s="16" t="str">
        <f t="shared" si="355"/>
        <v>OP</v>
      </c>
    </row>
    <row r="6350" spans="12:12">
      <c r="L6350" s="16" t="str">
        <f t="shared" si="355"/>
        <v>OP</v>
      </c>
    </row>
    <row r="6351" spans="12:12">
      <c r="L6351" s="16" t="str">
        <f t="shared" si="355"/>
        <v>OP</v>
      </c>
    </row>
    <row r="6352" spans="12:12">
      <c r="L6352" s="16" t="str">
        <f t="shared" si="355"/>
        <v>OP</v>
      </c>
    </row>
    <row r="6353" spans="12:12">
      <c r="L6353" s="16" t="str">
        <f t="shared" si="355"/>
        <v>OP</v>
      </c>
    </row>
    <row r="6354" spans="12:12">
      <c r="L6354" s="16" t="str">
        <f t="shared" si="355"/>
        <v>OP</v>
      </c>
    </row>
    <row r="6355" spans="12:12">
      <c r="L6355" s="16" t="str">
        <f t="shared" si="355"/>
        <v>OP</v>
      </c>
    </row>
    <row r="6356" spans="12:12">
      <c r="L6356" s="16" t="str">
        <f t="shared" si="355"/>
        <v>OP</v>
      </c>
    </row>
    <row r="6357" spans="12:12">
      <c r="L6357" s="16" t="str">
        <f t="shared" si="355"/>
        <v>OP</v>
      </c>
    </row>
    <row r="6358" spans="12:12">
      <c r="L6358" s="16" t="str">
        <f t="shared" si="355"/>
        <v>OP</v>
      </c>
    </row>
    <row r="6359" spans="12:12">
      <c r="L6359" s="16" t="str">
        <f t="shared" si="355"/>
        <v>OP</v>
      </c>
    </row>
    <row r="6360" spans="12:12">
      <c r="L6360" s="16" t="str">
        <f t="shared" si="355"/>
        <v>OP</v>
      </c>
    </row>
    <row r="6361" spans="12:12">
      <c r="L6361" s="16" t="str">
        <f t="shared" si="355"/>
        <v>OP</v>
      </c>
    </row>
    <row r="6362" spans="12:12">
      <c r="L6362" s="16" t="str">
        <f t="shared" si="355"/>
        <v>OP</v>
      </c>
    </row>
    <row r="6363" spans="12:12">
      <c r="L6363" s="16" t="str">
        <f t="shared" si="355"/>
        <v>OP</v>
      </c>
    </row>
    <row r="6364" spans="12:12">
      <c r="L6364" s="16" t="str">
        <f t="shared" si="355"/>
        <v>OP</v>
      </c>
    </row>
    <row r="6365" spans="12:12">
      <c r="L6365" s="16" t="str">
        <f t="shared" si="355"/>
        <v>OP</v>
      </c>
    </row>
    <row r="6366" spans="12:12">
      <c r="L6366" s="16" t="str">
        <f t="shared" si="355"/>
        <v>OP</v>
      </c>
    </row>
    <row r="6367" spans="12:12">
      <c r="L6367" s="16" t="str">
        <f t="shared" si="355"/>
        <v>OP</v>
      </c>
    </row>
    <row r="6368" spans="12:12">
      <c r="L6368" s="16" t="str">
        <f t="shared" si="355"/>
        <v>OP</v>
      </c>
    </row>
    <row r="6369" spans="12:12">
      <c r="L6369" s="16" t="str">
        <f t="shared" si="355"/>
        <v>OP</v>
      </c>
    </row>
    <row r="6370" spans="12:12">
      <c r="L6370" s="16" t="str">
        <f t="shared" si="355"/>
        <v>OP</v>
      </c>
    </row>
    <row r="6371" spans="12:12">
      <c r="L6371" s="16" t="str">
        <f t="shared" si="355"/>
        <v>OP</v>
      </c>
    </row>
    <row r="6372" spans="12:12">
      <c r="L6372" s="16" t="str">
        <f t="shared" si="355"/>
        <v>OP</v>
      </c>
    </row>
    <row r="6373" spans="12:12">
      <c r="L6373" s="16" t="str">
        <f t="shared" si="355"/>
        <v>OP</v>
      </c>
    </row>
    <row r="6374" spans="12:12">
      <c r="L6374" s="16" t="str">
        <f t="shared" si="355"/>
        <v>OP</v>
      </c>
    </row>
    <row r="6375" spans="12:12">
      <c r="L6375" s="16" t="str">
        <f t="shared" si="355"/>
        <v>OP</v>
      </c>
    </row>
    <row r="6376" spans="12:12">
      <c r="L6376" s="16" t="str">
        <f t="shared" si="355"/>
        <v>OP</v>
      </c>
    </row>
    <row r="6377" spans="12:12">
      <c r="L6377" s="16" t="str">
        <f t="shared" si="355"/>
        <v>OP</v>
      </c>
    </row>
    <row r="6378" spans="12:12">
      <c r="L6378" s="16" t="str">
        <f t="shared" si="355"/>
        <v>OP</v>
      </c>
    </row>
    <row r="6379" spans="12:12">
      <c r="L6379" s="16" t="str">
        <f t="shared" si="355"/>
        <v>OP</v>
      </c>
    </row>
    <row r="6380" spans="12:12">
      <c r="L6380" s="16" t="str">
        <f t="shared" si="355"/>
        <v>OP</v>
      </c>
    </row>
    <row r="6381" spans="12:12">
      <c r="L6381" s="16" t="str">
        <f t="shared" si="355"/>
        <v>OP</v>
      </c>
    </row>
    <row r="6382" spans="12:12">
      <c r="L6382" s="16" t="str">
        <f t="shared" si="355"/>
        <v>OP</v>
      </c>
    </row>
    <row r="6383" spans="12:12">
      <c r="L6383" s="16" t="str">
        <f t="shared" si="355"/>
        <v>OP</v>
      </c>
    </row>
    <row r="6384" spans="12:12">
      <c r="L6384" s="16" t="str">
        <f t="shared" si="355"/>
        <v>OP</v>
      </c>
    </row>
    <row r="6385" spans="12:12">
      <c r="L6385" s="16" t="str">
        <f t="shared" si="355"/>
        <v>OP</v>
      </c>
    </row>
    <row r="6386" spans="12:12">
      <c r="L6386" s="16" t="str">
        <f t="shared" si="355"/>
        <v>OP</v>
      </c>
    </row>
    <row r="6387" spans="12:12">
      <c r="L6387" s="16" t="str">
        <f t="shared" si="355"/>
        <v>OP</v>
      </c>
    </row>
    <row r="6388" spans="12:12">
      <c r="L6388" s="16" t="str">
        <f t="shared" si="355"/>
        <v>OP</v>
      </c>
    </row>
    <row r="6389" spans="12:12">
      <c r="L6389" s="16" t="str">
        <f t="shared" si="355"/>
        <v>OP</v>
      </c>
    </row>
    <row r="6390" spans="12:12">
      <c r="L6390" s="16" t="str">
        <f t="shared" si="355"/>
        <v>OP</v>
      </c>
    </row>
    <row r="6391" spans="12:12">
      <c r="L6391" s="16" t="str">
        <f t="shared" si="355"/>
        <v>OP</v>
      </c>
    </row>
    <row r="6392" spans="12:12">
      <c r="L6392" s="16" t="str">
        <f t="shared" si="355"/>
        <v>OP</v>
      </c>
    </row>
    <row r="6393" spans="12:12">
      <c r="L6393" s="16" t="str">
        <f t="shared" si="355"/>
        <v>OP</v>
      </c>
    </row>
    <row r="6394" spans="12:12">
      <c r="L6394" s="16" t="str">
        <f t="shared" si="355"/>
        <v>OP</v>
      </c>
    </row>
    <row r="6395" spans="12:12">
      <c r="L6395" s="16" t="str">
        <f t="shared" si="355"/>
        <v>OP</v>
      </c>
    </row>
    <row r="6396" spans="12:12">
      <c r="L6396" s="16" t="str">
        <f t="shared" si="355"/>
        <v>OP</v>
      </c>
    </row>
    <row r="6397" spans="12:12">
      <c r="L6397" s="16" t="str">
        <f t="shared" si="355"/>
        <v>OP</v>
      </c>
    </row>
    <row r="6398" spans="12:12">
      <c r="L6398" s="16" t="str">
        <f t="shared" si="355"/>
        <v>OP</v>
      </c>
    </row>
    <row r="6399" spans="12:12">
      <c r="L6399" s="16" t="str">
        <f t="shared" si="355"/>
        <v>OP</v>
      </c>
    </row>
    <row r="6400" spans="12:12">
      <c r="L6400" s="16" t="str">
        <f t="shared" si="355"/>
        <v>OP</v>
      </c>
    </row>
    <row r="6401" spans="12:12">
      <c r="L6401" s="16" t="str">
        <f t="shared" si="355"/>
        <v>OP</v>
      </c>
    </row>
    <row r="6402" spans="12:12">
      <c r="L6402" s="16" t="str">
        <f t="shared" si="355"/>
        <v>OP</v>
      </c>
    </row>
    <row r="6403" spans="12:12">
      <c r="L6403" s="16" t="str">
        <f t="shared" si="355"/>
        <v>OP</v>
      </c>
    </row>
    <row r="6404" spans="12:12">
      <c r="L6404" s="16" t="str">
        <f t="shared" si="355"/>
        <v>OP</v>
      </c>
    </row>
    <row r="6405" spans="12:12">
      <c r="L6405" s="16" t="str">
        <f t="shared" si="355"/>
        <v>OP</v>
      </c>
    </row>
    <row r="6406" spans="12:12">
      <c r="L6406" s="16" t="str">
        <f t="shared" ref="L6406:L6469" si="356">IF(J6406&lt;0.9993,"OP","")</f>
        <v>OP</v>
      </c>
    </row>
    <row r="6407" spans="12:12">
      <c r="L6407" s="16" t="str">
        <f t="shared" si="356"/>
        <v>OP</v>
      </c>
    </row>
    <row r="6408" spans="12:12">
      <c r="L6408" s="16" t="str">
        <f t="shared" si="356"/>
        <v>OP</v>
      </c>
    </row>
    <row r="6409" spans="12:12">
      <c r="L6409" s="16" t="str">
        <f t="shared" si="356"/>
        <v>OP</v>
      </c>
    </row>
    <row r="6410" spans="12:12">
      <c r="L6410" s="16" t="str">
        <f t="shared" si="356"/>
        <v>OP</v>
      </c>
    </row>
    <row r="6411" spans="12:12">
      <c r="L6411" s="16" t="str">
        <f t="shared" si="356"/>
        <v>OP</v>
      </c>
    </row>
    <row r="6412" spans="12:12">
      <c r="L6412" s="16" t="str">
        <f t="shared" si="356"/>
        <v>OP</v>
      </c>
    </row>
    <row r="6413" spans="12:12">
      <c r="L6413" s="16" t="str">
        <f t="shared" si="356"/>
        <v>OP</v>
      </c>
    </row>
    <row r="6414" spans="12:12">
      <c r="L6414" s="16" t="str">
        <f t="shared" si="356"/>
        <v>OP</v>
      </c>
    </row>
    <row r="6415" spans="12:12">
      <c r="L6415" s="16" t="str">
        <f t="shared" si="356"/>
        <v>OP</v>
      </c>
    </row>
    <row r="6416" spans="12:12">
      <c r="L6416" s="16" t="str">
        <f t="shared" si="356"/>
        <v>OP</v>
      </c>
    </row>
    <row r="6417" spans="12:12">
      <c r="L6417" s="16" t="str">
        <f t="shared" si="356"/>
        <v>OP</v>
      </c>
    </row>
    <row r="6418" spans="12:12">
      <c r="L6418" s="16" t="str">
        <f t="shared" si="356"/>
        <v>OP</v>
      </c>
    </row>
    <row r="6419" spans="12:12">
      <c r="L6419" s="16" t="str">
        <f t="shared" si="356"/>
        <v>OP</v>
      </c>
    </row>
    <row r="6420" spans="12:12">
      <c r="L6420" s="16" t="str">
        <f t="shared" si="356"/>
        <v>OP</v>
      </c>
    </row>
    <row r="6421" spans="12:12">
      <c r="L6421" s="16" t="str">
        <f t="shared" si="356"/>
        <v>OP</v>
      </c>
    </row>
    <row r="6422" spans="12:12">
      <c r="L6422" s="16" t="str">
        <f t="shared" si="356"/>
        <v>OP</v>
      </c>
    </row>
    <row r="6423" spans="12:12">
      <c r="L6423" s="16" t="str">
        <f t="shared" si="356"/>
        <v>OP</v>
      </c>
    </row>
    <row r="6424" spans="12:12">
      <c r="L6424" s="16" t="str">
        <f t="shared" si="356"/>
        <v>OP</v>
      </c>
    </row>
    <row r="6425" spans="12:12">
      <c r="L6425" s="16" t="str">
        <f t="shared" si="356"/>
        <v>OP</v>
      </c>
    </row>
    <row r="6426" spans="12:12">
      <c r="L6426" s="16" t="str">
        <f t="shared" si="356"/>
        <v>OP</v>
      </c>
    </row>
    <row r="6427" spans="12:12">
      <c r="L6427" s="16" t="str">
        <f t="shared" si="356"/>
        <v>OP</v>
      </c>
    </row>
    <row r="6428" spans="12:12">
      <c r="L6428" s="16" t="str">
        <f t="shared" si="356"/>
        <v>OP</v>
      </c>
    </row>
    <row r="6429" spans="12:12">
      <c r="L6429" s="16" t="str">
        <f t="shared" si="356"/>
        <v>OP</v>
      </c>
    </row>
    <row r="6430" spans="12:12">
      <c r="L6430" s="16" t="str">
        <f t="shared" si="356"/>
        <v>OP</v>
      </c>
    </row>
    <row r="6431" spans="12:12">
      <c r="L6431" s="16" t="str">
        <f t="shared" si="356"/>
        <v>OP</v>
      </c>
    </row>
    <row r="6432" spans="12:12">
      <c r="L6432" s="16" t="str">
        <f t="shared" si="356"/>
        <v>OP</v>
      </c>
    </row>
    <row r="6433" spans="12:12">
      <c r="L6433" s="16" t="str">
        <f t="shared" si="356"/>
        <v>OP</v>
      </c>
    </row>
    <row r="6434" spans="12:12">
      <c r="L6434" s="16" t="str">
        <f t="shared" si="356"/>
        <v>OP</v>
      </c>
    </row>
    <row r="6435" spans="12:12">
      <c r="L6435" s="16" t="str">
        <f t="shared" si="356"/>
        <v>OP</v>
      </c>
    </row>
    <row r="6436" spans="12:12">
      <c r="L6436" s="16" t="str">
        <f t="shared" si="356"/>
        <v>OP</v>
      </c>
    </row>
    <row r="6437" spans="12:12">
      <c r="L6437" s="16" t="str">
        <f t="shared" si="356"/>
        <v>OP</v>
      </c>
    </row>
    <row r="6438" spans="12:12">
      <c r="L6438" s="16" t="str">
        <f t="shared" si="356"/>
        <v>OP</v>
      </c>
    </row>
    <row r="6439" spans="12:12">
      <c r="L6439" s="16" t="str">
        <f t="shared" si="356"/>
        <v>OP</v>
      </c>
    </row>
    <row r="6440" spans="12:12">
      <c r="L6440" s="16" t="str">
        <f t="shared" si="356"/>
        <v>OP</v>
      </c>
    </row>
    <row r="6441" spans="12:12">
      <c r="L6441" s="16" t="str">
        <f t="shared" si="356"/>
        <v>OP</v>
      </c>
    </row>
    <row r="6442" spans="12:12">
      <c r="L6442" s="16" t="str">
        <f t="shared" si="356"/>
        <v>OP</v>
      </c>
    </row>
    <row r="6443" spans="12:12">
      <c r="L6443" s="16" t="str">
        <f t="shared" si="356"/>
        <v>OP</v>
      </c>
    </row>
    <row r="6444" spans="12:12">
      <c r="L6444" s="16" t="str">
        <f t="shared" si="356"/>
        <v>OP</v>
      </c>
    </row>
    <row r="6445" spans="12:12">
      <c r="L6445" s="16" t="str">
        <f t="shared" si="356"/>
        <v>OP</v>
      </c>
    </row>
    <row r="6446" spans="12:12">
      <c r="L6446" s="16" t="str">
        <f t="shared" si="356"/>
        <v>OP</v>
      </c>
    </row>
    <row r="6447" spans="12:12">
      <c r="L6447" s="16" t="str">
        <f t="shared" si="356"/>
        <v>OP</v>
      </c>
    </row>
    <row r="6448" spans="12:12">
      <c r="L6448" s="16" t="str">
        <f t="shared" si="356"/>
        <v>OP</v>
      </c>
    </row>
    <row r="6449" spans="12:12">
      <c r="L6449" s="16" t="str">
        <f t="shared" si="356"/>
        <v>OP</v>
      </c>
    </row>
    <row r="6450" spans="12:12">
      <c r="L6450" s="16" t="str">
        <f t="shared" si="356"/>
        <v>OP</v>
      </c>
    </row>
    <row r="6451" spans="12:12">
      <c r="L6451" s="16" t="str">
        <f t="shared" si="356"/>
        <v>OP</v>
      </c>
    </row>
    <row r="6452" spans="12:12">
      <c r="L6452" s="16" t="str">
        <f t="shared" si="356"/>
        <v>OP</v>
      </c>
    </row>
    <row r="6453" spans="12:12">
      <c r="L6453" s="16" t="str">
        <f t="shared" si="356"/>
        <v>OP</v>
      </c>
    </row>
    <row r="6454" spans="12:12">
      <c r="L6454" s="16" t="str">
        <f t="shared" si="356"/>
        <v>OP</v>
      </c>
    </row>
    <row r="6455" spans="12:12">
      <c r="L6455" s="16" t="str">
        <f t="shared" si="356"/>
        <v>OP</v>
      </c>
    </row>
    <row r="6456" spans="12:12">
      <c r="L6456" s="16" t="str">
        <f t="shared" si="356"/>
        <v>OP</v>
      </c>
    </row>
    <row r="6457" spans="12:12">
      <c r="L6457" s="16" t="str">
        <f t="shared" si="356"/>
        <v>OP</v>
      </c>
    </row>
    <row r="6458" spans="12:12">
      <c r="L6458" s="16" t="str">
        <f t="shared" si="356"/>
        <v>OP</v>
      </c>
    </row>
    <row r="6459" spans="12:12">
      <c r="L6459" s="16" t="str">
        <f t="shared" si="356"/>
        <v>OP</v>
      </c>
    </row>
    <row r="6460" spans="12:12">
      <c r="L6460" s="16" t="str">
        <f t="shared" si="356"/>
        <v>OP</v>
      </c>
    </row>
    <row r="6461" spans="12:12">
      <c r="L6461" s="16" t="str">
        <f t="shared" si="356"/>
        <v>OP</v>
      </c>
    </row>
    <row r="6462" spans="12:12">
      <c r="L6462" s="16" t="str">
        <f t="shared" si="356"/>
        <v>OP</v>
      </c>
    </row>
    <row r="6463" spans="12:12">
      <c r="L6463" s="16" t="str">
        <f t="shared" si="356"/>
        <v>OP</v>
      </c>
    </row>
    <row r="6464" spans="12:12">
      <c r="L6464" s="16" t="str">
        <f t="shared" si="356"/>
        <v>OP</v>
      </c>
    </row>
    <row r="6465" spans="12:12">
      <c r="L6465" s="16" t="str">
        <f t="shared" si="356"/>
        <v>OP</v>
      </c>
    </row>
    <row r="6466" spans="12:12">
      <c r="L6466" s="16" t="str">
        <f t="shared" si="356"/>
        <v>OP</v>
      </c>
    </row>
    <row r="6467" spans="12:12">
      <c r="L6467" s="16" t="str">
        <f t="shared" si="356"/>
        <v>OP</v>
      </c>
    </row>
    <row r="6468" spans="12:12">
      <c r="L6468" s="16" t="str">
        <f t="shared" si="356"/>
        <v>OP</v>
      </c>
    </row>
    <row r="6469" spans="12:12">
      <c r="L6469" s="16" t="str">
        <f t="shared" si="356"/>
        <v>OP</v>
      </c>
    </row>
    <row r="6470" spans="12:12">
      <c r="L6470" s="16" t="str">
        <f t="shared" ref="L6470:L6533" si="357">IF(J6470&lt;0.9993,"OP","")</f>
        <v>OP</v>
      </c>
    </row>
    <row r="6471" spans="12:12">
      <c r="L6471" s="16" t="str">
        <f t="shared" si="357"/>
        <v>OP</v>
      </c>
    </row>
    <row r="6472" spans="12:12">
      <c r="L6472" s="16" t="str">
        <f t="shared" si="357"/>
        <v>OP</v>
      </c>
    </row>
    <row r="6473" spans="12:12">
      <c r="L6473" s="16" t="str">
        <f t="shared" si="357"/>
        <v>OP</v>
      </c>
    </row>
    <row r="6474" spans="12:12">
      <c r="L6474" s="16" t="str">
        <f t="shared" si="357"/>
        <v>OP</v>
      </c>
    </row>
    <row r="6475" spans="12:12">
      <c r="L6475" s="16" t="str">
        <f t="shared" si="357"/>
        <v>OP</v>
      </c>
    </row>
    <row r="6476" spans="12:12">
      <c r="L6476" s="16" t="str">
        <f t="shared" si="357"/>
        <v>OP</v>
      </c>
    </row>
    <row r="6477" spans="12:12">
      <c r="L6477" s="16" t="str">
        <f t="shared" si="357"/>
        <v>OP</v>
      </c>
    </row>
    <row r="6478" spans="12:12">
      <c r="L6478" s="16" t="str">
        <f t="shared" si="357"/>
        <v>OP</v>
      </c>
    </row>
    <row r="6479" spans="12:12">
      <c r="L6479" s="16" t="str">
        <f t="shared" si="357"/>
        <v>OP</v>
      </c>
    </row>
    <row r="6480" spans="12:12">
      <c r="L6480" s="16" t="str">
        <f t="shared" si="357"/>
        <v>OP</v>
      </c>
    </row>
    <row r="6481" spans="12:12">
      <c r="L6481" s="16" t="str">
        <f t="shared" si="357"/>
        <v>OP</v>
      </c>
    </row>
    <row r="6482" spans="12:12">
      <c r="L6482" s="16" t="str">
        <f t="shared" si="357"/>
        <v>OP</v>
      </c>
    </row>
    <row r="6483" spans="12:12">
      <c r="L6483" s="16" t="str">
        <f t="shared" si="357"/>
        <v>OP</v>
      </c>
    </row>
    <row r="6484" spans="12:12">
      <c r="L6484" s="16" t="str">
        <f t="shared" si="357"/>
        <v>OP</v>
      </c>
    </row>
    <row r="6485" spans="12:12">
      <c r="L6485" s="16" t="str">
        <f t="shared" si="357"/>
        <v>OP</v>
      </c>
    </row>
    <row r="6486" spans="12:12">
      <c r="L6486" s="16" t="str">
        <f t="shared" si="357"/>
        <v>OP</v>
      </c>
    </row>
    <row r="6487" spans="12:12">
      <c r="L6487" s="16" t="str">
        <f t="shared" si="357"/>
        <v>OP</v>
      </c>
    </row>
    <row r="6488" spans="12:12">
      <c r="L6488" s="16" t="str">
        <f t="shared" si="357"/>
        <v>OP</v>
      </c>
    </row>
    <row r="6489" spans="12:12">
      <c r="L6489" s="16" t="str">
        <f t="shared" si="357"/>
        <v>OP</v>
      </c>
    </row>
    <row r="6490" spans="12:12">
      <c r="L6490" s="16" t="str">
        <f t="shared" si="357"/>
        <v>OP</v>
      </c>
    </row>
    <row r="6491" spans="12:12">
      <c r="L6491" s="16" t="str">
        <f t="shared" si="357"/>
        <v>OP</v>
      </c>
    </row>
    <row r="6492" spans="12:12">
      <c r="L6492" s="16" t="str">
        <f t="shared" si="357"/>
        <v>OP</v>
      </c>
    </row>
    <row r="6493" spans="12:12">
      <c r="L6493" s="16" t="str">
        <f t="shared" si="357"/>
        <v>OP</v>
      </c>
    </row>
    <row r="6494" spans="12:12">
      <c r="L6494" s="16" t="str">
        <f t="shared" si="357"/>
        <v>OP</v>
      </c>
    </row>
    <row r="6495" spans="12:12">
      <c r="L6495" s="16" t="str">
        <f t="shared" si="357"/>
        <v>OP</v>
      </c>
    </row>
    <row r="6496" spans="12:12">
      <c r="L6496" s="16" t="str">
        <f t="shared" si="357"/>
        <v>OP</v>
      </c>
    </row>
    <row r="6497" spans="12:12">
      <c r="L6497" s="16" t="str">
        <f t="shared" si="357"/>
        <v>OP</v>
      </c>
    </row>
    <row r="6498" spans="12:12">
      <c r="L6498" s="16" t="str">
        <f t="shared" si="357"/>
        <v>OP</v>
      </c>
    </row>
    <row r="6499" spans="12:12">
      <c r="L6499" s="16" t="str">
        <f t="shared" si="357"/>
        <v>OP</v>
      </c>
    </row>
    <row r="6500" spans="12:12">
      <c r="L6500" s="16" t="str">
        <f t="shared" si="357"/>
        <v>OP</v>
      </c>
    </row>
    <row r="6501" spans="12:12">
      <c r="L6501" s="16" t="str">
        <f t="shared" si="357"/>
        <v>OP</v>
      </c>
    </row>
    <row r="6502" spans="12:12">
      <c r="L6502" s="16" t="str">
        <f t="shared" si="357"/>
        <v>OP</v>
      </c>
    </row>
    <row r="6503" spans="12:12">
      <c r="L6503" s="16" t="str">
        <f t="shared" si="357"/>
        <v>OP</v>
      </c>
    </row>
    <row r="6504" spans="12:12">
      <c r="L6504" s="16" t="str">
        <f t="shared" si="357"/>
        <v>OP</v>
      </c>
    </row>
    <row r="6505" spans="12:12">
      <c r="L6505" s="16" t="str">
        <f t="shared" si="357"/>
        <v>OP</v>
      </c>
    </row>
    <row r="6506" spans="12:12">
      <c r="L6506" s="16" t="str">
        <f t="shared" si="357"/>
        <v>OP</v>
      </c>
    </row>
    <row r="6507" spans="12:12">
      <c r="L6507" s="16" t="str">
        <f t="shared" si="357"/>
        <v>OP</v>
      </c>
    </row>
    <row r="6508" spans="12:12">
      <c r="L6508" s="16" t="str">
        <f t="shared" si="357"/>
        <v>OP</v>
      </c>
    </row>
    <row r="6509" spans="12:12">
      <c r="L6509" s="16" t="str">
        <f t="shared" si="357"/>
        <v>OP</v>
      </c>
    </row>
    <row r="6510" spans="12:12">
      <c r="L6510" s="16" t="str">
        <f t="shared" si="357"/>
        <v>OP</v>
      </c>
    </row>
    <row r="6511" spans="12:12">
      <c r="L6511" s="16" t="str">
        <f t="shared" si="357"/>
        <v>OP</v>
      </c>
    </row>
    <row r="6512" spans="12:12">
      <c r="L6512" s="16" t="str">
        <f t="shared" si="357"/>
        <v>OP</v>
      </c>
    </row>
    <row r="6513" spans="12:12">
      <c r="L6513" s="16" t="str">
        <f t="shared" si="357"/>
        <v>OP</v>
      </c>
    </row>
    <row r="6514" spans="12:12">
      <c r="L6514" s="16" t="str">
        <f t="shared" si="357"/>
        <v>OP</v>
      </c>
    </row>
    <row r="6515" spans="12:12">
      <c r="L6515" s="16" t="str">
        <f t="shared" si="357"/>
        <v>OP</v>
      </c>
    </row>
    <row r="6516" spans="12:12">
      <c r="L6516" s="16" t="str">
        <f t="shared" si="357"/>
        <v>OP</v>
      </c>
    </row>
    <row r="6517" spans="12:12">
      <c r="L6517" s="16" t="str">
        <f t="shared" si="357"/>
        <v>OP</v>
      </c>
    </row>
    <row r="6518" spans="12:12">
      <c r="L6518" s="16" t="str">
        <f t="shared" si="357"/>
        <v>OP</v>
      </c>
    </row>
    <row r="6519" spans="12:12">
      <c r="L6519" s="16" t="str">
        <f t="shared" si="357"/>
        <v>OP</v>
      </c>
    </row>
    <row r="6520" spans="12:12">
      <c r="L6520" s="16" t="str">
        <f t="shared" si="357"/>
        <v>OP</v>
      </c>
    </row>
    <row r="6521" spans="12:12">
      <c r="L6521" s="16" t="str">
        <f t="shared" si="357"/>
        <v>OP</v>
      </c>
    </row>
    <row r="6522" spans="12:12">
      <c r="L6522" s="16" t="str">
        <f t="shared" si="357"/>
        <v>OP</v>
      </c>
    </row>
    <row r="6523" spans="12:12">
      <c r="L6523" s="16" t="str">
        <f t="shared" si="357"/>
        <v>OP</v>
      </c>
    </row>
    <row r="6524" spans="12:12">
      <c r="L6524" s="16" t="str">
        <f t="shared" si="357"/>
        <v>OP</v>
      </c>
    </row>
    <row r="6525" spans="12:12">
      <c r="L6525" s="16" t="str">
        <f t="shared" si="357"/>
        <v>OP</v>
      </c>
    </row>
    <row r="6526" spans="12:12">
      <c r="L6526" s="16" t="str">
        <f t="shared" si="357"/>
        <v>OP</v>
      </c>
    </row>
    <row r="6527" spans="12:12">
      <c r="L6527" s="16" t="str">
        <f t="shared" si="357"/>
        <v>OP</v>
      </c>
    </row>
    <row r="6528" spans="12:12">
      <c r="L6528" s="16" t="str">
        <f t="shared" si="357"/>
        <v>OP</v>
      </c>
    </row>
    <row r="6529" spans="12:12">
      <c r="L6529" s="16" t="str">
        <f t="shared" si="357"/>
        <v>OP</v>
      </c>
    </row>
    <row r="6530" spans="12:12">
      <c r="L6530" s="16" t="str">
        <f t="shared" si="357"/>
        <v>OP</v>
      </c>
    </row>
    <row r="6531" spans="12:12">
      <c r="L6531" s="16" t="str">
        <f t="shared" si="357"/>
        <v>OP</v>
      </c>
    </row>
    <row r="6532" spans="12:12">
      <c r="L6532" s="16" t="str">
        <f t="shared" si="357"/>
        <v>OP</v>
      </c>
    </row>
    <row r="6533" spans="12:12">
      <c r="L6533" s="16" t="str">
        <f t="shared" si="357"/>
        <v>OP</v>
      </c>
    </row>
    <row r="6534" spans="12:12">
      <c r="L6534" s="16" t="str">
        <f t="shared" ref="L6534:L6597" si="358">IF(J6534&lt;0.9993,"OP","")</f>
        <v>OP</v>
      </c>
    </row>
    <row r="6535" spans="12:12">
      <c r="L6535" s="16" t="str">
        <f t="shared" si="358"/>
        <v>OP</v>
      </c>
    </row>
    <row r="6536" spans="12:12">
      <c r="L6536" s="16" t="str">
        <f t="shared" si="358"/>
        <v>OP</v>
      </c>
    </row>
    <row r="6537" spans="12:12">
      <c r="L6537" s="16" t="str">
        <f t="shared" si="358"/>
        <v>OP</v>
      </c>
    </row>
    <row r="6538" spans="12:12">
      <c r="L6538" s="16" t="str">
        <f t="shared" si="358"/>
        <v>OP</v>
      </c>
    </row>
    <row r="6539" spans="12:12">
      <c r="L6539" s="16" t="str">
        <f t="shared" si="358"/>
        <v>OP</v>
      </c>
    </row>
    <row r="6540" spans="12:12">
      <c r="L6540" s="16" t="str">
        <f t="shared" si="358"/>
        <v>OP</v>
      </c>
    </row>
    <row r="6541" spans="12:12">
      <c r="L6541" s="16" t="str">
        <f t="shared" si="358"/>
        <v>OP</v>
      </c>
    </row>
    <row r="6542" spans="12:12">
      <c r="L6542" s="16" t="str">
        <f t="shared" si="358"/>
        <v>OP</v>
      </c>
    </row>
    <row r="6543" spans="12:12">
      <c r="L6543" s="16" t="str">
        <f t="shared" si="358"/>
        <v>OP</v>
      </c>
    </row>
    <row r="6544" spans="12:12">
      <c r="L6544" s="16" t="str">
        <f t="shared" si="358"/>
        <v>OP</v>
      </c>
    </row>
    <row r="6545" spans="12:12">
      <c r="L6545" s="16" t="str">
        <f t="shared" si="358"/>
        <v>OP</v>
      </c>
    </row>
    <row r="6546" spans="12:12">
      <c r="L6546" s="16" t="str">
        <f t="shared" si="358"/>
        <v>OP</v>
      </c>
    </row>
    <row r="6547" spans="12:12">
      <c r="L6547" s="16" t="str">
        <f t="shared" si="358"/>
        <v>OP</v>
      </c>
    </row>
    <row r="6548" spans="12:12">
      <c r="L6548" s="16" t="str">
        <f t="shared" si="358"/>
        <v>OP</v>
      </c>
    </row>
    <row r="6549" spans="12:12">
      <c r="L6549" s="16" t="str">
        <f t="shared" si="358"/>
        <v>OP</v>
      </c>
    </row>
    <row r="6550" spans="12:12">
      <c r="L6550" s="16" t="str">
        <f t="shared" si="358"/>
        <v>OP</v>
      </c>
    </row>
    <row r="6551" spans="12:12">
      <c r="L6551" s="16" t="str">
        <f t="shared" si="358"/>
        <v>OP</v>
      </c>
    </row>
    <row r="6552" spans="12:12">
      <c r="L6552" s="16" t="str">
        <f t="shared" si="358"/>
        <v>OP</v>
      </c>
    </row>
    <row r="6553" spans="12:12">
      <c r="L6553" s="16" t="str">
        <f t="shared" si="358"/>
        <v>OP</v>
      </c>
    </row>
    <row r="6554" spans="12:12">
      <c r="L6554" s="16" t="str">
        <f t="shared" si="358"/>
        <v>OP</v>
      </c>
    </row>
    <row r="6555" spans="12:12">
      <c r="L6555" s="16" t="str">
        <f t="shared" si="358"/>
        <v>OP</v>
      </c>
    </row>
    <row r="6556" spans="12:12">
      <c r="L6556" s="16" t="str">
        <f t="shared" si="358"/>
        <v>OP</v>
      </c>
    </row>
    <row r="6557" spans="12:12">
      <c r="L6557" s="16" t="str">
        <f t="shared" si="358"/>
        <v>OP</v>
      </c>
    </row>
    <row r="6558" spans="12:12">
      <c r="L6558" s="16" t="str">
        <f t="shared" si="358"/>
        <v>OP</v>
      </c>
    </row>
    <row r="6559" spans="12:12">
      <c r="L6559" s="16" t="str">
        <f t="shared" si="358"/>
        <v>OP</v>
      </c>
    </row>
    <row r="6560" spans="12:12">
      <c r="L6560" s="16" t="str">
        <f t="shared" si="358"/>
        <v>OP</v>
      </c>
    </row>
    <row r="6561" spans="12:12">
      <c r="L6561" s="16" t="str">
        <f t="shared" si="358"/>
        <v>OP</v>
      </c>
    </row>
    <row r="6562" spans="12:12">
      <c r="L6562" s="16" t="str">
        <f t="shared" si="358"/>
        <v>OP</v>
      </c>
    </row>
    <row r="6563" spans="12:12">
      <c r="L6563" s="16" t="str">
        <f t="shared" si="358"/>
        <v>OP</v>
      </c>
    </row>
    <row r="6564" spans="12:12">
      <c r="L6564" s="16" t="str">
        <f t="shared" si="358"/>
        <v>OP</v>
      </c>
    </row>
    <row r="6565" spans="12:12">
      <c r="L6565" s="16" t="str">
        <f t="shared" si="358"/>
        <v>OP</v>
      </c>
    </row>
    <row r="6566" spans="12:12">
      <c r="L6566" s="16" t="str">
        <f t="shared" si="358"/>
        <v>OP</v>
      </c>
    </row>
    <row r="6567" spans="12:12">
      <c r="L6567" s="16" t="str">
        <f t="shared" si="358"/>
        <v>OP</v>
      </c>
    </row>
    <row r="6568" spans="12:12">
      <c r="L6568" s="16" t="str">
        <f t="shared" si="358"/>
        <v>OP</v>
      </c>
    </row>
    <row r="6569" spans="12:12">
      <c r="L6569" s="16" t="str">
        <f t="shared" si="358"/>
        <v>OP</v>
      </c>
    </row>
    <row r="6570" spans="12:12">
      <c r="L6570" s="16" t="str">
        <f t="shared" si="358"/>
        <v>OP</v>
      </c>
    </row>
    <row r="6571" spans="12:12">
      <c r="L6571" s="16" t="str">
        <f t="shared" si="358"/>
        <v>OP</v>
      </c>
    </row>
    <row r="6572" spans="12:12">
      <c r="L6572" s="16" t="str">
        <f t="shared" si="358"/>
        <v>OP</v>
      </c>
    </row>
    <row r="6573" spans="12:12">
      <c r="L6573" s="16" t="str">
        <f t="shared" si="358"/>
        <v>OP</v>
      </c>
    </row>
    <row r="6574" spans="12:12">
      <c r="L6574" s="16" t="str">
        <f t="shared" si="358"/>
        <v>OP</v>
      </c>
    </row>
    <row r="6575" spans="12:12">
      <c r="L6575" s="16" t="str">
        <f t="shared" si="358"/>
        <v>OP</v>
      </c>
    </row>
    <row r="6576" spans="12:12">
      <c r="L6576" s="16" t="str">
        <f t="shared" si="358"/>
        <v>OP</v>
      </c>
    </row>
    <row r="6577" spans="12:12">
      <c r="L6577" s="16" t="str">
        <f t="shared" si="358"/>
        <v>OP</v>
      </c>
    </row>
    <row r="6578" spans="12:12">
      <c r="L6578" s="16" t="str">
        <f t="shared" si="358"/>
        <v>OP</v>
      </c>
    </row>
    <row r="6579" spans="12:12">
      <c r="L6579" s="16" t="str">
        <f t="shared" si="358"/>
        <v>OP</v>
      </c>
    </row>
    <row r="6580" spans="12:12">
      <c r="L6580" s="16" t="str">
        <f t="shared" si="358"/>
        <v>OP</v>
      </c>
    </row>
    <row r="6581" spans="12:12">
      <c r="L6581" s="16" t="str">
        <f t="shared" si="358"/>
        <v>OP</v>
      </c>
    </row>
    <row r="6582" spans="12:12">
      <c r="L6582" s="16" t="str">
        <f t="shared" si="358"/>
        <v>OP</v>
      </c>
    </row>
    <row r="6583" spans="12:12">
      <c r="L6583" s="16" t="str">
        <f t="shared" si="358"/>
        <v>OP</v>
      </c>
    </row>
    <row r="6584" spans="12:12">
      <c r="L6584" s="16" t="str">
        <f t="shared" si="358"/>
        <v>OP</v>
      </c>
    </row>
    <row r="6585" spans="12:12">
      <c r="L6585" s="16" t="str">
        <f t="shared" si="358"/>
        <v>OP</v>
      </c>
    </row>
    <row r="6586" spans="12:12">
      <c r="L6586" s="16" t="str">
        <f t="shared" si="358"/>
        <v>OP</v>
      </c>
    </row>
    <row r="6587" spans="12:12">
      <c r="L6587" s="16" t="str">
        <f t="shared" si="358"/>
        <v>OP</v>
      </c>
    </row>
    <row r="6588" spans="12:12">
      <c r="L6588" s="16" t="str">
        <f t="shared" si="358"/>
        <v>OP</v>
      </c>
    </row>
    <row r="6589" spans="12:12">
      <c r="L6589" s="16" t="str">
        <f t="shared" si="358"/>
        <v>OP</v>
      </c>
    </row>
    <row r="6590" spans="12:12">
      <c r="L6590" s="16" t="str">
        <f t="shared" si="358"/>
        <v>OP</v>
      </c>
    </row>
    <row r="6591" spans="12:12">
      <c r="L6591" s="16" t="str">
        <f t="shared" si="358"/>
        <v>OP</v>
      </c>
    </row>
    <row r="6592" spans="12:12">
      <c r="L6592" s="16" t="str">
        <f t="shared" si="358"/>
        <v>OP</v>
      </c>
    </row>
    <row r="6593" spans="12:12">
      <c r="L6593" s="16" t="str">
        <f t="shared" si="358"/>
        <v>OP</v>
      </c>
    </row>
    <row r="6594" spans="12:12">
      <c r="L6594" s="16" t="str">
        <f t="shared" si="358"/>
        <v>OP</v>
      </c>
    </row>
    <row r="6595" spans="12:12">
      <c r="L6595" s="16" t="str">
        <f t="shared" si="358"/>
        <v>OP</v>
      </c>
    </row>
    <row r="6596" spans="12:12">
      <c r="L6596" s="16" t="str">
        <f t="shared" si="358"/>
        <v>OP</v>
      </c>
    </row>
    <row r="6597" spans="12:12">
      <c r="L6597" s="16" t="str">
        <f t="shared" si="358"/>
        <v>OP</v>
      </c>
    </row>
    <row r="6598" spans="12:12">
      <c r="L6598" s="16" t="str">
        <f t="shared" ref="L6598:L6661" si="359">IF(J6598&lt;0.9993,"OP","")</f>
        <v>OP</v>
      </c>
    </row>
    <row r="6599" spans="12:12">
      <c r="L6599" s="16" t="str">
        <f t="shared" si="359"/>
        <v>OP</v>
      </c>
    </row>
    <row r="6600" spans="12:12">
      <c r="L6600" s="16" t="str">
        <f t="shared" si="359"/>
        <v>OP</v>
      </c>
    </row>
    <row r="6601" spans="12:12">
      <c r="L6601" s="16" t="str">
        <f t="shared" si="359"/>
        <v>OP</v>
      </c>
    </row>
    <row r="6602" spans="12:12">
      <c r="L6602" s="16" t="str">
        <f t="shared" si="359"/>
        <v>OP</v>
      </c>
    </row>
    <row r="6603" spans="12:12">
      <c r="L6603" s="16" t="str">
        <f t="shared" si="359"/>
        <v>OP</v>
      </c>
    </row>
    <row r="6604" spans="12:12">
      <c r="L6604" s="16" t="str">
        <f t="shared" si="359"/>
        <v>OP</v>
      </c>
    </row>
    <row r="6605" spans="12:12">
      <c r="L6605" s="16" t="str">
        <f t="shared" si="359"/>
        <v>OP</v>
      </c>
    </row>
    <row r="6606" spans="12:12">
      <c r="L6606" s="16" t="str">
        <f t="shared" si="359"/>
        <v>OP</v>
      </c>
    </row>
    <row r="6607" spans="12:12">
      <c r="L6607" s="16" t="str">
        <f t="shared" si="359"/>
        <v>OP</v>
      </c>
    </row>
    <row r="6608" spans="12:12">
      <c r="L6608" s="16" t="str">
        <f t="shared" si="359"/>
        <v>OP</v>
      </c>
    </row>
    <row r="6609" spans="12:12">
      <c r="L6609" s="16" t="str">
        <f t="shared" si="359"/>
        <v>OP</v>
      </c>
    </row>
    <row r="6610" spans="12:12">
      <c r="L6610" s="16" t="str">
        <f t="shared" si="359"/>
        <v>OP</v>
      </c>
    </row>
    <row r="6611" spans="12:12">
      <c r="L6611" s="16" t="str">
        <f t="shared" si="359"/>
        <v>OP</v>
      </c>
    </row>
    <row r="6612" spans="12:12">
      <c r="L6612" s="16" t="str">
        <f t="shared" si="359"/>
        <v>OP</v>
      </c>
    </row>
    <row r="6613" spans="12:12">
      <c r="L6613" s="16" t="str">
        <f t="shared" si="359"/>
        <v>OP</v>
      </c>
    </row>
    <row r="6614" spans="12:12">
      <c r="L6614" s="16" t="str">
        <f t="shared" si="359"/>
        <v>OP</v>
      </c>
    </row>
    <row r="6615" spans="12:12">
      <c r="L6615" s="16" t="str">
        <f t="shared" si="359"/>
        <v>OP</v>
      </c>
    </row>
    <row r="6616" spans="12:12">
      <c r="L6616" s="16" t="str">
        <f t="shared" si="359"/>
        <v>OP</v>
      </c>
    </row>
    <row r="6617" spans="12:12">
      <c r="L6617" s="16" t="str">
        <f t="shared" si="359"/>
        <v>OP</v>
      </c>
    </row>
    <row r="6618" spans="12:12">
      <c r="L6618" s="16" t="str">
        <f t="shared" si="359"/>
        <v>OP</v>
      </c>
    </row>
    <row r="6619" spans="12:12">
      <c r="L6619" s="16" t="str">
        <f t="shared" si="359"/>
        <v>OP</v>
      </c>
    </row>
    <row r="6620" spans="12:12">
      <c r="L6620" s="16" t="str">
        <f t="shared" si="359"/>
        <v>OP</v>
      </c>
    </row>
    <row r="6621" spans="12:12">
      <c r="L6621" s="16" t="str">
        <f t="shared" si="359"/>
        <v>OP</v>
      </c>
    </row>
    <row r="6622" spans="12:12">
      <c r="L6622" s="16" t="str">
        <f t="shared" si="359"/>
        <v>OP</v>
      </c>
    </row>
    <row r="6623" spans="12:12">
      <c r="L6623" s="16" t="str">
        <f t="shared" si="359"/>
        <v>OP</v>
      </c>
    </row>
    <row r="6624" spans="12:12">
      <c r="L6624" s="16" t="str">
        <f t="shared" si="359"/>
        <v>OP</v>
      </c>
    </row>
    <row r="6625" spans="12:12">
      <c r="L6625" s="16" t="str">
        <f t="shared" si="359"/>
        <v>OP</v>
      </c>
    </row>
    <row r="6626" spans="12:12">
      <c r="L6626" s="16" t="str">
        <f t="shared" si="359"/>
        <v>OP</v>
      </c>
    </row>
    <row r="6627" spans="12:12">
      <c r="L6627" s="16" t="str">
        <f t="shared" si="359"/>
        <v>OP</v>
      </c>
    </row>
    <row r="6628" spans="12:12">
      <c r="L6628" s="16" t="str">
        <f t="shared" si="359"/>
        <v>OP</v>
      </c>
    </row>
    <row r="6629" spans="12:12">
      <c r="L6629" s="16" t="str">
        <f t="shared" si="359"/>
        <v>OP</v>
      </c>
    </row>
    <row r="6630" spans="12:12">
      <c r="L6630" s="16" t="str">
        <f t="shared" si="359"/>
        <v>OP</v>
      </c>
    </row>
    <row r="6631" spans="12:12">
      <c r="L6631" s="16" t="str">
        <f t="shared" si="359"/>
        <v>OP</v>
      </c>
    </row>
    <row r="6632" spans="12:12">
      <c r="L6632" s="16" t="str">
        <f t="shared" si="359"/>
        <v>OP</v>
      </c>
    </row>
    <row r="6633" spans="12:12">
      <c r="L6633" s="16" t="str">
        <f t="shared" si="359"/>
        <v>OP</v>
      </c>
    </row>
    <row r="6634" spans="12:12">
      <c r="L6634" s="16" t="str">
        <f t="shared" si="359"/>
        <v>OP</v>
      </c>
    </row>
    <row r="6635" spans="12:12">
      <c r="L6635" s="16" t="str">
        <f t="shared" si="359"/>
        <v>OP</v>
      </c>
    </row>
    <row r="6636" spans="12:12">
      <c r="L6636" s="16" t="str">
        <f t="shared" si="359"/>
        <v>OP</v>
      </c>
    </row>
    <row r="6637" spans="12:12">
      <c r="L6637" s="16" t="str">
        <f t="shared" si="359"/>
        <v>OP</v>
      </c>
    </row>
    <row r="6638" spans="12:12">
      <c r="L6638" s="16" t="str">
        <f t="shared" si="359"/>
        <v>OP</v>
      </c>
    </row>
    <row r="6639" spans="12:12">
      <c r="L6639" s="16" t="str">
        <f t="shared" si="359"/>
        <v>OP</v>
      </c>
    </row>
    <row r="6640" spans="12:12">
      <c r="L6640" s="16" t="str">
        <f t="shared" si="359"/>
        <v>OP</v>
      </c>
    </row>
    <row r="6641" spans="12:12">
      <c r="L6641" s="16" t="str">
        <f t="shared" si="359"/>
        <v>OP</v>
      </c>
    </row>
    <row r="6642" spans="12:12">
      <c r="L6642" s="16" t="str">
        <f t="shared" si="359"/>
        <v>OP</v>
      </c>
    </row>
    <row r="6643" spans="12:12">
      <c r="L6643" s="16" t="str">
        <f t="shared" si="359"/>
        <v>OP</v>
      </c>
    </row>
    <row r="6644" spans="12:12">
      <c r="L6644" s="16" t="str">
        <f t="shared" si="359"/>
        <v>OP</v>
      </c>
    </row>
    <row r="6645" spans="12:12">
      <c r="L6645" s="16" t="str">
        <f t="shared" si="359"/>
        <v>OP</v>
      </c>
    </row>
    <row r="6646" spans="12:12">
      <c r="L6646" s="16" t="str">
        <f t="shared" si="359"/>
        <v>OP</v>
      </c>
    </row>
    <row r="6647" spans="12:12">
      <c r="L6647" s="16" t="str">
        <f t="shared" si="359"/>
        <v>OP</v>
      </c>
    </row>
    <row r="6648" spans="12:12">
      <c r="L6648" s="16" t="str">
        <f t="shared" si="359"/>
        <v>OP</v>
      </c>
    </row>
    <row r="6649" spans="12:12">
      <c r="L6649" s="16" t="str">
        <f t="shared" si="359"/>
        <v>OP</v>
      </c>
    </row>
    <row r="6650" spans="12:12">
      <c r="L6650" s="16" t="str">
        <f t="shared" si="359"/>
        <v>OP</v>
      </c>
    </row>
    <row r="6651" spans="12:12">
      <c r="L6651" s="16" t="str">
        <f t="shared" si="359"/>
        <v>OP</v>
      </c>
    </row>
    <row r="6652" spans="12:12">
      <c r="L6652" s="16" t="str">
        <f t="shared" si="359"/>
        <v>OP</v>
      </c>
    </row>
    <row r="6653" spans="12:12">
      <c r="L6653" s="16" t="str">
        <f t="shared" si="359"/>
        <v>OP</v>
      </c>
    </row>
    <row r="6654" spans="12:12">
      <c r="L6654" s="16" t="str">
        <f t="shared" si="359"/>
        <v>OP</v>
      </c>
    </row>
    <row r="6655" spans="12:12">
      <c r="L6655" s="16" t="str">
        <f t="shared" si="359"/>
        <v>OP</v>
      </c>
    </row>
    <row r="6656" spans="12:12">
      <c r="L6656" s="16" t="str">
        <f t="shared" si="359"/>
        <v>OP</v>
      </c>
    </row>
    <row r="6657" spans="12:12">
      <c r="L6657" s="16" t="str">
        <f t="shared" si="359"/>
        <v>OP</v>
      </c>
    </row>
    <row r="6658" spans="12:12">
      <c r="L6658" s="16" t="str">
        <f t="shared" si="359"/>
        <v>OP</v>
      </c>
    </row>
    <row r="6659" spans="12:12">
      <c r="L6659" s="16" t="str">
        <f t="shared" si="359"/>
        <v>OP</v>
      </c>
    </row>
    <row r="6660" spans="12:12">
      <c r="L6660" s="16" t="str">
        <f t="shared" si="359"/>
        <v>OP</v>
      </c>
    </row>
    <row r="6661" spans="12:12">
      <c r="L6661" s="16" t="str">
        <f t="shared" si="359"/>
        <v>OP</v>
      </c>
    </row>
    <row r="6662" spans="12:12">
      <c r="L6662" s="16" t="str">
        <f t="shared" ref="L6662:L6725" si="360">IF(J6662&lt;0.9993,"OP","")</f>
        <v>OP</v>
      </c>
    </row>
    <row r="6663" spans="12:12">
      <c r="L6663" s="16" t="str">
        <f t="shared" si="360"/>
        <v>OP</v>
      </c>
    </row>
    <row r="6664" spans="12:12">
      <c r="L6664" s="16" t="str">
        <f t="shared" si="360"/>
        <v>OP</v>
      </c>
    </row>
    <row r="6665" spans="12:12">
      <c r="L6665" s="16" t="str">
        <f t="shared" si="360"/>
        <v>OP</v>
      </c>
    </row>
    <row r="6666" spans="12:12">
      <c r="L6666" s="16" t="str">
        <f t="shared" si="360"/>
        <v>OP</v>
      </c>
    </row>
    <row r="6667" spans="12:12">
      <c r="L6667" s="16" t="str">
        <f t="shared" si="360"/>
        <v>OP</v>
      </c>
    </row>
    <row r="6668" spans="12:12">
      <c r="L6668" s="16" t="str">
        <f t="shared" si="360"/>
        <v>OP</v>
      </c>
    </row>
    <row r="6669" spans="12:12">
      <c r="L6669" s="16" t="str">
        <f t="shared" si="360"/>
        <v>OP</v>
      </c>
    </row>
    <row r="6670" spans="12:12">
      <c r="L6670" s="16" t="str">
        <f t="shared" si="360"/>
        <v>OP</v>
      </c>
    </row>
    <row r="6671" spans="12:12">
      <c r="L6671" s="16" t="str">
        <f t="shared" si="360"/>
        <v>OP</v>
      </c>
    </row>
    <row r="6672" spans="12:12">
      <c r="L6672" s="16" t="str">
        <f t="shared" si="360"/>
        <v>OP</v>
      </c>
    </row>
    <row r="6673" spans="12:12">
      <c r="L6673" s="16" t="str">
        <f t="shared" si="360"/>
        <v>OP</v>
      </c>
    </row>
    <row r="6674" spans="12:12">
      <c r="L6674" s="16" t="str">
        <f t="shared" si="360"/>
        <v>OP</v>
      </c>
    </row>
    <row r="6675" spans="12:12">
      <c r="L6675" s="16" t="str">
        <f t="shared" si="360"/>
        <v>OP</v>
      </c>
    </row>
    <row r="6676" spans="12:12">
      <c r="L6676" s="16" t="str">
        <f t="shared" si="360"/>
        <v>OP</v>
      </c>
    </row>
    <row r="6677" spans="12:12">
      <c r="L6677" s="16" t="str">
        <f t="shared" si="360"/>
        <v>OP</v>
      </c>
    </row>
    <row r="6678" spans="12:12">
      <c r="L6678" s="16" t="str">
        <f t="shared" si="360"/>
        <v>OP</v>
      </c>
    </row>
    <row r="6679" spans="12:12">
      <c r="L6679" s="16" t="str">
        <f t="shared" si="360"/>
        <v>OP</v>
      </c>
    </row>
    <row r="6680" spans="12:12">
      <c r="L6680" s="16" t="str">
        <f t="shared" si="360"/>
        <v>OP</v>
      </c>
    </row>
    <row r="6681" spans="12:12">
      <c r="L6681" s="16" t="str">
        <f t="shared" si="360"/>
        <v>OP</v>
      </c>
    </row>
    <row r="6682" spans="12:12">
      <c r="L6682" s="16" t="str">
        <f t="shared" si="360"/>
        <v>OP</v>
      </c>
    </row>
    <row r="6683" spans="12:12">
      <c r="L6683" s="16" t="str">
        <f t="shared" si="360"/>
        <v>OP</v>
      </c>
    </row>
    <row r="6684" spans="12:12">
      <c r="L6684" s="16" t="str">
        <f t="shared" si="360"/>
        <v>OP</v>
      </c>
    </row>
    <row r="6685" spans="12:12">
      <c r="L6685" s="16" t="str">
        <f t="shared" si="360"/>
        <v>OP</v>
      </c>
    </row>
    <row r="6686" spans="12:12">
      <c r="L6686" s="16" t="str">
        <f t="shared" si="360"/>
        <v>OP</v>
      </c>
    </row>
    <row r="6687" spans="12:12">
      <c r="L6687" s="16" t="str">
        <f t="shared" si="360"/>
        <v>OP</v>
      </c>
    </row>
    <row r="6688" spans="12:12">
      <c r="L6688" s="16" t="str">
        <f t="shared" si="360"/>
        <v>OP</v>
      </c>
    </row>
    <row r="6689" spans="12:12">
      <c r="L6689" s="16" t="str">
        <f t="shared" si="360"/>
        <v>OP</v>
      </c>
    </row>
    <row r="6690" spans="12:12">
      <c r="L6690" s="16" t="str">
        <f t="shared" si="360"/>
        <v>OP</v>
      </c>
    </row>
    <row r="6691" spans="12:12">
      <c r="L6691" s="16" t="str">
        <f t="shared" si="360"/>
        <v>OP</v>
      </c>
    </row>
    <row r="6692" spans="12:12">
      <c r="L6692" s="16" t="str">
        <f t="shared" si="360"/>
        <v>OP</v>
      </c>
    </row>
    <row r="6693" spans="12:12">
      <c r="L6693" s="16" t="str">
        <f t="shared" si="360"/>
        <v>OP</v>
      </c>
    </row>
    <row r="6694" spans="12:12">
      <c r="L6694" s="16" t="str">
        <f t="shared" si="360"/>
        <v>OP</v>
      </c>
    </row>
    <row r="6695" spans="12:12">
      <c r="L6695" s="16" t="str">
        <f t="shared" si="360"/>
        <v>OP</v>
      </c>
    </row>
    <row r="6696" spans="12:12">
      <c r="L6696" s="16" t="str">
        <f t="shared" si="360"/>
        <v>OP</v>
      </c>
    </row>
    <row r="6697" spans="12:12">
      <c r="L6697" s="16" t="str">
        <f t="shared" si="360"/>
        <v>OP</v>
      </c>
    </row>
    <row r="6698" spans="12:12">
      <c r="L6698" s="16" t="str">
        <f t="shared" si="360"/>
        <v>OP</v>
      </c>
    </row>
    <row r="6699" spans="12:12">
      <c r="L6699" s="16" t="str">
        <f t="shared" si="360"/>
        <v>OP</v>
      </c>
    </row>
    <row r="6700" spans="12:12">
      <c r="L6700" s="16" t="str">
        <f t="shared" si="360"/>
        <v>OP</v>
      </c>
    </row>
    <row r="6701" spans="12:12">
      <c r="L6701" s="16" t="str">
        <f t="shared" si="360"/>
        <v>OP</v>
      </c>
    </row>
    <row r="6702" spans="12:12">
      <c r="L6702" s="16" t="str">
        <f t="shared" si="360"/>
        <v>OP</v>
      </c>
    </row>
    <row r="6703" spans="12:12">
      <c r="L6703" s="16" t="str">
        <f t="shared" si="360"/>
        <v>OP</v>
      </c>
    </row>
    <row r="6704" spans="12:12">
      <c r="L6704" s="16" t="str">
        <f t="shared" si="360"/>
        <v>OP</v>
      </c>
    </row>
    <row r="6705" spans="12:12">
      <c r="L6705" s="16" t="str">
        <f t="shared" si="360"/>
        <v>OP</v>
      </c>
    </row>
    <row r="6706" spans="12:12">
      <c r="L6706" s="16" t="str">
        <f t="shared" si="360"/>
        <v>OP</v>
      </c>
    </row>
    <row r="6707" spans="12:12">
      <c r="L6707" s="16" t="str">
        <f t="shared" si="360"/>
        <v>OP</v>
      </c>
    </row>
    <row r="6708" spans="12:12">
      <c r="L6708" s="16" t="str">
        <f t="shared" si="360"/>
        <v>OP</v>
      </c>
    </row>
    <row r="6709" spans="12:12">
      <c r="L6709" s="16" t="str">
        <f t="shared" si="360"/>
        <v>OP</v>
      </c>
    </row>
    <row r="6710" spans="12:12">
      <c r="L6710" s="16" t="str">
        <f t="shared" si="360"/>
        <v>OP</v>
      </c>
    </row>
    <row r="6711" spans="12:12">
      <c r="L6711" s="16" t="str">
        <f t="shared" si="360"/>
        <v>OP</v>
      </c>
    </row>
    <row r="6712" spans="12:12">
      <c r="L6712" s="16" t="str">
        <f t="shared" si="360"/>
        <v>OP</v>
      </c>
    </row>
    <row r="6713" spans="12:12">
      <c r="L6713" s="16" t="str">
        <f t="shared" si="360"/>
        <v>OP</v>
      </c>
    </row>
    <row r="6714" spans="12:12">
      <c r="L6714" s="16" t="str">
        <f t="shared" si="360"/>
        <v>OP</v>
      </c>
    </row>
    <row r="6715" spans="12:12">
      <c r="L6715" s="16" t="str">
        <f t="shared" si="360"/>
        <v>OP</v>
      </c>
    </row>
    <row r="6716" spans="12:12">
      <c r="L6716" s="16" t="str">
        <f t="shared" si="360"/>
        <v>OP</v>
      </c>
    </row>
    <row r="6717" spans="12:12">
      <c r="L6717" s="16" t="str">
        <f t="shared" si="360"/>
        <v>OP</v>
      </c>
    </row>
    <row r="6718" spans="12:12">
      <c r="L6718" s="16" t="str">
        <f t="shared" si="360"/>
        <v>OP</v>
      </c>
    </row>
    <row r="6719" spans="12:12">
      <c r="L6719" s="16" t="str">
        <f t="shared" si="360"/>
        <v>OP</v>
      </c>
    </row>
    <row r="6720" spans="12:12">
      <c r="L6720" s="16" t="str">
        <f t="shared" si="360"/>
        <v>OP</v>
      </c>
    </row>
    <row r="6721" spans="12:12">
      <c r="L6721" s="16" t="str">
        <f t="shared" si="360"/>
        <v>OP</v>
      </c>
    </row>
    <row r="6722" spans="12:12">
      <c r="L6722" s="16" t="str">
        <f t="shared" si="360"/>
        <v>OP</v>
      </c>
    </row>
    <row r="6723" spans="12:12">
      <c r="L6723" s="16" t="str">
        <f t="shared" si="360"/>
        <v>OP</v>
      </c>
    </row>
    <row r="6724" spans="12:12">
      <c r="L6724" s="16" t="str">
        <f t="shared" si="360"/>
        <v>OP</v>
      </c>
    </row>
    <row r="6725" spans="12:12">
      <c r="L6725" s="16" t="str">
        <f t="shared" si="360"/>
        <v>OP</v>
      </c>
    </row>
    <row r="6726" spans="12:12">
      <c r="L6726" s="16" t="str">
        <f t="shared" ref="L6726:L6789" si="361">IF(J6726&lt;0.9993,"OP","")</f>
        <v>OP</v>
      </c>
    </row>
    <row r="6727" spans="12:12">
      <c r="L6727" s="16" t="str">
        <f t="shared" si="361"/>
        <v>OP</v>
      </c>
    </row>
    <row r="6728" spans="12:12">
      <c r="L6728" s="16" t="str">
        <f t="shared" si="361"/>
        <v>OP</v>
      </c>
    </row>
    <row r="6729" spans="12:12">
      <c r="L6729" s="16" t="str">
        <f t="shared" si="361"/>
        <v>OP</v>
      </c>
    </row>
    <row r="6730" spans="12:12">
      <c r="L6730" s="16" t="str">
        <f t="shared" si="361"/>
        <v>OP</v>
      </c>
    </row>
    <row r="6731" spans="12:12">
      <c r="L6731" s="16" t="str">
        <f t="shared" si="361"/>
        <v>OP</v>
      </c>
    </row>
    <row r="6732" spans="12:12">
      <c r="L6732" s="16" t="str">
        <f t="shared" si="361"/>
        <v>OP</v>
      </c>
    </row>
    <row r="6733" spans="12:12">
      <c r="L6733" s="16" t="str">
        <f t="shared" si="361"/>
        <v>OP</v>
      </c>
    </row>
    <row r="6734" spans="12:12">
      <c r="L6734" s="16" t="str">
        <f t="shared" si="361"/>
        <v>OP</v>
      </c>
    </row>
    <row r="6735" spans="12:12">
      <c r="L6735" s="16" t="str">
        <f t="shared" si="361"/>
        <v>OP</v>
      </c>
    </row>
    <row r="6736" spans="12:12">
      <c r="L6736" s="16" t="str">
        <f t="shared" si="361"/>
        <v>OP</v>
      </c>
    </row>
    <row r="6737" spans="12:12">
      <c r="L6737" s="16" t="str">
        <f t="shared" si="361"/>
        <v>OP</v>
      </c>
    </row>
    <row r="6738" spans="12:12">
      <c r="L6738" s="16" t="str">
        <f t="shared" si="361"/>
        <v>OP</v>
      </c>
    </row>
    <row r="6739" spans="12:12">
      <c r="L6739" s="16" t="str">
        <f t="shared" si="361"/>
        <v>OP</v>
      </c>
    </row>
    <row r="6740" spans="12:12">
      <c r="L6740" s="16" t="str">
        <f t="shared" si="361"/>
        <v>OP</v>
      </c>
    </row>
    <row r="6741" spans="12:12">
      <c r="L6741" s="16" t="str">
        <f t="shared" si="361"/>
        <v>OP</v>
      </c>
    </row>
    <row r="6742" spans="12:12">
      <c r="L6742" s="16" t="str">
        <f t="shared" si="361"/>
        <v>OP</v>
      </c>
    </row>
    <row r="6743" spans="12:12">
      <c r="L6743" s="16" t="str">
        <f t="shared" si="361"/>
        <v>OP</v>
      </c>
    </row>
    <row r="6744" spans="12:12">
      <c r="L6744" s="16" t="str">
        <f t="shared" si="361"/>
        <v>OP</v>
      </c>
    </row>
    <row r="6745" spans="12:12">
      <c r="L6745" s="16" t="str">
        <f t="shared" si="361"/>
        <v>OP</v>
      </c>
    </row>
    <row r="6746" spans="12:12">
      <c r="L6746" s="16" t="str">
        <f t="shared" si="361"/>
        <v>OP</v>
      </c>
    </row>
    <row r="6747" spans="12:12">
      <c r="L6747" s="16" t="str">
        <f t="shared" si="361"/>
        <v>OP</v>
      </c>
    </row>
    <row r="6748" spans="12:12">
      <c r="L6748" s="16" t="str">
        <f t="shared" si="361"/>
        <v>OP</v>
      </c>
    </row>
    <row r="6749" spans="12:12">
      <c r="L6749" s="16" t="str">
        <f t="shared" si="361"/>
        <v>OP</v>
      </c>
    </row>
    <row r="6750" spans="12:12">
      <c r="L6750" s="16" t="str">
        <f t="shared" si="361"/>
        <v>OP</v>
      </c>
    </row>
    <row r="6751" spans="12:12">
      <c r="L6751" s="16" t="str">
        <f t="shared" si="361"/>
        <v>OP</v>
      </c>
    </row>
    <row r="6752" spans="12:12">
      <c r="L6752" s="16" t="str">
        <f t="shared" si="361"/>
        <v>OP</v>
      </c>
    </row>
    <row r="6753" spans="12:12">
      <c r="L6753" s="16" t="str">
        <f t="shared" si="361"/>
        <v>OP</v>
      </c>
    </row>
    <row r="6754" spans="12:12">
      <c r="L6754" s="16" t="str">
        <f t="shared" si="361"/>
        <v>OP</v>
      </c>
    </row>
    <row r="6755" spans="12:12">
      <c r="L6755" s="16" t="str">
        <f t="shared" si="361"/>
        <v>OP</v>
      </c>
    </row>
    <row r="6756" spans="12:12">
      <c r="L6756" s="16" t="str">
        <f t="shared" si="361"/>
        <v>OP</v>
      </c>
    </row>
    <row r="6757" spans="12:12">
      <c r="L6757" s="16" t="str">
        <f t="shared" si="361"/>
        <v>OP</v>
      </c>
    </row>
    <row r="6758" spans="12:12">
      <c r="L6758" s="16" t="str">
        <f t="shared" si="361"/>
        <v>OP</v>
      </c>
    </row>
    <row r="6759" spans="12:12">
      <c r="L6759" s="16" t="str">
        <f t="shared" si="361"/>
        <v>OP</v>
      </c>
    </row>
    <row r="6760" spans="12:12">
      <c r="L6760" s="16" t="str">
        <f t="shared" si="361"/>
        <v>OP</v>
      </c>
    </row>
    <row r="6761" spans="12:12">
      <c r="L6761" s="16" t="str">
        <f t="shared" si="361"/>
        <v>OP</v>
      </c>
    </row>
    <row r="6762" spans="12:12">
      <c r="L6762" s="16" t="str">
        <f t="shared" si="361"/>
        <v>OP</v>
      </c>
    </row>
    <row r="6763" spans="12:12">
      <c r="L6763" s="16" t="str">
        <f t="shared" si="361"/>
        <v>OP</v>
      </c>
    </row>
    <row r="6764" spans="12:12">
      <c r="L6764" s="16" t="str">
        <f t="shared" si="361"/>
        <v>OP</v>
      </c>
    </row>
    <row r="6765" spans="12:12">
      <c r="L6765" s="16" t="str">
        <f t="shared" si="361"/>
        <v>OP</v>
      </c>
    </row>
    <row r="6766" spans="12:12">
      <c r="L6766" s="16" t="str">
        <f t="shared" si="361"/>
        <v>OP</v>
      </c>
    </row>
    <row r="6767" spans="12:12">
      <c r="L6767" s="16" t="str">
        <f t="shared" si="361"/>
        <v>OP</v>
      </c>
    </row>
    <row r="6768" spans="12:12">
      <c r="L6768" s="16" t="str">
        <f t="shared" si="361"/>
        <v>OP</v>
      </c>
    </row>
    <row r="6769" spans="12:12">
      <c r="L6769" s="16" t="str">
        <f t="shared" si="361"/>
        <v>OP</v>
      </c>
    </row>
    <row r="6770" spans="12:12">
      <c r="L6770" s="16" t="str">
        <f t="shared" si="361"/>
        <v>OP</v>
      </c>
    </row>
    <row r="6771" spans="12:12">
      <c r="L6771" s="16" t="str">
        <f t="shared" si="361"/>
        <v>OP</v>
      </c>
    </row>
    <row r="6772" spans="12:12">
      <c r="L6772" s="16" t="str">
        <f t="shared" si="361"/>
        <v>OP</v>
      </c>
    </row>
    <row r="6773" spans="12:12">
      <c r="L6773" s="16" t="str">
        <f t="shared" si="361"/>
        <v>OP</v>
      </c>
    </row>
    <row r="6774" spans="12:12">
      <c r="L6774" s="16" t="str">
        <f t="shared" si="361"/>
        <v>OP</v>
      </c>
    </row>
    <row r="6775" spans="12:12">
      <c r="L6775" s="16" t="str">
        <f t="shared" si="361"/>
        <v>OP</v>
      </c>
    </row>
    <row r="6776" spans="12:12">
      <c r="L6776" s="16" t="str">
        <f t="shared" si="361"/>
        <v>OP</v>
      </c>
    </row>
    <row r="6777" spans="12:12">
      <c r="L6777" s="16" t="str">
        <f t="shared" si="361"/>
        <v>OP</v>
      </c>
    </row>
    <row r="6778" spans="12:12">
      <c r="L6778" s="16" t="str">
        <f t="shared" si="361"/>
        <v>OP</v>
      </c>
    </row>
    <row r="6779" spans="12:12">
      <c r="L6779" s="16" t="str">
        <f t="shared" si="361"/>
        <v>OP</v>
      </c>
    </row>
    <row r="6780" spans="12:12">
      <c r="L6780" s="16" t="str">
        <f t="shared" si="361"/>
        <v>OP</v>
      </c>
    </row>
    <row r="6781" spans="12:12">
      <c r="L6781" s="16" t="str">
        <f t="shared" si="361"/>
        <v>OP</v>
      </c>
    </row>
    <row r="6782" spans="12:12">
      <c r="L6782" s="16" t="str">
        <f t="shared" si="361"/>
        <v>OP</v>
      </c>
    </row>
    <row r="6783" spans="12:12">
      <c r="L6783" s="16" t="str">
        <f t="shared" si="361"/>
        <v>OP</v>
      </c>
    </row>
    <row r="6784" spans="12:12">
      <c r="L6784" s="16" t="str">
        <f t="shared" si="361"/>
        <v>OP</v>
      </c>
    </row>
    <row r="6785" spans="12:12">
      <c r="L6785" s="16" t="str">
        <f t="shared" si="361"/>
        <v>OP</v>
      </c>
    </row>
    <row r="6786" spans="12:12">
      <c r="L6786" s="16" t="str">
        <f t="shared" si="361"/>
        <v>OP</v>
      </c>
    </row>
    <row r="6787" spans="12:12">
      <c r="L6787" s="16" t="str">
        <f t="shared" si="361"/>
        <v>OP</v>
      </c>
    </row>
    <row r="6788" spans="12:12">
      <c r="L6788" s="16" t="str">
        <f t="shared" si="361"/>
        <v>OP</v>
      </c>
    </row>
    <row r="6789" spans="12:12">
      <c r="L6789" s="16" t="str">
        <f t="shared" si="361"/>
        <v>OP</v>
      </c>
    </row>
    <row r="6790" spans="12:12">
      <c r="L6790" s="16" t="str">
        <f t="shared" ref="L6790:L6853" si="362">IF(J6790&lt;0.9993,"OP","")</f>
        <v>OP</v>
      </c>
    </row>
    <row r="6791" spans="12:12">
      <c r="L6791" s="16" t="str">
        <f t="shared" si="362"/>
        <v>OP</v>
      </c>
    </row>
    <row r="6792" spans="12:12">
      <c r="L6792" s="16" t="str">
        <f t="shared" si="362"/>
        <v>OP</v>
      </c>
    </row>
    <row r="6793" spans="12:12">
      <c r="L6793" s="16" t="str">
        <f t="shared" si="362"/>
        <v>OP</v>
      </c>
    </row>
    <row r="6794" spans="12:12">
      <c r="L6794" s="16" t="str">
        <f t="shared" si="362"/>
        <v>OP</v>
      </c>
    </row>
    <row r="6795" spans="12:12">
      <c r="L6795" s="16" t="str">
        <f t="shared" si="362"/>
        <v>OP</v>
      </c>
    </row>
    <row r="6796" spans="12:12">
      <c r="L6796" s="16" t="str">
        <f t="shared" si="362"/>
        <v>OP</v>
      </c>
    </row>
    <row r="6797" spans="12:12">
      <c r="L6797" s="16" t="str">
        <f t="shared" si="362"/>
        <v>OP</v>
      </c>
    </row>
    <row r="6798" spans="12:12">
      <c r="L6798" s="16" t="str">
        <f t="shared" si="362"/>
        <v>OP</v>
      </c>
    </row>
    <row r="6799" spans="12:12">
      <c r="L6799" s="16" t="str">
        <f t="shared" si="362"/>
        <v>OP</v>
      </c>
    </row>
    <row r="6800" spans="12:12">
      <c r="L6800" s="16" t="str">
        <f t="shared" si="362"/>
        <v>OP</v>
      </c>
    </row>
    <row r="6801" spans="12:12">
      <c r="L6801" s="16" t="str">
        <f t="shared" si="362"/>
        <v>OP</v>
      </c>
    </row>
    <row r="6802" spans="12:12">
      <c r="L6802" s="16" t="str">
        <f t="shared" si="362"/>
        <v>OP</v>
      </c>
    </row>
    <row r="6803" spans="12:12">
      <c r="L6803" s="16" t="str">
        <f t="shared" si="362"/>
        <v>OP</v>
      </c>
    </row>
    <row r="6804" spans="12:12">
      <c r="L6804" s="16" t="str">
        <f t="shared" si="362"/>
        <v>OP</v>
      </c>
    </row>
    <row r="6805" spans="12:12">
      <c r="L6805" s="16" t="str">
        <f t="shared" si="362"/>
        <v>OP</v>
      </c>
    </row>
    <row r="6806" spans="12:12">
      <c r="L6806" s="16" t="str">
        <f t="shared" si="362"/>
        <v>OP</v>
      </c>
    </row>
    <row r="6807" spans="12:12">
      <c r="L6807" s="16" t="str">
        <f t="shared" si="362"/>
        <v>OP</v>
      </c>
    </row>
    <row r="6808" spans="12:12">
      <c r="L6808" s="16" t="str">
        <f t="shared" si="362"/>
        <v>OP</v>
      </c>
    </row>
    <row r="6809" spans="12:12">
      <c r="L6809" s="16" t="str">
        <f t="shared" si="362"/>
        <v>OP</v>
      </c>
    </row>
    <row r="6810" spans="12:12">
      <c r="L6810" s="16" t="str">
        <f t="shared" si="362"/>
        <v>OP</v>
      </c>
    </row>
    <row r="6811" spans="12:12">
      <c r="L6811" s="16" t="str">
        <f t="shared" si="362"/>
        <v>OP</v>
      </c>
    </row>
    <row r="6812" spans="12:12">
      <c r="L6812" s="16" t="str">
        <f t="shared" si="362"/>
        <v>OP</v>
      </c>
    </row>
    <row r="6813" spans="12:12">
      <c r="L6813" s="16" t="str">
        <f t="shared" si="362"/>
        <v>OP</v>
      </c>
    </row>
    <row r="6814" spans="12:12">
      <c r="L6814" s="16" t="str">
        <f t="shared" si="362"/>
        <v>OP</v>
      </c>
    </row>
    <row r="6815" spans="12:12">
      <c r="L6815" s="16" t="str">
        <f t="shared" si="362"/>
        <v>OP</v>
      </c>
    </row>
    <row r="6816" spans="12:12">
      <c r="L6816" s="16" t="str">
        <f t="shared" si="362"/>
        <v>OP</v>
      </c>
    </row>
    <row r="6817" spans="12:12">
      <c r="L6817" s="16" t="str">
        <f t="shared" si="362"/>
        <v>OP</v>
      </c>
    </row>
    <row r="6818" spans="12:12">
      <c r="L6818" s="16" t="str">
        <f t="shared" si="362"/>
        <v>OP</v>
      </c>
    </row>
    <row r="6819" spans="12:12">
      <c r="L6819" s="16" t="str">
        <f t="shared" si="362"/>
        <v>OP</v>
      </c>
    </row>
    <row r="6820" spans="12:12">
      <c r="L6820" s="16" t="str">
        <f t="shared" si="362"/>
        <v>OP</v>
      </c>
    </row>
    <row r="6821" spans="12:12">
      <c r="L6821" s="16" t="str">
        <f t="shared" si="362"/>
        <v>OP</v>
      </c>
    </row>
    <row r="6822" spans="12:12">
      <c r="L6822" s="16" t="str">
        <f t="shared" si="362"/>
        <v>OP</v>
      </c>
    </row>
    <row r="6823" spans="12:12">
      <c r="L6823" s="16" t="str">
        <f t="shared" si="362"/>
        <v>OP</v>
      </c>
    </row>
    <row r="6824" spans="12:12">
      <c r="L6824" s="16" t="str">
        <f t="shared" si="362"/>
        <v>OP</v>
      </c>
    </row>
    <row r="6825" spans="12:12">
      <c r="L6825" s="16" t="str">
        <f t="shared" si="362"/>
        <v>OP</v>
      </c>
    </row>
    <row r="6826" spans="12:12">
      <c r="L6826" s="16" t="str">
        <f t="shared" si="362"/>
        <v>OP</v>
      </c>
    </row>
    <row r="6827" spans="12:12">
      <c r="L6827" s="16" t="str">
        <f t="shared" si="362"/>
        <v>OP</v>
      </c>
    </row>
    <row r="6828" spans="12:12">
      <c r="L6828" s="16" t="str">
        <f t="shared" si="362"/>
        <v>OP</v>
      </c>
    </row>
    <row r="6829" spans="12:12">
      <c r="L6829" s="16" t="str">
        <f t="shared" si="362"/>
        <v>OP</v>
      </c>
    </row>
    <row r="6830" spans="12:12">
      <c r="L6830" s="16" t="str">
        <f t="shared" si="362"/>
        <v>OP</v>
      </c>
    </row>
    <row r="6831" spans="12:12">
      <c r="L6831" s="16" t="str">
        <f t="shared" si="362"/>
        <v>OP</v>
      </c>
    </row>
    <row r="6832" spans="12:12">
      <c r="L6832" s="16" t="str">
        <f t="shared" si="362"/>
        <v>OP</v>
      </c>
    </row>
    <row r="6833" spans="12:12">
      <c r="L6833" s="16" t="str">
        <f t="shared" si="362"/>
        <v>OP</v>
      </c>
    </row>
    <row r="6834" spans="12:12">
      <c r="L6834" s="16" t="str">
        <f t="shared" si="362"/>
        <v>OP</v>
      </c>
    </row>
    <row r="6835" spans="12:12">
      <c r="L6835" s="16" t="str">
        <f t="shared" si="362"/>
        <v>OP</v>
      </c>
    </row>
    <row r="6836" spans="12:12">
      <c r="L6836" s="16" t="str">
        <f t="shared" si="362"/>
        <v>OP</v>
      </c>
    </row>
    <row r="6837" spans="12:12">
      <c r="L6837" s="16" t="str">
        <f t="shared" si="362"/>
        <v>OP</v>
      </c>
    </row>
    <row r="6838" spans="12:12">
      <c r="L6838" s="16" t="str">
        <f t="shared" si="362"/>
        <v>OP</v>
      </c>
    </row>
    <row r="6839" spans="12:12">
      <c r="L6839" s="16" t="str">
        <f t="shared" si="362"/>
        <v>OP</v>
      </c>
    </row>
    <row r="6840" spans="12:12">
      <c r="L6840" s="16" t="str">
        <f t="shared" si="362"/>
        <v>OP</v>
      </c>
    </row>
    <row r="6841" spans="12:12">
      <c r="L6841" s="16" t="str">
        <f t="shared" si="362"/>
        <v>OP</v>
      </c>
    </row>
    <row r="6842" spans="12:12">
      <c r="L6842" s="16" t="str">
        <f t="shared" si="362"/>
        <v>OP</v>
      </c>
    </row>
    <row r="6843" spans="12:12">
      <c r="L6843" s="16" t="str">
        <f t="shared" si="362"/>
        <v>OP</v>
      </c>
    </row>
    <row r="6844" spans="12:12">
      <c r="L6844" s="16" t="str">
        <f t="shared" si="362"/>
        <v>OP</v>
      </c>
    </row>
    <row r="6845" spans="12:12">
      <c r="L6845" s="16" t="str">
        <f t="shared" si="362"/>
        <v>OP</v>
      </c>
    </row>
    <row r="6846" spans="12:12">
      <c r="L6846" s="16" t="str">
        <f t="shared" si="362"/>
        <v>OP</v>
      </c>
    </row>
    <row r="6847" spans="12:12">
      <c r="L6847" s="16" t="str">
        <f t="shared" si="362"/>
        <v>OP</v>
      </c>
    </row>
    <row r="6848" spans="12:12">
      <c r="L6848" s="16" t="str">
        <f t="shared" si="362"/>
        <v>OP</v>
      </c>
    </row>
    <row r="6849" spans="12:12">
      <c r="L6849" s="16" t="str">
        <f t="shared" si="362"/>
        <v>OP</v>
      </c>
    </row>
    <row r="6850" spans="12:12">
      <c r="L6850" s="16" t="str">
        <f t="shared" si="362"/>
        <v>OP</v>
      </c>
    </row>
    <row r="6851" spans="12:12">
      <c r="L6851" s="16" t="str">
        <f t="shared" si="362"/>
        <v>OP</v>
      </c>
    </row>
    <row r="6852" spans="12:12">
      <c r="L6852" s="16" t="str">
        <f t="shared" si="362"/>
        <v>OP</v>
      </c>
    </row>
    <row r="6853" spans="12:12">
      <c r="L6853" s="16" t="str">
        <f t="shared" si="362"/>
        <v>OP</v>
      </c>
    </row>
    <row r="6854" spans="12:12">
      <c r="L6854" s="16" t="str">
        <f t="shared" ref="L6854:L6917" si="363">IF(J6854&lt;0.9993,"OP","")</f>
        <v>OP</v>
      </c>
    </row>
    <row r="6855" spans="12:12">
      <c r="L6855" s="16" t="str">
        <f t="shared" si="363"/>
        <v>OP</v>
      </c>
    </row>
    <row r="6856" spans="12:12">
      <c r="L6856" s="16" t="str">
        <f t="shared" si="363"/>
        <v>OP</v>
      </c>
    </row>
    <row r="6857" spans="12:12">
      <c r="L6857" s="16" t="str">
        <f t="shared" si="363"/>
        <v>OP</v>
      </c>
    </row>
    <row r="6858" spans="12:12">
      <c r="L6858" s="16" t="str">
        <f t="shared" si="363"/>
        <v>OP</v>
      </c>
    </row>
    <row r="6859" spans="12:12">
      <c r="L6859" s="16" t="str">
        <f t="shared" si="363"/>
        <v>OP</v>
      </c>
    </row>
    <row r="6860" spans="12:12">
      <c r="L6860" s="16" t="str">
        <f t="shared" si="363"/>
        <v>OP</v>
      </c>
    </row>
    <row r="6861" spans="12:12">
      <c r="L6861" s="16" t="str">
        <f t="shared" si="363"/>
        <v>OP</v>
      </c>
    </row>
    <row r="6862" spans="12:12">
      <c r="L6862" s="16" t="str">
        <f t="shared" si="363"/>
        <v>OP</v>
      </c>
    </row>
    <row r="6863" spans="12:12">
      <c r="L6863" s="16" t="str">
        <f t="shared" si="363"/>
        <v>OP</v>
      </c>
    </row>
    <row r="6864" spans="12:12">
      <c r="L6864" s="16" t="str">
        <f t="shared" si="363"/>
        <v>OP</v>
      </c>
    </row>
    <row r="6865" spans="12:12">
      <c r="L6865" s="16" t="str">
        <f t="shared" si="363"/>
        <v>OP</v>
      </c>
    </row>
    <row r="6866" spans="12:12">
      <c r="L6866" s="16" t="str">
        <f t="shared" si="363"/>
        <v>OP</v>
      </c>
    </row>
    <row r="6867" spans="12:12">
      <c r="L6867" s="16" t="str">
        <f t="shared" si="363"/>
        <v>OP</v>
      </c>
    </row>
    <row r="6868" spans="12:12">
      <c r="L6868" s="16" t="str">
        <f t="shared" si="363"/>
        <v>OP</v>
      </c>
    </row>
    <row r="6869" spans="12:12">
      <c r="L6869" s="16" t="str">
        <f t="shared" si="363"/>
        <v>OP</v>
      </c>
    </row>
    <row r="6870" spans="12:12">
      <c r="L6870" s="16" t="str">
        <f t="shared" si="363"/>
        <v>OP</v>
      </c>
    </row>
    <row r="6871" spans="12:12">
      <c r="L6871" s="16" t="str">
        <f t="shared" si="363"/>
        <v>OP</v>
      </c>
    </row>
    <row r="6872" spans="12:12">
      <c r="L6872" s="16" t="str">
        <f t="shared" si="363"/>
        <v>OP</v>
      </c>
    </row>
    <row r="6873" spans="12:12">
      <c r="L6873" s="16" t="str">
        <f t="shared" si="363"/>
        <v>OP</v>
      </c>
    </row>
    <row r="6874" spans="12:12">
      <c r="L6874" s="16" t="str">
        <f t="shared" si="363"/>
        <v>OP</v>
      </c>
    </row>
    <row r="6875" spans="12:12">
      <c r="L6875" s="16" t="str">
        <f t="shared" si="363"/>
        <v>OP</v>
      </c>
    </row>
    <row r="6876" spans="12:12">
      <c r="L6876" s="16" t="str">
        <f t="shared" si="363"/>
        <v>OP</v>
      </c>
    </row>
    <row r="6877" spans="12:12">
      <c r="L6877" s="16" t="str">
        <f t="shared" si="363"/>
        <v>OP</v>
      </c>
    </row>
    <row r="6878" spans="12:12">
      <c r="L6878" s="16" t="str">
        <f t="shared" si="363"/>
        <v>OP</v>
      </c>
    </row>
    <row r="6879" spans="12:12">
      <c r="L6879" s="16" t="str">
        <f t="shared" si="363"/>
        <v>OP</v>
      </c>
    </row>
    <row r="6880" spans="12:12">
      <c r="L6880" s="16" t="str">
        <f t="shared" si="363"/>
        <v>OP</v>
      </c>
    </row>
    <row r="6881" spans="12:12">
      <c r="L6881" s="16" t="str">
        <f t="shared" si="363"/>
        <v>OP</v>
      </c>
    </row>
    <row r="6882" spans="12:12">
      <c r="L6882" s="16" t="str">
        <f t="shared" si="363"/>
        <v>OP</v>
      </c>
    </row>
    <row r="6883" spans="12:12">
      <c r="L6883" s="16" t="str">
        <f t="shared" si="363"/>
        <v>OP</v>
      </c>
    </row>
    <row r="6884" spans="12:12">
      <c r="L6884" s="16" t="str">
        <f t="shared" si="363"/>
        <v>OP</v>
      </c>
    </row>
    <row r="6885" spans="12:12">
      <c r="L6885" s="16" t="str">
        <f t="shared" si="363"/>
        <v>OP</v>
      </c>
    </row>
    <row r="6886" spans="12:12">
      <c r="L6886" s="16" t="str">
        <f t="shared" si="363"/>
        <v>OP</v>
      </c>
    </row>
    <row r="6887" spans="12:12">
      <c r="L6887" s="16" t="str">
        <f t="shared" si="363"/>
        <v>OP</v>
      </c>
    </row>
    <row r="6888" spans="12:12">
      <c r="L6888" s="16" t="str">
        <f t="shared" si="363"/>
        <v>OP</v>
      </c>
    </row>
    <row r="6889" spans="12:12">
      <c r="L6889" s="16" t="str">
        <f t="shared" si="363"/>
        <v>OP</v>
      </c>
    </row>
    <row r="6890" spans="12:12">
      <c r="L6890" s="16" t="str">
        <f t="shared" si="363"/>
        <v>OP</v>
      </c>
    </row>
    <row r="6891" spans="12:12">
      <c r="L6891" s="16" t="str">
        <f t="shared" si="363"/>
        <v>OP</v>
      </c>
    </row>
    <row r="6892" spans="12:12">
      <c r="L6892" s="16" t="str">
        <f t="shared" si="363"/>
        <v>OP</v>
      </c>
    </row>
    <row r="6893" spans="12:12">
      <c r="L6893" s="16" t="str">
        <f t="shared" si="363"/>
        <v>OP</v>
      </c>
    </row>
    <row r="6894" spans="12:12">
      <c r="L6894" s="16" t="str">
        <f t="shared" si="363"/>
        <v>OP</v>
      </c>
    </row>
    <row r="6895" spans="12:12">
      <c r="L6895" s="16" t="str">
        <f t="shared" si="363"/>
        <v>OP</v>
      </c>
    </row>
    <row r="6896" spans="12:12">
      <c r="L6896" s="16" t="str">
        <f t="shared" si="363"/>
        <v>OP</v>
      </c>
    </row>
    <row r="6897" spans="12:12">
      <c r="L6897" s="16" t="str">
        <f t="shared" si="363"/>
        <v>OP</v>
      </c>
    </row>
    <row r="6898" spans="12:12">
      <c r="L6898" s="16" t="str">
        <f t="shared" si="363"/>
        <v>OP</v>
      </c>
    </row>
    <row r="6899" spans="12:12">
      <c r="L6899" s="16" t="str">
        <f t="shared" si="363"/>
        <v>OP</v>
      </c>
    </row>
    <row r="6900" spans="12:12">
      <c r="L6900" s="16" t="str">
        <f t="shared" si="363"/>
        <v>OP</v>
      </c>
    </row>
    <row r="6901" spans="12:12">
      <c r="L6901" s="16" t="str">
        <f t="shared" si="363"/>
        <v>OP</v>
      </c>
    </row>
    <row r="6902" spans="12:12">
      <c r="L6902" s="16" t="str">
        <f t="shared" si="363"/>
        <v>OP</v>
      </c>
    </row>
    <row r="6903" spans="12:12">
      <c r="L6903" s="16" t="str">
        <f t="shared" si="363"/>
        <v>OP</v>
      </c>
    </row>
    <row r="6904" spans="12:12">
      <c r="L6904" s="16" t="str">
        <f t="shared" si="363"/>
        <v>OP</v>
      </c>
    </row>
    <row r="6905" spans="12:12">
      <c r="L6905" s="16" t="str">
        <f t="shared" si="363"/>
        <v>OP</v>
      </c>
    </row>
    <row r="6906" spans="12:12">
      <c r="L6906" s="16" t="str">
        <f t="shared" si="363"/>
        <v>OP</v>
      </c>
    </row>
    <row r="6907" spans="12:12">
      <c r="L6907" s="16" t="str">
        <f t="shared" si="363"/>
        <v>OP</v>
      </c>
    </row>
    <row r="6908" spans="12:12">
      <c r="L6908" s="16" t="str">
        <f t="shared" si="363"/>
        <v>OP</v>
      </c>
    </row>
    <row r="6909" spans="12:12">
      <c r="L6909" s="16" t="str">
        <f t="shared" si="363"/>
        <v>OP</v>
      </c>
    </row>
    <row r="6910" spans="12:12">
      <c r="L6910" s="16" t="str">
        <f t="shared" si="363"/>
        <v>OP</v>
      </c>
    </row>
    <row r="6911" spans="12:12">
      <c r="L6911" s="16" t="str">
        <f t="shared" si="363"/>
        <v>OP</v>
      </c>
    </row>
    <row r="6912" spans="12:12">
      <c r="L6912" s="16" t="str">
        <f t="shared" si="363"/>
        <v>OP</v>
      </c>
    </row>
    <row r="6913" spans="12:12">
      <c r="L6913" s="16" t="str">
        <f t="shared" si="363"/>
        <v>OP</v>
      </c>
    </row>
    <row r="6914" spans="12:12">
      <c r="L6914" s="16" t="str">
        <f t="shared" si="363"/>
        <v>OP</v>
      </c>
    </row>
    <row r="6915" spans="12:12">
      <c r="L6915" s="16" t="str">
        <f t="shared" si="363"/>
        <v>OP</v>
      </c>
    </row>
    <row r="6916" spans="12:12">
      <c r="L6916" s="16" t="str">
        <f t="shared" si="363"/>
        <v>OP</v>
      </c>
    </row>
    <row r="6917" spans="12:12">
      <c r="L6917" s="16" t="str">
        <f t="shared" si="363"/>
        <v>OP</v>
      </c>
    </row>
    <row r="6918" spans="12:12">
      <c r="L6918" s="16" t="str">
        <f t="shared" ref="L6918:L6981" si="364">IF(J6918&lt;0.9993,"OP","")</f>
        <v>OP</v>
      </c>
    </row>
    <row r="6919" spans="12:12">
      <c r="L6919" s="16" t="str">
        <f t="shared" si="364"/>
        <v>OP</v>
      </c>
    </row>
    <row r="6920" spans="12:12">
      <c r="L6920" s="16" t="str">
        <f t="shared" si="364"/>
        <v>OP</v>
      </c>
    </row>
    <row r="6921" spans="12:12">
      <c r="L6921" s="16" t="str">
        <f t="shared" si="364"/>
        <v>OP</v>
      </c>
    </row>
    <row r="6922" spans="12:12">
      <c r="L6922" s="16" t="str">
        <f t="shared" si="364"/>
        <v>OP</v>
      </c>
    </row>
    <row r="6923" spans="12:12">
      <c r="L6923" s="16" t="str">
        <f t="shared" si="364"/>
        <v>OP</v>
      </c>
    </row>
    <row r="6924" spans="12:12">
      <c r="L6924" s="16" t="str">
        <f t="shared" si="364"/>
        <v>OP</v>
      </c>
    </row>
    <row r="6925" spans="12:12">
      <c r="L6925" s="16" t="str">
        <f t="shared" si="364"/>
        <v>OP</v>
      </c>
    </row>
    <row r="6926" spans="12:12">
      <c r="L6926" s="16" t="str">
        <f t="shared" si="364"/>
        <v>OP</v>
      </c>
    </row>
    <row r="6927" spans="12:12">
      <c r="L6927" s="16" t="str">
        <f t="shared" si="364"/>
        <v>OP</v>
      </c>
    </row>
    <row r="6928" spans="12:12">
      <c r="L6928" s="16" t="str">
        <f t="shared" si="364"/>
        <v>OP</v>
      </c>
    </row>
    <row r="6929" spans="12:12">
      <c r="L6929" s="16" t="str">
        <f t="shared" si="364"/>
        <v>OP</v>
      </c>
    </row>
    <row r="6930" spans="12:12">
      <c r="L6930" s="16" t="str">
        <f t="shared" si="364"/>
        <v>OP</v>
      </c>
    </row>
    <row r="6931" spans="12:12">
      <c r="L6931" s="16" t="str">
        <f t="shared" si="364"/>
        <v>OP</v>
      </c>
    </row>
    <row r="6932" spans="12:12">
      <c r="L6932" s="16" t="str">
        <f t="shared" si="364"/>
        <v>OP</v>
      </c>
    </row>
    <row r="6933" spans="12:12">
      <c r="L6933" s="16" t="str">
        <f t="shared" si="364"/>
        <v>OP</v>
      </c>
    </row>
    <row r="6934" spans="12:12">
      <c r="L6934" s="16" t="str">
        <f t="shared" si="364"/>
        <v>OP</v>
      </c>
    </row>
    <row r="6935" spans="12:12">
      <c r="L6935" s="16" t="str">
        <f t="shared" si="364"/>
        <v>OP</v>
      </c>
    </row>
    <row r="6936" spans="12:12">
      <c r="L6936" s="16" t="str">
        <f t="shared" si="364"/>
        <v>OP</v>
      </c>
    </row>
    <row r="6937" spans="12:12">
      <c r="L6937" s="16" t="str">
        <f t="shared" si="364"/>
        <v>OP</v>
      </c>
    </row>
    <row r="6938" spans="12:12">
      <c r="L6938" s="16" t="str">
        <f t="shared" si="364"/>
        <v>OP</v>
      </c>
    </row>
    <row r="6939" spans="12:12">
      <c r="L6939" s="16" t="str">
        <f t="shared" si="364"/>
        <v>OP</v>
      </c>
    </row>
    <row r="6940" spans="12:12">
      <c r="L6940" s="16" t="str">
        <f t="shared" si="364"/>
        <v>OP</v>
      </c>
    </row>
    <row r="6941" spans="12:12">
      <c r="L6941" s="16" t="str">
        <f t="shared" si="364"/>
        <v>OP</v>
      </c>
    </row>
    <row r="6942" spans="12:12">
      <c r="L6942" s="16" t="str">
        <f t="shared" si="364"/>
        <v>OP</v>
      </c>
    </row>
    <row r="6943" spans="12:12">
      <c r="L6943" s="16" t="str">
        <f t="shared" si="364"/>
        <v>OP</v>
      </c>
    </row>
    <row r="6944" spans="12:12">
      <c r="L6944" s="16" t="str">
        <f t="shared" si="364"/>
        <v>OP</v>
      </c>
    </row>
    <row r="6945" spans="12:12">
      <c r="L6945" s="16" t="str">
        <f t="shared" si="364"/>
        <v>OP</v>
      </c>
    </row>
    <row r="6946" spans="12:12">
      <c r="L6946" s="16" t="str">
        <f t="shared" si="364"/>
        <v>OP</v>
      </c>
    </row>
    <row r="6947" spans="12:12">
      <c r="L6947" s="16" t="str">
        <f t="shared" si="364"/>
        <v>OP</v>
      </c>
    </row>
    <row r="6948" spans="12:12">
      <c r="L6948" s="16" t="str">
        <f t="shared" si="364"/>
        <v>OP</v>
      </c>
    </row>
    <row r="6949" spans="12:12">
      <c r="L6949" s="16" t="str">
        <f t="shared" si="364"/>
        <v>OP</v>
      </c>
    </row>
    <row r="6950" spans="12:12">
      <c r="L6950" s="16" t="str">
        <f t="shared" si="364"/>
        <v>OP</v>
      </c>
    </row>
    <row r="6951" spans="12:12">
      <c r="L6951" s="16" t="str">
        <f t="shared" si="364"/>
        <v>OP</v>
      </c>
    </row>
    <row r="6952" spans="12:12">
      <c r="L6952" s="16" t="str">
        <f t="shared" si="364"/>
        <v>OP</v>
      </c>
    </row>
    <row r="6953" spans="12:12">
      <c r="L6953" s="16" t="str">
        <f t="shared" si="364"/>
        <v>OP</v>
      </c>
    </row>
    <row r="6954" spans="12:12">
      <c r="L6954" s="16" t="str">
        <f t="shared" si="364"/>
        <v>OP</v>
      </c>
    </row>
    <row r="6955" spans="12:12">
      <c r="L6955" s="16" t="str">
        <f t="shared" si="364"/>
        <v>OP</v>
      </c>
    </row>
    <row r="6956" spans="12:12">
      <c r="L6956" s="16" t="str">
        <f t="shared" si="364"/>
        <v>OP</v>
      </c>
    </row>
    <row r="6957" spans="12:12">
      <c r="L6957" s="16" t="str">
        <f t="shared" si="364"/>
        <v>OP</v>
      </c>
    </row>
    <row r="6958" spans="12:12">
      <c r="L6958" s="16" t="str">
        <f t="shared" si="364"/>
        <v>OP</v>
      </c>
    </row>
    <row r="6959" spans="12:12">
      <c r="L6959" s="16" t="str">
        <f t="shared" si="364"/>
        <v>OP</v>
      </c>
    </row>
    <row r="6960" spans="12:12">
      <c r="L6960" s="16" t="str">
        <f t="shared" si="364"/>
        <v>OP</v>
      </c>
    </row>
    <row r="6961" spans="12:12">
      <c r="L6961" s="16" t="str">
        <f t="shared" si="364"/>
        <v>OP</v>
      </c>
    </row>
    <row r="6962" spans="12:12">
      <c r="L6962" s="16" t="str">
        <f t="shared" si="364"/>
        <v>OP</v>
      </c>
    </row>
    <row r="6963" spans="12:12">
      <c r="L6963" s="16" t="str">
        <f t="shared" si="364"/>
        <v>OP</v>
      </c>
    </row>
    <row r="6964" spans="12:12">
      <c r="L6964" s="16" t="str">
        <f t="shared" si="364"/>
        <v>OP</v>
      </c>
    </row>
    <row r="6965" spans="12:12">
      <c r="L6965" s="16" t="str">
        <f t="shared" si="364"/>
        <v>OP</v>
      </c>
    </row>
    <row r="6966" spans="12:12">
      <c r="L6966" s="16" t="str">
        <f t="shared" si="364"/>
        <v>OP</v>
      </c>
    </row>
    <row r="6967" spans="12:12">
      <c r="L6967" s="16" t="str">
        <f t="shared" si="364"/>
        <v>OP</v>
      </c>
    </row>
    <row r="6968" spans="12:12">
      <c r="L6968" s="16" t="str">
        <f t="shared" si="364"/>
        <v>OP</v>
      </c>
    </row>
    <row r="6969" spans="12:12">
      <c r="L6969" s="16" t="str">
        <f t="shared" si="364"/>
        <v>OP</v>
      </c>
    </row>
    <row r="6970" spans="12:12">
      <c r="L6970" s="16" t="str">
        <f t="shared" si="364"/>
        <v>OP</v>
      </c>
    </row>
    <row r="6971" spans="12:12">
      <c r="L6971" s="16" t="str">
        <f t="shared" si="364"/>
        <v>OP</v>
      </c>
    </row>
    <row r="6972" spans="12:12">
      <c r="L6972" s="16" t="str">
        <f t="shared" si="364"/>
        <v>OP</v>
      </c>
    </row>
    <row r="6973" spans="12:12">
      <c r="L6973" s="16" t="str">
        <f t="shared" si="364"/>
        <v>OP</v>
      </c>
    </row>
    <row r="6974" spans="12:12">
      <c r="L6974" s="16" t="str">
        <f t="shared" si="364"/>
        <v>OP</v>
      </c>
    </row>
    <row r="6975" spans="12:12">
      <c r="L6975" s="16" t="str">
        <f t="shared" si="364"/>
        <v>OP</v>
      </c>
    </row>
    <row r="6976" spans="12:12">
      <c r="L6976" s="16" t="str">
        <f t="shared" si="364"/>
        <v>OP</v>
      </c>
    </row>
    <row r="6977" spans="12:12">
      <c r="L6977" s="16" t="str">
        <f t="shared" si="364"/>
        <v>OP</v>
      </c>
    </row>
    <row r="6978" spans="12:12">
      <c r="L6978" s="16" t="str">
        <f t="shared" si="364"/>
        <v>OP</v>
      </c>
    </row>
    <row r="6979" spans="12:12">
      <c r="L6979" s="16" t="str">
        <f t="shared" si="364"/>
        <v>OP</v>
      </c>
    </row>
    <row r="6980" spans="12:12">
      <c r="L6980" s="16" t="str">
        <f t="shared" si="364"/>
        <v>OP</v>
      </c>
    </row>
    <row r="6981" spans="12:12">
      <c r="L6981" s="16" t="str">
        <f t="shared" si="364"/>
        <v>OP</v>
      </c>
    </row>
    <row r="6982" spans="12:12">
      <c r="L6982" s="16" t="str">
        <f t="shared" ref="L6982:L7045" si="365">IF(J6982&lt;0.9993,"OP","")</f>
        <v>OP</v>
      </c>
    </row>
    <row r="6983" spans="12:12">
      <c r="L6983" s="16" t="str">
        <f t="shared" si="365"/>
        <v>OP</v>
      </c>
    </row>
    <row r="6984" spans="12:12">
      <c r="L6984" s="16" t="str">
        <f t="shared" si="365"/>
        <v>OP</v>
      </c>
    </row>
    <row r="6985" spans="12:12">
      <c r="L6985" s="16" t="str">
        <f t="shared" si="365"/>
        <v>OP</v>
      </c>
    </row>
    <row r="6986" spans="12:12">
      <c r="L6986" s="16" t="str">
        <f t="shared" si="365"/>
        <v>OP</v>
      </c>
    </row>
    <row r="6987" spans="12:12">
      <c r="L6987" s="16" t="str">
        <f t="shared" si="365"/>
        <v>OP</v>
      </c>
    </row>
    <row r="6988" spans="12:12">
      <c r="L6988" s="16" t="str">
        <f t="shared" si="365"/>
        <v>OP</v>
      </c>
    </row>
    <row r="6989" spans="12:12">
      <c r="L6989" s="16" t="str">
        <f t="shared" si="365"/>
        <v>OP</v>
      </c>
    </row>
    <row r="6990" spans="12:12">
      <c r="L6990" s="16" t="str">
        <f t="shared" si="365"/>
        <v>OP</v>
      </c>
    </row>
    <row r="6991" spans="12:12">
      <c r="L6991" s="16" t="str">
        <f t="shared" si="365"/>
        <v>OP</v>
      </c>
    </row>
    <row r="6992" spans="12:12">
      <c r="L6992" s="16" t="str">
        <f t="shared" si="365"/>
        <v>OP</v>
      </c>
    </row>
    <row r="6993" spans="12:12">
      <c r="L6993" s="16" t="str">
        <f t="shared" si="365"/>
        <v>OP</v>
      </c>
    </row>
    <row r="6994" spans="12:12">
      <c r="L6994" s="16" t="str">
        <f t="shared" si="365"/>
        <v>OP</v>
      </c>
    </row>
    <row r="6995" spans="12:12">
      <c r="L6995" s="16" t="str">
        <f t="shared" si="365"/>
        <v>OP</v>
      </c>
    </row>
    <row r="6996" spans="12:12">
      <c r="L6996" s="16" t="str">
        <f t="shared" si="365"/>
        <v>OP</v>
      </c>
    </row>
    <row r="6997" spans="12:12">
      <c r="L6997" s="16" t="str">
        <f t="shared" si="365"/>
        <v>OP</v>
      </c>
    </row>
    <row r="6998" spans="12:12">
      <c r="L6998" s="16" t="str">
        <f t="shared" si="365"/>
        <v>OP</v>
      </c>
    </row>
    <row r="6999" spans="12:12">
      <c r="L6999" s="16" t="str">
        <f t="shared" si="365"/>
        <v>OP</v>
      </c>
    </row>
    <row r="7000" spans="12:12">
      <c r="L7000" s="16" t="str">
        <f t="shared" si="365"/>
        <v>OP</v>
      </c>
    </row>
    <row r="7001" spans="12:12">
      <c r="L7001" s="16" t="str">
        <f t="shared" si="365"/>
        <v>OP</v>
      </c>
    </row>
    <row r="7002" spans="12:12">
      <c r="L7002" s="16" t="str">
        <f t="shared" si="365"/>
        <v>OP</v>
      </c>
    </row>
    <row r="7003" spans="12:12">
      <c r="L7003" s="16" t="str">
        <f t="shared" si="365"/>
        <v>OP</v>
      </c>
    </row>
    <row r="7004" spans="12:12">
      <c r="L7004" s="16" t="str">
        <f t="shared" si="365"/>
        <v>OP</v>
      </c>
    </row>
    <row r="7005" spans="12:12">
      <c r="L7005" s="16" t="str">
        <f t="shared" si="365"/>
        <v>OP</v>
      </c>
    </row>
    <row r="7006" spans="12:12">
      <c r="L7006" s="16" t="str">
        <f t="shared" si="365"/>
        <v>OP</v>
      </c>
    </row>
    <row r="7007" spans="12:12">
      <c r="L7007" s="16" t="str">
        <f t="shared" si="365"/>
        <v>OP</v>
      </c>
    </row>
    <row r="7008" spans="12:12">
      <c r="L7008" s="16" t="str">
        <f t="shared" si="365"/>
        <v>OP</v>
      </c>
    </row>
    <row r="7009" spans="12:12">
      <c r="L7009" s="16" t="str">
        <f t="shared" si="365"/>
        <v>OP</v>
      </c>
    </row>
    <row r="7010" spans="12:12">
      <c r="L7010" s="16" t="str">
        <f t="shared" si="365"/>
        <v>OP</v>
      </c>
    </row>
    <row r="7011" spans="12:12">
      <c r="L7011" s="16" t="str">
        <f t="shared" si="365"/>
        <v>OP</v>
      </c>
    </row>
    <row r="7012" spans="12:12">
      <c r="L7012" s="16" t="str">
        <f t="shared" si="365"/>
        <v>OP</v>
      </c>
    </row>
    <row r="7013" spans="12:12">
      <c r="L7013" s="16" t="str">
        <f t="shared" si="365"/>
        <v>OP</v>
      </c>
    </row>
    <row r="7014" spans="12:12">
      <c r="L7014" s="16" t="str">
        <f t="shared" si="365"/>
        <v>OP</v>
      </c>
    </row>
    <row r="7015" spans="12:12">
      <c r="L7015" s="16" t="str">
        <f t="shared" si="365"/>
        <v>OP</v>
      </c>
    </row>
    <row r="7016" spans="12:12">
      <c r="L7016" s="16" t="str">
        <f t="shared" si="365"/>
        <v>OP</v>
      </c>
    </row>
    <row r="7017" spans="12:12">
      <c r="L7017" s="16" t="str">
        <f t="shared" si="365"/>
        <v>OP</v>
      </c>
    </row>
    <row r="7018" spans="12:12">
      <c r="L7018" s="16" t="str">
        <f t="shared" si="365"/>
        <v>OP</v>
      </c>
    </row>
    <row r="7019" spans="12:12">
      <c r="L7019" s="16" t="str">
        <f t="shared" si="365"/>
        <v>OP</v>
      </c>
    </row>
    <row r="7020" spans="12:12">
      <c r="L7020" s="16" t="str">
        <f t="shared" si="365"/>
        <v>OP</v>
      </c>
    </row>
    <row r="7021" spans="12:12">
      <c r="L7021" s="16" t="str">
        <f t="shared" si="365"/>
        <v>OP</v>
      </c>
    </row>
    <row r="7022" spans="12:12">
      <c r="L7022" s="16" t="str">
        <f t="shared" si="365"/>
        <v>OP</v>
      </c>
    </row>
    <row r="7023" spans="12:12">
      <c r="L7023" s="16" t="str">
        <f t="shared" si="365"/>
        <v>OP</v>
      </c>
    </row>
    <row r="7024" spans="12:12">
      <c r="L7024" s="16" t="str">
        <f t="shared" si="365"/>
        <v>OP</v>
      </c>
    </row>
    <row r="7025" spans="12:12">
      <c r="L7025" s="16" t="str">
        <f t="shared" si="365"/>
        <v>OP</v>
      </c>
    </row>
    <row r="7026" spans="12:12">
      <c r="L7026" s="16" t="str">
        <f t="shared" si="365"/>
        <v>OP</v>
      </c>
    </row>
    <row r="7027" spans="12:12">
      <c r="L7027" s="16" t="str">
        <f t="shared" si="365"/>
        <v>OP</v>
      </c>
    </row>
    <row r="7028" spans="12:12">
      <c r="L7028" s="16" t="str">
        <f t="shared" si="365"/>
        <v>OP</v>
      </c>
    </row>
    <row r="7029" spans="12:12">
      <c r="L7029" s="16" t="str">
        <f t="shared" si="365"/>
        <v>OP</v>
      </c>
    </row>
    <row r="7030" spans="12:12">
      <c r="L7030" s="16" t="str">
        <f t="shared" si="365"/>
        <v>OP</v>
      </c>
    </row>
    <row r="7031" spans="12:12">
      <c r="L7031" s="16" t="str">
        <f t="shared" si="365"/>
        <v>OP</v>
      </c>
    </row>
    <row r="7032" spans="12:12">
      <c r="L7032" s="16" t="str">
        <f t="shared" si="365"/>
        <v>OP</v>
      </c>
    </row>
    <row r="7033" spans="12:12">
      <c r="L7033" s="16" t="str">
        <f t="shared" si="365"/>
        <v>OP</v>
      </c>
    </row>
    <row r="7034" spans="12:12">
      <c r="L7034" s="16" t="str">
        <f t="shared" si="365"/>
        <v>OP</v>
      </c>
    </row>
    <row r="7035" spans="12:12">
      <c r="L7035" s="16" t="str">
        <f t="shared" si="365"/>
        <v>OP</v>
      </c>
    </row>
    <row r="7036" spans="12:12">
      <c r="L7036" s="16" t="str">
        <f t="shared" si="365"/>
        <v>OP</v>
      </c>
    </row>
    <row r="7037" spans="12:12">
      <c r="L7037" s="16" t="str">
        <f t="shared" si="365"/>
        <v>OP</v>
      </c>
    </row>
    <row r="7038" spans="12:12">
      <c r="L7038" s="16" t="str">
        <f t="shared" si="365"/>
        <v>OP</v>
      </c>
    </row>
    <row r="7039" spans="12:12">
      <c r="L7039" s="16" t="str">
        <f t="shared" si="365"/>
        <v>OP</v>
      </c>
    </row>
    <row r="7040" spans="12:12">
      <c r="L7040" s="16" t="str">
        <f t="shared" si="365"/>
        <v>OP</v>
      </c>
    </row>
    <row r="7041" spans="12:12">
      <c r="L7041" s="16" t="str">
        <f t="shared" si="365"/>
        <v>OP</v>
      </c>
    </row>
    <row r="7042" spans="12:12">
      <c r="L7042" s="16" t="str">
        <f t="shared" si="365"/>
        <v>OP</v>
      </c>
    </row>
    <row r="7043" spans="12:12">
      <c r="L7043" s="16" t="str">
        <f t="shared" si="365"/>
        <v>OP</v>
      </c>
    </row>
    <row r="7044" spans="12:12">
      <c r="L7044" s="16" t="str">
        <f t="shared" si="365"/>
        <v>OP</v>
      </c>
    </row>
    <row r="7045" spans="12:12">
      <c r="L7045" s="16" t="str">
        <f t="shared" si="365"/>
        <v>OP</v>
      </c>
    </row>
    <row r="7046" spans="12:12">
      <c r="L7046" s="16" t="str">
        <f t="shared" ref="L7046:L7109" si="366">IF(J7046&lt;0.9993,"OP","")</f>
        <v>OP</v>
      </c>
    </row>
    <row r="7047" spans="12:12">
      <c r="L7047" s="16" t="str">
        <f t="shared" si="366"/>
        <v>OP</v>
      </c>
    </row>
    <row r="7048" spans="12:12">
      <c r="L7048" s="16" t="str">
        <f t="shared" si="366"/>
        <v>OP</v>
      </c>
    </row>
    <row r="7049" spans="12:12">
      <c r="L7049" s="16" t="str">
        <f t="shared" si="366"/>
        <v>OP</v>
      </c>
    </row>
    <row r="7050" spans="12:12">
      <c r="L7050" s="16" t="str">
        <f t="shared" si="366"/>
        <v>OP</v>
      </c>
    </row>
    <row r="7051" spans="12:12">
      <c r="L7051" s="16" t="str">
        <f t="shared" si="366"/>
        <v>OP</v>
      </c>
    </row>
    <row r="7052" spans="12:12">
      <c r="L7052" s="16" t="str">
        <f t="shared" si="366"/>
        <v>OP</v>
      </c>
    </row>
    <row r="7053" spans="12:12">
      <c r="L7053" s="16" t="str">
        <f t="shared" si="366"/>
        <v>OP</v>
      </c>
    </row>
    <row r="7054" spans="12:12">
      <c r="L7054" s="16" t="str">
        <f t="shared" si="366"/>
        <v>OP</v>
      </c>
    </row>
    <row r="7055" spans="12:12">
      <c r="L7055" s="16" t="str">
        <f t="shared" si="366"/>
        <v>OP</v>
      </c>
    </row>
    <row r="7056" spans="12:12">
      <c r="L7056" s="16" t="str">
        <f t="shared" si="366"/>
        <v>OP</v>
      </c>
    </row>
    <row r="7057" spans="12:12">
      <c r="L7057" s="16" t="str">
        <f t="shared" si="366"/>
        <v>OP</v>
      </c>
    </row>
    <row r="7058" spans="12:12">
      <c r="L7058" s="16" t="str">
        <f t="shared" si="366"/>
        <v>OP</v>
      </c>
    </row>
    <row r="7059" spans="12:12">
      <c r="L7059" s="16" t="str">
        <f t="shared" si="366"/>
        <v>OP</v>
      </c>
    </row>
    <row r="7060" spans="12:12">
      <c r="L7060" s="16" t="str">
        <f t="shared" si="366"/>
        <v>OP</v>
      </c>
    </row>
    <row r="7061" spans="12:12">
      <c r="L7061" s="16" t="str">
        <f t="shared" si="366"/>
        <v>OP</v>
      </c>
    </row>
    <row r="7062" spans="12:12">
      <c r="L7062" s="16" t="str">
        <f t="shared" si="366"/>
        <v>OP</v>
      </c>
    </row>
    <row r="7063" spans="12:12">
      <c r="L7063" s="16" t="str">
        <f t="shared" si="366"/>
        <v>OP</v>
      </c>
    </row>
    <row r="7064" spans="12:12">
      <c r="L7064" s="16" t="str">
        <f t="shared" si="366"/>
        <v>OP</v>
      </c>
    </row>
    <row r="7065" spans="12:12">
      <c r="L7065" s="16" t="str">
        <f t="shared" si="366"/>
        <v>OP</v>
      </c>
    </row>
    <row r="7066" spans="12:12">
      <c r="L7066" s="16" t="str">
        <f t="shared" si="366"/>
        <v>OP</v>
      </c>
    </row>
    <row r="7067" spans="12:12">
      <c r="L7067" s="16" t="str">
        <f t="shared" si="366"/>
        <v>OP</v>
      </c>
    </row>
    <row r="7068" spans="12:12">
      <c r="L7068" s="16" t="str">
        <f t="shared" si="366"/>
        <v>OP</v>
      </c>
    </row>
    <row r="7069" spans="12:12">
      <c r="L7069" s="16" t="str">
        <f t="shared" si="366"/>
        <v>OP</v>
      </c>
    </row>
    <row r="7070" spans="12:12">
      <c r="L7070" s="16" t="str">
        <f t="shared" si="366"/>
        <v>OP</v>
      </c>
    </row>
    <row r="7071" spans="12:12">
      <c r="L7071" s="16" t="str">
        <f t="shared" si="366"/>
        <v>OP</v>
      </c>
    </row>
    <row r="7072" spans="12:12">
      <c r="L7072" s="16" t="str">
        <f t="shared" si="366"/>
        <v>OP</v>
      </c>
    </row>
    <row r="7073" spans="12:12">
      <c r="L7073" s="16" t="str">
        <f t="shared" si="366"/>
        <v>OP</v>
      </c>
    </row>
    <row r="7074" spans="12:12">
      <c r="L7074" s="16" t="str">
        <f t="shared" si="366"/>
        <v>OP</v>
      </c>
    </row>
    <row r="7075" spans="12:12">
      <c r="L7075" s="16" t="str">
        <f t="shared" si="366"/>
        <v>OP</v>
      </c>
    </row>
    <row r="7076" spans="12:12">
      <c r="L7076" s="16" t="str">
        <f t="shared" si="366"/>
        <v>OP</v>
      </c>
    </row>
    <row r="7077" spans="12:12">
      <c r="L7077" s="16" t="str">
        <f t="shared" si="366"/>
        <v>OP</v>
      </c>
    </row>
    <row r="7078" spans="12:12">
      <c r="L7078" s="16" t="str">
        <f t="shared" si="366"/>
        <v>OP</v>
      </c>
    </row>
    <row r="7079" spans="12:12">
      <c r="L7079" s="16" t="str">
        <f t="shared" si="366"/>
        <v>OP</v>
      </c>
    </row>
    <row r="7080" spans="12:12">
      <c r="L7080" s="16" t="str">
        <f t="shared" si="366"/>
        <v>OP</v>
      </c>
    </row>
    <row r="7081" spans="12:12">
      <c r="L7081" s="16" t="str">
        <f t="shared" si="366"/>
        <v>OP</v>
      </c>
    </row>
    <row r="7082" spans="12:12">
      <c r="L7082" s="16" t="str">
        <f t="shared" si="366"/>
        <v>OP</v>
      </c>
    </row>
    <row r="7083" spans="12:12">
      <c r="L7083" s="16" t="str">
        <f t="shared" si="366"/>
        <v>OP</v>
      </c>
    </row>
    <row r="7084" spans="12:12">
      <c r="L7084" s="16" t="str">
        <f t="shared" si="366"/>
        <v>OP</v>
      </c>
    </row>
    <row r="7085" spans="12:12">
      <c r="L7085" s="16" t="str">
        <f t="shared" si="366"/>
        <v>OP</v>
      </c>
    </row>
    <row r="7086" spans="12:12">
      <c r="L7086" s="16" t="str">
        <f t="shared" si="366"/>
        <v>OP</v>
      </c>
    </row>
    <row r="7087" spans="12:12">
      <c r="L7087" s="16" t="str">
        <f t="shared" si="366"/>
        <v>OP</v>
      </c>
    </row>
    <row r="7088" spans="12:12">
      <c r="L7088" s="16" t="str">
        <f t="shared" si="366"/>
        <v>OP</v>
      </c>
    </row>
    <row r="7089" spans="12:12">
      <c r="L7089" s="16" t="str">
        <f t="shared" si="366"/>
        <v>OP</v>
      </c>
    </row>
    <row r="7090" spans="12:12">
      <c r="L7090" s="16" t="str">
        <f t="shared" si="366"/>
        <v>OP</v>
      </c>
    </row>
    <row r="7091" spans="12:12">
      <c r="L7091" s="16" t="str">
        <f t="shared" si="366"/>
        <v>OP</v>
      </c>
    </row>
    <row r="7092" spans="12:12">
      <c r="L7092" s="16" t="str">
        <f t="shared" si="366"/>
        <v>OP</v>
      </c>
    </row>
    <row r="7093" spans="12:12">
      <c r="L7093" s="16" t="str">
        <f t="shared" si="366"/>
        <v>OP</v>
      </c>
    </row>
    <row r="7094" spans="12:12">
      <c r="L7094" s="16" t="str">
        <f t="shared" si="366"/>
        <v>OP</v>
      </c>
    </row>
    <row r="7095" spans="12:12">
      <c r="L7095" s="16" t="str">
        <f t="shared" si="366"/>
        <v>OP</v>
      </c>
    </row>
    <row r="7096" spans="12:12">
      <c r="L7096" s="16" t="str">
        <f t="shared" si="366"/>
        <v>OP</v>
      </c>
    </row>
    <row r="7097" spans="12:12">
      <c r="L7097" s="16" t="str">
        <f t="shared" si="366"/>
        <v>OP</v>
      </c>
    </row>
    <row r="7098" spans="12:12">
      <c r="L7098" s="16" t="str">
        <f t="shared" si="366"/>
        <v>OP</v>
      </c>
    </row>
    <row r="7099" spans="12:12">
      <c r="L7099" s="16" t="str">
        <f t="shared" si="366"/>
        <v>OP</v>
      </c>
    </row>
    <row r="7100" spans="12:12">
      <c r="L7100" s="16" t="str">
        <f t="shared" si="366"/>
        <v>OP</v>
      </c>
    </row>
    <row r="7101" spans="12:12">
      <c r="L7101" s="16" t="str">
        <f t="shared" si="366"/>
        <v>OP</v>
      </c>
    </row>
    <row r="7102" spans="12:12">
      <c r="L7102" s="16" t="str">
        <f t="shared" si="366"/>
        <v>OP</v>
      </c>
    </row>
    <row r="7103" spans="12:12">
      <c r="L7103" s="16" t="str">
        <f t="shared" si="366"/>
        <v>OP</v>
      </c>
    </row>
    <row r="7104" spans="12:12">
      <c r="L7104" s="16" t="str">
        <f t="shared" si="366"/>
        <v>OP</v>
      </c>
    </row>
    <row r="7105" spans="12:12">
      <c r="L7105" s="16" t="str">
        <f t="shared" si="366"/>
        <v>OP</v>
      </c>
    </row>
    <row r="7106" spans="12:12">
      <c r="L7106" s="16" t="str">
        <f t="shared" si="366"/>
        <v>OP</v>
      </c>
    </row>
    <row r="7107" spans="12:12">
      <c r="L7107" s="16" t="str">
        <f t="shared" si="366"/>
        <v>OP</v>
      </c>
    </row>
    <row r="7108" spans="12:12">
      <c r="L7108" s="16" t="str">
        <f t="shared" si="366"/>
        <v>OP</v>
      </c>
    </row>
    <row r="7109" spans="12:12">
      <c r="L7109" s="16" t="str">
        <f t="shared" si="366"/>
        <v>OP</v>
      </c>
    </row>
    <row r="7110" spans="12:12">
      <c r="L7110" s="16" t="str">
        <f t="shared" ref="L7110:L7173" si="367">IF(J7110&lt;0.9993,"OP","")</f>
        <v>OP</v>
      </c>
    </row>
    <row r="7111" spans="12:12">
      <c r="L7111" s="16" t="str">
        <f t="shared" si="367"/>
        <v>OP</v>
      </c>
    </row>
    <row r="7112" spans="12:12">
      <c r="L7112" s="16" t="str">
        <f t="shared" si="367"/>
        <v>OP</v>
      </c>
    </row>
    <row r="7113" spans="12:12">
      <c r="L7113" s="16" t="str">
        <f t="shared" si="367"/>
        <v>OP</v>
      </c>
    </row>
    <row r="7114" spans="12:12">
      <c r="L7114" s="16" t="str">
        <f t="shared" si="367"/>
        <v>OP</v>
      </c>
    </row>
    <row r="7115" spans="12:12">
      <c r="L7115" s="16" t="str">
        <f t="shared" si="367"/>
        <v>OP</v>
      </c>
    </row>
    <row r="7116" spans="12:12">
      <c r="L7116" s="16" t="str">
        <f t="shared" si="367"/>
        <v>OP</v>
      </c>
    </row>
    <row r="7117" spans="12:12">
      <c r="L7117" s="16" t="str">
        <f t="shared" si="367"/>
        <v>OP</v>
      </c>
    </row>
    <row r="7118" spans="12:12">
      <c r="L7118" s="16" t="str">
        <f t="shared" si="367"/>
        <v>OP</v>
      </c>
    </row>
    <row r="7119" spans="12:12">
      <c r="L7119" s="16" t="str">
        <f t="shared" si="367"/>
        <v>OP</v>
      </c>
    </row>
    <row r="7120" spans="12:12">
      <c r="L7120" s="16" t="str">
        <f t="shared" si="367"/>
        <v>OP</v>
      </c>
    </row>
    <row r="7121" spans="12:12">
      <c r="L7121" s="16" t="str">
        <f t="shared" si="367"/>
        <v>OP</v>
      </c>
    </row>
    <row r="7122" spans="12:12">
      <c r="L7122" s="16" t="str">
        <f t="shared" si="367"/>
        <v>OP</v>
      </c>
    </row>
    <row r="7123" spans="12:12">
      <c r="L7123" s="16" t="str">
        <f t="shared" si="367"/>
        <v>OP</v>
      </c>
    </row>
    <row r="7124" spans="12:12">
      <c r="L7124" s="16" t="str">
        <f t="shared" si="367"/>
        <v>OP</v>
      </c>
    </row>
    <row r="7125" spans="12:12">
      <c r="L7125" s="16" t="str">
        <f t="shared" si="367"/>
        <v>OP</v>
      </c>
    </row>
    <row r="7126" spans="12:12">
      <c r="L7126" s="16" t="str">
        <f t="shared" si="367"/>
        <v>OP</v>
      </c>
    </row>
    <row r="7127" spans="12:12">
      <c r="L7127" s="16" t="str">
        <f t="shared" si="367"/>
        <v>OP</v>
      </c>
    </row>
    <row r="7128" spans="12:12">
      <c r="L7128" s="16" t="str">
        <f t="shared" si="367"/>
        <v>OP</v>
      </c>
    </row>
    <row r="7129" spans="12:12">
      <c r="L7129" s="16" t="str">
        <f t="shared" si="367"/>
        <v>OP</v>
      </c>
    </row>
    <row r="7130" spans="12:12">
      <c r="L7130" s="16" t="str">
        <f t="shared" si="367"/>
        <v>OP</v>
      </c>
    </row>
    <row r="7131" spans="12:12">
      <c r="L7131" s="16" t="str">
        <f t="shared" si="367"/>
        <v>OP</v>
      </c>
    </row>
    <row r="7132" spans="12:12">
      <c r="L7132" s="16" t="str">
        <f t="shared" si="367"/>
        <v>OP</v>
      </c>
    </row>
    <row r="7133" spans="12:12">
      <c r="L7133" s="16" t="str">
        <f t="shared" si="367"/>
        <v>OP</v>
      </c>
    </row>
    <row r="7134" spans="12:12">
      <c r="L7134" s="16" t="str">
        <f t="shared" si="367"/>
        <v>OP</v>
      </c>
    </row>
    <row r="7135" spans="12:12">
      <c r="L7135" s="16" t="str">
        <f t="shared" si="367"/>
        <v>OP</v>
      </c>
    </row>
    <row r="7136" spans="12:12">
      <c r="L7136" s="16" t="str">
        <f t="shared" si="367"/>
        <v>OP</v>
      </c>
    </row>
    <row r="7137" spans="12:12">
      <c r="L7137" s="16" t="str">
        <f t="shared" si="367"/>
        <v>OP</v>
      </c>
    </row>
    <row r="7138" spans="12:12">
      <c r="L7138" s="16" t="str">
        <f t="shared" si="367"/>
        <v>OP</v>
      </c>
    </row>
    <row r="7139" spans="12:12">
      <c r="L7139" s="16" t="str">
        <f t="shared" si="367"/>
        <v>OP</v>
      </c>
    </row>
    <row r="7140" spans="12:12">
      <c r="L7140" s="16" t="str">
        <f t="shared" si="367"/>
        <v>OP</v>
      </c>
    </row>
    <row r="7141" spans="12:12">
      <c r="L7141" s="16" t="str">
        <f t="shared" si="367"/>
        <v>OP</v>
      </c>
    </row>
    <row r="7142" spans="12:12">
      <c r="L7142" s="16" t="str">
        <f t="shared" si="367"/>
        <v>OP</v>
      </c>
    </row>
    <row r="7143" spans="12:12">
      <c r="L7143" s="16" t="str">
        <f t="shared" si="367"/>
        <v>OP</v>
      </c>
    </row>
    <row r="7144" spans="12:12">
      <c r="L7144" s="16" t="str">
        <f t="shared" si="367"/>
        <v>OP</v>
      </c>
    </row>
    <row r="7145" spans="12:12">
      <c r="L7145" s="16" t="str">
        <f t="shared" si="367"/>
        <v>OP</v>
      </c>
    </row>
    <row r="7146" spans="12:12">
      <c r="L7146" s="16" t="str">
        <f t="shared" si="367"/>
        <v>OP</v>
      </c>
    </row>
    <row r="7147" spans="12:12">
      <c r="L7147" s="16" t="str">
        <f t="shared" si="367"/>
        <v>OP</v>
      </c>
    </row>
    <row r="7148" spans="12:12">
      <c r="L7148" s="16" t="str">
        <f t="shared" si="367"/>
        <v>OP</v>
      </c>
    </row>
    <row r="7149" spans="12:12">
      <c r="L7149" s="16" t="str">
        <f t="shared" si="367"/>
        <v>OP</v>
      </c>
    </row>
    <row r="7150" spans="12:12">
      <c r="L7150" s="16" t="str">
        <f t="shared" si="367"/>
        <v>OP</v>
      </c>
    </row>
    <row r="7151" spans="12:12">
      <c r="L7151" s="16" t="str">
        <f t="shared" si="367"/>
        <v>OP</v>
      </c>
    </row>
    <row r="7152" spans="12:12">
      <c r="L7152" s="16" t="str">
        <f t="shared" si="367"/>
        <v>OP</v>
      </c>
    </row>
    <row r="7153" spans="12:12">
      <c r="L7153" s="16" t="str">
        <f t="shared" si="367"/>
        <v>OP</v>
      </c>
    </row>
    <row r="7154" spans="12:12">
      <c r="L7154" s="16" t="str">
        <f t="shared" si="367"/>
        <v>OP</v>
      </c>
    </row>
    <row r="7155" spans="12:12">
      <c r="L7155" s="16" t="str">
        <f t="shared" si="367"/>
        <v>OP</v>
      </c>
    </row>
    <row r="7156" spans="12:12">
      <c r="L7156" s="16" t="str">
        <f t="shared" si="367"/>
        <v>OP</v>
      </c>
    </row>
    <row r="7157" spans="12:12">
      <c r="L7157" s="16" t="str">
        <f t="shared" si="367"/>
        <v>OP</v>
      </c>
    </row>
    <row r="7158" spans="12:12">
      <c r="L7158" s="16" t="str">
        <f t="shared" si="367"/>
        <v>OP</v>
      </c>
    </row>
    <row r="7159" spans="12:12">
      <c r="L7159" s="16" t="str">
        <f t="shared" si="367"/>
        <v>OP</v>
      </c>
    </row>
    <row r="7160" spans="12:12">
      <c r="L7160" s="16" t="str">
        <f t="shared" si="367"/>
        <v>OP</v>
      </c>
    </row>
    <row r="7161" spans="12:12">
      <c r="L7161" s="16" t="str">
        <f t="shared" si="367"/>
        <v>OP</v>
      </c>
    </row>
    <row r="7162" spans="12:12">
      <c r="L7162" s="16" t="str">
        <f t="shared" si="367"/>
        <v>OP</v>
      </c>
    </row>
    <row r="7163" spans="12:12">
      <c r="L7163" s="16" t="str">
        <f t="shared" si="367"/>
        <v>OP</v>
      </c>
    </row>
    <row r="7164" spans="12:12">
      <c r="L7164" s="16" t="str">
        <f t="shared" si="367"/>
        <v>OP</v>
      </c>
    </row>
    <row r="7165" spans="12:12">
      <c r="L7165" s="16" t="str">
        <f t="shared" si="367"/>
        <v>OP</v>
      </c>
    </row>
    <row r="7166" spans="12:12">
      <c r="L7166" s="16" t="str">
        <f t="shared" si="367"/>
        <v>OP</v>
      </c>
    </row>
    <row r="7167" spans="12:12">
      <c r="L7167" s="16" t="str">
        <f t="shared" si="367"/>
        <v>OP</v>
      </c>
    </row>
    <row r="7168" spans="12:12">
      <c r="L7168" s="16" t="str">
        <f t="shared" si="367"/>
        <v>OP</v>
      </c>
    </row>
    <row r="7169" spans="12:12">
      <c r="L7169" s="16" t="str">
        <f t="shared" si="367"/>
        <v>OP</v>
      </c>
    </row>
    <row r="7170" spans="12:12">
      <c r="L7170" s="16" t="str">
        <f t="shared" si="367"/>
        <v>OP</v>
      </c>
    </row>
    <row r="7171" spans="12:12">
      <c r="L7171" s="16" t="str">
        <f t="shared" si="367"/>
        <v>OP</v>
      </c>
    </row>
    <row r="7172" spans="12:12">
      <c r="L7172" s="16" t="str">
        <f t="shared" si="367"/>
        <v>OP</v>
      </c>
    </row>
    <row r="7173" spans="12:12">
      <c r="L7173" s="16" t="str">
        <f t="shared" si="367"/>
        <v>OP</v>
      </c>
    </row>
    <row r="7174" spans="12:12">
      <c r="L7174" s="16" t="str">
        <f t="shared" ref="L7174:L7237" si="368">IF(J7174&lt;0.9993,"OP","")</f>
        <v>OP</v>
      </c>
    </row>
    <row r="7175" spans="12:12">
      <c r="L7175" s="16" t="str">
        <f t="shared" si="368"/>
        <v>OP</v>
      </c>
    </row>
    <row r="7176" spans="12:12">
      <c r="L7176" s="16" t="str">
        <f t="shared" si="368"/>
        <v>OP</v>
      </c>
    </row>
    <row r="7177" spans="12:12">
      <c r="L7177" s="16" t="str">
        <f t="shared" si="368"/>
        <v>OP</v>
      </c>
    </row>
    <row r="7178" spans="12:12">
      <c r="L7178" s="16" t="str">
        <f t="shared" si="368"/>
        <v>OP</v>
      </c>
    </row>
    <row r="7179" spans="12:12">
      <c r="L7179" s="16" t="str">
        <f t="shared" si="368"/>
        <v>OP</v>
      </c>
    </row>
    <row r="7180" spans="12:12">
      <c r="L7180" s="16" t="str">
        <f t="shared" si="368"/>
        <v>OP</v>
      </c>
    </row>
    <row r="7181" spans="12:12">
      <c r="L7181" s="16" t="str">
        <f t="shared" si="368"/>
        <v>OP</v>
      </c>
    </row>
    <row r="7182" spans="12:12">
      <c r="L7182" s="16" t="str">
        <f t="shared" si="368"/>
        <v>OP</v>
      </c>
    </row>
    <row r="7183" spans="12:12">
      <c r="L7183" s="16" t="str">
        <f t="shared" si="368"/>
        <v>OP</v>
      </c>
    </row>
    <row r="7184" spans="12:12">
      <c r="L7184" s="16" t="str">
        <f t="shared" si="368"/>
        <v>OP</v>
      </c>
    </row>
    <row r="7185" spans="12:12">
      <c r="L7185" s="16" t="str">
        <f t="shared" si="368"/>
        <v>OP</v>
      </c>
    </row>
    <row r="7186" spans="12:12">
      <c r="L7186" s="16" t="str">
        <f t="shared" si="368"/>
        <v>OP</v>
      </c>
    </row>
    <row r="7187" spans="12:12">
      <c r="L7187" s="16" t="str">
        <f t="shared" si="368"/>
        <v>OP</v>
      </c>
    </row>
    <row r="7188" spans="12:12">
      <c r="L7188" s="16" t="str">
        <f t="shared" si="368"/>
        <v>OP</v>
      </c>
    </row>
    <row r="7189" spans="12:12">
      <c r="L7189" s="16" t="str">
        <f t="shared" si="368"/>
        <v>OP</v>
      </c>
    </row>
    <row r="7190" spans="12:12">
      <c r="L7190" s="16" t="str">
        <f t="shared" si="368"/>
        <v>OP</v>
      </c>
    </row>
    <row r="7191" spans="12:12">
      <c r="L7191" s="16" t="str">
        <f t="shared" si="368"/>
        <v>OP</v>
      </c>
    </row>
    <row r="7192" spans="12:12">
      <c r="L7192" s="16" t="str">
        <f t="shared" si="368"/>
        <v>OP</v>
      </c>
    </row>
    <row r="7193" spans="12:12">
      <c r="L7193" s="16" t="str">
        <f t="shared" si="368"/>
        <v>OP</v>
      </c>
    </row>
    <row r="7194" spans="12:12">
      <c r="L7194" s="16" t="str">
        <f t="shared" si="368"/>
        <v>OP</v>
      </c>
    </row>
    <row r="7195" spans="12:12">
      <c r="L7195" s="16" t="str">
        <f t="shared" si="368"/>
        <v>OP</v>
      </c>
    </row>
    <row r="7196" spans="12:12">
      <c r="L7196" s="16" t="str">
        <f t="shared" si="368"/>
        <v>OP</v>
      </c>
    </row>
    <row r="7197" spans="12:12">
      <c r="L7197" s="16" t="str">
        <f t="shared" si="368"/>
        <v>OP</v>
      </c>
    </row>
    <row r="7198" spans="12:12">
      <c r="L7198" s="16" t="str">
        <f t="shared" si="368"/>
        <v>OP</v>
      </c>
    </row>
    <row r="7199" spans="12:12">
      <c r="L7199" s="16" t="str">
        <f t="shared" si="368"/>
        <v>OP</v>
      </c>
    </row>
    <row r="7200" spans="12:12">
      <c r="L7200" s="16" t="str">
        <f t="shared" si="368"/>
        <v>OP</v>
      </c>
    </row>
    <row r="7201" spans="12:12">
      <c r="L7201" s="16" t="str">
        <f t="shared" si="368"/>
        <v>OP</v>
      </c>
    </row>
    <row r="7202" spans="12:12">
      <c r="L7202" s="16" t="str">
        <f t="shared" si="368"/>
        <v>OP</v>
      </c>
    </row>
    <row r="7203" spans="12:12">
      <c r="L7203" s="16" t="str">
        <f t="shared" si="368"/>
        <v>OP</v>
      </c>
    </row>
    <row r="7204" spans="12:12">
      <c r="L7204" s="16" t="str">
        <f t="shared" si="368"/>
        <v>OP</v>
      </c>
    </row>
    <row r="7205" spans="12:12">
      <c r="L7205" s="16" t="str">
        <f t="shared" si="368"/>
        <v>OP</v>
      </c>
    </row>
    <row r="7206" spans="12:12">
      <c r="L7206" s="16" t="str">
        <f t="shared" si="368"/>
        <v>OP</v>
      </c>
    </row>
    <row r="7207" spans="12:12">
      <c r="L7207" s="16" t="str">
        <f t="shared" si="368"/>
        <v>OP</v>
      </c>
    </row>
    <row r="7208" spans="12:12">
      <c r="L7208" s="16" t="str">
        <f t="shared" si="368"/>
        <v>OP</v>
      </c>
    </row>
    <row r="7209" spans="12:12">
      <c r="L7209" s="16" t="str">
        <f t="shared" si="368"/>
        <v>OP</v>
      </c>
    </row>
    <row r="7210" spans="12:12">
      <c r="L7210" s="16" t="str">
        <f t="shared" si="368"/>
        <v>OP</v>
      </c>
    </row>
    <row r="7211" spans="12:12">
      <c r="L7211" s="16" t="str">
        <f t="shared" si="368"/>
        <v>OP</v>
      </c>
    </row>
    <row r="7212" spans="12:12">
      <c r="L7212" s="16" t="str">
        <f t="shared" si="368"/>
        <v>OP</v>
      </c>
    </row>
    <row r="7213" spans="12:12">
      <c r="L7213" s="16" t="str">
        <f t="shared" si="368"/>
        <v>OP</v>
      </c>
    </row>
    <row r="7214" spans="12:12">
      <c r="L7214" s="16" t="str">
        <f t="shared" si="368"/>
        <v>OP</v>
      </c>
    </row>
    <row r="7215" spans="12:12">
      <c r="L7215" s="16" t="str">
        <f t="shared" si="368"/>
        <v>OP</v>
      </c>
    </row>
    <row r="7216" spans="12:12">
      <c r="L7216" s="16" t="str">
        <f t="shared" si="368"/>
        <v>OP</v>
      </c>
    </row>
    <row r="7217" spans="12:12">
      <c r="L7217" s="16" t="str">
        <f t="shared" si="368"/>
        <v>OP</v>
      </c>
    </row>
    <row r="7218" spans="12:12">
      <c r="L7218" s="16" t="str">
        <f t="shared" si="368"/>
        <v>OP</v>
      </c>
    </row>
    <row r="7219" spans="12:12">
      <c r="L7219" s="16" t="str">
        <f t="shared" si="368"/>
        <v>OP</v>
      </c>
    </row>
    <row r="7220" spans="12:12">
      <c r="L7220" s="16" t="str">
        <f t="shared" si="368"/>
        <v>OP</v>
      </c>
    </row>
    <row r="7221" spans="12:12">
      <c r="L7221" s="16" t="str">
        <f t="shared" si="368"/>
        <v>OP</v>
      </c>
    </row>
    <row r="7222" spans="12:12">
      <c r="L7222" s="16" t="str">
        <f t="shared" si="368"/>
        <v>OP</v>
      </c>
    </row>
    <row r="7223" spans="12:12">
      <c r="L7223" s="16" t="str">
        <f t="shared" si="368"/>
        <v>OP</v>
      </c>
    </row>
    <row r="7224" spans="12:12">
      <c r="L7224" s="16" t="str">
        <f t="shared" si="368"/>
        <v>OP</v>
      </c>
    </row>
    <row r="7225" spans="12:12">
      <c r="L7225" s="16" t="str">
        <f t="shared" si="368"/>
        <v>OP</v>
      </c>
    </row>
    <row r="7226" spans="12:12">
      <c r="L7226" s="16" t="str">
        <f t="shared" si="368"/>
        <v>OP</v>
      </c>
    </row>
    <row r="7227" spans="12:12">
      <c r="L7227" s="16" t="str">
        <f t="shared" si="368"/>
        <v>OP</v>
      </c>
    </row>
    <row r="7228" spans="12:12">
      <c r="L7228" s="16" t="str">
        <f t="shared" si="368"/>
        <v>OP</v>
      </c>
    </row>
    <row r="7229" spans="12:12">
      <c r="L7229" s="16" t="str">
        <f t="shared" si="368"/>
        <v>OP</v>
      </c>
    </row>
    <row r="7230" spans="12:12">
      <c r="L7230" s="16" t="str">
        <f t="shared" si="368"/>
        <v>OP</v>
      </c>
    </row>
    <row r="7231" spans="12:12">
      <c r="L7231" s="16" t="str">
        <f t="shared" si="368"/>
        <v>OP</v>
      </c>
    </row>
    <row r="7232" spans="12:12">
      <c r="L7232" s="16" t="str">
        <f t="shared" si="368"/>
        <v>OP</v>
      </c>
    </row>
    <row r="7233" spans="12:12">
      <c r="L7233" s="16" t="str">
        <f t="shared" si="368"/>
        <v>OP</v>
      </c>
    </row>
    <row r="7234" spans="12:12">
      <c r="L7234" s="16" t="str">
        <f t="shared" si="368"/>
        <v>OP</v>
      </c>
    </row>
    <row r="7235" spans="12:12">
      <c r="L7235" s="16" t="str">
        <f t="shared" si="368"/>
        <v>OP</v>
      </c>
    </row>
    <row r="7236" spans="12:12">
      <c r="L7236" s="16" t="str">
        <f t="shared" si="368"/>
        <v>OP</v>
      </c>
    </row>
    <row r="7237" spans="12:12">
      <c r="L7237" s="16" t="str">
        <f t="shared" si="368"/>
        <v>OP</v>
      </c>
    </row>
    <row r="7238" spans="12:12">
      <c r="L7238" s="16" t="str">
        <f t="shared" ref="L7238:L7301" si="369">IF(J7238&lt;0.9993,"OP","")</f>
        <v>OP</v>
      </c>
    </row>
    <row r="7239" spans="12:12">
      <c r="L7239" s="16" t="str">
        <f t="shared" si="369"/>
        <v>OP</v>
      </c>
    </row>
    <row r="7240" spans="12:12">
      <c r="L7240" s="16" t="str">
        <f t="shared" si="369"/>
        <v>OP</v>
      </c>
    </row>
    <row r="7241" spans="12:12">
      <c r="L7241" s="16" t="str">
        <f t="shared" si="369"/>
        <v>OP</v>
      </c>
    </row>
    <row r="7242" spans="12:12">
      <c r="L7242" s="16" t="str">
        <f t="shared" si="369"/>
        <v>OP</v>
      </c>
    </row>
    <row r="7243" spans="12:12">
      <c r="L7243" s="16" t="str">
        <f t="shared" si="369"/>
        <v>OP</v>
      </c>
    </row>
    <row r="7244" spans="12:12">
      <c r="L7244" s="16" t="str">
        <f t="shared" si="369"/>
        <v>OP</v>
      </c>
    </row>
    <row r="7245" spans="12:12">
      <c r="L7245" s="16" t="str">
        <f t="shared" si="369"/>
        <v>OP</v>
      </c>
    </row>
    <row r="7246" spans="12:12">
      <c r="L7246" s="16" t="str">
        <f t="shared" si="369"/>
        <v>OP</v>
      </c>
    </row>
    <row r="7247" spans="12:12">
      <c r="L7247" s="16" t="str">
        <f t="shared" si="369"/>
        <v>OP</v>
      </c>
    </row>
    <row r="7248" spans="12:12">
      <c r="L7248" s="16" t="str">
        <f t="shared" si="369"/>
        <v>OP</v>
      </c>
    </row>
    <row r="7249" spans="12:12">
      <c r="L7249" s="16" t="str">
        <f t="shared" si="369"/>
        <v>OP</v>
      </c>
    </row>
    <row r="7250" spans="12:12">
      <c r="L7250" s="16" t="str">
        <f t="shared" si="369"/>
        <v>OP</v>
      </c>
    </row>
    <row r="7251" spans="12:12">
      <c r="L7251" s="16" t="str">
        <f t="shared" si="369"/>
        <v>OP</v>
      </c>
    </row>
    <row r="7252" spans="12:12">
      <c r="L7252" s="16" t="str">
        <f t="shared" si="369"/>
        <v>OP</v>
      </c>
    </row>
    <row r="7253" spans="12:12">
      <c r="L7253" s="16" t="str">
        <f t="shared" si="369"/>
        <v>OP</v>
      </c>
    </row>
    <row r="7254" spans="12:12">
      <c r="L7254" s="16" t="str">
        <f t="shared" si="369"/>
        <v>OP</v>
      </c>
    </row>
    <row r="7255" spans="12:12">
      <c r="L7255" s="16" t="str">
        <f t="shared" si="369"/>
        <v>OP</v>
      </c>
    </row>
    <row r="7256" spans="12:12">
      <c r="L7256" s="16" t="str">
        <f t="shared" si="369"/>
        <v>OP</v>
      </c>
    </row>
    <row r="7257" spans="12:12">
      <c r="L7257" s="16" t="str">
        <f t="shared" si="369"/>
        <v>OP</v>
      </c>
    </row>
    <row r="7258" spans="12:12">
      <c r="L7258" s="16" t="str">
        <f t="shared" si="369"/>
        <v>OP</v>
      </c>
    </row>
    <row r="7259" spans="12:12">
      <c r="L7259" s="16" t="str">
        <f t="shared" si="369"/>
        <v>OP</v>
      </c>
    </row>
    <row r="7260" spans="12:12">
      <c r="L7260" s="16" t="str">
        <f t="shared" si="369"/>
        <v>OP</v>
      </c>
    </row>
    <row r="7261" spans="12:12">
      <c r="L7261" s="16" t="str">
        <f t="shared" si="369"/>
        <v>OP</v>
      </c>
    </row>
    <row r="7262" spans="12:12">
      <c r="L7262" s="16" t="str">
        <f t="shared" si="369"/>
        <v>OP</v>
      </c>
    </row>
    <row r="7263" spans="12:12">
      <c r="L7263" s="16" t="str">
        <f t="shared" si="369"/>
        <v>OP</v>
      </c>
    </row>
    <row r="7264" spans="12:12">
      <c r="L7264" s="16" t="str">
        <f t="shared" si="369"/>
        <v>OP</v>
      </c>
    </row>
    <row r="7265" spans="12:12">
      <c r="L7265" s="16" t="str">
        <f t="shared" si="369"/>
        <v>OP</v>
      </c>
    </row>
    <row r="7266" spans="12:12">
      <c r="L7266" s="16" t="str">
        <f t="shared" si="369"/>
        <v>OP</v>
      </c>
    </row>
    <row r="7267" spans="12:12">
      <c r="L7267" s="16" t="str">
        <f t="shared" si="369"/>
        <v>OP</v>
      </c>
    </row>
    <row r="7268" spans="12:12">
      <c r="L7268" s="16" t="str">
        <f t="shared" si="369"/>
        <v>OP</v>
      </c>
    </row>
    <row r="7269" spans="12:12">
      <c r="L7269" s="16" t="str">
        <f t="shared" si="369"/>
        <v>OP</v>
      </c>
    </row>
    <row r="7270" spans="12:12">
      <c r="L7270" s="16" t="str">
        <f t="shared" si="369"/>
        <v>OP</v>
      </c>
    </row>
    <row r="7271" spans="12:12">
      <c r="L7271" s="16" t="str">
        <f t="shared" si="369"/>
        <v>OP</v>
      </c>
    </row>
    <row r="7272" spans="12:12">
      <c r="L7272" s="16" t="str">
        <f t="shared" si="369"/>
        <v>OP</v>
      </c>
    </row>
    <row r="7273" spans="12:12">
      <c r="L7273" s="16" t="str">
        <f t="shared" si="369"/>
        <v>OP</v>
      </c>
    </row>
    <row r="7274" spans="12:12">
      <c r="L7274" s="16" t="str">
        <f t="shared" si="369"/>
        <v>OP</v>
      </c>
    </row>
    <row r="7275" spans="12:12">
      <c r="L7275" s="16" t="str">
        <f t="shared" si="369"/>
        <v>OP</v>
      </c>
    </row>
    <row r="7276" spans="12:12">
      <c r="L7276" s="16" t="str">
        <f t="shared" si="369"/>
        <v>OP</v>
      </c>
    </row>
    <row r="7277" spans="12:12">
      <c r="L7277" s="16" t="str">
        <f t="shared" si="369"/>
        <v>OP</v>
      </c>
    </row>
    <row r="7278" spans="12:12">
      <c r="L7278" s="16" t="str">
        <f t="shared" si="369"/>
        <v>OP</v>
      </c>
    </row>
    <row r="7279" spans="12:12">
      <c r="L7279" s="16" t="str">
        <f t="shared" si="369"/>
        <v>OP</v>
      </c>
    </row>
    <row r="7280" spans="12:12">
      <c r="L7280" s="16" t="str">
        <f t="shared" si="369"/>
        <v>OP</v>
      </c>
    </row>
    <row r="7281" spans="12:12">
      <c r="L7281" s="16" t="str">
        <f t="shared" si="369"/>
        <v>OP</v>
      </c>
    </row>
    <row r="7282" spans="12:12">
      <c r="L7282" s="16" t="str">
        <f t="shared" si="369"/>
        <v>OP</v>
      </c>
    </row>
    <row r="7283" spans="12:12">
      <c r="L7283" s="16" t="str">
        <f t="shared" si="369"/>
        <v>OP</v>
      </c>
    </row>
    <row r="7284" spans="12:12">
      <c r="L7284" s="16" t="str">
        <f t="shared" si="369"/>
        <v>OP</v>
      </c>
    </row>
    <row r="7285" spans="12:12">
      <c r="L7285" s="16" t="str">
        <f t="shared" si="369"/>
        <v>OP</v>
      </c>
    </row>
    <row r="7286" spans="12:12">
      <c r="L7286" s="16" t="str">
        <f t="shared" si="369"/>
        <v>OP</v>
      </c>
    </row>
    <row r="7287" spans="12:12">
      <c r="L7287" s="16" t="str">
        <f t="shared" si="369"/>
        <v>OP</v>
      </c>
    </row>
    <row r="7288" spans="12:12">
      <c r="L7288" s="16" t="str">
        <f t="shared" si="369"/>
        <v>OP</v>
      </c>
    </row>
    <row r="7289" spans="12:12">
      <c r="L7289" s="16" t="str">
        <f t="shared" si="369"/>
        <v>OP</v>
      </c>
    </row>
    <row r="7290" spans="12:12">
      <c r="L7290" s="16" t="str">
        <f t="shared" si="369"/>
        <v>OP</v>
      </c>
    </row>
    <row r="7291" spans="12:12">
      <c r="L7291" s="16" t="str">
        <f t="shared" si="369"/>
        <v>OP</v>
      </c>
    </row>
    <row r="7292" spans="12:12">
      <c r="L7292" s="16" t="str">
        <f t="shared" si="369"/>
        <v>OP</v>
      </c>
    </row>
    <row r="7293" spans="12:12">
      <c r="L7293" s="16" t="str">
        <f t="shared" si="369"/>
        <v>OP</v>
      </c>
    </row>
    <row r="7294" spans="12:12">
      <c r="L7294" s="16" t="str">
        <f t="shared" si="369"/>
        <v>OP</v>
      </c>
    </row>
    <row r="7295" spans="12:12">
      <c r="L7295" s="16" t="str">
        <f t="shared" si="369"/>
        <v>OP</v>
      </c>
    </row>
    <row r="7296" spans="12:12">
      <c r="L7296" s="16" t="str">
        <f t="shared" si="369"/>
        <v>OP</v>
      </c>
    </row>
    <row r="7297" spans="12:12">
      <c r="L7297" s="16" t="str">
        <f t="shared" si="369"/>
        <v>OP</v>
      </c>
    </row>
    <row r="7298" spans="12:12">
      <c r="L7298" s="16" t="str">
        <f t="shared" si="369"/>
        <v>OP</v>
      </c>
    </row>
    <row r="7299" spans="12:12">
      <c r="L7299" s="16" t="str">
        <f t="shared" si="369"/>
        <v>OP</v>
      </c>
    </row>
    <row r="7300" spans="12:12">
      <c r="L7300" s="16" t="str">
        <f t="shared" si="369"/>
        <v>OP</v>
      </c>
    </row>
    <row r="7301" spans="12:12">
      <c r="L7301" s="16" t="str">
        <f t="shared" si="369"/>
        <v>OP</v>
      </c>
    </row>
    <row r="7302" spans="12:12">
      <c r="L7302" s="16" t="str">
        <f t="shared" ref="L7302:L7365" si="370">IF(J7302&lt;0.9993,"OP","")</f>
        <v>OP</v>
      </c>
    </row>
    <row r="7303" spans="12:12">
      <c r="L7303" s="16" t="str">
        <f t="shared" si="370"/>
        <v>OP</v>
      </c>
    </row>
    <row r="7304" spans="12:12">
      <c r="L7304" s="16" t="str">
        <f t="shared" si="370"/>
        <v>OP</v>
      </c>
    </row>
    <row r="7305" spans="12:12">
      <c r="L7305" s="16" t="str">
        <f t="shared" si="370"/>
        <v>OP</v>
      </c>
    </row>
    <row r="7306" spans="12:12">
      <c r="L7306" s="16" t="str">
        <f t="shared" si="370"/>
        <v>OP</v>
      </c>
    </row>
    <row r="7307" spans="12:12">
      <c r="L7307" s="16" t="str">
        <f t="shared" si="370"/>
        <v>OP</v>
      </c>
    </row>
    <row r="7308" spans="12:12">
      <c r="L7308" s="16" t="str">
        <f t="shared" si="370"/>
        <v>OP</v>
      </c>
    </row>
    <row r="7309" spans="12:12">
      <c r="L7309" s="16" t="str">
        <f t="shared" si="370"/>
        <v>OP</v>
      </c>
    </row>
    <row r="7310" spans="12:12">
      <c r="L7310" s="16" t="str">
        <f t="shared" si="370"/>
        <v>OP</v>
      </c>
    </row>
    <row r="7311" spans="12:12">
      <c r="L7311" s="16" t="str">
        <f t="shared" si="370"/>
        <v>OP</v>
      </c>
    </row>
    <row r="7312" spans="12:12">
      <c r="L7312" s="16" t="str">
        <f t="shared" si="370"/>
        <v>OP</v>
      </c>
    </row>
    <row r="7313" spans="12:12">
      <c r="L7313" s="16" t="str">
        <f t="shared" si="370"/>
        <v>OP</v>
      </c>
    </row>
    <row r="7314" spans="12:12">
      <c r="L7314" s="16" t="str">
        <f t="shared" si="370"/>
        <v>OP</v>
      </c>
    </row>
    <row r="7315" spans="12:12">
      <c r="L7315" s="16" t="str">
        <f t="shared" si="370"/>
        <v>OP</v>
      </c>
    </row>
    <row r="7316" spans="12:12">
      <c r="L7316" s="16" t="str">
        <f t="shared" si="370"/>
        <v>OP</v>
      </c>
    </row>
    <row r="7317" spans="12:12">
      <c r="L7317" s="16" t="str">
        <f t="shared" si="370"/>
        <v>OP</v>
      </c>
    </row>
    <row r="7318" spans="12:12">
      <c r="L7318" s="16" t="str">
        <f t="shared" si="370"/>
        <v>OP</v>
      </c>
    </row>
    <row r="7319" spans="12:12">
      <c r="L7319" s="16" t="str">
        <f t="shared" si="370"/>
        <v>OP</v>
      </c>
    </row>
    <row r="7320" spans="12:12">
      <c r="L7320" s="16" t="str">
        <f t="shared" si="370"/>
        <v>OP</v>
      </c>
    </row>
    <row r="7321" spans="12:12">
      <c r="L7321" s="16" t="str">
        <f t="shared" si="370"/>
        <v>OP</v>
      </c>
    </row>
    <row r="7322" spans="12:12">
      <c r="L7322" s="16" t="str">
        <f t="shared" si="370"/>
        <v>OP</v>
      </c>
    </row>
    <row r="7323" spans="12:12">
      <c r="L7323" s="16" t="str">
        <f t="shared" si="370"/>
        <v>OP</v>
      </c>
    </row>
    <row r="7324" spans="12:12">
      <c r="L7324" s="16" t="str">
        <f t="shared" si="370"/>
        <v>OP</v>
      </c>
    </row>
    <row r="7325" spans="12:12">
      <c r="L7325" s="16" t="str">
        <f t="shared" si="370"/>
        <v>OP</v>
      </c>
    </row>
    <row r="7326" spans="12:12">
      <c r="L7326" s="16" t="str">
        <f t="shared" si="370"/>
        <v>OP</v>
      </c>
    </row>
    <row r="7327" spans="12:12">
      <c r="L7327" s="16" t="str">
        <f t="shared" si="370"/>
        <v>OP</v>
      </c>
    </row>
    <row r="7328" spans="12:12">
      <c r="L7328" s="16" t="str">
        <f t="shared" si="370"/>
        <v>OP</v>
      </c>
    </row>
    <row r="7329" spans="12:12">
      <c r="L7329" s="16" t="str">
        <f t="shared" si="370"/>
        <v>OP</v>
      </c>
    </row>
    <row r="7330" spans="12:12">
      <c r="L7330" s="16" t="str">
        <f t="shared" si="370"/>
        <v>OP</v>
      </c>
    </row>
    <row r="7331" spans="12:12">
      <c r="L7331" s="16" t="str">
        <f t="shared" si="370"/>
        <v>OP</v>
      </c>
    </row>
    <row r="7332" spans="12:12">
      <c r="L7332" s="16" t="str">
        <f t="shared" si="370"/>
        <v>OP</v>
      </c>
    </row>
    <row r="7333" spans="12:12">
      <c r="L7333" s="16" t="str">
        <f t="shared" si="370"/>
        <v>OP</v>
      </c>
    </row>
    <row r="7334" spans="12:12">
      <c r="L7334" s="16" t="str">
        <f t="shared" si="370"/>
        <v>OP</v>
      </c>
    </row>
    <row r="7335" spans="12:12">
      <c r="L7335" s="16" t="str">
        <f t="shared" si="370"/>
        <v>OP</v>
      </c>
    </row>
    <row r="7336" spans="12:12">
      <c r="L7336" s="16" t="str">
        <f t="shared" si="370"/>
        <v>OP</v>
      </c>
    </row>
    <row r="7337" spans="12:12">
      <c r="L7337" s="16" t="str">
        <f t="shared" si="370"/>
        <v>OP</v>
      </c>
    </row>
    <row r="7338" spans="12:12">
      <c r="L7338" s="16" t="str">
        <f t="shared" si="370"/>
        <v>OP</v>
      </c>
    </row>
    <row r="7339" spans="12:12">
      <c r="L7339" s="16" t="str">
        <f t="shared" si="370"/>
        <v>OP</v>
      </c>
    </row>
    <row r="7340" spans="12:12">
      <c r="L7340" s="16" t="str">
        <f t="shared" si="370"/>
        <v>OP</v>
      </c>
    </row>
    <row r="7341" spans="12:12">
      <c r="L7341" s="16" t="str">
        <f t="shared" si="370"/>
        <v>OP</v>
      </c>
    </row>
    <row r="7342" spans="12:12">
      <c r="L7342" s="16" t="str">
        <f t="shared" si="370"/>
        <v>OP</v>
      </c>
    </row>
    <row r="7343" spans="12:12">
      <c r="L7343" s="16" t="str">
        <f t="shared" si="370"/>
        <v>OP</v>
      </c>
    </row>
    <row r="7344" spans="12:12">
      <c r="L7344" s="16" t="str">
        <f t="shared" si="370"/>
        <v>OP</v>
      </c>
    </row>
    <row r="7345" spans="12:12">
      <c r="L7345" s="16" t="str">
        <f t="shared" si="370"/>
        <v>OP</v>
      </c>
    </row>
    <row r="7346" spans="12:12">
      <c r="L7346" s="16" t="str">
        <f t="shared" si="370"/>
        <v>OP</v>
      </c>
    </row>
    <row r="7347" spans="12:12">
      <c r="L7347" s="16" t="str">
        <f t="shared" si="370"/>
        <v>OP</v>
      </c>
    </row>
    <row r="7348" spans="12:12">
      <c r="L7348" s="16" t="str">
        <f t="shared" si="370"/>
        <v>OP</v>
      </c>
    </row>
    <row r="7349" spans="12:12">
      <c r="L7349" s="16" t="str">
        <f t="shared" si="370"/>
        <v>OP</v>
      </c>
    </row>
    <row r="7350" spans="12:12">
      <c r="L7350" s="16" t="str">
        <f t="shared" si="370"/>
        <v>OP</v>
      </c>
    </row>
    <row r="7351" spans="12:12">
      <c r="L7351" s="16" t="str">
        <f t="shared" si="370"/>
        <v>OP</v>
      </c>
    </row>
    <row r="7352" spans="12:12">
      <c r="L7352" s="16" t="str">
        <f t="shared" si="370"/>
        <v>OP</v>
      </c>
    </row>
    <row r="7353" spans="12:12">
      <c r="L7353" s="16" t="str">
        <f t="shared" si="370"/>
        <v>OP</v>
      </c>
    </row>
    <row r="7354" spans="12:12">
      <c r="L7354" s="16" t="str">
        <f t="shared" si="370"/>
        <v>OP</v>
      </c>
    </row>
    <row r="7355" spans="12:12">
      <c r="L7355" s="16" t="str">
        <f t="shared" si="370"/>
        <v>OP</v>
      </c>
    </row>
    <row r="7356" spans="12:12">
      <c r="L7356" s="16" t="str">
        <f t="shared" si="370"/>
        <v>OP</v>
      </c>
    </row>
    <row r="7357" spans="12:12">
      <c r="L7357" s="16" t="str">
        <f t="shared" si="370"/>
        <v>OP</v>
      </c>
    </row>
    <row r="7358" spans="12:12">
      <c r="L7358" s="16" t="str">
        <f t="shared" si="370"/>
        <v>OP</v>
      </c>
    </row>
    <row r="7359" spans="12:12">
      <c r="L7359" s="16" t="str">
        <f t="shared" si="370"/>
        <v>OP</v>
      </c>
    </row>
    <row r="7360" spans="12:12">
      <c r="L7360" s="16" t="str">
        <f t="shared" si="370"/>
        <v>OP</v>
      </c>
    </row>
    <row r="7361" spans="12:12">
      <c r="L7361" s="16" t="str">
        <f t="shared" si="370"/>
        <v>OP</v>
      </c>
    </row>
    <row r="7362" spans="12:12">
      <c r="L7362" s="16" t="str">
        <f t="shared" si="370"/>
        <v>OP</v>
      </c>
    </row>
    <row r="7363" spans="12:12">
      <c r="L7363" s="16" t="str">
        <f t="shared" si="370"/>
        <v>OP</v>
      </c>
    </row>
    <row r="7364" spans="12:12">
      <c r="L7364" s="16" t="str">
        <f t="shared" si="370"/>
        <v>OP</v>
      </c>
    </row>
    <row r="7365" spans="12:12">
      <c r="L7365" s="16" t="str">
        <f t="shared" si="370"/>
        <v>OP</v>
      </c>
    </row>
    <row r="7366" spans="12:12">
      <c r="L7366" s="16" t="str">
        <f t="shared" ref="L7366:L7429" si="371">IF(J7366&lt;0.9993,"OP","")</f>
        <v>OP</v>
      </c>
    </row>
    <row r="7367" spans="12:12">
      <c r="L7367" s="16" t="str">
        <f t="shared" si="371"/>
        <v>OP</v>
      </c>
    </row>
    <row r="7368" spans="12:12">
      <c r="L7368" s="16" t="str">
        <f t="shared" si="371"/>
        <v>OP</v>
      </c>
    </row>
    <row r="7369" spans="12:12">
      <c r="L7369" s="16" t="str">
        <f t="shared" si="371"/>
        <v>OP</v>
      </c>
    </row>
    <row r="7370" spans="12:12">
      <c r="L7370" s="16" t="str">
        <f t="shared" si="371"/>
        <v>OP</v>
      </c>
    </row>
    <row r="7371" spans="12:12">
      <c r="L7371" s="16" t="str">
        <f t="shared" si="371"/>
        <v>OP</v>
      </c>
    </row>
    <row r="7372" spans="12:12">
      <c r="L7372" s="16" t="str">
        <f t="shared" si="371"/>
        <v>OP</v>
      </c>
    </row>
    <row r="7373" spans="12:12">
      <c r="L7373" s="16" t="str">
        <f t="shared" si="371"/>
        <v>OP</v>
      </c>
    </row>
    <row r="7374" spans="12:12">
      <c r="L7374" s="16" t="str">
        <f t="shared" si="371"/>
        <v>OP</v>
      </c>
    </row>
    <row r="7375" spans="12:12">
      <c r="L7375" s="16" t="str">
        <f t="shared" si="371"/>
        <v>OP</v>
      </c>
    </row>
    <row r="7376" spans="12:12">
      <c r="L7376" s="16" t="str">
        <f t="shared" si="371"/>
        <v>OP</v>
      </c>
    </row>
    <row r="7377" spans="12:12">
      <c r="L7377" s="16" t="str">
        <f t="shared" si="371"/>
        <v>OP</v>
      </c>
    </row>
    <row r="7378" spans="12:12">
      <c r="L7378" s="16" t="str">
        <f t="shared" si="371"/>
        <v>OP</v>
      </c>
    </row>
    <row r="7379" spans="12:12">
      <c r="L7379" s="16" t="str">
        <f t="shared" si="371"/>
        <v>OP</v>
      </c>
    </row>
    <row r="7380" spans="12:12">
      <c r="L7380" s="16" t="str">
        <f t="shared" si="371"/>
        <v>OP</v>
      </c>
    </row>
    <row r="7381" spans="12:12">
      <c r="L7381" s="16" t="str">
        <f t="shared" si="371"/>
        <v>OP</v>
      </c>
    </row>
    <row r="7382" spans="12:12">
      <c r="L7382" s="16" t="str">
        <f t="shared" si="371"/>
        <v>OP</v>
      </c>
    </row>
    <row r="7383" spans="12:12">
      <c r="L7383" s="16" t="str">
        <f t="shared" si="371"/>
        <v>OP</v>
      </c>
    </row>
    <row r="7384" spans="12:12">
      <c r="L7384" s="16" t="str">
        <f t="shared" si="371"/>
        <v>OP</v>
      </c>
    </row>
    <row r="7385" spans="12:12">
      <c r="L7385" s="16" t="str">
        <f t="shared" si="371"/>
        <v>OP</v>
      </c>
    </row>
    <row r="7386" spans="12:12">
      <c r="L7386" s="16" t="str">
        <f t="shared" si="371"/>
        <v>OP</v>
      </c>
    </row>
    <row r="7387" spans="12:12">
      <c r="L7387" s="16" t="str">
        <f t="shared" si="371"/>
        <v>OP</v>
      </c>
    </row>
    <row r="7388" spans="12:12">
      <c r="L7388" s="16" t="str">
        <f t="shared" si="371"/>
        <v>OP</v>
      </c>
    </row>
    <row r="7389" spans="12:12">
      <c r="L7389" s="16" t="str">
        <f t="shared" si="371"/>
        <v>OP</v>
      </c>
    </row>
    <row r="7390" spans="12:12">
      <c r="L7390" s="16" t="str">
        <f t="shared" si="371"/>
        <v>OP</v>
      </c>
    </row>
    <row r="7391" spans="12:12">
      <c r="L7391" s="16" t="str">
        <f t="shared" si="371"/>
        <v>OP</v>
      </c>
    </row>
    <row r="7392" spans="12:12">
      <c r="L7392" s="16" t="str">
        <f t="shared" si="371"/>
        <v>OP</v>
      </c>
    </row>
    <row r="7393" spans="12:12">
      <c r="L7393" s="16" t="str">
        <f t="shared" si="371"/>
        <v>OP</v>
      </c>
    </row>
    <row r="7394" spans="12:12">
      <c r="L7394" s="16" t="str">
        <f t="shared" si="371"/>
        <v>OP</v>
      </c>
    </row>
    <row r="7395" spans="12:12">
      <c r="L7395" s="16" t="str">
        <f t="shared" si="371"/>
        <v>OP</v>
      </c>
    </row>
    <row r="7396" spans="12:12">
      <c r="L7396" s="16" t="str">
        <f t="shared" si="371"/>
        <v>OP</v>
      </c>
    </row>
    <row r="7397" spans="12:12">
      <c r="L7397" s="16" t="str">
        <f t="shared" si="371"/>
        <v>OP</v>
      </c>
    </row>
    <row r="7398" spans="12:12">
      <c r="L7398" s="16" t="str">
        <f t="shared" si="371"/>
        <v>OP</v>
      </c>
    </row>
    <row r="7399" spans="12:12">
      <c r="L7399" s="16" t="str">
        <f t="shared" si="371"/>
        <v>OP</v>
      </c>
    </row>
    <row r="7400" spans="12:12">
      <c r="L7400" s="16" t="str">
        <f t="shared" si="371"/>
        <v>OP</v>
      </c>
    </row>
    <row r="7401" spans="12:12">
      <c r="L7401" s="16" t="str">
        <f t="shared" si="371"/>
        <v>OP</v>
      </c>
    </row>
    <row r="7402" spans="12:12">
      <c r="L7402" s="16" t="str">
        <f t="shared" si="371"/>
        <v>OP</v>
      </c>
    </row>
    <row r="7403" spans="12:12">
      <c r="L7403" s="16" t="str">
        <f t="shared" si="371"/>
        <v>OP</v>
      </c>
    </row>
    <row r="7404" spans="12:12">
      <c r="L7404" s="16" t="str">
        <f t="shared" si="371"/>
        <v>OP</v>
      </c>
    </row>
    <row r="7405" spans="12:12">
      <c r="L7405" s="16" t="str">
        <f t="shared" si="371"/>
        <v>OP</v>
      </c>
    </row>
    <row r="7406" spans="12:12">
      <c r="L7406" s="16" t="str">
        <f t="shared" si="371"/>
        <v>OP</v>
      </c>
    </row>
    <row r="7407" spans="12:12">
      <c r="L7407" s="16" t="str">
        <f t="shared" si="371"/>
        <v>OP</v>
      </c>
    </row>
    <row r="7408" spans="12:12">
      <c r="L7408" s="16" t="str">
        <f t="shared" si="371"/>
        <v>OP</v>
      </c>
    </row>
    <row r="7409" spans="12:12">
      <c r="L7409" s="16" t="str">
        <f t="shared" si="371"/>
        <v>OP</v>
      </c>
    </row>
    <row r="7410" spans="12:12">
      <c r="L7410" s="16" t="str">
        <f t="shared" si="371"/>
        <v>OP</v>
      </c>
    </row>
    <row r="7411" spans="12:12">
      <c r="L7411" s="16" t="str">
        <f t="shared" si="371"/>
        <v>OP</v>
      </c>
    </row>
    <row r="7412" spans="12:12">
      <c r="L7412" s="16" t="str">
        <f t="shared" si="371"/>
        <v>OP</v>
      </c>
    </row>
    <row r="7413" spans="12:12">
      <c r="L7413" s="16" t="str">
        <f t="shared" si="371"/>
        <v>OP</v>
      </c>
    </row>
    <row r="7414" spans="12:12">
      <c r="L7414" s="16" t="str">
        <f t="shared" si="371"/>
        <v>OP</v>
      </c>
    </row>
    <row r="7415" spans="12:12">
      <c r="L7415" s="16" t="str">
        <f t="shared" si="371"/>
        <v>OP</v>
      </c>
    </row>
    <row r="7416" spans="12:12">
      <c r="L7416" s="16" t="str">
        <f t="shared" si="371"/>
        <v>OP</v>
      </c>
    </row>
    <row r="7417" spans="12:12">
      <c r="L7417" s="16" t="str">
        <f t="shared" si="371"/>
        <v>OP</v>
      </c>
    </row>
    <row r="7418" spans="12:12">
      <c r="L7418" s="16" t="str">
        <f t="shared" si="371"/>
        <v>OP</v>
      </c>
    </row>
    <row r="7419" spans="12:12">
      <c r="L7419" s="16" t="str">
        <f t="shared" si="371"/>
        <v>OP</v>
      </c>
    </row>
    <row r="7420" spans="12:12">
      <c r="L7420" s="16" t="str">
        <f t="shared" si="371"/>
        <v>OP</v>
      </c>
    </row>
    <row r="7421" spans="12:12">
      <c r="L7421" s="16" t="str">
        <f t="shared" si="371"/>
        <v>OP</v>
      </c>
    </row>
    <row r="7422" spans="12:12">
      <c r="L7422" s="16" t="str">
        <f t="shared" si="371"/>
        <v>OP</v>
      </c>
    </row>
    <row r="7423" spans="12:12">
      <c r="L7423" s="16" t="str">
        <f t="shared" si="371"/>
        <v>OP</v>
      </c>
    </row>
    <row r="7424" spans="12:12">
      <c r="L7424" s="16" t="str">
        <f t="shared" si="371"/>
        <v>OP</v>
      </c>
    </row>
    <row r="7425" spans="12:12">
      <c r="L7425" s="16" t="str">
        <f t="shared" si="371"/>
        <v>OP</v>
      </c>
    </row>
    <row r="7426" spans="12:12">
      <c r="L7426" s="16" t="str">
        <f t="shared" si="371"/>
        <v>OP</v>
      </c>
    </row>
    <row r="7427" spans="12:12">
      <c r="L7427" s="16" t="str">
        <f t="shared" si="371"/>
        <v>OP</v>
      </c>
    </row>
    <row r="7428" spans="12:12">
      <c r="L7428" s="16" t="str">
        <f t="shared" si="371"/>
        <v>OP</v>
      </c>
    </row>
    <row r="7429" spans="12:12">
      <c r="L7429" s="16" t="str">
        <f t="shared" si="371"/>
        <v>OP</v>
      </c>
    </row>
    <row r="7430" spans="12:12">
      <c r="L7430" s="16" t="str">
        <f t="shared" ref="L7430:L7493" si="372">IF(J7430&lt;0.9993,"OP","")</f>
        <v>OP</v>
      </c>
    </row>
    <row r="7431" spans="12:12">
      <c r="L7431" s="16" t="str">
        <f t="shared" si="372"/>
        <v>OP</v>
      </c>
    </row>
    <row r="7432" spans="12:12">
      <c r="L7432" s="16" t="str">
        <f t="shared" si="372"/>
        <v>OP</v>
      </c>
    </row>
    <row r="7433" spans="12:12">
      <c r="L7433" s="16" t="str">
        <f t="shared" si="372"/>
        <v>OP</v>
      </c>
    </row>
    <row r="7434" spans="12:12">
      <c r="L7434" s="16" t="str">
        <f t="shared" si="372"/>
        <v>OP</v>
      </c>
    </row>
    <row r="7435" spans="12:12">
      <c r="L7435" s="16" t="str">
        <f t="shared" si="372"/>
        <v>OP</v>
      </c>
    </row>
    <row r="7436" spans="12:12">
      <c r="L7436" s="16" t="str">
        <f t="shared" si="372"/>
        <v>OP</v>
      </c>
    </row>
    <row r="7437" spans="12:12">
      <c r="L7437" s="16" t="str">
        <f t="shared" si="372"/>
        <v>OP</v>
      </c>
    </row>
    <row r="7438" spans="12:12">
      <c r="L7438" s="16" t="str">
        <f t="shared" si="372"/>
        <v>OP</v>
      </c>
    </row>
    <row r="7439" spans="12:12">
      <c r="L7439" s="16" t="str">
        <f t="shared" si="372"/>
        <v>OP</v>
      </c>
    </row>
    <row r="7440" spans="12:12">
      <c r="L7440" s="16" t="str">
        <f t="shared" si="372"/>
        <v>OP</v>
      </c>
    </row>
    <row r="7441" spans="12:12">
      <c r="L7441" s="16" t="str">
        <f t="shared" si="372"/>
        <v>OP</v>
      </c>
    </row>
    <row r="7442" spans="12:12">
      <c r="L7442" s="16" t="str">
        <f t="shared" si="372"/>
        <v>OP</v>
      </c>
    </row>
    <row r="7443" spans="12:12">
      <c r="L7443" s="16" t="str">
        <f t="shared" si="372"/>
        <v>OP</v>
      </c>
    </row>
    <row r="7444" spans="12:12">
      <c r="L7444" s="16" t="str">
        <f t="shared" si="372"/>
        <v>OP</v>
      </c>
    </row>
    <row r="7445" spans="12:12">
      <c r="L7445" s="16" t="str">
        <f t="shared" si="372"/>
        <v>OP</v>
      </c>
    </row>
    <row r="7446" spans="12:12">
      <c r="L7446" s="16" t="str">
        <f t="shared" si="372"/>
        <v>OP</v>
      </c>
    </row>
    <row r="7447" spans="12:12">
      <c r="L7447" s="16" t="str">
        <f t="shared" si="372"/>
        <v>OP</v>
      </c>
    </row>
    <row r="7448" spans="12:12">
      <c r="L7448" s="16" t="str">
        <f t="shared" si="372"/>
        <v>OP</v>
      </c>
    </row>
    <row r="7449" spans="12:12">
      <c r="L7449" s="16" t="str">
        <f t="shared" si="372"/>
        <v>OP</v>
      </c>
    </row>
    <row r="7450" spans="12:12">
      <c r="L7450" s="16" t="str">
        <f t="shared" si="372"/>
        <v>OP</v>
      </c>
    </row>
    <row r="7451" spans="12:12">
      <c r="L7451" s="16" t="str">
        <f t="shared" si="372"/>
        <v>OP</v>
      </c>
    </row>
    <row r="7452" spans="12:12">
      <c r="L7452" s="16" t="str">
        <f t="shared" si="372"/>
        <v>OP</v>
      </c>
    </row>
    <row r="7453" spans="12:12">
      <c r="L7453" s="16" t="str">
        <f t="shared" si="372"/>
        <v>OP</v>
      </c>
    </row>
    <row r="7454" spans="12:12">
      <c r="L7454" s="16" t="str">
        <f t="shared" si="372"/>
        <v>OP</v>
      </c>
    </row>
    <row r="7455" spans="12:12">
      <c r="L7455" s="16" t="str">
        <f t="shared" si="372"/>
        <v>OP</v>
      </c>
    </row>
    <row r="7456" spans="12:12">
      <c r="L7456" s="16" t="str">
        <f t="shared" si="372"/>
        <v>OP</v>
      </c>
    </row>
    <row r="7457" spans="12:12">
      <c r="L7457" s="16" t="str">
        <f t="shared" si="372"/>
        <v>OP</v>
      </c>
    </row>
    <row r="7458" spans="12:12">
      <c r="L7458" s="16" t="str">
        <f t="shared" si="372"/>
        <v>OP</v>
      </c>
    </row>
    <row r="7459" spans="12:12">
      <c r="L7459" s="16" t="str">
        <f t="shared" si="372"/>
        <v>OP</v>
      </c>
    </row>
    <row r="7460" spans="12:12">
      <c r="L7460" s="16" t="str">
        <f t="shared" si="372"/>
        <v>OP</v>
      </c>
    </row>
    <row r="7461" spans="12:12">
      <c r="L7461" s="16" t="str">
        <f t="shared" si="372"/>
        <v>OP</v>
      </c>
    </row>
    <row r="7462" spans="12:12">
      <c r="L7462" s="16" t="str">
        <f t="shared" si="372"/>
        <v>OP</v>
      </c>
    </row>
    <row r="7463" spans="12:12">
      <c r="L7463" s="16" t="str">
        <f t="shared" si="372"/>
        <v>OP</v>
      </c>
    </row>
    <row r="7464" spans="12:12">
      <c r="L7464" s="16" t="str">
        <f t="shared" si="372"/>
        <v>OP</v>
      </c>
    </row>
    <row r="7465" spans="12:12">
      <c r="L7465" s="16" t="str">
        <f t="shared" si="372"/>
        <v>OP</v>
      </c>
    </row>
    <row r="7466" spans="12:12">
      <c r="L7466" s="16" t="str">
        <f t="shared" si="372"/>
        <v>OP</v>
      </c>
    </row>
    <row r="7467" spans="12:12">
      <c r="L7467" s="16" t="str">
        <f t="shared" si="372"/>
        <v>OP</v>
      </c>
    </row>
    <row r="7468" spans="12:12">
      <c r="L7468" s="16" t="str">
        <f t="shared" si="372"/>
        <v>OP</v>
      </c>
    </row>
    <row r="7469" spans="12:12">
      <c r="L7469" s="16" t="str">
        <f t="shared" si="372"/>
        <v>OP</v>
      </c>
    </row>
    <row r="7470" spans="12:12">
      <c r="L7470" s="16" t="str">
        <f t="shared" si="372"/>
        <v>OP</v>
      </c>
    </row>
    <row r="7471" spans="12:12">
      <c r="L7471" s="16" t="str">
        <f t="shared" si="372"/>
        <v>OP</v>
      </c>
    </row>
    <row r="7472" spans="12:12">
      <c r="L7472" s="16" t="str">
        <f t="shared" si="372"/>
        <v>OP</v>
      </c>
    </row>
    <row r="7473" spans="12:12">
      <c r="L7473" s="16" t="str">
        <f t="shared" si="372"/>
        <v>OP</v>
      </c>
    </row>
    <row r="7474" spans="12:12">
      <c r="L7474" s="16" t="str">
        <f t="shared" si="372"/>
        <v>OP</v>
      </c>
    </row>
    <row r="7475" spans="12:12">
      <c r="L7475" s="16" t="str">
        <f t="shared" si="372"/>
        <v>OP</v>
      </c>
    </row>
    <row r="7476" spans="12:12">
      <c r="L7476" s="16" t="str">
        <f t="shared" si="372"/>
        <v>OP</v>
      </c>
    </row>
    <row r="7477" spans="12:12">
      <c r="L7477" s="16" t="str">
        <f t="shared" si="372"/>
        <v>OP</v>
      </c>
    </row>
    <row r="7478" spans="12:12">
      <c r="L7478" s="16" t="str">
        <f t="shared" si="372"/>
        <v>OP</v>
      </c>
    </row>
    <row r="7479" spans="12:12">
      <c r="L7479" s="16" t="str">
        <f t="shared" si="372"/>
        <v>OP</v>
      </c>
    </row>
    <row r="7480" spans="12:12">
      <c r="L7480" s="16" t="str">
        <f t="shared" si="372"/>
        <v>OP</v>
      </c>
    </row>
    <row r="7481" spans="12:12">
      <c r="L7481" s="16" t="str">
        <f t="shared" si="372"/>
        <v>OP</v>
      </c>
    </row>
    <row r="7482" spans="12:12">
      <c r="L7482" s="16" t="str">
        <f t="shared" si="372"/>
        <v>OP</v>
      </c>
    </row>
    <row r="7483" spans="12:12">
      <c r="L7483" s="16" t="str">
        <f t="shared" si="372"/>
        <v>OP</v>
      </c>
    </row>
    <row r="7484" spans="12:12">
      <c r="L7484" s="16" t="str">
        <f t="shared" si="372"/>
        <v>OP</v>
      </c>
    </row>
    <row r="7485" spans="12:12">
      <c r="L7485" s="16" t="str">
        <f t="shared" si="372"/>
        <v>OP</v>
      </c>
    </row>
    <row r="7486" spans="12:12">
      <c r="L7486" s="16" t="str">
        <f t="shared" si="372"/>
        <v>OP</v>
      </c>
    </row>
    <row r="7487" spans="12:12">
      <c r="L7487" s="16" t="str">
        <f t="shared" si="372"/>
        <v>OP</v>
      </c>
    </row>
    <row r="7488" spans="12:12">
      <c r="L7488" s="16" t="str">
        <f t="shared" si="372"/>
        <v>OP</v>
      </c>
    </row>
    <row r="7489" spans="12:12">
      <c r="L7489" s="16" t="str">
        <f t="shared" si="372"/>
        <v>OP</v>
      </c>
    </row>
    <row r="7490" spans="12:12">
      <c r="L7490" s="16" t="str">
        <f t="shared" si="372"/>
        <v>OP</v>
      </c>
    </row>
    <row r="7491" spans="12:12">
      <c r="L7491" s="16" t="str">
        <f t="shared" si="372"/>
        <v>OP</v>
      </c>
    </row>
    <row r="7492" spans="12:12">
      <c r="L7492" s="16" t="str">
        <f t="shared" si="372"/>
        <v>OP</v>
      </c>
    </row>
    <row r="7493" spans="12:12">
      <c r="L7493" s="16" t="str">
        <f t="shared" si="372"/>
        <v>OP</v>
      </c>
    </row>
    <row r="7494" spans="12:12">
      <c r="L7494" s="16" t="str">
        <f t="shared" ref="L7494:L7557" si="373">IF(J7494&lt;0.9993,"OP","")</f>
        <v>OP</v>
      </c>
    </row>
    <row r="7495" spans="12:12">
      <c r="L7495" s="16" t="str">
        <f t="shared" si="373"/>
        <v>OP</v>
      </c>
    </row>
    <row r="7496" spans="12:12">
      <c r="L7496" s="16" t="str">
        <f t="shared" si="373"/>
        <v>OP</v>
      </c>
    </row>
    <row r="7497" spans="12:12">
      <c r="L7497" s="16" t="str">
        <f t="shared" si="373"/>
        <v>OP</v>
      </c>
    </row>
    <row r="7498" spans="12:12">
      <c r="L7498" s="16" t="str">
        <f t="shared" si="373"/>
        <v>OP</v>
      </c>
    </row>
    <row r="7499" spans="12:12">
      <c r="L7499" s="16" t="str">
        <f t="shared" si="373"/>
        <v>OP</v>
      </c>
    </row>
    <row r="7500" spans="12:12">
      <c r="L7500" s="16" t="str">
        <f t="shared" si="373"/>
        <v>OP</v>
      </c>
    </row>
    <row r="7501" spans="12:12">
      <c r="L7501" s="16" t="str">
        <f t="shared" si="373"/>
        <v>OP</v>
      </c>
    </row>
    <row r="7502" spans="12:12">
      <c r="L7502" s="16" t="str">
        <f t="shared" si="373"/>
        <v>OP</v>
      </c>
    </row>
    <row r="7503" spans="12:12">
      <c r="L7503" s="16" t="str">
        <f t="shared" si="373"/>
        <v>OP</v>
      </c>
    </row>
    <row r="7504" spans="12:12">
      <c r="L7504" s="16" t="str">
        <f t="shared" si="373"/>
        <v>OP</v>
      </c>
    </row>
    <row r="7505" spans="12:12">
      <c r="L7505" s="16" t="str">
        <f t="shared" si="373"/>
        <v>OP</v>
      </c>
    </row>
    <row r="7506" spans="12:12">
      <c r="L7506" s="16" t="str">
        <f t="shared" si="373"/>
        <v>OP</v>
      </c>
    </row>
    <row r="7507" spans="12:12">
      <c r="L7507" s="16" t="str">
        <f t="shared" si="373"/>
        <v>OP</v>
      </c>
    </row>
    <row r="7508" spans="12:12">
      <c r="L7508" s="16" t="str">
        <f t="shared" si="373"/>
        <v>OP</v>
      </c>
    </row>
    <row r="7509" spans="12:12">
      <c r="L7509" s="16" t="str">
        <f t="shared" si="373"/>
        <v>OP</v>
      </c>
    </row>
    <row r="7510" spans="12:12">
      <c r="L7510" s="16" t="str">
        <f t="shared" si="373"/>
        <v>OP</v>
      </c>
    </row>
    <row r="7511" spans="12:12">
      <c r="L7511" s="16" t="str">
        <f t="shared" si="373"/>
        <v>OP</v>
      </c>
    </row>
    <row r="7512" spans="12:12">
      <c r="L7512" s="16" t="str">
        <f t="shared" si="373"/>
        <v>OP</v>
      </c>
    </row>
    <row r="7513" spans="12:12">
      <c r="L7513" s="16" t="str">
        <f t="shared" si="373"/>
        <v>OP</v>
      </c>
    </row>
    <row r="7514" spans="12:12">
      <c r="L7514" s="16" t="str">
        <f t="shared" si="373"/>
        <v>OP</v>
      </c>
    </row>
    <row r="7515" spans="12:12">
      <c r="L7515" s="16" t="str">
        <f t="shared" si="373"/>
        <v>OP</v>
      </c>
    </row>
    <row r="7516" spans="12:12">
      <c r="L7516" s="16" t="str">
        <f t="shared" si="373"/>
        <v>OP</v>
      </c>
    </row>
    <row r="7517" spans="12:12">
      <c r="L7517" s="16" t="str">
        <f t="shared" si="373"/>
        <v>OP</v>
      </c>
    </row>
    <row r="7518" spans="12:12">
      <c r="L7518" s="16" t="str">
        <f t="shared" si="373"/>
        <v>OP</v>
      </c>
    </row>
    <row r="7519" spans="12:12">
      <c r="L7519" s="16" t="str">
        <f t="shared" si="373"/>
        <v>OP</v>
      </c>
    </row>
    <row r="7520" spans="12:12">
      <c r="L7520" s="16" t="str">
        <f t="shared" si="373"/>
        <v>OP</v>
      </c>
    </row>
    <row r="7521" spans="12:12">
      <c r="L7521" s="16" t="str">
        <f t="shared" si="373"/>
        <v>OP</v>
      </c>
    </row>
    <row r="7522" spans="12:12">
      <c r="L7522" s="16" t="str">
        <f t="shared" si="373"/>
        <v>OP</v>
      </c>
    </row>
    <row r="7523" spans="12:12">
      <c r="L7523" s="16" t="str">
        <f t="shared" si="373"/>
        <v>OP</v>
      </c>
    </row>
    <row r="7524" spans="12:12">
      <c r="L7524" s="16" t="str">
        <f t="shared" si="373"/>
        <v>OP</v>
      </c>
    </row>
    <row r="7525" spans="12:12">
      <c r="L7525" s="16" t="str">
        <f t="shared" si="373"/>
        <v>OP</v>
      </c>
    </row>
    <row r="7526" spans="12:12">
      <c r="L7526" s="16" t="str">
        <f t="shared" si="373"/>
        <v>OP</v>
      </c>
    </row>
    <row r="7527" spans="12:12">
      <c r="L7527" s="16" t="str">
        <f t="shared" si="373"/>
        <v>OP</v>
      </c>
    </row>
    <row r="7528" spans="12:12">
      <c r="L7528" s="16" t="str">
        <f t="shared" si="373"/>
        <v>OP</v>
      </c>
    </row>
    <row r="7529" spans="12:12">
      <c r="L7529" s="16" t="str">
        <f t="shared" si="373"/>
        <v>OP</v>
      </c>
    </row>
    <row r="7530" spans="12:12">
      <c r="L7530" s="16" t="str">
        <f t="shared" si="373"/>
        <v>OP</v>
      </c>
    </row>
    <row r="7531" spans="12:12">
      <c r="L7531" s="16" t="str">
        <f t="shared" si="373"/>
        <v>OP</v>
      </c>
    </row>
    <row r="7532" spans="12:12">
      <c r="L7532" s="16" t="str">
        <f t="shared" si="373"/>
        <v>OP</v>
      </c>
    </row>
    <row r="7533" spans="12:12">
      <c r="L7533" s="16" t="str">
        <f t="shared" si="373"/>
        <v>OP</v>
      </c>
    </row>
    <row r="7534" spans="12:12">
      <c r="L7534" s="16" t="str">
        <f t="shared" si="373"/>
        <v>OP</v>
      </c>
    </row>
    <row r="7535" spans="12:12">
      <c r="L7535" s="16" t="str">
        <f t="shared" si="373"/>
        <v>OP</v>
      </c>
    </row>
    <row r="7536" spans="12:12">
      <c r="L7536" s="16" t="str">
        <f t="shared" si="373"/>
        <v>OP</v>
      </c>
    </row>
    <row r="7537" spans="12:12">
      <c r="L7537" s="16" t="str">
        <f t="shared" si="373"/>
        <v>OP</v>
      </c>
    </row>
    <row r="7538" spans="12:12">
      <c r="L7538" s="16" t="str">
        <f t="shared" si="373"/>
        <v>OP</v>
      </c>
    </row>
    <row r="7539" spans="12:12">
      <c r="L7539" s="16" t="str">
        <f t="shared" si="373"/>
        <v>OP</v>
      </c>
    </row>
    <row r="7540" spans="12:12">
      <c r="L7540" s="16" t="str">
        <f t="shared" si="373"/>
        <v>OP</v>
      </c>
    </row>
    <row r="7541" spans="12:12">
      <c r="L7541" s="16" t="str">
        <f t="shared" si="373"/>
        <v>OP</v>
      </c>
    </row>
    <row r="7542" spans="12:12">
      <c r="L7542" s="16" t="str">
        <f t="shared" si="373"/>
        <v>OP</v>
      </c>
    </row>
    <row r="7543" spans="12:12">
      <c r="L7543" s="16" t="str">
        <f t="shared" si="373"/>
        <v>OP</v>
      </c>
    </row>
    <row r="7544" spans="12:12">
      <c r="L7544" s="16" t="str">
        <f t="shared" si="373"/>
        <v>OP</v>
      </c>
    </row>
    <row r="7545" spans="12:12">
      <c r="L7545" s="16" t="str">
        <f t="shared" si="373"/>
        <v>OP</v>
      </c>
    </row>
    <row r="7546" spans="12:12">
      <c r="L7546" s="16" t="str">
        <f t="shared" si="373"/>
        <v>OP</v>
      </c>
    </row>
    <row r="7547" spans="12:12">
      <c r="L7547" s="16" t="str">
        <f t="shared" si="373"/>
        <v>OP</v>
      </c>
    </row>
    <row r="7548" spans="12:12">
      <c r="L7548" s="16" t="str">
        <f t="shared" si="373"/>
        <v>OP</v>
      </c>
    </row>
    <row r="7549" spans="12:12">
      <c r="L7549" s="16" t="str">
        <f t="shared" si="373"/>
        <v>OP</v>
      </c>
    </row>
    <row r="7550" spans="12:12">
      <c r="L7550" s="16" t="str">
        <f t="shared" si="373"/>
        <v>OP</v>
      </c>
    </row>
    <row r="7551" spans="12:12">
      <c r="L7551" s="16" t="str">
        <f t="shared" si="373"/>
        <v>OP</v>
      </c>
    </row>
    <row r="7552" spans="12:12">
      <c r="L7552" s="16" t="str">
        <f t="shared" si="373"/>
        <v>OP</v>
      </c>
    </row>
    <row r="7553" spans="12:12">
      <c r="L7553" s="16" t="str">
        <f t="shared" si="373"/>
        <v>OP</v>
      </c>
    </row>
    <row r="7554" spans="12:12">
      <c r="L7554" s="16" t="str">
        <f t="shared" si="373"/>
        <v>OP</v>
      </c>
    </row>
    <row r="7555" spans="12:12">
      <c r="L7555" s="16" t="str">
        <f t="shared" si="373"/>
        <v>OP</v>
      </c>
    </row>
    <row r="7556" spans="12:12">
      <c r="L7556" s="16" t="str">
        <f t="shared" si="373"/>
        <v>OP</v>
      </c>
    </row>
    <row r="7557" spans="12:12">
      <c r="L7557" s="16" t="str">
        <f t="shared" si="373"/>
        <v>OP</v>
      </c>
    </row>
    <row r="7558" spans="12:12">
      <c r="L7558" s="16" t="str">
        <f t="shared" ref="L7558:L7621" si="374">IF(J7558&lt;0.9993,"OP","")</f>
        <v>OP</v>
      </c>
    </row>
    <row r="7559" spans="12:12">
      <c r="L7559" s="16" t="str">
        <f t="shared" si="374"/>
        <v>OP</v>
      </c>
    </row>
    <row r="7560" spans="12:12">
      <c r="L7560" s="16" t="str">
        <f t="shared" si="374"/>
        <v>OP</v>
      </c>
    </row>
    <row r="7561" spans="12:12">
      <c r="L7561" s="16" t="str">
        <f t="shared" si="374"/>
        <v>OP</v>
      </c>
    </row>
    <row r="7562" spans="12:12">
      <c r="L7562" s="16" t="str">
        <f t="shared" si="374"/>
        <v>OP</v>
      </c>
    </row>
    <row r="7563" spans="12:12">
      <c r="L7563" s="16" t="str">
        <f t="shared" si="374"/>
        <v>OP</v>
      </c>
    </row>
    <row r="7564" spans="12:12">
      <c r="L7564" s="16" t="str">
        <f t="shared" si="374"/>
        <v>OP</v>
      </c>
    </row>
    <row r="7565" spans="12:12">
      <c r="L7565" s="16" t="str">
        <f t="shared" si="374"/>
        <v>OP</v>
      </c>
    </row>
    <row r="7566" spans="12:12">
      <c r="L7566" s="16" t="str">
        <f t="shared" si="374"/>
        <v>OP</v>
      </c>
    </row>
    <row r="7567" spans="12:12">
      <c r="L7567" s="16" t="str">
        <f t="shared" si="374"/>
        <v>OP</v>
      </c>
    </row>
    <row r="7568" spans="12:12">
      <c r="L7568" s="16" t="str">
        <f t="shared" si="374"/>
        <v>OP</v>
      </c>
    </row>
    <row r="7569" spans="12:12">
      <c r="L7569" s="16" t="str">
        <f t="shared" si="374"/>
        <v>OP</v>
      </c>
    </row>
    <row r="7570" spans="12:12">
      <c r="L7570" s="16" t="str">
        <f t="shared" si="374"/>
        <v>OP</v>
      </c>
    </row>
    <row r="7571" spans="12:12">
      <c r="L7571" s="16" t="str">
        <f t="shared" si="374"/>
        <v>OP</v>
      </c>
    </row>
    <row r="7572" spans="12:12">
      <c r="L7572" s="16" t="str">
        <f t="shared" si="374"/>
        <v>OP</v>
      </c>
    </row>
    <row r="7573" spans="12:12">
      <c r="L7573" s="16" t="str">
        <f t="shared" si="374"/>
        <v>OP</v>
      </c>
    </row>
    <row r="7574" spans="12:12">
      <c r="L7574" s="16" t="str">
        <f t="shared" si="374"/>
        <v>OP</v>
      </c>
    </row>
    <row r="7575" spans="12:12">
      <c r="L7575" s="16" t="str">
        <f t="shared" si="374"/>
        <v>OP</v>
      </c>
    </row>
    <row r="7576" spans="12:12">
      <c r="L7576" s="16" t="str">
        <f t="shared" si="374"/>
        <v>OP</v>
      </c>
    </row>
    <row r="7577" spans="12:12">
      <c r="L7577" s="16" t="str">
        <f t="shared" si="374"/>
        <v>OP</v>
      </c>
    </row>
    <row r="7578" spans="12:12">
      <c r="L7578" s="16" t="str">
        <f t="shared" si="374"/>
        <v>OP</v>
      </c>
    </row>
    <row r="7579" spans="12:12">
      <c r="L7579" s="16" t="str">
        <f t="shared" si="374"/>
        <v>OP</v>
      </c>
    </row>
    <row r="7580" spans="12:12">
      <c r="L7580" s="16" t="str">
        <f t="shared" si="374"/>
        <v>OP</v>
      </c>
    </row>
    <row r="7581" spans="12:12">
      <c r="L7581" s="16" t="str">
        <f t="shared" si="374"/>
        <v>OP</v>
      </c>
    </row>
    <row r="7582" spans="12:12">
      <c r="L7582" s="16" t="str">
        <f t="shared" si="374"/>
        <v>OP</v>
      </c>
    </row>
    <row r="7583" spans="12:12">
      <c r="L7583" s="16" t="str">
        <f t="shared" si="374"/>
        <v>OP</v>
      </c>
    </row>
    <row r="7584" spans="12:12">
      <c r="L7584" s="16" t="str">
        <f t="shared" si="374"/>
        <v>OP</v>
      </c>
    </row>
    <row r="7585" spans="12:12">
      <c r="L7585" s="16" t="str">
        <f t="shared" si="374"/>
        <v>OP</v>
      </c>
    </row>
    <row r="7586" spans="12:12">
      <c r="L7586" s="16" t="str">
        <f t="shared" si="374"/>
        <v>OP</v>
      </c>
    </row>
    <row r="7587" spans="12:12">
      <c r="L7587" s="16" t="str">
        <f t="shared" si="374"/>
        <v>OP</v>
      </c>
    </row>
    <row r="7588" spans="12:12">
      <c r="L7588" s="16" t="str">
        <f t="shared" si="374"/>
        <v>OP</v>
      </c>
    </row>
    <row r="7589" spans="12:12">
      <c r="L7589" s="16" t="str">
        <f t="shared" si="374"/>
        <v>OP</v>
      </c>
    </row>
    <row r="7590" spans="12:12">
      <c r="L7590" s="16" t="str">
        <f t="shared" si="374"/>
        <v>OP</v>
      </c>
    </row>
    <row r="7591" spans="12:12">
      <c r="L7591" s="16" t="str">
        <f t="shared" si="374"/>
        <v>OP</v>
      </c>
    </row>
    <row r="7592" spans="12:12">
      <c r="L7592" s="16" t="str">
        <f t="shared" si="374"/>
        <v>OP</v>
      </c>
    </row>
    <row r="7593" spans="12:12">
      <c r="L7593" s="16" t="str">
        <f t="shared" si="374"/>
        <v>OP</v>
      </c>
    </row>
    <row r="7594" spans="12:12">
      <c r="L7594" s="16" t="str">
        <f t="shared" si="374"/>
        <v>OP</v>
      </c>
    </row>
    <row r="7595" spans="12:12">
      <c r="L7595" s="16" t="str">
        <f t="shared" si="374"/>
        <v>OP</v>
      </c>
    </row>
    <row r="7596" spans="12:12">
      <c r="L7596" s="16" t="str">
        <f t="shared" si="374"/>
        <v>OP</v>
      </c>
    </row>
    <row r="7597" spans="12:12">
      <c r="L7597" s="16" t="str">
        <f t="shared" si="374"/>
        <v>OP</v>
      </c>
    </row>
    <row r="7598" spans="12:12">
      <c r="L7598" s="16" t="str">
        <f t="shared" si="374"/>
        <v>OP</v>
      </c>
    </row>
    <row r="7599" spans="12:12">
      <c r="L7599" s="16" t="str">
        <f t="shared" si="374"/>
        <v>OP</v>
      </c>
    </row>
    <row r="7600" spans="12:12">
      <c r="L7600" s="16" t="str">
        <f t="shared" si="374"/>
        <v>OP</v>
      </c>
    </row>
    <row r="7601" spans="12:12">
      <c r="L7601" s="16" t="str">
        <f t="shared" si="374"/>
        <v>OP</v>
      </c>
    </row>
    <row r="7602" spans="12:12">
      <c r="L7602" s="16" t="str">
        <f t="shared" si="374"/>
        <v>OP</v>
      </c>
    </row>
    <row r="7603" spans="12:12">
      <c r="L7603" s="16" t="str">
        <f t="shared" si="374"/>
        <v>OP</v>
      </c>
    </row>
    <row r="7604" spans="12:12">
      <c r="L7604" s="16" t="str">
        <f t="shared" si="374"/>
        <v>OP</v>
      </c>
    </row>
    <row r="7605" spans="12:12">
      <c r="L7605" s="16" t="str">
        <f t="shared" si="374"/>
        <v>OP</v>
      </c>
    </row>
    <row r="7606" spans="12:12">
      <c r="L7606" s="16" t="str">
        <f t="shared" si="374"/>
        <v>OP</v>
      </c>
    </row>
    <row r="7607" spans="12:12">
      <c r="L7607" s="16" t="str">
        <f t="shared" si="374"/>
        <v>OP</v>
      </c>
    </row>
    <row r="7608" spans="12:12">
      <c r="L7608" s="16" t="str">
        <f t="shared" si="374"/>
        <v>OP</v>
      </c>
    </row>
    <row r="7609" spans="12:12">
      <c r="L7609" s="16" t="str">
        <f t="shared" si="374"/>
        <v>OP</v>
      </c>
    </row>
    <row r="7610" spans="12:12">
      <c r="L7610" s="16" t="str">
        <f t="shared" si="374"/>
        <v>OP</v>
      </c>
    </row>
    <row r="7611" spans="12:12">
      <c r="L7611" s="16" t="str">
        <f t="shared" si="374"/>
        <v>OP</v>
      </c>
    </row>
    <row r="7612" spans="12:12">
      <c r="L7612" s="16" t="str">
        <f t="shared" si="374"/>
        <v>OP</v>
      </c>
    </row>
    <row r="7613" spans="12:12">
      <c r="L7613" s="16" t="str">
        <f t="shared" si="374"/>
        <v>OP</v>
      </c>
    </row>
    <row r="7614" spans="12:12">
      <c r="L7614" s="16" t="str">
        <f t="shared" si="374"/>
        <v>OP</v>
      </c>
    </row>
    <row r="7615" spans="12:12">
      <c r="L7615" s="16" t="str">
        <f t="shared" si="374"/>
        <v>OP</v>
      </c>
    </row>
    <row r="7616" spans="12:12">
      <c r="L7616" s="16" t="str">
        <f t="shared" si="374"/>
        <v>OP</v>
      </c>
    </row>
    <row r="7617" spans="12:12">
      <c r="L7617" s="16" t="str">
        <f t="shared" si="374"/>
        <v>OP</v>
      </c>
    </row>
    <row r="7618" spans="12:12">
      <c r="L7618" s="16" t="str">
        <f t="shared" si="374"/>
        <v>OP</v>
      </c>
    </row>
    <row r="7619" spans="12:12">
      <c r="L7619" s="16" t="str">
        <f t="shared" si="374"/>
        <v>OP</v>
      </c>
    </row>
    <row r="7620" spans="12:12">
      <c r="L7620" s="16" t="str">
        <f t="shared" si="374"/>
        <v>OP</v>
      </c>
    </row>
    <row r="7621" spans="12:12">
      <c r="L7621" s="16" t="str">
        <f t="shared" si="374"/>
        <v>OP</v>
      </c>
    </row>
    <row r="7622" spans="12:12">
      <c r="L7622" s="16" t="str">
        <f t="shared" ref="L7622:L7685" si="375">IF(J7622&lt;0.9993,"OP","")</f>
        <v>OP</v>
      </c>
    </row>
    <row r="7623" spans="12:12">
      <c r="L7623" s="16" t="str">
        <f t="shared" si="375"/>
        <v>OP</v>
      </c>
    </row>
    <row r="7624" spans="12:12">
      <c r="L7624" s="16" t="str">
        <f t="shared" si="375"/>
        <v>OP</v>
      </c>
    </row>
    <row r="7625" spans="12:12">
      <c r="L7625" s="16" t="str">
        <f t="shared" si="375"/>
        <v>OP</v>
      </c>
    </row>
    <row r="7626" spans="12:12">
      <c r="L7626" s="16" t="str">
        <f t="shared" si="375"/>
        <v>OP</v>
      </c>
    </row>
    <row r="7627" spans="12:12">
      <c r="L7627" s="16" t="str">
        <f t="shared" si="375"/>
        <v>OP</v>
      </c>
    </row>
    <row r="7628" spans="12:12">
      <c r="L7628" s="16" t="str">
        <f t="shared" si="375"/>
        <v>OP</v>
      </c>
    </row>
    <row r="7629" spans="12:12">
      <c r="L7629" s="16" t="str">
        <f t="shared" si="375"/>
        <v>OP</v>
      </c>
    </row>
    <row r="7630" spans="12:12">
      <c r="L7630" s="16" t="str">
        <f t="shared" si="375"/>
        <v>OP</v>
      </c>
    </row>
    <row r="7631" spans="12:12">
      <c r="L7631" s="16" t="str">
        <f t="shared" si="375"/>
        <v>OP</v>
      </c>
    </row>
    <row r="7632" spans="12:12">
      <c r="L7632" s="16" t="str">
        <f t="shared" si="375"/>
        <v>OP</v>
      </c>
    </row>
    <row r="7633" spans="12:12">
      <c r="L7633" s="16" t="str">
        <f t="shared" si="375"/>
        <v>OP</v>
      </c>
    </row>
    <row r="7634" spans="12:12">
      <c r="L7634" s="16" t="str">
        <f t="shared" si="375"/>
        <v>OP</v>
      </c>
    </row>
    <row r="7635" spans="12:12">
      <c r="L7635" s="16" t="str">
        <f t="shared" si="375"/>
        <v>OP</v>
      </c>
    </row>
    <row r="7636" spans="12:12">
      <c r="L7636" s="16" t="str">
        <f t="shared" si="375"/>
        <v>OP</v>
      </c>
    </row>
    <row r="7637" spans="12:12">
      <c r="L7637" s="16" t="str">
        <f t="shared" si="375"/>
        <v>OP</v>
      </c>
    </row>
    <row r="7638" spans="12:12">
      <c r="L7638" s="16" t="str">
        <f t="shared" si="375"/>
        <v>OP</v>
      </c>
    </row>
    <row r="7639" spans="12:12">
      <c r="L7639" s="16" t="str">
        <f t="shared" si="375"/>
        <v>OP</v>
      </c>
    </row>
    <row r="7640" spans="12:12">
      <c r="L7640" s="16" t="str">
        <f t="shared" si="375"/>
        <v>OP</v>
      </c>
    </row>
    <row r="7641" spans="12:12">
      <c r="L7641" s="16" t="str">
        <f t="shared" si="375"/>
        <v>OP</v>
      </c>
    </row>
    <row r="7642" spans="12:12">
      <c r="L7642" s="16" t="str">
        <f t="shared" si="375"/>
        <v>OP</v>
      </c>
    </row>
    <row r="7643" spans="12:12">
      <c r="L7643" s="16" t="str">
        <f t="shared" si="375"/>
        <v>OP</v>
      </c>
    </row>
    <row r="7644" spans="12:12">
      <c r="L7644" s="16" t="str">
        <f t="shared" si="375"/>
        <v>OP</v>
      </c>
    </row>
    <row r="7645" spans="12:12">
      <c r="L7645" s="16" t="str">
        <f t="shared" si="375"/>
        <v>OP</v>
      </c>
    </row>
    <row r="7646" spans="12:12">
      <c r="L7646" s="16" t="str">
        <f t="shared" si="375"/>
        <v>OP</v>
      </c>
    </row>
    <row r="7647" spans="12:12">
      <c r="L7647" s="16" t="str">
        <f t="shared" si="375"/>
        <v>OP</v>
      </c>
    </row>
    <row r="7648" spans="12:12">
      <c r="L7648" s="16" t="str">
        <f t="shared" si="375"/>
        <v>OP</v>
      </c>
    </row>
    <row r="7649" spans="12:12">
      <c r="L7649" s="16" t="str">
        <f t="shared" si="375"/>
        <v>OP</v>
      </c>
    </row>
    <row r="7650" spans="12:12">
      <c r="L7650" s="16" t="str">
        <f t="shared" si="375"/>
        <v>OP</v>
      </c>
    </row>
    <row r="7651" spans="12:12">
      <c r="L7651" s="16" t="str">
        <f t="shared" si="375"/>
        <v>OP</v>
      </c>
    </row>
    <row r="7652" spans="12:12">
      <c r="L7652" s="16" t="str">
        <f t="shared" si="375"/>
        <v>OP</v>
      </c>
    </row>
    <row r="7653" spans="12:12">
      <c r="L7653" s="16" t="str">
        <f t="shared" si="375"/>
        <v>OP</v>
      </c>
    </row>
    <row r="7654" spans="12:12">
      <c r="L7654" s="16" t="str">
        <f t="shared" si="375"/>
        <v>OP</v>
      </c>
    </row>
    <row r="7655" spans="12:12">
      <c r="L7655" s="16" t="str">
        <f t="shared" si="375"/>
        <v>OP</v>
      </c>
    </row>
    <row r="7656" spans="12:12">
      <c r="L7656" s="16" t="str">
        <f t="shared" si="375"/>
        <v>OP</v>
      </c>
    </row>
    <row r="7657" spans="12:12">
      <c r="L7657" s="16" t="str">
        <f t="shared" si="375"/>
        <v>OP</v>
      </c>
    </row>
    <row r="7658" spans="12:12">
      <c r="L7658" s="16" t="str">
        <f t="shared" si="375"/>
        <v>OP</v>
      </c>
    </row>
    <row r="7659" spans="12:12">
      <c r="L7659" s="16" t="str">
        <f t="shared" si="375"/>
        <v>OP</v>
      </c>
    </row>
    <row r="7660" spans="12:12">
      <c r="L7660" s="16" t="str">
        <f t="shared" si="375"/>
        <v>OP</v>
      </c>
    </row>
    <row r="7661" spans="12:12">
      <c r="L7661" s="16" t="str">
        <f t="shared" si="375"/>
        <v>OP</v>
      </c>
    </row>
    <row r="7662" spans="12:12">
      <c r="L7662" s="16" t="str">
        <f t="shared" si="375"/>
        <v>OP</v>
      </c>
    </row>
    <row r="7663" spans="12:12">
      <c r="L7663" s="16" t="str">
        <f t="shared" si="375"/>
        <v>OP</v>
      </c>
    </row>
    <row r="7664" spans="12:12">
      <c r="L7664" s="16" t="str">
        <f t="shared" si="375"/>
        <v>OP</v>
      </c>
    </row>
    <row r="7665" spans="12:12">
      <c r="L7665" s="16" t="str">
        <f t="shared" si="375"/>
        <v>OP</v>
      </c>
    </row>
    <row r="7666" spans="12:12">
      <c r="L7666" s="16" t="str">
        <f t="shared" si="375"/>
        <v>OP</v>
      </c>
    </row>
    <row r="7667" spans="12:12">
      <c r="L7667" s="16" t="str">
        <f t="shared" si="375"/>
        <v>OP</v>
      </c>
    </row>
    <row r="7668" spans="12:12">
      <c r="L7668" s="16" t="str">
        <f t="shared" si="375"/>
        <v>OP</v>
      </c>
    </row>
    <row r="7669" spans="12:12">
      <c r="L7669" s="16" t="str">
        <f t="shared" si="375"/>
        <v>OP</v>
      </c>
    </row>
    <row r="7670" spans="12:12">
      <c r="L7670" s="16" t="str">
        <f t="shared" si="375"/>
        <v>OP</v>
      </c>
    </row>
    <row r="7671" spans="12:12">
      <c r="L7671" s="16" t="str">
        <f t="shared" si="375"/>
        <v>OP</v>
      </c>
    </row>
    <row r="7672" spans="12:12">
      <c r="L7672" s="16" t="str">
        <f t="shared" si="375"/>
        <v>OP</v>
      </c>
    </row>
    <row r="7673" spans="12:12">
      <c r="L7673" s="16" t="str">
        <f t="shared" si="375"/>
        <v>OP</v>
      </c>
    </row>
    <row r="7674" spans="12:12">
      <c r="L7674" s="16" t="str">
        <f t="shared" si="375"/>
        <v>OP</v>
      </c>
    </row>
    <row r="7675" spans="12:12">
      <c r="L7675" s="16" t="str">
        <f t="shared" si="375"/>
        <v>OP</v>
      </c>
    </row>
    <row r="7676" spans="12:12">
      <c r="L7676" s="16" t="str">
        <f t="shared" si="375"/>
        <v>OP</v>
      </c>
    </row>
    <row r="7677" spans="12:12">
      <c r="L7677" s="16" t="str">
        <f t="shared" si="375"/>
        <v>OP</v>
      </c>
    </row>
    <row r="7678" spans="12:12">
      <c r="L7678" s="16" t="str">
        <f t="shared" si="375"/>
        <v>OP</v>
      </c>
    </row>
    <row r="7679" spans="12:12">
      <c r="L7679" s="16" t="str">
        <f t="shared" si="375"/>
        <v>OP</v>
      </c>
    </row>
    <row r="7680" spans="12:12">
      <c r="L7680" s="16" t="str">
        <f t="shared" si="375"/>
        <v>OP</v>
      </c>
    </row>
    <row r="7681" spans="12:12">
      <c r="L7681" s="16" t="str">
        <f t="shared" si="375"/>
        <v>OP</v>
      </c>
    </row>
    <row r="7682" spans="12:12">
      <c r="L7682" s="16" t="str">
        <f t="shared" si="375"/>
        <v>OP</v>
      </c>
    </row>
    <row r="7683" spans="12:12">
      <c r="L7683" s="16" t="str">
        <f t="shared" si="375"/>
        <v>OP</v>
      </c>
    </row>
    <row r="7684" spans="12:12">
      <c r="L7684" s="16" t="str">
        <f t="shared" si="375"/>
        <v>OP</v>
      </c>
    </row>
    <row r="7685" spans="12:12">
      <c r="L7685" s="16" t="str">
        <f t="shared" si="375"/>
        <v>OP</v>
      </c>
    </row>
    <row r="7686" spans="12:12">
      <c r="L7686" s="16" t="str">
        <f t="shared" ref="L7686:L7749" si="376">IF(J7686&lt;0.9993,"OP","")</f>
        <v>OP</v>
      </c>
    </row>
    <row r="7687" spans="12:12">
      <c r="L7687" s="16" t="str">
        <f t="shared" si="376"/>
        <v>OP</v>
      </c>
    </row>
    <row r="7688" spans="12:12">
      <c r="L7688" s="16" t="str">
        <f t="shared" si="376"/>
        <v>OP</v>
      </c>
    </row>
    <row r="7689" spans="12:12">
      <c r="L7689" s="16" t="str">
        <f t="shared" si="376"/>
        <v>OP</v>
      </c>
    </row>
    <row r="7690" spans="12:12">
      <c r="L7690" s="16" t="str">
        <f t="shared" si="376"/>
        <v>OP</v>
      </c>
    </row>
    <row r="7691" spans="12:12">
      <c r="L7691" s="16" t="str">
        <f t="shared" si="376"/>
        <v>OP</v>
      </c>
    </row>
    <row r="7692" spans="12:12">
      <c r="L7692" s="16" t="str">
        <f t="shared" si="376"/>
        <v>OP</v>
      </c>
    </row>
    <row r="7693" spans="12:12">
      <c r="L7693" s="16" t="str">
        <f t="shared" si="376"/>
        <v>OP</v>
      </c>
    </row>
    <row r="7694" spans="12:12">
      <c r="L7694" s="16" t="str">
        <f t="shared" si="376"/>
        <v>OP</v>
      </c>
    </row>
    <row r="7695" spans="12:12">
      <c r="L7695" s="16" t="str">
        <f t="shared" si="376"/>
        <v>OP</v>
      </c>
    </row>
    <row r="7696" spans="12:12">
      <c r="L7696" s="16" t="str">
        <f t="shared" si="376"/>
        <v>OP</v>
      </c>
    </row>
    <row r="7697" spans="12:12">
      <c r="L7697" s="16" t="str">
        <f t="shared" si="376"/>
        <v>OP</v>
      </c>
    </row>
    <row r="7698" spans="12:12">
      <c r="L7698" s="16" t="str">
        <f t="shared" si="376"/>
        <v>OP</v>
      </c>
    </row>
    <row r="7699" spans="12:12">
      <c r="L7699" s="16" t="str">
        <f t="shared" si="376"/>
        <v>OP</v>
      </c>
    </row>
    <row r="7700" spans="12:12">
      <c r="L7700" s="16" t="str">
        <f t="shared" si="376"/>
        <v>OP</v>
      </c>
    </row>
    <row r="7701" spans="12:12">
      <c r="L7701" s="16" t="str">
        <f t="shared" si="376"/>
        <v>OP</v>
      </c>
    </row>
    <row r="7702" spans="12:12">
      <c r="L7702" s="16" t="str">
        <f t="shared" si="376"/>
        <v>OP</v>
      </c>
    </row>
    <row r="7703" spans="12:12">
      <c r="L7703" s="16" t="str">
        <f t="shared" si="376"/>
        <v>OP</v>
      </c>
    </row>
    <row r="7704" spans="12:12">
      <c r="L7704" s="16" t="str">
        <f t="shared" si="376"/>
        <v>OP</v>
      </c>
    </row>
    <row r="7705" spans="12:12">
      <c r="L7705" s="16" t="str">
        <f t="shared" si="376"/>
        <v>OP</v>
      </c>
    </row>
    <row r="7706" spans="12:12">
      <c r="L7706" s="16" t="str">
        <f t="shared" si="376"/>
        <v>OP</v>
      </c>
    </row>
    <row r="7707" spans="12:12">
      <c r="L7707" s="16" t="str">
        <f t="shared" si="376"/>
        <v>OP</v>
      </c>
    </row>
    <row r="7708" spans="12:12">
      <c r="L7708" s="16" t="str">
        <f t="shared" si="376"/>
        <v>OP</v>
      </c>
    </row>
    <row r="7709" spans="12:12">
      <c r="L7709" s="16" t="str">
        <f t="shared" si="376"/>
        <v>OP</v>
      </c>
    </row>
    <row r="7710" spans="12:12">
      <c r="L7710" s="16" t="str">
        <f t="shared" si="376"/>
        <v>OP</v>
      </c>
    </row>
    <row r="7711" spans="12:12">
      <c r="L7711" s="16" t="str">
        <f t="shared" si="376"/>
        <v>OP</v>
      </c>
    </row>
    <row r="7712" spans="12:12">
      <c r="L7712" s="16" t="str">
        <f t="shared" si="376"/>
        <v>OP</v>
      </c>
    </row>
    <row r="7713" spans="12:12">
      <c r="L7713" s="16" t="str">
        <f t="shared" si="376"/>
        <v>OP</v>
      </c>
    </row>
    <row r="7714" spans="12:12">
      <c r="L7714" s="16" t="str">
        <f t="shared" si="376"/>
        <v>OP</v>
      </c>
    </row>
    <row r="7715" spans="12:12">
      <c r="L7715" s="16" t="str">
        <f t="shared" si="376"/>
        <v>OP</v>
      </c>
    </row>
    <row r="7716" spans="12:12">
      <c r="L7716" s="16" t="str">
        <f t="shared" si="376"/>
        <v>OP</v>
      </c>
    </row>
    <row r="7717" spans="12:12">
      <c r="L7717" s="16" t="str">
        <f t="shared" si="376"/>
        <v>OP</v>
      </c>
    </row>
    <row r="7718" spans="12:12">
      <c r="L7718" s="16" t="str">
        <f t="shared" si="376"/>
        <v>OP</v>
      </c>
    </row>
    <row r="7719" spans="12:12">
      <c r="L7719" s="16" t="str">
        <f t="shared" si="376"/>
        <v>OP</v>
      </c>
    </row>
    <row r="7720" spans="12:12">
      <c r="L7720" s="16" t="str">
        <f t="shared" si="376"/>
        <v>OP</v>
      </c>
    </row>
    <row r="7721" spans="12:12">
      <c r="L7721" s="16" t="str">
        <f t="shared" si="376"/>
        <v>OP</v>
      </c>
    </row>
    <row r="7722" spans="12:12">
      <c r="L7722" s="16" t="str">
        <f t="shared" si="376"/>
        <v>OP</v>
      </c>
    </row>
    <row r="7723" spans="12:12">
      <c r="L7723" s="16" t="str">
        <f t="shared" si="376"/>
        <v>OP</v>
      </c>
    </row>
    <row r="7724" spans="12:12">
      <c r="L7724" s="16" t="str">
        <f t="shared" si="376"/>
        <v>OP</v>
      </c>
    </row>
    <row r="7725" spans="12:12">
      <c r="L7725" s="16" t="str">
        <f t="shared" si="376"/>
        <v>OP</v>
      </c>
    </row>
    <row r="7726" spans="12:12">
      <c r="L7726" s="16" t="str">
        <f t="shared" si="376"/>
        <v>OP</v>
      </c>
    </row>
    <row r="7727" spans="12:12">
      <c r="L7727" s="16" t="str">
        <f t="shared" si="376"/>
        <v>OP</v>
      </c>
    </row>
    <row r="7728" spans="12:12">
      <c r="L7728" s="16" t="str">
        <f t="shared" si="376"/>
        <v>OP</v>
      </c>
    </row>
    <row r="7729" spans="12:12">
      <c r="L7729" s="16" t="str">
        <f t="shared" si="376"/>
        <v>OP</v>
      </c>
    </row>
    <row r="7730" spans="12:12">
      <c r="L7730" s="16" t="str">
        <f t="shared" si="376"/>
        <v>OP</v>
      </c>
    </row>
    <row r="7731" spans="12:12">
      <c r="L7731" s="16" t="str">
        <f t="shared" si="376"/>
        <v>OP</v>
      </c>
    </row>
    <row r="7732" spans="12:12">
      <c r="L7732" s="16" t="str">
        <f t="shared" si="376"/>
        <v>OP</v>
      </c>
    </row>
    <row r="7733" spans="12:12">
      <c r="L7733" s="16" t="str">
        <f t="shared" si="376"/>
        <v>OP</v>
      </c>
    </row>
    <row r="7734" spans="12:12">
      <c r="L7734" s="16" t="str">
        <f t="shared" si="376"/>
        <v>OP</v>
      </c>
    </row>
    <row r="7735" spans="12:12">
      <c r="L7735" s="16" t="str">
        <f t="shared" si="376"/>
        <v>OP</v>
      </c>
    </row>
    <row r="7736" spans="12:12">
      <c r="L7736" s="16" t="str">
        <f t="shared" si="376"/>
        <v>OP</v>
      </c>
    </row>
    <row r="7737" spans="12:12">
      <c r="L7737" s="16" t="str">
        <f t="shared" si="376"/>
        <v>OP</v>
      </c>
    </row>
    <row r="7738" spans="12:12">
      <c r="L7738" s="16" t="str">
        <f t="shared" si="376"/>
        <v>OP</v>
      </c>
    </row>
    <row r="7739" spans="12:12">
      <c r="L7739" s="16" t="str">
        <f t="shared" si="376"/>
        <v>OP</v>
      </c>
    </row>
    <row r="7740" spans="12:12">
      <c r="L7740" s="16" t="str">
        <f t="shared" si="376"/>
        <v>OP</v>
      </c>
    </row>
    <row r="7741" spans="12:12">
      <c r="L7741" s="16" t="str">
        <f t="shared" si="376"/>
        <v>OP</v>
      </c>
    </row>
    <row r="7742" spans="12:12">
      <c r="L7742" s="16" t="str">
        <f t="shared" si="376"/>
        <v>OP</v>
      </c>
    </row>
    <row r="7743" spans="12:12">
      <c r="L7743" s="16" t="str">
        <f t="shared" si="376"/>
        <v>OP</v>
      </c>
    </row>
    <row r="7744" spans="12:12">
      <c r="L7744" s="16" t="str">
        <f t="shared" si="376"/>
        <v>OP</v>
      </c>
    </row>
    <row r="7745" spans="12:12">
      <c r="L7745" s="16" t="str">
        <f t="shared" si="376"/>
        <v>OP</v>
      </c>
    </row>
    <row r="7746" spans="12:12">
      <c r="L7746" s="16" t="str">
        <f t="shared" si="376"/>
        <v>OP</v>
      </c>
    </row>
    <row r="7747" spans="12:12">
      <c r="L7747" s="16" t="str">
        <f t="shared" si="376"/>
        <v>OP</v>
      </c>
    </row>
    <row r="7748" spans="12:12">
      <c r="L7748" s="16" t="str">
        <f t="shared" si="376"/>
        <v>OP</v>
      </c>
    </row>
    <row r="7749" spans="12:12">
      <c r="L7749" s="16" t="str">
        <f t="shared" si="376"/>
        <v>OP</v>
      </c>
    </row>
    <row r="7750" spans="12:12">
      <c r="L7750" s="16" t="str">
        <f t="shared" ref="L7750:L7813" si="377">IF(J7750&lt;0.9993,"OP","")</f>
        <v>OP</v>
      </c>
    </row>
    <row r="7751" spans="12:12">
      <c r="L7751" s="16" t="str">
        <f t="shared" si="377"/>
        <v>OP</v>
      </c>
    </row>
    <row r="7752" spans="12:12">
      <c r="L7752" s="16" t="str">
        <f t="shared" si="377"/>
        <v>OP</v>
      </c>
    </row>
    <row r="7753" spans="12:12">
      <c r="L7753" s="16" t="str">
        <f t="shared" si="377"/>
        <v>OP</v>
      </c>
    </row>
    <row r="7754" spans="12:12">
      <c r="L7754" s="16" t="str">
        <f t="shared" si="377"/>
        <v>OP</v>
      </c>
    </row>
    <row r="7755" spans="12:12">
      <c r="L7755" s="16" t="str">
        <f t="shared" si="377"/>
        <v>OP</v>
      </c>
    </row>
    <row r="7756" spans="12:12">
      <c r="L7756" s="16" t="str">
        <f t="shared" si="377"/>
        <v>OP</v>
      </c>
    </row>
    <row r="7757" spans="12:12">
      <c r="L7757" s="16" t="str">
        <f t="shared" si="377"/>
        <v>OP</v>
      </c>
    </row>
    <row r="7758" spans="12:12">
      <c r="L7758" s="16" t="str">
        <f t="shared" si="377"/>
        <v>OP</v>
      </c>
    </row>
    <row r="7759" spans="12:12">
      <c r="L7759" s="16" t="str">
        <f t="shared" si="377"/>
        <v>OP</v>
      </c>
    </row>
    <row r="7760" spans="12:12">
      <c r="L7760" s="16" t="str">
        <f t="shared" si="377"/>
        <v>OP</v>
      </c>
    </row>
    <row r="7761" spans="12:12">
      <c r="L7761" s="16" t="str">
        <f t="shared" si="377"/>
        <v>OP</v>
      </c>
    </row>
    <row r="7762" spans="12:12">
      <c r="L7762" s="16" t="str">
        <f t="shared" si="377"/>
        <v>OP</v>
      </c>
    </row>
    <row r="7763" spans="12:12">
      <c r="L7763" s="16" t="str">
        <f t="shared" si="377"/>
        <v>OP</v>
      </c>
    </row>
    <row r="7764" spans="12:12">
      <c r="L7764" s="16" t="str">
        <f t="shared" si="377"/>
        <v>OP</v>
      </c>
    </row>
    <row r="7765" spans="12:12">
      <c r="L7765" s="16" t="str">
        <f t="shared" si="377"/>
        <v>OP</v>
      </c>
    </row>
    <row r="7766" spans="12:12">
      <c r="L7766" s="16" t="str">
        <f t="shared" si="377"/>
        <v>OP</v>
      </c>
    </row>
    <row r="7767" spans="12:12">
      <c r="L7767" s="16" t="str">
        <f t="shared" si="377"/>
        <v>OP</v>
      </c>
    </row>
    <row r="7768" spans="12:12">
      <c r="L7768" s="16" t="str">
        <f t="shared" si="377"/>
        <v>OP</v>
      </c>
    </row>
    <row r="7769" spans="12:12">
      <c r="L7769" s="16" t="str">
        <f t="shared" si="377"/>
        <v>OP</v>
      </c>
    </row>
    <row r="7770" spans="12:12">
      <c r="L7770" s="16" t="str">
        <f t="shared" si="377"/>
        <v>OP</v>
      </c>
    </row>
    <row r="7771" spans="12:12">
      <c r="L7771" s="16" t="str">
        <f t="shared" si="377"/>
        <v>OP</v>
      </c>
    </row>
    <row r="7772" spans="12:12">
      <c r="L7772" s="16" t="str">
        <f t="shared" si="377"/>
        <v>OP</v>
      </c>
    </row>
    <row r="7773" spans="12:12">
      <c r="L7773" s="16" t="str">
        <f t="shared" si="377"/>
        <v>OP</v>
      </c>
    </row>
    <row r="7774" spans="12:12">
      <c r="L7774" s="16" t="str">
        <f t="shared" si="377"/>
        <v>OP</v>
      </c>
    </row>
    <row r="7775" spans="12:12">
      <c r="L7775" s="16" t="str">
        <f t="shared" si="377"/>
        <v>OP</v>
      </c>
    </row>
    <row r="7776" spans="12:12">
      <c r="L7776" s="16" t="str">
        <f t="shared" si="377"/>
        <v>OP</v>
      </c>
    </row>
    <row r="7777" spans="12:12">
      <c r="L7777" s="16" t="str">
        <f t="shared" si="377"/>
        <v>OP</v>
      </c>
    </row>
    <row r="7778" spans="12:12">
      <c r="L7778" s="16" t="str">
        <f t="shared" si="377"/>
        <v>OP</v>
      </c>
    </row>
    <row r="7779" spans="12:12">
      <c r="L7779" s="16" t="str">
        <f t="shared" si="377"/>
        <v>OP</v>
      </c>
    </row>
    <row r="7780" spans="12:12">
      <c r="L7780" s="16" t="str">
        <f t="shared" si="377"/>
        <v>OP</v>
      </c>
    </row>
    <row r="7781" spans="12:12">
      <c r="L7781" s="16" t="str">
        <f t="shared" si="377"/>
        <v>OP</v>
      </c>
    </row>
    <row r="7782" spans="12:12">
      <c r="L7782" s="16" t="str">
        <f t="shared" si="377"/>
        <v>OP</v>
      </c>
    </row>
    <row r="7783" spans="12:12">
      <c r="L7783" s="16" t="str">
        <f t="shared" si="377"/>
        <v>OP</v>
      </c>
    </row>
    <row r="7784" spans="12:12">
      <c r="L7784" s="16" t="str">
        <f t="shared" si="377"/>
        <v>OP</v>
      </c>
    </row>
    <row r="7785" spans="12:12">
      <c r="L7785" s="16" t="str">
        <f t="shared" si="377"/>
        <v>OP</v>
      </c>
    </row>
    <row r="7786" spans="12:12">
      <c r="L7786" s="16" t="str">
        <f t="shared" si="377"/>
        <v>OP</v>
      </c>
    </row>
    <row r="7787" spans="12:12">
      <c r="L7787" s="16" t="str">
        <f t="shared" si="377"/>
        <v>OP</v>
      </c>
    </row>
    <row r="7788" spans="12:12">
      <c r="L7788" s="16" t="str">
        <f t="shared" si="377"/>
        <v>OP</v>
      </c>
    </row>
    <row r="7789" spans="12:12">
      <c r="L7789" s="16" t="str">
        <f t="shared" si="377"/>
        <v>OP</v>
      </c>
    </row>
    <row r="7790" spans="12:12">
      <c r="L7790" s="16" t="str">
        <f t="shared" si="377"/>
        <v>OP</v>
      </c>
    </row>
    <row r="7791" spans="12:12">
      <c r="L7791" s="16" t="str">
        <f t="shared" si="377"/>
        <v>OP</v>
      </c>
    </row>
    <row r="7792" spans="12:12">
      <c r="L7792" s="16" t="str">
        <f t="shared" si="377"/>
        <v>OP</v>
      </c>
    </row>
    <row r="7793" spans="12:12">
      <c r="L7793" s="16" t="str">
        <f t="shared" si="377"/>
        <v>OP</v>
      </c>
    </row>
    <row r="7794" spans="12:12">
      <c r="L7794" s="16" t="str">
        <f t="shared" si="377"/>
        <v>OP</v>
      </c>
    </row>
    <row r="7795" spans="12:12">
      <c r="L7795" s="16" t="str">
        <f t="shared" si="377"/>
        <v>OP</v>
      </c>
    </row>
    <row r="7796" spans="12:12">
      <c r="L7796" s="16" t="str">
        <f t="shared" si="377"/>
        <v>OP</v>
      </c>
    </row>
    <row r="7797" spans="12:12">
      <c r="L7797" s="16" t="str">
        <f t="shared" si="377"/>
        <v>OP</v>
      </c>
    </row>
    <row r="7798" spans="12:12">
      <c r="L7798" s="16" t="str">
        <f t="shared" si="377"/>
        <v>OP</v>
      </c>
    </row>
    <row r="7799" spans="12:12">
      <c r="L7799" s="16" t="str">
        <f t="shared" si="377"/>
        <v>OP</v>
      </c>
    </row>
    <row r="7800" spans="12:12">
      <c r="L7800" s="16" t="str">
        <f t="shared" si="377"/>
        <v>OP</v>
      </c>
    </row>
    <row r="7801" spans="12:12">
      <c r="L7801" s="16" t="str">
        <f t="shared" si="377"/>
        <v>OP</v>
      </c>
    </row>
    <row r="7802" spans="12:12">
      <c r="L7802" s="16" t="str">
        <f t="shared" si="377"/>
        <v>OP</v>
      </c>
    </row>
    <row r="7803" spans="12:12">
      <c r="L7803" s="16" t="str">
        <f t="shared" si="377"/>
        <v>OP</v>
      </c>
    </row>
    <row r="7804" spans="12:12">
      <c r="L7804" s="16" t="str">
        <f t="shared" si="377"/>
        <v>OP</v>
      </c>
    </row>
    <row r="7805" spans="12:12">
      <c r="L7805" s="16" t="str">
        <f t="shared" si="377"/>
        <v>OP</v>
      </c>
    </row>
    <row r="7806" spans="12:12">
      <c r="L7806" s="16" t="str">
        <f t="shared" si="377"/>
        <v>OP</v>
      </c>
    </row>
    <row r="7807" spans="12:12">
      <c r="L7807" s="16" t="str">
        <f t="shared" si="377"/>
        <v>OP</v>
      </c>
    </row>
    <row r="7808" spans="12:12">
      <c r="L7808" s="16" t="str">
        <f t="shared" si="377"/>
        <v>OP</v>
      </c>
    </row>
    <row r="7809" spans="12:12">
      <c r="L7809" s="16" t="str">
        <f t="shared" si="377"/>
        <v>OP</v>
      </c>
    </row>
    <row r="7810" spans="12:12">
      <c r="L7810" s="16" t="str">
        <f t="shared" si="377"/>
        <v>OP</v>
      </c>
    </row>
    <row r="7811" spans="12:12">
      <c r="L7811" s="16" t="str">
        <f t="shared" si="377"/>
        <v>OP</v>
      </c>
    </row>
    <row r="7812" spans="12:12">
      <c r="L7812" s="16" t="str">
        <f t="shared" si="377"/>
        <v>OP</v>
      </c>
    </row>
    <row r="7813" spans="12:12">
      <c r="L7813" s="16" t="str">
        <f t="shared" si="377"/>
        <v>OP</v>
      </c>
    </row>
    <row r="7814" spans="12:12">
      <c r="L7814" s="16" t="str">
        <f t="shared" ref="L7814:L7877" si="378">IF(J7814&lt;0.9993,"OP","")</f>
        <v>OP</v>
      </c>
    </row>
    <row r="7815" spans="12:12">
      <c r="L7815" s="16" t="str">
        <f t="shared" si="378"/>
        <v>OP</v>
      </c>
    </row>
    <row r="7816" spans="12:12">
      <c r="L7816" s="16" t="str">
        <f t="shared" si="378"/>
        <v>OP</v>
      </c>
    </row>
    <row r="7817" spans="12:12">
      <c r="L7817" s="16" t="str">
        <f t="shared" si="378"/>
        <v>OP</v>
      </c>
    </row>
    <row r="7818" spans="12:12">
      <c r="L7818" s="16" t="str">
        <f t="shared" si="378"/>
        <v>OP</v>
      </c>
    </row>
    <row r="7819" spans="12:12">
      <c r="L7819" s="16" t="str">
        <f t="shared" si="378"/>
        <v>OP</v>
      </c>
    </row>
    <row r="7820" spans="12:12">
      <c r="L7820" s="16" t="str">
        <f t="shared" si="378"/>
        <v>OP</v>
      </c>
    </row>
    <row r="7821" spans="12:12">
      <c r="L7821" s="16" t="str">
        <f t="shared" si="378"/>
        <v>OP</v>
      </c>
    </row>
    <row r="7822" spans="12:12">
      <c r="L7822" s="16" t="str">
        <f t="shared" si="378"/>
        <v>OP</v>
      </c>
    </row>
    <row r="7823" spans="12:12">
      <c r="L7823" s="16" t="str">
        <f t="shared" si="378"/>
        <v>OP</v>
      </c>
    </row>
    <row r="7824" spans="12:12">
      <c r="L7824" s="16" t="str">
        <f t="shared" si="378"/>
        <v>OP</v>
      </c>
    </row>
    <row r="7825" spans="12:12">
      <c r="L7825" s="16" t="str">
        <f t="shared" si="378"/>
        <v>OP</v>
      </c>
    </row>
    <row r="7826" spans="12:12">
      <c r="L7826" s="16" t="str">
        <f t="shared" si="378"/>
        <v>OP</v>
      </c>
    </row>
    <row r="7827" spans="12:12">
      <c r="L7827" s="16" t="str">
        <f t="shared" si="378"/>
        <v>OP</v>
      </c>
    </row>
    <row r="7828" spans="12:12">
      <c r="L7828" s="16" t="str">
        <f t="shared" si="378"/>
        <v>OP</v>
      </c>
    </row>
    <row r="7829" spans="12:12">
      <c r="L7829" s="16" t="str">
        <f t="shared" si="378"/>
        <v>OP</v>
      </c>
    </row>
    <row r="7830" spans="12:12">
      <c r="L7830" s="16" t="str">
        <f t="shared" si="378"/>
        <v>OP</v>
      </c>
    </row>
    <row r="7831" spans="12:12">
      <c r="L7831" s="16" t="str">
        <f t="shared" si="378"/>
        <v>OP</v>
      </c>
    </row>
    <row r="7832" spans="12:12">
      <c r="L7832" s="16" t="str">
        <f t="shared" si="378"/>
        <v>OP</v>
      </c>
    </row>
    <row r="7833" spans="12:12">
      <c r="L7833" s="16" t="str">
        <f t="shared" si="378"/>
        <v>OP</v>
      </c>
    </row>
    <row r="7834" spans="12:12">
      <c r="L7834" s="16" t="str">
        <f t="shared" si="378"/>
        <v>OP</v>
      </c>
    </row>
    <row r="7835" spans="12:12">
      <c r="L7835" s="16" t="str">
        <f t="shared" si="378"/>
        <v>OP</v>
      </c>
    </row>
    <row r="7836" spans="12:12">
      <c r="L7836" s="16" t="str">
        <f t="shared" si="378"/>
        <v>OP</v>
      </c>
    </row>
    <row r="7837" spans="12:12">
      <c r="L7837" s="16" t="str">
        <f t="shared" si="378"/>
        <v>OP</v>
      </c>
    </row>
    <row r="7838" spans="12:12">
      <c r="L7838" s="16" t="str">
        <f t="shared" si="378"/>
        <v>OP</v>
      </c>
    </row>
    <row r="7839" spans="12:12">
      <c r="L7839" s="16" t="str">
        <f t="shared" si="378"/>
        <v>OP</v>
      </c>
    </row>
    <row r="7840" spans="12:12">
      <c r="L7840" s="16" t="str">
        <f t="shared" si="378"/>
        <v>OP</v>
      </c>
    </row>
    <row r="7841" spans="12:12">
      <c r="L7841" s="16" t="str">
        <f t="shared" si="378"/>
        <v>OP</v>
      </c>
    </row>
    <row r="7842" spans="12:12">
      <c r="L7842" s="16" t="str">
        <f t="shared" si="378"/>
        <v>OP</v>
      </c>
    </row>
    <row r="7843" spans="12:12">
      <c r="L7843" s="16" t="str">
        <f t="shared" si="378"/>
        <v>OP</v>
      </c>
    </row>
    <row r="7844" spans="12:12">
      <c r="L7844" s="16" t="str">
        <f t="shared" si="378"/>
        <v>OP</v>
      </c>
    </row>
    <row r="7845" spans="12:12">
      <c r="L7845" s="16" t="str">
        <f t="shared" si="378"/>
        <v>OP</v>
      </c>
    </row>
    <row r="7846" spans="12:12">
      <c r="L7846" s="16" t="str">
        <f t="shared" si="378"/>
        <v>OP</v>
      </c>
    </row>
    <row r="7847" spans="12:12">
      <c r="L7847" s="16" t="str">
        <f t="shared" si="378"/>
        <v>OP</v>
      </c>
    </row>
    <row r="7848" spans="12:12">
      <c r="L7848" s="16" t="str">
        <f t="shared" si="378"/>
        <v>OP</v>
      </c>
    </row>
    <row r="7849" spans="12:12">
      <c r="L7849" s="16" t="str">
        <f t="shared" si="378"/>
        <v>OP</v>
      </c>
    </row>
    <row r="7850" spans="12:12">
      <c r="L7850" s="16" t="str">
        <f t="shared" si="378"/>
        <v>OP</v>
      </c>
    </row>
    <row r="7851" spans="12:12">
      <c r="L7851" s="16" t="str">
        <f t="shared" si="378"/>
        <v>OP</v>
      </c>
    </row>
    <row r="7852" spans="12:12">
      <c r="L7852" s="16" t="str">
        <f t="shared" si="378"/>
        <v>OP</v>
      </c>
    </row>
    <row r="7853" spans="12:12">
      <c r="L7853" s="16" t="str">
        <f t="shared" si="378"/>
        <v>OP</v>
      </c>
    </row>
    <row r="7854" spans="12:12">
      <c r="L7854" s="16" t="str">
        <f t="shared" si="378"/>
        <v>OP</v>
      </c>
    </row>
    <row r="7855" spans="12:12">
      <c r="L7855" s="16" t="str">
        <f t="shared" si="378"/>
        <v>OP</v>
      </c>
    </row>
    <row r="7856" spans="12:12">
      <c r="L7856" s="16" t="str">
        <f t="shared" si="378"/>
        <v>OP</v>
      </c>
    </row>
    <row r="7857" spans="12:12">
      <c r="L7857" s="16" t="str">
        <f t="shared" si="378"/>
        <v>OP</v>
      </c>
    </row>
    <row r="7858" spans="12:12">
      <c r="L7858" s="16" t="str">
        <f t="shared" si="378"/>
        <v>OP</v>
      </c>
    </row>
    <row r="7859" spans="12:12">
      <c r="L7859" s="16" t="str">
        <f t="shared" si="378"/>
        <v>OP</v>
      </c>
    </row>
    <row r="7860" spans="12:12">
      <c r="L7860" s="16" t="str">
        <f t="shared" si="378"/>
        <v>OP</v>
      </c>
    </row>
    <row r="7861" spans="12:12">
      <c r="L7861" s="16" t="str">
        <f t="shared" si="378"/>
        <v>OP</v>
      </c>
    </row>
    <row r="7862" spans="12:12">
      <c r="L7862" s="16" t="str">
        <f t="shared" si="378"/>
        <v>OP</v>
      </c>
    </row>
    <row r="7863" spans="12:12">
      <c r="L7863" s="16" t="str">
        <f t="shared" si="378"/>
        <v>OP</v>
      </c>
    </row>
    <row r="7864" spans="12:12">
      <c r="L7864" s="16" t="str">
        <f t="shared" si="378"/>
        <v>OP</v>
      </c>
    </row>
    <row r="7865" spans="12:12">
      <c r="L7865" s="16" t="str">
        <f t="shared" si="378"/>
        <v>OP</v>
      </c>
    </row>
    <row r="7866" spans="12:12">
      <c r="L7866" s="16" t="str">
        <f t="shared" si="378"/>
        <v>OP</v>
      </c>
    </row>
    <row r="7867" spans="12:12">
      <c r="L7867" s="16" t="str">
        <f t="shared" si="378"/>
        <v>OP</v>
      </c>
    </row>
    <row r="7868" spans="12:12">
      <c r="L7868" s="16" t="str">
        <f t="shared" si="378"/>
        <v>OP</v>
      </c>
    </row>
    <row r="7869" spans="12:12">
      <c r="L7869" s="16" t="str">
        <f t="shared" si="378"/>
        <v>OP</v>
      </c>
    </row>
    <row r="7870" spans="12:12">
      <c r="L7870" s="16" t="str">
        <f t="shared" si="378"/>
        <v>OP</v>
      </c>
    </row>
    <row r="7871" spans="12:12">
      <c r="L7871" s="16" t="str">
        <f t="shared" si="378"/>
        <v>OP</v>
      </c>
    </row>
    <row r="7872" spans="12:12">
      <c r="L7872" s="16" t="str">
        <f t="shared" si="378"/>
        <v>OP</v>
      </c>
    </row>
    <row r="7873" spans="12:12">
      <c r="L7873" s="16" t="str">
        <f t="shared" si="378"/>
        <v>OP</v>
      </c>
    </row>
    <row r="7874" spans="12:12">
      <c r="L7874" s="16" t="str">
        <f t="shared" si="378"/>
        <v>OP</v>
      </c>
    </row>
    <row r="7875" spans="12:12">
      <c r="L7875" s="16" t="str">
        <f t="shared" si="378"/>
        <v>OP</v>
      </c>
    </row>
    <row r="7876" spans="12:12">
      <c r="L7876" s="16" t="str">
        <f t="shared" si="378"/>
        <v>OP</v>
      </c>
    </row>
    <row r="7877" spans="12:12">
      <c r="L7877" s="16" t="str">
        <f t="shared" si="378"/>
        <v>OP</v>
      </c>
    </row>
    <row r="7878" spans="12:12">
      <c r="L7878" s="16" t="str">
        <f t="shared" ref="L7878:L7941" si="379">IF(J7878&lt;0.9993,"OP","")</f>
        <v>OP</v>
      </c>
    </row>
    <row r="7879" spans="12:12">
      <c r="L7879" s="16" t="str">
        <f t="shared" si="379"/>
        <v>OP</v>
      </c>
    </row>
    <row r="7880" spans="12:12">
      <c r="L7880" s="16" t="str">
        <f t="shared" si="379"/>
        <v>OP</v>
      </c>
    </row>
    <row r="7881" spans="12:12">
      <c r="L7881" s="16" t="str">
        <f t="shared" si="379"/>
        <v>OP</v>
      </c>
    </row>
    <row r="7882" spans="12:12">
      <c r="L7882" s="16" t="str">
        <f t="shared" si="379"/>
        <v>OP</v>
      </c>
    </row>
    <row r="7883" spans="12:12">
      <c r="L7883" s="16" t="str">
        <f t="shared" si="379"/>
        <v>OP</v>
      </c>
    </row>
    <row r="7884" spans="12:12">
      <c r="L7884" s="16" t="str">
        <f t="shared" si="379"/>
        <v>OP</v>
      </c>
    </row>
    <row r="7885" spans="12:12">
      <c r="L7885" s="16" t="str">
        <f t="shared" si="379"/>
        <v>OP</v>
      </c>
    </row>
    <row r="7886" spans="12:12">
      <c r="L7886" s="16" t="str">
        <f t="shared" si="379"/>
        <v>OP</v>
      </c>
    </row>
    <row r="7887" spans="12:12">
      <c r="L7887" s="16" t="str">
        <f t="shared" si="379"/>
        <v>OP</v>
      </c>
    </row>
    <row r="7888" spans="12:12">
      <c r="L7888" s="16" t="str">
        <f t="shared" si="379"/>
        <v>OP</v>
      </c>
    </row>
    <row r="7889" spans="12:12">
      <c r="L7889" s="16" t="str">
        <f t="shared" si="379"/>
        <v>OP</v>
      </c>
    </row>
    <row r="7890" spans="12:12">
      <c r="L7890" s="16" t="str">
        <f t="shared" si="379"/>
        <v>OP</v>
      </c>
    </row>
    <row r="7891" spans="12:12">
      <c r="L7891" s="16" t="str">
        <f t="shared" si="379"/>
        <v>OP</v>
      </c>
    </row>
    <row r="7892" spans="12:12">
      <c r="L7892" s="16" t="str">
        <f t="shared" si="379"/>
        <v>OP</v>
      </c>
    </row>
    <row r="7893" spans="12:12">
      <c r="L7893" s="16" t="str">
        <f t="shared" si="379"/>
        <v>OP</v>
      </c>
    </row>
    <row r="7894" spans="12:12">
      <c r="L7894" s="16" t="str">
        <f t="shared" si="379"/>
        <v>OP</v>
      </c>
    </row>
    <row r="7895" spans="12:12">
      <c r="L7895" s="16" t="str">
        <f t="shared" si="379"/>
        <v>OP</v>
      </c>
    </row>
    <row r="7896" spans="12:12">
      <c r="L7896" s="16" t="str">
        <f t="shared" si="379"/>
        <v>OP</v>
      </c>
    </row>
    <row r="7897" spans="12:12">
      <c r="L7897" s="16" t="str">
        <f t="shared" si="379"/>
        <v>OP</v>
      </c>
    </row>
    <row r="7898" spans="12:12">
      <c r="L7898" s="16" t="str">
        <f t="shared" si="379"/>
        <v>OP</v>
      </c>
    </row>
    <row r="7899" spans="12:12">
      <c r="L7899" s="16" t="str">
        <f t="shared" si="379"/>
        <v>OP</v>
      </c>
    </row>
    <row r="7900" spans="12:12">
      <c r="L7900" s="16" t="str">
        <f t="shared" si="379"/>
        <v>OP</v>
      </c>
    </row>
    <row r="7901" spans="12:12">
      <c r="L7901" s="16" t="str">
        <f t="shared" si="379"/>
        <v>OP</v>
      </c>
    </row>
    <row r="7902" spans="12:12">
      <c r="L7902" s="16" t="str">
        <f t="shared" si="379"/>
        <v>OP</v>
      </c>
    </row>
    <row r="7903" spans="12:12">
      <c r="L7903" s="16" t="str">
        <f t="shared" si="379"/>
        <v>OP</v>
      </c>
    </row>
    <row r="7904" spans="12:12">
      <c r="L7904" s="16" t="str">
        <f t="shared" si="379"/>
        <v>OP</v>
      </c>
    </row>
    <row r="7905" spans="12:12">
      <c r="L7905" s="16" t="str">
        <f t="shared" si="379"/>
        <v>OP</v>
      </c>
    </row>
    <row r="7906" spans="12:12">
      <c r="L7906" s="16" t="str">
        <f t="shared" si="379"/>
        <v>OP</v>
      </c>
    </row>
    <row r="7907" spans="12:12">
      <c r="L7907" s="16" t="str">
        <f t="shared" si="379"/>
        <v>OP</v>
      </c>
    </row>
    <row r="7908" spans="12:12">
      <c r="L7908" s="16" t="str">
        <f t="shared" si="379"/>
        <v>OP</v>
      </c>
    </row>
    <row r="7909" spans="12:12">
      <c r="L7909" s="16" t="str">
        <f t="shared" si="379"/>
        <v>OP</v>
      </c>
    </row>
    <row r="7910" spans="12:12">
      <c r="L7910" s="16" t="str">
        <f t="shared" si="379"/>
        <v>OP</v>
      </c>
    </row>
    <row r="7911" spans="12:12">
      <c r="L7911" s="16" t="str">
        <f t="shared" si="379"/>
        <v>OP</v>
      </c>
    </row>
    <row r="7912" spans="12:12">
      <c r="L7912" s="16" t="str">
        <f t="shared" si="379"/>
        <v>OP</v>
      </c>
    </row>
    <row r="7913" spans="12:12">
      <c r="L7913" s="16" t="str">
        <f t="shared" si="379"/>
        <v>OP</v>
      </c>
    </row>
    <row r="7914" spans="12:12">
      <c r="L7914" s="16" t="str">
        <f t="shared" si="379"/>
        <v>OP</v>
      </c>
    </row>
    <row r="7915" spans="12:12">
      <c r="L7915" s="16" t="str">
        <f t="shared" si="379"/>
        <v>OP</v>
      </c>
    </row>
    <row r="7916" spans="12:12">
      <c r="L7916" s="16" t="str">
        <f t="shared" si="379"/>
        <v>OP</v>
      </c>
    </row>
    <row r="7917" spans="12:12">
      <c r="L7917" s="16" t="str">
        <f t="shared" si="379"/>
        <v>OP</v>
      </c>
    </row>
    <row r="7918" spans="12:12">
      <c r="L7918" s="16" t="str">
        <f t="shared" si="379"/>
        <v>OP</v>
      </c>
    </row>
    <row r="7919" spans="12:12">
      <c r="L7919" s="16" t="str">
        <f t="shared" si="379"/>
        <v>OP</v>
      </c>
    </row>
    <row r="7920" spans="12:12">
      <c r="L7920" s="16" t="str">
        <f t="shared" si="379"/>
        <v>OP</v>
      </c>
    </row>
    <row r="7921" spans="12:12">
      <c r="L7921" s="16" t="str">
        <f t="shared" si="379"/>
        <v>OP</v>
      </c>
    </row>
    <row r="7922" spans="12:12">
      <c r="L7922" s="16" t="str">
        <f t="shared" si="379"/>
        <v>OP</v>
      </c>
    </row>
    <row r="7923" spans="12:12">
      <c r="L7923" s="16" t="str">
        <f t="shared" si="379"/>
        <v>OP</v>
      </c>
    </row>
    <row r="7924" spans="12:12">
      <c r="L7924" s="16" t="str">
        <f t="shared" si="379"/>
        <v>OP</v>
      </c>
    </row>
    <row r="7925" spans="12:12">
      <c r="L7925" s="16" t="str">
        <f t="shared" si="379"/>
        <v>OP</v>
      </c>
    </row>
    <row r="7926" spans="12:12">
      <c r="L7926" s="16" t="str">
        <f t="shared" si="379"/>
        <v>OP</v>
      </c>
    </row>
    <row r="7927" spans="12:12">
      <c r="L7927" s="16" t="str">
        <f t="shared" si="379"/>
        <v>OP</v>
      </c>
    </row>
    <row r="7928" spans="12:12">
      <c r="L7928" s="16" t="str">
        <f t="shared" si="379"/>
        <v>OP</v>
      </c>
    </row>
    <row r="7929" spans="12:12">
      <c r="L7929" s="16" t="str">
        <f t="shared" si="379"/>
        <v>OP</v>
      </c>
    </row>
    <row r="7930" spans="12:12">
      <c r="L7930" s="16" t="str">
        <f t="shared" si="379"/>
        <v>OP</v>
      </c>
    </row>
    <row r="7931" spans="12:12">
      <c r="L7931" s="16" t="str">
        <f t="shared" si="379"/>
        <v>OP</v>
      </c>
    </row>
    <row r="7932" spans="12:12">
      <c r="L7932" s="16" t="str">
        <f t="shared" si="379"/>
        <v>OP</v>
      </c>
    </row>
    <row r="7933" spans="12:12">
      <c r="L7933" s="16" t="str">
        <f t="shared" si="379"/>
        <v>OP</v>
      </c>
    </row>
    <row r="7934" spans="12:12">
      <c r="L7934" s="16" t="str">
        <f t="shared" si="379"/>
        <v>OP</v>
      </c>
    </row>
    <row r="7935" spans="12:12">
      <c r="L7935" s="16" t="str">
        <f t="shared" si="379"/>
        <v>OP</v>
      </c>
    </row>
    <row r="7936" spans="12:12">
      <c r="L7936" s="16" t="str">
        <f t="shared" si="379"/>
        <v>OP</v>
      </c>
    </row>
    <row r="7937" spans="12:12">
      <c r="L7937" s="16" t="str">
        <f t="shared" si="379"/>
        <v>OP</v>
      </c>
    </row>
    <row r="7938" spans="12:12">
      <c r="L7938" s="16" t="str">
        <f t="shared" si="379"/>
        <v>OP</v>
      </c>
    </row>
    <row r="7939" spans="12:12">
      <c r="L7939" s="16" t="str">
        <f t="shared" si="379"/>
        <v>OP</v>
      </c>
    </row>
    <row r="7940" spans="12:12">
      <c r="L7940" s="16" t="str">
        <f t="shared" si="379"/>
        <v>OP</v>
      </c>
    </row>
    <row r="7941" spans="12:12">
      <c r="L7941" s="16" t="str">
        <f t="shared" si="379"/>
        <v>OP</v>
      </c>
    </row>
    <row r="7942" spans="12:12">
      <c r="L7942" s="16" t="str">
        <f t="shared" ref="L7942:L8005" si="380">IF(J7942&lt;0.9993,"OP","")</f>
        <v>OP</v>
      </c>
    </row>
    <row r="7943" spans="12:12">
      <c r="L7943" s="16" t="str">
        <f t="shared" si="380"/>
        <v>OP</v>
      </c>
    </row>
    <row r="7944" spans="12:12">
      <c r="L7944" s="16" t="str">
        <f t="shared" si="380"/>
        <v>OP</v>
      </c>
    </row>
    <row r="7945" spans="12:12">
      <c r="L7945" s="16" t="str">
        <f t="shared" si="380"/>
        <v>OP</v>
      </c>
    </row>
    <row r="7946" spans="12:12">
      <c r="L7946" s="16" t="str">
        <f t="shared" si="380"/>
        <v>OP</v>
      </c>
    </row>
    <row r="7947" spans="12:12">
      <c r="L7947" s="16" t="str">
        <f t="shared" si="380"/>
        <v>OP</v>
      </c>
    </row>
    <row r="7948" spans="12:12">
      <c r="L7948" s="16" t="str">
        <f t="shared" si="380"/>
        <v>OP</v>
      </c>
    </row>
    <row r="7949" spans="12:12">
      <c r="L7949" s="16" t="str">
        <f t="shared" si="380"/>
        <v>OP</v>
      </c>
    </row>
    <row r="7950" spans="12:12">
      <c r="L7950" s="16" t="str">
        <f t="shared" si="380"/>
        <v>OP</v>
      </c>
    </row>
    <row r="7951" spans="12:12">
      <c r="L7951" s="16" t="str">
        <f t="shared" si="380"/>
        <v>OP</v>
      </c>
    </row>
    <row r="7952" spans="12:12">
      <c r="L7952" s="16" t="str">
        <f t="shared" si="380"/>
        <v>OP</v>
      </c>
    </row>
    <row r="7953" spans="12:12">
      <c r="L7953" s="16" t="str">
        <f t="shared" si="380"/>
        <v>OP</v>
      </c>
    </row>
    <row r="7954" spans="12:12">
      <c r="L7954" s="16" t="str">
        <f t="shared" si="380"/>
        <v>OP</v>
      </c>
    </row>
    <row r="7955" spans="12:12">
      <c r="L7955" s="16" t="str">
        <f t="shared" si="380"/>
        <v>OP</v>
      </c>
    </row>
    <row r="7956" spans="12:12">
      <c r="L7956" s="16" t="str">
        <f t="shared" si="380"/>
        <v>OP</v>
      </c>
    </row>
    <row r="7957" spans="12:12">
      <c r="L7957" s="16" t="str">
        <f t="shared" si="380"/>
        <v>OP</v>
      </c>
    </row>
    <row r="7958" spans="12:12">
      <c r="L7958" s="16" t="str">
        <f t="shared" si="380"/>
        <v>OP</v>
      </c>
    </row>
    <row r="7959" spans="12:12">
      <c r="L7959" s="16" t="str">
        <f t="shared" si="380"/>
        <v>OP</v>
      </c>
    </row>
    <row r="7960" spans="12:12">
      <c r="L7960" s="16" t="str">
        <f t="shared" si="380"/>
        <v>OP</v>
      </c>
    </row>
    <row r="7961" spans="12:12">
      <c r="L7961" s="16" t="str">
        <f t="shared" si="380"/>
        <v>OP</v>
      </c>
    </row>
    <row r="7962" spans="12:12">
      <c r="L7962" s="16" t="str">
        <f t="shared" si="380"/>
        <v>OP</v>
      </c>
    </row>
    <row r="7963" spans="12:12">
      <c r="L7963" s="16" t="str">
        <f t="shared" si="380"/>
        <v>OP</v>
      </c>
    </row>
    <row r="7964" spans="12:12">
      <c r="L7964" s="16" t="str">
        <f t="shared" si="380"/>
        <v>OP</v>
      </c>
    </row>
    <row r="7965" spans="12:12">
      <c r="L7965" s="16" t="str">
        <f t="shared" si="380"/>
        <v>OP</v>
      </c>
    </row>
    <row r="7966" spans="12:12">
      <c r="L7966" s="16" t="str">
        <f t="shared" si="380"/>
        <v>OP</v>
      </c>
    </row>
    <row r="7967" spans="12:12">
      <c r="L7967" s="16" t="str">
        <f t="shared" si="380"/>
        <v>OP</v>
      </c>
    </row>
    <row r="7968" spans="12:12">
      <c r="L7968" s="16" t="str">
        <f t="shared" si="380"/>
        <v>OP</v>
      </c>
    </row>
    <row r="7969" spans="12:12">
      <c r="L7969" s="16" t="str">
        <f t="shared" si="380"/>
        <v>OP</v>
      </c>
    </row>
    <row r="7970" spans="12:12">
      <c r="L7970" s="16" t="str">
        <f t="shared" si="380"/>
        <v>OP</v>
      </c>
    </row>
    <row r="7971" spans="12:12">
      <c r="L7971" s="16" t="str">
        <f t="shared" si="380"/>
        <v>OP</v>
      </c>
    </row>
    <row r="7972" spans="12:12">
      <c r="L7972" s="16" t="str">
        <f t="shared" si="380"/>
        <v>OP</v>
      </c>
    </row>
    <row r="7973" spans="12:12">
      <c r="L7973" s="16" t="str">
        <f t="shared" si="380"/>
        <v>OP</v>
      </c>
    </row>
    <row r="7974" spans="12:12">
      <c r="L7974" s="16" t="str">
        <f t="shared" si="380"/>
        <v>OP</v>
      </c>
    </row>
    <row r="7975" spans="12:12">
      <c r="L7975" s="16" t="str">
        <f t="shared" si="380"/>
        <v>OP</v>
      </c>
    </row>
    <row r="7976" spans="12:12">
      <c r="L7976" s="16" t="str">
        <f t="shared" si="380"/>
        <v>OP</v>
      </c>
    </row>
    <row r="7977" spans="12:12">
      <c r="L7977" s="16" t="str">
        <f t="shared" si="380"/>
        <v>OP</v>
      </c>
    </row>
    <row r="7978" spans="12:12">
      <c r="L7978" s="16" t="str">
        <f t="shared" si="380"/>
        <v>OP</v>
      </c>
    </row>
    <row r="7979" spans="12:12">
      <c r="L7979" s="16" t="str">
        <f t="shared" si="380"/>
        <v>OP</v>
      </c>
    </row>
    <row r="7980" spans="12:12">
      <c r="L7980" s="16" t="str">
        <f t="shared" si="380"/>
        <v>OP</v>
      </c>
    </row>
    <row r="7981" spans="12:12">
      <c r="L7981" s="16" t="str">
        <f t="shared" si="380"/>
        <v>OP</v>
      </c>
    </row>
    <row r="7982" spans="12:12">
      <c r="L7982" s="16" t="str">
        <f t="shared" si="380"/>
        <v>OP</v>
      </c>
    </row>
    <row r="7983" spans="12:12">
      <c r="L7983" s="16" t="str">
        <f t="shared" si="380"/>
        <v>OP</v>
      </c>
    </row>
    <row r="7984" spans="12:12">
      <c r="L7984" s="16" t="str">
        <f t="shared" si="380"/>
        <v>OP</v>
      </c>
    </row>
    <row r="7985" spans="12:12">
      <c r="L7985" s="16" t="str">
        <f t="shared" si="380"/>
        <v>OP</v>
      </c>
    </row>
    <row r="7986" spans="12:12">
      <c r="L7986" s="16" t="str">
        <f t="shared" si="380"/>
        <v>OP</v>
      </c>
    </row>
    <row r="7987" spans="12:12">
      <c r="L7987" s="16" t="str">
        <f t="shared" si="380"/>
        <v>OP</v>
      </c>
    </row>
    <row r="7988" spans="12:12">
      <c r="L7988" s="16" t="str">
        <f t="shared" si="380"/>
        <v>OP</v>
      </c>
    </row>
    <row r="7989" spans="12:12">
      <c r="L7989" s="16" t="str">
        <f t="shared" si="380"/>
        <v>OP</v>
      </c>
    </row>
    <row r="7990" spans="12:12">
      <c r="L7990" s="16" t="str">
        <f t="shared" si="380"/>
        <v>OP</v>
      </c>
    </row>
    <row r="7991" spans="12:12">
      <c r="L7991" s="16" t="str">
        <f t="shared" si="380"/>
        <v>OP</v>
      </c>
    </row>
    <row r="7992" spans="12:12">
      <c r="L7992" s="16" t="str">
        <f t="shared" si="380"/>
        <v>OP</v>
      </c>
    </row>
    <row r="7993" spans="12:12">
      <c r="L7993" s="16" t="str">
        <f t="shared" si="380"/>
        <v>OP</v>
      </c>
    </row>
    <row r="7994" spans="12:12">
      <c r="L7994" s="16" t="str">
        <f t="shared" si="380"/>
        <v>OP</v>
      </c>
    </row>
    <row r="7995" spans="12:12">
      <c r="L7995" s="16" t="str">
        <f t="shared" si="380"/>
        <v>OP</v>
      </c>
    </row>
    <row r="7996" spans="12:12">
      <c r="L7996" s="16" t="str">
        <f t="shared" si="380"/>
        <v>OP</v>
      </c>
    </row>
    <row r="7997" spans="12:12">
      <c r="L7997" s="16" t="str">
        <f t="shared" si="380"/>
        <v>OP</v>
      </c>
    </row>
    <row r="7998" spans="12:12">
      <c r="L7998" s="16" t="str">
        <f t="shared" si="380"/>
        <v>OP</v>
      </c>
    </row>
    <row r="7999" spans="12:12">
      <c r="L7999" s="16" t="str">
        <f t="shared" si="380"/>
        <v>OP</v>
      </c>
    </row>
    <row r="8000" spans="12:12">
      <c r="L8000" s="16" t="str">
        <f t="shared" si="380"/>
        <v>OP</v>
      </c>
    </row>
    <row r="8001" spans="12:12">
      <c r="L8001" s="16" t="str">
        <f t="shared" si="380"/>
        <v>OP</v>
      </c>
    </row>
    <row r="8002" spans="12:12">
      <c r="L8002" s="16" t="str">
        <f t="shared" si="380"/>
        <v>OP</v>
      </c>
    </row>
    <row r="8003" spans="12:12">
      <c r="L8003" s="16" t="str">
        <f t="shared" si="380"/>
        <v>OP</v>
      </c>
    </row>
    <row r="8004" spans="12:12">
      <c r="L8004" s="16" t="str">
        <f t="shared" si="380"/>
        <v>OP</v>
      </c>
    </row>
    <row r="8005" spans="12:12">
      <c r="L8005" s="16" t="str">
        <f t="shared" si="380"/>
        <v>OP</v>
      </c>
    </row>
    <row r="8006" spans="12:12">
      <c r="L8006" s="16" t="str">
        <f t="shared" ref="L8006:L8069" si="381">IF(J8006&lt;0.9993,"OP","")</f>
        <v>OP</v>
      </c>
    </row>
    <row r="8007" spans="12:12">
      <c r="L8007" s="16" t="str">
        <f t="shared" si="381"/>
        <v>OP</v>
      </c>
    </row>
    <row r="8008" spans="12:12">
      <c r="L8008" s="16" t="str">
        <f t="shared" si="381"/>
        <v>OP</v>
      </c>
    </row>
    <row r="8009" spans="12:12">
      <c r="L8009" s="16" t="str">
        <f t="shared" si="381"/>
        <v>OP</v>
      </c>
    </row>
    <row r="8010" spans="12:12">
      <c r="L8010" s="16" t="str">
        <f t="shared" si="381"/>
        <v>OP</v>
      </c>
    </row>
    <row r="8011" spans="12:12">
      <c r="L8011" s="16" t="str">
        <f t="shared" si="381"/>
        <v>OP</v>
      </c>
    </row>
    <row r="8012" spans="12:12">
      <c r="L8012" s="16" t="str">
        <f t="shared" si="381"/>
        <v>OP</v>
      </c>
    </row>
    <row r="8013" spans="12:12">
      <c r="L8013" s="16" t="str">
        <f t="shared" si="381"/>
        <v>OP</v>
      </c>
    </row>
    <row r="8014" spans="12:12">
      <c r="L8014" s="16" t="str">
        <f t="shared" si="381"/>
        <v>OP</v>
      </c>
    </row>
    <row r="8015" spans="12:12">
      <c r="L8015" s="16" t="str">
        <f t="shared" si="381"/>
        <v>OP</v>
      </c>
    </row>
    <row r="8016" spans="12:12">
      <c r="L8016" s="16" t="str">
        <f t="shared" si="381"/>
        <v>OP</v>
      </c>
    </row>
    <row r="8017" spans="12:12">
      <c r="L8017" s="16" t="str">
        <f t="shared" si="381"/>
        <v>OP</v>
      </c>
    </row>
    <row r="8018" spans="12:12">
      <c r="L8018" s="16" t="str">
        <f t="shared" si="381"/>
        <v>OP</v>
      </c>
    </row>
    <row r="8019" spans="12:12">
      <c r="L8019" s="16" t="str">
        <f t="shared" si="381"/>
        <v>OP</v>
      </c>
    </row>
    <row r="8020" spans="12:12">
      <c r="L8020" s="16" t="str">
        <f t="shared" si="381"/>
        <v>OP</v>
      </c>
    </row>
    <row r="8021" spans="12:12">
      <c r="L8021" s="16" t="str">
        <f t="shared" si="381"/>
        <v>OP</v>
      </c>
    </row>
    <row r="8022" spans="12:12">
      <c r="L8022" s="16" t="str">
        <f t="shared" si="381"/>
        <v>OP</v>
      </c>
    </row>
    <row r="8023" spans="12:12">
      <c r="L8023" s="16" t="str">
        <f t="shared" si="381"/>
        <v>OP</v>
      </c>
    </row>
    <row r="8024" spans="12:12">
      <c r="L8024" s="16" t="str">
        <f t="shared" si="381"/>
        <v>OP</v>
      </c>
    </row>
    <row r="8025" spans="12:12">
      <c r="L8025" s="16" t="str">
        <f t="shared" si="381"/>
        <v>OP</v>
      </c>
    </row>
    <row r="8026" spans="12:12">
      <c r="L8026" s="16" t="str">
        <f t="shared" si="381"/>
        <v>OP</v>
      </c>
    </row>
    <row r="8027" spans="12:12">
      <c r="L8027" s="16" t="str">
        <f t="shared" si="381"/>
        <v>OP</v>
      </c>
    </row>
    <row r="8028" spans="12:12">
      <c r="L8028" s="16" t="str">
        <f t="shared" si="381"/>
        <v>OP</v>
      </c>
    </row>
    <row r="8029" spans="12:12">
      <c r="L8029" s="16" t="str">
        <f t="shared" si="381"/>
        <v>OP</v>
      </c>
    </row>
    <row r="8030" spans="12:12">
      <c r="L8030" s="16" t="str">
        <f t="shared" si="381"/>
        <v>OP</v>
      </c>
    </row>
    <row r="8031" spans="12:12">
      <c r="L8031" s="16" t="str">
        <f t="shared" si="381"/>
        <v>OP</v>
      </c>
    </row>
    <row r="8032" spans="12:12">
      <c r="L8032" s="16" t="str">
        <f t="shared" si="381"/>
        <v>OP</v>
      </c>
    </row>
    <row r="8033" spans="12:12">
      <c r="L8033" s="16" t="str">
        <f t="shared" si="381"/>
        <v>OP</v>
      </c>
    </row>
    <row r="8034" spans="12:12">
      <c r="L8034" s="16" t="str">
        <f t="shared" si="381"/>
        <v>OP</v>
      </c>
    </row>
    <row r="8035" spans="12:12">
      <c r="L8035" s="16" t="str">
        <f t="shared" si="381"/>
        <v>OP</v>
      </c>
    </row>
    <row r="8036" spans="12:12">
      <c r="L8036" s="16" t="str">
        <f t="shared" si="381"/>
        <v>OP</v>
      </c>
    </row>
    <row r="8037" spans="12:12">
      <c r="L8037" s="16" t="str">
        <f t="shared" si="381"/>
        <v>OP</v>
      </c>
    </row>
    <row r="8038" spans="12:12">
      <c r="L8038" s="16" t="str">
        <f t="shared" si="381"/>
        <v>OP</v>
      </c>
    </row>
    <row r="8039" spans="12:12">
      <c r="L8039" s="16" t="str">
        <f t="shared" si="381"/>
        <v>OP</v>
      </c>
    </row>
    <row r="8040" spans="12:12">
      <c r="L8040" s="16" t="str">
        <f t="shared" si="381"/>
        <v>OP</v>
      </c>
    </row>
    <row r="8041" spans="12:12">
      <c r="L8041" s="16" t="str">
        <f t="shared" si="381"/>
        <v>OP</v>
      </c>
    </row>
    <row r="8042" spans="12:12">
      <c r="L8042" s="16" t="str">
        <f t="shared" si="381"/>
        <v>OP</v>
      </c>
    </row>
    <row r="8043" spans="12:12">
      <c r="L8043" s="16" t="str">
        <f t="shared" si="381"/>
        <v>OP</v>
      </c>
    </row>
    <row r="8044" spans="12:12">
      <c r="L8044" s="16" t="str">
        <f t="shared" si="381"/>
        <v>OP</v>
      </c>
    </row>
    <row r="8045" spans="12:12">
      <c r="L8045" s="16" t="str">
        <f t="shared" si="381"/>
        <v>OP</v>
      </c>
    </row>
    <row r="8046" spans="12:12">
      <c r="L8046" s="16" t="str">
        <f t="shared" si="381"/>
        <v>OP</v>
      </c>
    </row>
    <row r="8047" spans="12:12">
      <c r="L8047" s="16" t="str">
        <f t="shared" si="381"/>
        <v>OP</v>
      </c>
    </row>
    <row r="8048" spans="12:12">
      <c r="L8048" s="16" t="str">
        <f t="shared" si="381"/>
        <v>OP</v>
      </c>
    </row>
    <row r="8049" spans="12:12">
      <c r="L8049" s="16" t="str">
        <f t="shared" si="381"/>
        <v>OP</v>
      </c>
    </row>
    <row r="8050" spans="12:12">
      <c r="L8050" s="16" t="str">
        <f t="shared" si="381"/>
        <v>OP</v>
      </c>
    </row>
    <row r="8051" spans="12:12">
      <c r="L8051" s="16" t="str">
        <f t="shared" si="381"/>
        <v>OP</v>
      </c>
    </row>
    <row r="8052" spans="12:12">
      <c r="L8052" s="16" t="str">
        <f t="shared" si="381"/>
        <v>OP</v>
      </c>
    </row>
    <row r="8053" spans="12:12">
      <c r="L8053" s="16" t="str">
        <f t="shared" si="381"/>
        <v>OP</v>
      </c>
    </row>
    <row r="8054" spans="12:12">
      <c r="L8054" s="16" t="str">
        <f t="shared" si="381"/>
        <v>OP</v>
      </c>
    </row>
    <row r="8055" spans="12:12">
      <c r="L8055" s="16" t="str">
        <f t="shared" si="381"/>
        <v>OP</v>
      </c>
    </row>
    <row r="8056" spans="12:12">
      <c r="L8056" s="16" t="str">
        <f t="shared" si="381"/>
        <v>OP</v>
      </c>
    </row>
    <row r="8057" spans="12:12">
      <c r="L8057" s="16" t="str">
        <f t="shared" si="381"/>
        <v>OP</v>
      </c>
    </row>
    <row r="8058" spans="12:12">
      <c r="L8058" s="16" t="str">
        <f t="shared" si="381"/>
        <v>OP</v>
      </c>
    </row>
    <row r="8059" spans="12:12">
      <c r="L8059" s="16" t="str">
        <f t="shared" si="381"/>
        <v>OP</v>
      </c>
    </row>
    <row r="8060" spans="12:12">
      <c r="L8060" s="16" t="str">
        <f t="shared" si="381"/>
        <v>OP</v>
      </c>
    </row>
    <row r="8061" spans="12:12">
      <c r="L8061" s="16" t="str">
        <f t="shared" si="381"/>
        <v>OP</v>
      </c>
    </row>
    <row r="8062" spans="12:12">
      <c r="L8062" s="16" t="str">
        <f t="shared" si="381"/>
        <v>OP</v>
      </c>
    </row>
    <row r="8063" spans="12:12">
      <c r="L8063" s="16" t="str">
        <f t="shared" si="381"/>
        <v>OP</v>
      </c>
    </row>
    <row r="8064" spans="12:12">
      <c r="L8064" s="16" t="str">
        <f t="shared" si="381"/>
        <v>OP</v>
      </c>
    </row>
    <row r="8065" spans="12:12">
      <c r="L8065" s="16" t="str">
        <f t="shared" si="381"/>
        <v>OP</v>
      </c>
    </row>
    <row r="8066" spans="12:12">
      <c r="L8066" s="16" t="str">
        <f t="shared" si="381"/>
        <v>OP</v>
      </c>
    </row>
    <row r="8067" spans="12:12">
      <c r="L8067" s="16" t="str">
        <f t="shared" si="381"/>
        <v>OP</v>
      </c>
    </row>
    <row r="8068" spans="12:12">
      <c r="L8068" s="16" t="str">
        <f t="shared" si="381"/>
        <v>OP</v>
      </c>
    </row>
    <row r="8069" spans="12:12">
      <c r="L8069" s="16" t="str">
        <f t="shared" si="381"/>
        <v>OP</v>
      </c>
    </row>
    <row r="8070" spans="12:12">
      <c r="L8070" s="16" t="str">
        <f t="shared" ref="L8070:L8133" si="382">IF(J8070&lt;0.9993,"OP","")</f>
        <v>OP</v>
      </c>
    </row>
    <row r="8071" spans="12:12">
      <c r="L8071" s="16" t="str">
        <f t="shared" si="382"/>
        <v>OP</v>
      </c>
    </row>
    <row r="8072" spans="12:12">
      <c r="L8072" s="16" t="str">
        <f t="shared" si="382"/>
        <v>OP</v>
      </c>
    </row>
    <row r="8073" spans="12:12">
      <c r="L8073" s="16" t="str">
        <f t="shared" si="382"/>
        <v>OP</v>
      </c>
    </row>
    <row r="8074" spans="12:12">
      <c r="L8074" s="16" t="str">
        <f t="shared" si="382"/>
        <v>OP</v>
      </c>
    </row>
    <row r="8075" spans="12:12">
      <c r="L8075" s="16" t="str">
        <f t="shared" si="382"/>
        <v>OP</v>
      </c>
    </row>
    <row r="8076" spans="12:12">
      <c r="L8076" s="16" t="str">
        <f t="shared" si="382"/>
        <v>OP</v>
      </c>
    </row>
    <row r="8077" spans="12:12">
      <c r="L8077" s="16" t="str">
        <f t="shared" si="382"/>
        <v>OP</v>
      </c>
    </row>
    <row r="8078" spans="12:12">
      <c r="L8078" s="16" t="str">
        <f t="shared" si="382"/>
        <v>OP</v>
      </c>
    </row>
    <row r="8079" spans="12:12">
      <c r="L8079" s="16" t="str">
        <f t="shared" si="382"/>
        <v>OP</v>
      </c>
    </row>
    <row r="8080" spans="12:12">
      <c r="L8080" s="16" t="str">
        <f t="shared" si="382"/>
        <v>OP</v>
      </c>
    </row>
    <row r="8081" spans="12:12">
      <c r="L8081" s="16" t="str">
        <f t="shared" si="382"/>
        <v>OP</v>
      </c>
    </row>
    <row r="8082" spans="12:12">
      <c r="L8082" s="16" t="str">
        <f t="shared" si="382"/>
        <v>OP</v>
      </c>
    </row>
    <row r="8083" spans="12:12">
      <c r="L8083" s="16" t="str">
        <f t="shared" si="382"/>
        <v>OP</v>
      </c>
    </row>
    <row r="8084" spans="12:12">
      <c r="L8084" s="16" t="str">
        <f t="shared" si="382"/>
        <v>OP</v>
      </c>
    </row>
    <row r="8085" spans="12:12">
      <c r="L8085" s="16" t="str">
        <f t="shared" si="382"/>
        <v>OP</v>
      </c>
    </row>
    <row r="8086" spans="12:12">
      <c r="L8086" s="16" t="str">
        <f t="shared" si="382"/>
        <v>OP</v>
      </c>
    </row>
    <row r="8087" spans="12:12">
      <c r="L8087" s="16" t="str">
        <f t="shared" si="382"/>
        <v>OP</v>
      </c>
    </row>
    <row r="8088" spans="12:12">
      <c r="L8088" s="16" t="str">
        <f t="shared" si="382"/>
        <v>OP</v>
      </c>
    </row>
    <row r="8089" spans="12:12">
      <c r="L8089" s="16" t="str">
        <f t="shared" si="382"/>
        <v>OP</v>
      </c>
    </row>
    <row r="8090" spans="12:12">
      <c r="L8090" s="16" t="str">
        <f t="shared" si="382"/>
        <v>OP</v>
      </c>
    </row>
    <row r="8091" spans="12:12">
      <c r="L8091" s="16" t="str">
        <f t="shared" si="382"/>
        <v>OP</v>
      </c>
    </row>
    <row r="8092" spans="12:12">
      <c r="L8092" s="16" t="str">
        <f t="shared" si="382"/>
        <v>OP</v>
      </c>
    </row>
    <row r="8093" spans="12:12">
      <c r="L8093" s="16" t="str">
        <f t="shared" si="382"/>
        <v>OP</v>
      </c>
    </row>
    <row r="8094" spans="12:12">
      <c r="L8094" s="16" t="str">
        <f t="shared" si="382"/>
        <v>OP</v>
      </c>
    </row>
    <row r="8095" spans="12:12">
      <c r="L8095" s="16" t="str">
        <f t="shared" si="382"/>
        <v>OP</v>
      </c>
    </row>
    <row r="8096" spans="12:12">
      <c r="L8096" s="16" t="str">
        <f t="shared" si="382"/>
        <v>OP</v>
      </c>
    </row>
    <row r="8097" spans="12:12">
      <c r="L8097" s="16" t="str">
        <f t="shared" si="382"/>
        <v>OP</v>
      </c>
    </row>
    <row r="8098" spans="12:12">
      <c r="L8098" s="16" t="str">
        <f t="shared" si="382"/>
        <v>OP</v>
      </c>
    </row>
    <row r="8099" spans="12:12">
      <c r="L8099" s="16" t="str">
        <f t="shared" si="382"/>
        <v>OP</v>
      </c>
    </row>
    <row r="8100" spans="12:12">
      <c r="L8100" s="16" t="str">
        <f t="shared" si="382"/>
        <v>OP</v>
      </c>
    </row>
    <row r="8101" spans="12:12">
      <c r="L8101" s="16" t="str">
        <f t="shared" si="382"/>
        <v>OP</v>
      </c>
    </row>
    <row r="8102" spans="12:12">
      <c r="L8102" s="16" t="str">
        <f t="shared" si="382"/>
        <v>OP</v>
      </c>
    </row>
    <row r="8103" spans="12:12">
      <c r="L8103" s="16" t="str">
        <f t="shared" si="382"/>
        <v>OP</v>
      </c>
    </row>
    <row r="8104" spans="12:12">
      <c r="L8104" s="16" t="str">
        <f t="shared" si="382"/>
        <v>OP</v>
      </c>
    </row>
    <row r="8105" spans="12:12">
      <c r="L8105" s="16" t="str">
        <f t="shared" si="382"/>
        <v>OP</v>
      </c>
    </row>
    <row r="8106" spans="12:12">
      <c r="L8106" s="16" t="str">
        <f t="shared" si="382"/>
        <v>OP</v>
      </c>
    </row>
    <row r="8107" spans="12:12">
      <c r="L8107" s="16" t="str">
        <f t="shared" si="382"/>
        <v>OP</v>
      </c>
    </row>
    <row r="8108" spans="12:12">
      <c r="L8108" s="16" t="str">
        <f t="shared" si="382"/>
        <v>OP</v>
      </c>
    </row>
    <row r="8109" spans="12:12">
      <c r="L8109" s="16" t="str">
        <f t="shared" si="382"/>
        <v>OP</v>
      </c>
    </row>
    <row r="8110" spans="12:12">
      <c r="L8110" s="16" t="str">
        <f t="shared" si="382"/>
        <v>OP</v>
      </c>
    </row>
    <row r="8111" spans="12:12">
      <c r="L8111" s="16" t="str">
        <f t="shared" si="382"/>
        <v>OP</v>
      </c>
    </row>
    <row r="8112" spans="12:12">
      <c r="L8112" s="16" t="str">
        <f t="shared" si="382"/>
        <v>OP</v>
      </c>
    </row>
    <row r="8113" spans="12:12">
      <c r="L8113" s="16" t="str">
        <f t="shared" si="382"/>
        <v>OP</v>
      </c>
    </row>
    <row r="8114" spans="12:12">
      <c r="L8114" s="16" t="str">
        <f t="shared" si="382"/>
        <v>OP</v>
      </c>
    </row>
    <row r="8115" spans="12:12">
      <c r="L8115" s="16" t="str">
        <f t="shared" si="382"/>
        <v>OP</v>
      </c>
    </row>
    <row r="8116" spans="12:12">
      <c r="L8116" s="16" t="str">
        <f t="shared" si="382"/>
        <v>OP</v>
      </c>
    </row>
    <row r="8117" spans="12:12">
      <c r="L8117" s="16" t="str">
        <f t="shared" si="382"/>
        <v>OP</v>
      </c>
    </row>
    <row r="8118" spans="12:12">
      <c r="L8118" s="16" t="str">
        <f t="shared" si="382"/>
        <v>OP</v>
      </c>
    </row>
    <row r="8119" spans="12:12">
      <c r="L8119" s="16" t="str">
        <f t="shared" si="382"/>
        <v>OP</v>
      </c>
    </row>
    <row r="8120" spans="12:12">
      <c r="L8120" s="16" t="str">
        <f t="shared" si="382"/>
        <v>OP</v>
      </c>
    </row>
    <row r="8121" spans="12:12">
      <c r="L8121" s="16" t="str">
        <f t="shared" si="382"/>
        <v>OP</v>
      </c>
    </row>
    <row r="8122" spans="12:12">
      <c r="L8122" s="16" t="str">
        <f t="shared" si="382"/>
        <v>OP</v>
      </c>
    </row>
    <row r="8123" spans="12:12">
      <c r="L8123" s="16" t="str">
        <f t="shared" si="382"/>
        <v>OP</v>
      </c>
    </row>
    <row r="8124" spans="12:12">
      <c r="L8124" s="16" t="str">
        <f t="shared" si="382"/>
        <v>OP</v>
      </c>
    </row>
    <row r="8125" spans="12:12">
      <c r="L8125" s="16" t="str">
        <f t="shared" si="382"/>
        <v>OP</v>
      </c>
    </row>
    <row r="8126" spans="12:12">
      <c r="L8126" s="16" t="str">
        <f t="shared" si="382"/>
        <v>OP</v>
      </c>
    </row>
    <row r="8127" spans="12:12">
      <c r="L8127" s="16" t="str">
        <f t="shared" si="382"/>
        <v>OP</v>
      </c>
    </row>
    <row r="8128" spans="12:12">
      <c r="L8128" s="16" t="str">
        <f t="shared" si="382"/>
        <v>OP</v>
      </c>
    </row>
    <row r="8129" spans="12:12">
      <c r="L8129" s="16" t="str">
        <f t="shared" si="382"/>
        <v>OP</v>
      </c>
    </row>
    <row r="8130" spans="12:12">
      <c r="L8130" s="16" t="str">
        <f t="shared" si="382"/>
        <v>OP</v>
      </c>
    </row>
    <row r="8131" spans="12:12">
      <c r="L8131" s="16" t="str">
        <f t="shared" si="382"/>
        <v>OP</v>
      </c>
    </row>
    <row r="8132" spans="12:12">
      <c r="L8132" s="16" t="str">
        <f t="shared" si="382"/>
        <v>OP</v>
      </c>
    </row>
    <row r="8133" spans="12:12">
      <c r="L8133" s="16" t="str">
        <f t="shared" si="382"/>
        <v>OP</v>
      </c>
    </row>
    <row r="8134" spans="12:12">
      <c r="L8134" s="16" t="str">
        <f t="shared" ref="L8134:L8197" si="383">IF(J8134&lt;0.9993,"OP","")</f>
        <v>OP</v>
      </c>
    </row>
    <row r="8135" spans="12:12">
      <c r="L8135" s="16" t="str">
        <f t="shared" si="383"/>
        <v>OP</v>
      </c>
    </row>
    <row r="8136" spans="12:12">
      <c r="L8136" s="16" t="str">
        <f t="shared" si="383"/>
        <v>OP</v>
      </c>
    </row>
    <row r="8137" spans="12:12">
      <c r="L8137" s="16" t="str">
        <f t="shared" si="383"/>
        <v>OP</v>
      </c>
    </row>
    <row r="8138" spans="12:12">
      <c r="L8138" s="16" t="str">
        <f t="shared" si="383"/>
        <v>OP</v>
      </c>
    </row>
    <row r="8139" spans="12:12">
      <c r="L8139" s="16" t="str">
        <f t="shared" si="383"/>
        <v>OP</v>
      </c>
    </row>
    <row r="8140" spans="12:12">
      <c r="L8140" s="16" t="str">
        <f t="shared" si="383"/>
        <v>OP</v>
      </c>
    </row>
    <row r="8141" spans="12:12">
      <c r="L8141" s="16" t="str">
        <f t="shared" si="383"/>
        <v>OP</v>
      </c>
    </row>
    <row r="8142" spans="12:12">
      <c r="L8142" s="16" t="str">
        <f t="shared" si="383"/>
        <v>OP</v>
      </c>
    </row>
    <row r="8143" spans="12:12">
      <c r="L8143" s="16" t="str">
        <f t="shared" si="383"/>
        <v>OP</v>
      </c>
    </row>
    <row r="8144" spans="12:12">
      <c r="L8144" s="16" t="str">
        <f t="shared" si="383"/>
        <v>OP</v>
      </c>
    </row>
    <row r="8145" spans="12:12">
      <c r="L8145" s="16" t="str">
        <f t="shared" si="383"/>
        <v>OP</v>
      </c>
    </row>
    <row r="8146" spans="12:12">
      <c r="L8146" s="16" t="str">
        <f t="shared" si="383"/>
        <v>OP</v>
      </c>
    </row>
    <row r="8147" spans="12:12">
      <c r="L8147" s="16" t="str">
        <f t="shared" si="383"/>
        <v>OP</v>
      </c>
    </row>
    <row r="8148" spans="12:12">
      <c r="L8148" s="16" t="str">
        <f t="shared" si="383"/>
        <v>OP</v>
      </c>
    </row>
    <row r="8149" spans="12:12">
      <c r="L8149" s="16" t="str">
        <f t="shared" si="383"/>
        <v>OP</v>
      </c>
    </row>
    <row r="8150" spans="12:12">
      <c r="L8150" s="16" t="str">
        <f t="shared" si="383"/>
        <v>OP</v>
      </c>
    </row>
    <row r="8151" spans="12:12">
      <c r="L8151" s="16" t="str">
        <f t="shared" si="383"/>
        <v>OP</v>
      </c>
    </row>
    <row r="8152" spans="12:12">
      <c r="L8152" s="16" t="str">
        <f t="shared" si="383"/>
        <v>OP</v>
      </c>
    </row>
    <row r="8153" spans="12:12">
      <c r="L8153" s="16" t="str">
        <f t="shared" si="383"/>
        <v>OP</v>
      </c>
    </row>
    <row r="8154" spans="12:12">
      <c r="L8154" s="16" t="str">
        <f t="shared" si="383"/>
        <v>OP</v>
      </c>
    </row>
    <row r="8155" spans="12:12">
      <c r="L8155" s="16" t="str">
        <f t="shared" si="383"/>
        <v>OP</v>
      </c>
    </row>
    <row r="8156" spans="12:12">
      <c r="L8156" s="16" t="str">
        <f t="shared" si="383"/>
        <v>OP</v>
      </c>
    </row>
    <row r="8157" spans="12:12">
      <c r="L8157" s="16" t="str">
        <f t="shared" si="383"/>
        <v>OP</v>
      </c>
    </row>
    <row r="8158" spans="12:12">
      <c r="L8158" s="16" t="str">
        <f t="shared" si="383"/>
        <v>OP</v>
      </c>
    </row>
    <row r="8159" spans="12:12">
      <c r="L8159" s="16" t="str">
        <f t="shared" si="383"/>
        <v>OP</v>
      </c>
    </row>
    <row r="8160" spans="12:12">
      <c r="L8160" s="16" t="str">
        <f t="shared" si="383"/>
        <v>OP</v>
      </c>
    </row>
    <row r="8161" spans="12:12">
      <c r="L8161" s="16" t="str">
        <f t="shared" si="383"/>
        <v>OP</v>
      </c>
    </row>
    <row r="8162" spans="12:12">
      <c r="L8162" s="16" t="str">
        <f t="shared" si="383"/>
        <v>OP</v>
      </c>
    </row>
    <row r="8163" spans="12:12">
      <c r="L8163" s="16" t="str">
        <f t="shared" si="383"/>
        <v>OP</v>
      </c>
    </row>
    <row r="8164" spans="12:12">
      <c r="L8164" s="16" t="str">
        <f t="shared" si="383"/>
        <v>OP</v>
      </c>
    </row>
    <row r="8165" spans="12:12">
      <c r="L8165" s="16" t="str">
        <f t="shared" si="383"/>
        <v>OP</v>
      </c>
    </row>
    <row r="8166" spans="12:12">
      <c r="L8166" s="16" t="str">
        <f t="shared" si="383"/>
        <v>OP</v>
      </c>
    </row>
    <row r="8167" spans="12:12">
      <c r="L8167" s="16" t="str">
        <f t="shared" si="383"/>
        <v>OP</v>
      </c>
    </row>
    <row r="8168" spans="12:12">
      <c r="L8168" s="16" t="str">
        <f t="shared" si="383"/>
        <v>OP</v>
      </c>
    </row>
    <row r="8169" spans="12:12">
      <c r="L8169" s="16" t="str">
        <f t="shared" si="383"/>
        <v>OP</v>
      </c>
    </row>
    <row r="8170" spans="12:12">
      <c r="L8170" s="16" t="str">
        <f t="shared" si="383"/>
        <v>OP</v>
      </c>
    </row>
    <row r="8171" spans="12:12">
      <c r="L8171" s="16" t="str">
        <f t="shared" si="383"/>
        <v>OP</v>
      </c>
    </row>
    <row r="8172" spans="12:12">
      <c r="L8172" s="16" t="str">
        <f t="shared" si="383"/>
        <v>OP</v>
      </c>
    </row>
    <row r="8173" spans="12:12">
      <c r="L8173" s="16" t="str">
        <f t="shared" si="383"/>
        <v>OP</v>
      </c>
    </row>
    <row r="8174" spans="12:12">
      <c r="L8174" s="16" t="str">
        <f t="shared" si="383"/>
        <v>OP</v>
      </c>
    </row>
    <row r="8175" spans="12:12">
      <c r="L8175" s="16" t="str">
        <f t="shared" si="383"/>
        <v>OP</v>
      </c>
    </row>
    <row r="8176" spans="12:12">
      <c r="L8176" s="16" t="str">
        <f t="shared" si="383"/>
        <v>OP</v>
      </c>
    </row>
    <row r="8177" spans="12:12">
      <c r="L8177" s="16" t="str">
        <f t="shared" si="383"/>
        <v>OP</v>
      </c>
    </row>
    <row r="8178" spans="12:12">
      <c r="L8178" s="16" t="str">
        <f t="shared" si="383"/>
        <v>OP</v>
      </c>
    </row>
    <row r="8179" spans="12:12">
      <c r="L8179" s="16" t="str">
        <f t="shared" si="383"/>
        <v>OP</v>
      </c>
    </row>
    <row r="8180" spans="12:12">
      <c r="L8180" s="16" t="str">
        <f t="shared" si="383"/>
        <v>OP</v>
      </c>
    </row>
    <row r="8181" spans="12:12">
      <c r="L8181" s="16" t="str">
        <f t="shared" si="383"/>
        <v>OP</v>
      </c>
    </row>
    <row r="8182" spans="12:12">
      <c r="L8182" s="16" t="str">
        <f t="shared" si="383"/>
        <v>OP</v>
      </c>
    </row>
    <row r="8183" spans="12:12">
      <c r="L8183" s="16" t="str">
        <f t="shared" si="383"/>
        <v>OP</v>
      </c>
    </row>
    <row r="8184" spans="12:12">
      <c r="L8184" s="16" t="str">
        <f t="shared" si="383"/>
        <v>OP</v>
      </c>
    </row>
    <row r="8185" spans="12:12">
      <c r="L8185" s="16" t="str">
        <f t="shared" si="383"/>
        <v>OP</v>
      </c>
    </row>
    <row r="8186" spans="12:12">
      <c r="L8186" s="16" t="str">
        <f t="shared" si="383"/>
        <v>OP</v>
      </c>
    </row>
    <row r="8187" spans="12:12">
      <c r="L8187" s="16" t="str">
        <f t="shared" si="383"/>
        <v>OP</v>
      </c>
    </row>
    <row r="8188" spans="12:12">
      <c r="L8188" s="16" t="str">
        <f t="shared" si="383"/>
        <v>OP</v>
      </c>
    </row>
    <row r="8189" spans="12:12">
      <c r="L8189" s="16" t="str">
        <f t="shared" si="383"/>
        <v>OP</v>
      </c>
    </row>
    <row r="8190" spans="12:12">
      <c r="L8190" s="16" t="str">
        <f t="shared" si="383"/>
        <v>OP</v>
      </c>
    </row>
    <row r="8191" spans="12:12">
      <c r="L8191" s="16" t="str">
        <f t="shared" si="383"/>
        <v>OP</v>
      </c>
    </row>
    <row r="8192" spans="12:12">
      <c r="L8192" s="16" t="str">
        <f t="shared" si="383"/>
        <v>OP</v>
      </c>
    </row>
    <row r="8193" spans="12:12">
      <c r="L8193" s="16" t="str">
        <f t="shared" si="383"/>
        <v>OP</v>
      </c>
    </row>
    <row r="8194" spans="12:12">
      <c r="L8194" s="16" t="str">
        <f t="shared" si="383"/>
        <v>OP</v>
      </c>
    </row>
    <row r="8195" spans="12:12">
      <c r="L8195" s="16" t="str">
        <f t="shared" si="383"/>
        <v>OP</v>
      </c>
    </row>
    <row r="8196" spans="12:12">
      <c r="L8196" s="16" t="str">
        <f t="shared" si="383"/>
        <v>OP</v>
      </c>
    </row>
    <row r="8197" spans="12:12">
      <c r="L8197" s="16" t="str">
        <f t="shared" si="383"/>
        <v>OP</v>
      </c>
    </row>
    <row r="8198" spans="12:12">
      <c r="L8198" s="16" t="str">
        <f t="shared" ref="L8198:L8261" si="384">IF(J8198&lt;0.9993,"OP","")</f>
        <v>OP</v>
      </c>
    </row>
    <row r="8199" spans="12:12">
      <c r="L8199" s="16" t="str">
        <f t="shared" si="384"/>
        <v>OP</v>
      </c>
    </row>
    <row r="8200" spans="12:12">
      <c r="L8200" s="16" t="str">
        <f t="shared" si="384"/>
        <v>OP</v>
      </c>
    </row>
    <row r="8201" spans="12:12">
      <c r="L8201" s="16" t="str">
        <f t="shared" si="384"/>
        <v>OP</v>
      </c>
    </row>
    <row r="8202" spans="12:12">
      <c r="L8202" s="16" t="str">
        <f t="shared" si="384"/>
        <v>OP</v>
      </c>
    </row>
    <row r="8203" spans="12:12">
      <c r="L8203" s="16" t="str">
        <f t="shared" si="384"/>
        <v>OP</v>
      </c>
    </row>
    <row r="8204" spans="12:12">
      <c r="L8204" s="16" t="str">
        <f t="shared" si="384"/>
        <v>OP</v>
      </c>
    </row>
    <row r="8205" spans="12:12">
      <c r="L8205" s="16" t="str">
        <f t="shared" si="384"/>
        <v>OP</v>
      </c>
    </row>
    <row r="8206" spans="12:12">
      <c r="L8206" s="16" t="str">
        <f t="shared" si="384"/>
        <v>OP</v>
      </c>
    </row>
    <row r="8207" spans="12:12">
      <c r="L8207" s="16" t="str">
        <f t="shared" si="384"/>
        <v>OP</v>
      </c>
    </row>
    <row r="8208" spans="12:12">
      <c r="L8208" s="16" t="str">
        <f t="shared" si="384"/>
        <v>OP</v>
      </c>
    </row>
    <row r="8209" spans="12:12">
      <c r="L8209" s="16" t="str">
        <f t="shared" si="384"/>
        <v>OP</v>
      </c>
    </row>
    <row r="8210" spans="12:12">
      <c r="L8210" s="16" t="str">
        <f t="shared" si="384"/>
        <v>OP</v>
      </c>
    </row>
    <row r="8211" spans="12:12">
      <c r="L8211" s="16" t="str">
        <f t="shared" si="384"/>
        <v>OP</v>
      </c>
    </row>
    <row r="8212" spans="12:12">
      <c r="L8212" s="16" t="str">
        <f t="shared" si="384"/>
        <v>OP</v>
      </c>
    </row>
    <row r="8213" spans="12:12">
      <c r="L8213" s="16" t="str">
        <f t="shared" si="384"/>
        <v>OP</v>
      </c>
    </row>
    <row r="8214" spans="12:12">
      <c r="L8214" s="16" t="str">
        <f t="shared" si="384"/>
        <v>OP</v>
      </c>
    </row>
    <row r="8215" spans="12:12">
      <c r="L8215" s="16" t="str">
        <f t="shared" si="384"/>
        <v>OP</v>
      </c>
    </row>
    <row r="8216" spans="12:12">
      <c r="L8216" s="16" t="str">
        <f t="shared" si="384"/>
        <v>OP</v>
      </c>
    </row>
    <row r="8217" spans="12:12">
      <c r="L8217" s="16" t="str">
        <f t="shared" si="384"/>
        <v>OP</v>
      </c>
    </row>
    <row r="8218" spans="12:12">
      <c r="L8218" s="16" t="str">
        <f t="shared" si="384"/>
        <v>OP</v>
      </c>
    </row>
    <row r="8219" spans="12:12">
      <c r="L8219" s="16" t="str">
        <f t="shared" si="384"/>
        <v>OP</v>
      </c>
    </row>
    <row r="8220" spans="12:12">
      <c r="L8220" s="16" t="str">
        <f t="shared" si="384"/>
        <v>OP</v>
      </c>
    </row>
    <row r="8221" spans="12:12">
      <c r="L8221" s="16" t="str">
        <f t="shared" si="384"/>
        <v>OP</v>
      </c>
    </row>
    <row r="8222" spans="12:12">
      <c r="L8222" s="16" t="str">
        <f t="shared" si="384"/>
        <v>OP</v>
      </c>
    </row>
    <row r="8223" spans="12:12">
      <c r="L8223" s="16" t="str">
        <f t="shared" si="384"/>
        <v>OP</v>
      </c>
    </row>
    <row r="8224" spans="12:12">
      <c r="L8224" s="16" t="str">
        <f t="shared" si="384"/>
        <v>OP</v>
      </c>
    </row>
    <row r="8225" spans="12:12">
      <c r="L8225" s="16" t="str">
        <f t="shared" si="384"/>
        <v>OP</v>
      </c>
    </row>
    <row r="8226" spans="12:12">
      <c r="L8226" s="16" t="str">
        <f t="shared" si="384"/>
        <v>OP</v>
      </c>
    </row>
    <row r="8227" spans="12:12">
      <c r="L8227" s="16" t="str">
        <f t="shared" si="384"/>
        <v>OP</v>
      </c>
    </row>
    <row r="8228" spans="12:12">
      <c r="L8228" s="16" t="str">
        <f t="shared" si="384"/>
        <v>OP</v>
      </c>
    </row>
    <row r="8229" spans="12:12">
      <c r="L8229" s="16" t="str">
        <f t="shared" si="384"/>
        <v>OP</v>
      </c>
    </row>
    <row r="8230" spans="12:12">
      <c r="L8230" s="16" t="str">
        <f t="shared" si="384"/>
        <v>OP</v>
      </c>
    </row>
    <row r="8231" spans="12:12">
      <c r="L8231" s="16" t="str">
        <f t="shared" si="384"/>
        <v>OP</v>
      </c>
    </row>
    <row r="8232" spans="12:12">
      <c r="L8232" s="16" t="str">
        <f t="shared" si="384"/>
        <v>OP</v>
      </c>
    </row>
    <row r="8233" spans="12:12">
      <c r="L8233" s="16" t="str">
        <f t="shared" si="384"/>
        <v>OP</v>
      </c>
    </row>
    <row r="8234" spans="12:12">
      <c r="L8234" s="16" t="str">
        <f t="shared" si="384"/>
        <v>OP</v>
      </c>
    </row>
    <row r="8235" spans="12:12">
      <c r="L8235" s="16" t="str">
        <f t="shared" si="384"/>
        <v>OP</v>
      </c>
    </row>
    <row r="8236" spans="12:12">
      <c r="L8236" s="16" t="str">
        <f t="shared" si="384"/>
        <v>OP</v>
      </c>
    </row>
    <row r="8237" spans="12:12">
      <c r="L8237" s="16" t="str">
        <f t="shared" si="384"/>
        <v>OP</v>
      </c>
    </row>
    <row r="8238" spans="12:12">
      <c r="L8238" s="16" t="str">
        <f t="shared" si="384"/>
        <v>OP</v>
      </c>
    </row>
    <row r="8239" spans="12:12">
      <c r="L8239" s="16" t="str">
        <f t="shared" si="384"/>
        <v>OP</v>
      </c>
    </row>
    <row r="8240" spans="12:12">
      <c r="L8240" s="16" t="str">
        <f t="shared" si="384"/>
        <v>OP</v>
      </c>
    </row>
    <row r="8241" spans="12:12">
      <c r="L8241" s="16" t="str">
        <f t="shared" si="384"/>
        <v>OP</v>
      </c>
    </row>
    <row r="8242" spans="12:12">
      <c r="L8242" s="16" t="str">
        <f t="shared" si="384"/>
        <v>OP</v>
      </c>
    </row>
    <row r="8243" spans="12:12">
      <c r="L8243" s="16" t="str">
        <f t="shared" si="384"/>
        <v>OP</v>
      </c>
    </row>
    <row r="8244" spans="12:12">
      <c r="L8244" s="16" t="str">
        <f t="shared" si="384"/>
        <v>OP</v>
      </c>
    </row>
    <row r="8245" spans="12:12">
      <c r="L8245" s="16" t="str">
        <f t="shared" si="384"/>
        <v>OP</v>
      </c>
    </row>
    <row r="8246" spans="12:12">
      <c r="L8246" s="16" t="str">
        <f t="shared" si="384"/>
        <v>OP</v>
      </c>
    </row>
    <row r="8247" spans="12:12">
      <c r="L8247" s="16" t="str">
        <f t="shared" si="384"/>
        <v>OP</v>
      </c>
    </row>
    <row r="8248" spans="12:12">
      <c r="L8248" s="16" t="str">
        <f t="shared" si="384"/>
        <v>OP</v>
      </c>
    </row>
    <row r="8249" spans="12:12">
      <c r="L8249" s="16" t="str">
        <f t="shared" si="384"/>
        <v>OP</v>
      </c>
    </row>
    <row r="8250" spans="12:12">
      <c r="L8250" s="16" t="str">
        <f t="shared" si="384"/>
        <v>OP</v>
      </c>
    </row>
    <row r="8251" spans="12:12">
      <c r="L8251" s="16" t="str">
        <f t="shared" si="384"/>
        <v>OP</v>
      </c>
    </row>
    <row r="8252" spans="12:12">
      <c r="L8252" s="16" t="str">
        <f t="shared" si="384"/>
        <v>OP</v>
      </c>
    </row>
    <row r="8253" spans="12:12">
      <c r="L8253" s="16" t="str">
        <f t="shared" si="384"/>
        <v>OP</v>
      </c>
    </row>
    <row r="8254" spans="12:12">
      <c r="L8254" s="16" t="str">
        <f t="shared" si="384"/>
        <v>OP</v>
      </c>
    </row>
    <row r="8255" spans="12:12">
      <c r="L8255" s="16" t="str">
        <f t="shared" si="384"/>
        <v>OP</v>
      </c>
    </row>
    <row r="8256" spans="12:12">
      <c r="L8256" s="16" t="str">
        <f t="shared" si="384"/>
        <v>OP</v>
      </c>
    </row>
    <row r="8257" spans="12:12">
      <c r="L8257" s="16" t="str">
        <f t="shared" si="384"/>
        <v>OP</v>
      </c>
    </row>
    <row r="8258" spans="12:12">
      <c r="L8258" s="16" t="str">
        <f t="shared" si="384"/>
        <v>OP</v>
      </c>
    </row>
    <row r="8259" spans="12:12">
      <c r="L8259" s="16" t="str">
        <f t="shared" si="384"/>
        <v>OP</v>
      </c>
    </row>
    <row r="8260" spans="12:12">
      <c r="L8260" s="16" t="str">
        <f t="shared" si="384"/>
        <v>OP</v>
      </c>
    </row>
    <row r="8261" spans="12:12">
      <c r="L8261" s="16" t="str">
        <f t="shared" si="384"/>
        <v>OP</v>
      </c>
    </row>
    <row r="8262" spans="12:12">
      <c r="L8262" s="16" t="str">
        <f t="shared" ref="L8262:L8325" si="385">IF(J8262&lt;0.9993,"OP","")</f>
        <v>OP</v>
      </c>
    </row>
    <row r="8263" spans="12:12">
      <c r="L8263" s="16" t="str">
        <f t="shared" si="385"/>
        <v>OP</v>
      </c>
    </row>
    <row r="8264" spans="12:12">
      <c r="L8264" s="16" t="str">
        <f t="shared" si="385"/>
        <v>OP</v>
      </c>
    </row>
    <row r="8265" spans="12:12">
      <c r="L8265" s="16" t="str">
        <f t="shared" si="385"/>
        <v>OP</v>
      </c>
    </row>
    <row r="8266" spans="12:12">
      <c r="L8266" s="16" t="str">
        <f t="shared" si="385"/>
        <v>OP</v>
      </c>
    </row>
    <row r="8267" spans="12:12">
      <c r="L8267" s="16" t="str">
        <f t="shared" si="385"/>
        <v>OP</v>
      </c>
    </row>
    <row r="8268" spans="12:12">
      <c r="L8268" s="16" t="str">
        <f t="shared" si="385"/>
        <v>OP</v>
      </c>
    </row>
    <row r="8269" spans="12:12">
      <c r="L8269" s="16" t="str">
        <f t="shared" si="385"/>
        <v>OP</v>
      </c>
    </row>
    <row r="8270" spans="12:12">
      <c r="L8270" s="16" t="str">
        <f t="shared" si="385"/>
        <v>OP</v>
      </c>
    </row>
    <row r="8271" spans="12:12">
      <c r="L8271" s="16" t="str">
        <f t="shared" si="385"/>
        <v>OP</v>
      </c>
    </row>
    <row r="8272" spans="12:12">
      <c r="L8272" s="16" t="str">
        <f t="shared" si="385"/>
        <v>OP</v>
      </c>
    </row>
    <row r="8273" spans="12:12">
      <c r="L8273" s="16" t="str">
        <f t="shared" si="385"/>
        <v>OP</v>
      </c>
    </row>
    <row r="8274" spans="12:12">
      <c r="L8274" s="16" t="str">
        <f t="shared" si="385"/>
        <v>OP</v>
      </c>
    </row>
    <row r="8275" spans="12:12">
      <c r="L8275" s="16" t="str">
        <f t="shared" si="385"/>
        <v>OP</v>
      </c>
    </row>
    <row r="8276" spans="12:12">
      <c r="L8276" s="16" t="str">
        <f t="shared" si="385"/>
        <v>OP</v>
      </c>
    </row>
    <row r="8277" spans="12:12">
      <c r="L8277" s="16" t="str">
        <f t="shared" si="385"/>
        <v>OP</v>
      </c>
    </row>
    <row r="8278" spans="12:12">
      <c r="L8278" s="16" t="str">
        <f t="shared" si="385"/>
        <v>OP</v>
      </c>
    </row>
    <row r="8279" spans="12:12">
      <c r="L8279" s="16" t="str">
        <f t="shared" si="385"/>
        <v>OP</v>
      </c>
    </row>
    <row r="8280" spans="12:12">
      <c r="L8280" s="16" t="str">
        <f t="shared" si="385"/>
        <v>OP</v>
      </c>
    </row>
    <row r="8281" spans="12:12">
      <c r="L8281" s="16" t="str">
        <f t="shared" si="385"/>
        <v>OP</v>
      </c>
    </row>
    <row r="8282" spans="12:12">
      <c r="L8282" s="16" t="str">
        <f t="shared" si="385"/>
        <v>OP</v>
      </c>
    </row>
    <row r="8283" spans="12:12">
      <c r="L8283" s="16" t="str">
        <f t="shared" si="385"/>
        <v>OP</v>
      </c>
    </row>
    <row r="8284" spans="12:12">
      <c r="L8284" s="16" t="str">
        <f t="shared" si="385"/>
        <v>OP</v>
      </c>
    </row>
    <row r="8285" spans="12:12">
      <c r="L8285" s="16" t="str">
        <f t="shared" si="385"/>
        <v>OP</v>
      </c>
    </row>
    <row r="8286" spans="12:12">
      <c r="L8286" s="16" t="str">
        <f t="shared" si="385"/>
        <v>OP</v>
      </c>
    </row>
    <row r="8287" spans="12:12">
      <c r="L8287" s="16" t="str">
        <f t="shared" si="385"/>
        <v>OP</v>
      </c>
    </row>
    <row r="8288" spans="12:12">
      <c r="L8288" s="16" t="str">
        <f t="shared" si="385"/>
        <v>OP</v>
      </c>
    </row>
    <row r="8289" spans="12:12">
      <c r="L8289" s="16" t="str">
        <f t="shared" si="385"/>
        <v>OP</v>
      </c>
    </row>
    <row r="8290" spans="12:12">
      <c r="L8290" s="16" t="str">
        <f t="shared" si="385"/>
        <v>OP</v>
      </c>
    </row>
    <row r="8291" spans="12:12">
      <c r="L8291" s="16" t="str">
        <f t="shared" si="385"/>
        <v>OP</v>
      </c>
    </row>
    <row r="8292" spans="12:12">
      <c r="L8292" s="16" t="str">
        <f t="shared" si="385"/>
        <v>OP</v>
      </c>
    </row>
    <row r="8293" spans="12:12">
      <c r="L8293" s="16" t="str">
        <f t="shared" si="385"/>
        <v>OP</v>
      </c>
    </row>
    <row r="8294" spans="12:12">
      <c r="L8294" s="16" t="str">
        <f t="shared" si="385"/>
        <v>OP</v>
      </c>
    </row>
    <row r="8295" spans="12:12">
      <c r="L8295" s="16" t="str">
        <f t="shared" si="385"/>
        <v>OP</v>
      </c>
    </row>
    <row r="8296" spans="12:12">
      <c r="L8296" s="16" t="str">
        <f t="shared" si="385"/>
        <v>OP</v>
      </c>
    </row>
    <row r="8297" spans="12:12">
      <c r="L8297" s="16" t="str">
        <f t="shared" si="385"/>
        <v>OP</v>
      </c>
    </row>
    <row r="8298" spans="12:12">
      <c r="L8298" s="16" t="str">
        <f t="shared" si="385"/>
        <v>OP</v>
      </c>
    </row>
    <row r="8299" spans="12:12">
      <c r="L8299" s="16" t="str">
        <f t="shared" si="385"/>
        <v>OP</v>
      </c>
    </row>
    <row r="8300" spans="12:12">
      <c r="L8300" s="16" t="str">
        <f t="shared" si="385"/>
        <v>OP</v>
      </c>
    </row>
    <row r="8301" spans="12:12">
      <c r="L8301" s="16" t="str">
        <f t="shared" si="385"/>
        <v>OP</v>
      </c>
    </row>
    <row r="8302" spans="12:12">
      <c r="L8302" s="16" t="str">
        <f t="shared" si="385"/>
        <v>OP</v>
      </c>
    </row>
    <row r="8303" spans="12:12">
      <c r="L8303" s="16" t="str">
        <f t="shared" si="385"/>
        <v>OP</v>
      </c>
    </row>
    <row r="8304" spans="12:12">
      <c r="L8304" s="16" t="str">
        <f t="shared" si="385"/>
        <v>OP</v>
      </c>
    </row>
    <row r="8305" spans="12:12">
      <c r="L8305" s="16" t="str">
        <f t="shared" si="385"/>
        <v>OP</v>
      </c>
    </row>
    <row r="8306" spans="12:12">
      <c r="L8306" s="16" t="str">
        <f t="shared" si="385"/>
        <v>OP</v>
      </c>
    </row>
    <row r="8307" spans="12:12">
      <c r="L8307" s="16" t="str">
        <f t="shared" si="385"/>
        <v>OP</v>
      </c>
    </row>
    <row r="8308" spans="12:12">
      <c r="L8308" s="16" t="str">
        <f t="shared" si="385"/>
        <v>OP</v>
      </c>
    </row>
    <row r="8309" spans="12:12">
      <c r="L8309" s="16" t="str">
        <f t="shared" si="385"/>
        <v>OP</v>
      </c>
    </row>
    <row r="8310" spans="12:12">
      <c r="L8310" s="16" t="str">
        <f t="shared" si="385"/>
        <v>OP</v>
      </c>
    </row>
    <row r="8311" spans="12:12">
      <c r="L8311" s="16" t="str">
        <f t="shared" si="385"/>
        <v>OP</v>
      </c>
    </row>
    <row r="8312" spans="12:12">
      <c r="L8312" s="16" t="str">
        <f t="shared" si="385"/>
        <v>OP</v>
      </c>
    </row>
    <row r="8313" spans="12:12">
      <c r="L8313" s="16" t="str">
        <f t="shared" si="385"/>
        <v>OP</v>
      </c>
    </row>
    <row r="8314" spans="12:12">
      <c r="L8314" s="16" t="str">
        <f t="shared" si="385"/>
        <v>OP</v>
      </c>
    </row>
    <row r="8315" spans="12:12">
      <c r="L8315" s="16" t="str">
        <f t="shared" si="385"/>
        <v>OP</v>
      </c>
    </row>
    <row r="8316" spans="12:12">
      <c r="L8316" s="16" t="str">
        <f t="shared" si="385"/>
        <v>OP</v>
      </c>
    </row>
    <row r="8317" spans="12:12">
      <c r="L8317" s="16" t="str">
        <f t="shared" si="385"/>
        <v>OP</v>
      </c>
    </row>
    <row r="8318" spans="12:12">
      <c r="L8318" s="16" t="str">
        <f t="shared" si="385"/>
        <v>OP</v>
      </c>
    </row>
    <row r="8319" spans="12:12">
      <c r="L8319" s="16" t="str">
        <f t="shared" si="385"/>
        <v>OP</v>
      </c>
    </row>
    <row r="8320" spans="12:12">
      <c r="L8320" s="16" t="str">
        <f t="shared" si="385"/>
        <v>OP</v>
      </c>
    </row>
    <row r="8321" spans="12:12">
      <c r="L8321" s="16" t="str">
        <f t="shared" si="385"/>
        <v>OP</v>
      </c>
    </row>
    <row r="8322" spans="12:12">
      <c r="L8322" s="16" t="str">
        <f t="shared" si="385"/>
        <v>OP</v>
      </c>
    </row>
    <row r="8323" spans="12:12">
      <c r="L8323" s="16" t="str">
        <f t="shared" si="385"/>
        <v>OP</v>
      </c>
    </row>
    <row r="8324" spans="12:12">
      <c r="L8324" s="16" t="str">
        <f t="shared" si="385"/>
        <v>OP</v>
      </c>
    </row>
    <row r="8325" spans="12:12">
      <c r="L8325" s="16" t="str">
        <f t="shared" si="385"/>
        <v>OP</v>
      </c>
    </row>
    <row r="8326" spans="12:12">
      <c r="L8326" s="16" t="str">
        <f t="shared" ref="L8326:L8389" si="386">IF(J8326&lt;0.9993,"OP","")</f>
        <v>OP</v>
      </c>
    </row>
    <row r="8327" spans="12:12">
      <c r="L8327" s="16" t="str">
        <f t="shared" si="386"/>
        <v>OP</v>
      </c>
    </row>
    <row r="8328" spans="12:12">
      <c r="L8328" s="16" t="str">
        <f t="shared" si="386"/>
        <v>OP</v>
      </c>
    </row>
    <row r="8329" spans="12:12">
      <c r="L8329" s="16" t="str">
        <f t="shared" si="386"/>
        <v>OP</v>
      </c>
    </row>
    <row r="8330" spans="12:12">
      <c r="L8330" s="16" t="str">
        <f t="shared" si="386"/>
        <v>OP</v>
      </c>
    </row>
    <row r="8331" spans="12:12">
      <c r="L8331" s="16" t="str">
        <f t="shared" si="386"/>
        <v>OP</v>
      </c>
    </row>
    <row r="8332" spans="12:12">
      <c r="L8332" s="16" t="str">
        <f t="shared" si="386"/>
        <v>OP</v>
      </c>
    </row>
    <row r="8333" spans="12:12">
      <c r="L8333" s="16" t="str">
        <f t="shared" si="386"/>
        <v>OP</v>
      </c>
    </row>
    <row r="8334" spans="12:12">
      <c r="L8334" s="16" t="str">
        <f t="shared" si="386"/>
        <v>OP</v>
      </c>
    </row>
    <row r="8335" spans="12:12">
      <c r="L8335" s="16" t="str">
        <f t="shared" si="386"/>
        <v>OP</v>
      </c>
    </row>
    <row r="8336" spans="12:12">
      <c r="L8336" s="16" t="str">
        <f t="shared" si="386"/>
        <v>OP</v>
      </c>
    </row>
    <row r="8337" spans="12:12">
      <c r="L8337" s="16" t="str">
        <f t="shared" si="386"/>
        <v>OP</v>
      </c>
    </row>
    <row r="8338" spans="12:12">
      <c r="L8338" s="16" t="str">
        <f t="shared" si="386"/>
        <v>OP</v>
      </c>
    </row>
    <row r="8339" spans="12:12">
      <c r="L8339" s="16" t="str">
        <f t="shared" si="386"/>
        <v>OP</v>
      </c>
    </row>
    <row r="8340" spans="12:12">
      <c r="L8340" s="16" t="str">
        <f t="shared" si="386"/>
        <v>OP</v>
      </c>
    </row>
    <row r="8341" spans="12:12">
      <c r="L8341" s="16" t="str">
        <f t="shared" si="386"/>
        <v>OP</v>
      </c>
    </row>
    <row r="8342" spans="12:12">
      <c r="L8342" s="16" t="str">
        <f t="shared" si="386"/>
        <v>OP</v>
      </c>
    </row>
    <row r="8343" spans="12:12">
      <c r="L8343" s="16" t="str">
        <f t="shared" si="386"/>
        <v>OP</v>
      </c>
    </row>
    <row r="8344" spans="12:12">
      <c r="L8344" s="16" t="str">
        <f t="shared" si="386"/>
        <v>OP</v>
      </c>
    </row>
    <row r="8345" spans="12:12">
      <c r="L8345" s="16" t="str">
        <f t="shared" si="386"/>
        <v>OP</v>
      </c>
    </row>
    <row r="8346" spans="12:12">
      <c r="L8346" s="16" t="str">
        <f t="shared" si="386"/>
        <v>OP</v>
      </c>
    </row>
    <row r="8347" spans="12:12">
      <c r="L8347" s="16" t="str">
        <f t="shared" si="386"/>
        <v>OP</v>
      </c>
    </row>
    <row r="8348" spans="12:12">
      <c r="L8348" s="16" t="str">
        <f t="shared" si="386"/>
        <v>OP</v>
      </c>
    </row>
    <row r="8349" spans="12:12">
      <c r="L8349" s="16" t="str">
        <f t="shared" si="386"/>
        <v>OP</v>
      </c>
    </row>
    <row r="8350" spans="12:12">
      <c r="L8350" s="16" t="str">
        <f t="shared" si="386"/>
        <v>OP</v>
      </c>
    </row>
    <row r="8351" spans="12:12">
      <c r="L8351" s="16" t="str">
        <f t="shared" si="386"/>
        <v>OP</v>
      </c>
    </row>
    <row r="8352" spans="12:12">
      <c r="L8352" s="16" t="str">
        <f t="shared" si="386"/>
        <v>OP</v>
      </c>
    </row>
    <row r="8353" spans="12:12">
      <c r="L8353" s="16" t="str">
        <f t="shared" si="386"/>
        <v>OP</v>
      </c>
    </row>
    <row r="8354" spans="12:12">
      <c r="L8354" s="16" t="str">
        <f t="shared" si="386"/>
        <v>OP</v>
      </c>
    </row>
    <row r="8355" spans="12:12">
      <c r="L8355" s="16" t="str">
        <f t="shared" si="386"/>
        <v>OP</v>
      </c>
    </row>
    <row r="8356" spans="12:12">
      <c r="L8356" s="16" t="str">
        <f t="shared" si="386"/>
        <v>OP</v>
      </c>
    </row>
    <row r="8357" spans="12:12">
      <c r="L8357" s="16" t="str">
        <f t="shared" si="386"/>
        <v>OP</v>
      </c>
    </row>
    <row r="8358" spans="12:12">
      <c r="L8358" s="16" t="str">
        <f t="shared" si="386"/>
        <v>OP</v>
      </c>
    </row>
    <row r="8359" spans="12:12">
      <c r="L8359" s="16" t="str">
        <f t="shared" si="386"/>
        <v>OP</v>
      </c>
    </row>
    <row r="8360" spans="12:12">
      <c r="L8360" s="16" t="str">
        <f t="shared" si="386"/>
        <v>OP</v>
      </c>
    </row>
    <row r="8361" spans="12:12">
      <c r="L8361" s="16" t="str">
        <f t="shared" si="386"/>
        <v>OP</v>
      </c>
    </row>
    <row r="8362" spans="12:12">
      <c r="L8362" s="16" t="str">
        <f t="shared" si="386"/>
        <v>OP</v>
      </c>
    </row>
    <row r="8363" spans="12:12">
      <c r="L8363" s="16" t="str">
        <f t="shared" si="386"/>
        <v>OP</v>
      </c>
    </row>
    <row r="8364" spans="12:12">
      <c r="L8364" s="16" t="str">
        <f t="shared" si="386"/>
        <v>OP</v>
      </c>
    </row>
    <row r="8365" spans="12:12">
      <c r="L8365" s="16" t="str">
        <f t="shared" si="386"/>
        <v>OP</v>
      </c>
    </row>
    <row r="8366" spans="12:12">
      <c r="L8366" s="16" t="str">
        <f t="shared" si="386"/>
        <v>OP</v>
      </c>
    </row>
    <row r="8367" spans="12:12">
      <c r="L8367" s="16" t="str">
        <f t="shared" si="386"/>
        <v>OP</v>
      </c>
    </row>
    <row r="8368" spans="12:12">
      <c r="L8368" s="16" t="str">
        <f t="shared" si="386"/>
        <v>OP</v>
      </c>
    </row>
    <row r="8369" spans="12:12">
      <c r="L8369" s="16" t="str">
        <f t="shared" si="386"/>
        <v>OP</v>
      </c>
    </row>
    <row r="8370" spans="12:12">
      <c r="L8370" s="16" t="str">
        <f t="shared" si="386"/>
        <v>OP</v>
      </c>
    </row>
    <row r="8371" spans="12:12">
      <c r="L8371" s="16" t="str">
        <f t="shared" si="386"/>
        <v>OP</v>
      </c>
    </row>
    <row r="8372" spans="12:12">
      <c r="L8372" s="16" t="str">
        <f t="shared" si="386"/>
        <v>OP</v>
      </c>
    </row>
    <row r="8373" spans="12:12">
      <c r="L8373" s="16" t="str">
        <f t="shared" si="386"/>
        <v>OP</v>
      </c>
    </row>
    <row r="8374" spans="12:12">
      <c r="L8374" s="16" t="str">
        <f t="shared" si="386"/>
        <v>OP</v>
      </c>
    </row>
    <row r="8375" spans="12:12">
      <c r="L8375" s="16" t="str">
        <f t="shared" si="386"/>
        <v>OP</v>
      </c>
    </row>
    <row r="8376" spans="12:12">
      <c r="L8376" s="16" t="str">
        <f t="shared" si="386"/>
        <v>OP</v>
      </c>
    </row>
    <row r="8377" spans="12:12">
      <c r="L8377" s="16" t="str">
        <f t="shared" si="386"/>
        <v>OP</v>
      </c>
    </row>
    <row r="8378" spans="12:12">
      <c r="L8378" s="16" t="str">
        <f t="shared" si="386"/>
        <v>OP</v>
      </c>
    </row>
    <row r="8379" spans="12:12">
      <c r="L8379" s="16" t="str">
        <f t="shared" si="386"/>
        <v>OP</v>
      </c>
    </row>
    <row r="8380" spans="12:12">
      <c r="L8380" s="16" t="str">
        <f t="shared" si="386"/>
        <v>OP</v>
      </c>
    </row>
    <row r="8381" spans="12:12">
      <c r="L8381" s="16" t="str">
        <f t="shared" si="386"/>
        <v>OP</v>
      </c>
    </row>
    <row r="8382" spans="12:12">
      <c r="L8382" s="16" t="str">
        <f t="shared" si="386"/>
        <v>OP</v>
      </c>
    </row>
    <row r="8383" spans="12:12">
      <c r="L8383" s="16" t="str">
        <f t="shared" si="386"/>
        <v>OP</v>
      </c>
    </row>
    <row r="8384" spans="12:12">
      <c r="L8384" s="16" t="str">
        <f t="shared" si="386"/>
        <v>OP</v>
      </c>
    </row>
    <row r="8385" spans="12:12">
      <c r="L8385" s="16" t="str">
        <f t="shared" si="386"/>
        <v>OP</v>
      </c>
    </row>
    <row r="8386" spans="12:12">
      <c r="L8386" s="16" t="str">
        <f t="shared" si="386"/>
        <v>OP</v>
      </c>
    </row>
    <row r="8387" spans="12:12">
      <c r="L8387" s="16" t="str">
        <f t="shared" si="386"/>
        <v>OP</v>
      </c>
    </row>
    <row r="8388" spans="12:12">
      <c r="L8388" s="16" t="str">
        <f t="shared" si="386"/>
        <v>OP</v>
      </c>
    </row>
    <row r="8389" spans="12:12">
      <c r="L8389" s="16" t="str">
        <f t="shared" si="386"/>
        <v>OP</v>
      </c>
    </row>
    <row r="8390" spans="12:12">
      <c r="L8390" s="16" t="str">
        <f t="shared" ref="L8390:L8453" si="387">IF(J8390&lt;0.9993,"OP","")</f>
        <v>OP</v>
      </c>
    </row>
    <row r="8391" spans="12:12">
      <c r="L8391" s="16" t="str">
        <f t="shared" si="387"/>
        <v>OP</v>
      </c>
    </row>
    <row r="8392" spans="12:12">
      <c r="L8392" s="16" t="str">
        <f t="shared" si="387"/>
        <v>OP</v>
      </c>
    </row>
    <row r="8393" spans="12:12">
      <c r="L8393" s="16" t="str">
        <f t="shared" si="387"/>
        <v>OP</v>
      </c>
    </row>
    <row r="8394" spans="12:12">
      <c r="L8394" s="16" t="str">
        <f t="shared" si="387"/>
        <v>OP</v>
      </c>
    </row>
    <row r="8395" spans="12:12">
      <c r="L8395" s="16" t="str">
        <f t="shared" si="387"/>
        <v>OP</v>
      </c>
    </row>
    <row r="8396" spans="12:12">
      <c r="L8396" s="16" t="str">
        <f t="shared" si="387"/>
        <v>OP</v>
      </c>
    </row>
    <row r="8397" spans="12:12">
      <c r="L8397" s="16" t="str">
        <f t="shared" si="387"/>
        <v>OP</v>
      </c>
    </row>
    <row r="8398" spans="12:12">
      <c r="L8398" s="16" t="str">
        <f t="shared" si="387"/>
        <v>OP</v>
      </c>
    </row>
    <row r="8399" spans="12:12">
      <c r="L8399" s="16" t="str">
        <f t="shared" si="387"/>
        <v>OP</v>
      </c>
    </row>
    <row r="8400" spans="12:12">
      <c r="L8400" s="16" t="str">
        <f t="shared" si="387"/>
        <v>OP</v>
      </c>
    </row>
    <row r="8401" spans="12:12">
      <c r="L8401" s="16" t="str">
        <f t="shared" si="387"/>
        <v>OP</v>
      </c>
    </row>
    <row r="8402" spans="12:12">
      <c r="L8402" s="16" t="str">
        <f t="shared" si="387"/>
        <v>OP</v>
      </c>
    </row>
    <row r="8403" spans="12:12">
      <c r="L8403" s="16" t="str">
        <f t="shared" si="387"/>
        <v>OP</v>
      </c>
    </row>
    <row r="8404" spans="12:12">
      <c r="L8404" s="16" t="str">
        <f t="shared" si="387"/>
        <v>OP</v>
      </c>
    </row>
    <row r="8405" spans="12:12">
      <c r="L8405" s="16" t="str">
        <f t="shared" si="387"/>
        <v>OP</v>
      </c>
    </row>
    <row r="8406" spans="12:12">
      <c r="L8406" s="16" t="str">
        <f t="shared" si="387"/>
        <v>OP</v>
      </c>
    </row>
    <row r="8407" spans="12:12">
      <c r="L8407" s="16" t="str">
        <f t="shared" si="387"/>
        <v>OP</v>
      </c>
    </row>
    <row r="8408" spans="12:12">
      <c r="L8408" s="16" t="str">
        <f t="shared" si="387"/>
        <v>OP</v>
      </c>
    </row>
    <row r="8409" spans="12:12">
      <c r="L8409" s="16" t="str">
        <f t="shared" si="387"/>
        <v>OP</v>
      </c>
    </row>
    <row r="8410" spans="12:12">
      <c r="L8410" s="16" t="str">
        <f t="shared" si="387"/>
        <v>OP</v>
      </c>
    </row>
    <row r="8411" spans="12:12">
      <c r="L8411" s="16" t="str">
        <f t="shared" si="387"/>
        <v>OP</v>
      </c>
    </row>
    <row r="8412" spans="12:12">
      <c r="L8412" s="16" t="str">
        <f t="shared" si="387"/>
        <v>OP</v>
      </c>
    </row>
    <row r="8413" spans="12:12">
      <c r="L8413" s="16" t="str">
        <f t="shared" si="387"/>
        <v>OP</v>
      </c>
    </row>
    <row r="8414" spans="12:12">
      <c r="L8414" s="16" t="str">
        <f t="shared" si="387"/>
        <v>OP</v>
      </c>
    </row>
    <row r="8415" spans="12:12">
      <c r="L8415" s="16" t="str">
        <f t="shared" si="387"/>
        <v>OP</v>
      </c>
    </row>
    <row r="8416" spans="12:12">
      <c r="L8416" s="16" t="str">
        <f t="shared" si="387"/>
        <v>OP</v>
      </c>
    </row>
    <row r="8417" spans="12:12">
      <c r="L8417" s="16" t="str">
        <f t="shared" si="387"/>
        <v>OP</v>
      </c>
    </row>
    <row r="8418" spans="12:12">
      <c r="L8418" s="16" t="str">
        <f t="shared" si="387"/>
        <v>OP</v>
      </c>
    </row>
    <row r="8419" spans="12:12">
      <c r="L8419" s="16" t="str">
        <f t="shared" si="387"/>
        <v>OP</v>
      </c>
    </row>
    <row r="8420" spans="12:12">
      <c r="L8420" s="16" t="str">
        <f t="shared" si="387"/>
        <v>OP</v>
      </c>
    </row>
    <row r="8421" spans="12:12">
      <c r="L8421" s="16" t="str">
        <f t="shared" si="387"/>
        <v>OP</v>
      </c>
    </row>
    <row r="8422" spans="12:12">
      <c r="L8422" s="16" t="str">
        <f t="shared" si="387"/>
        <v>OP</v>
      </c>
    </row>
    <row r="8423" spans="12:12">
      <c r="L8423" s="16" t="str">
        <f t="shared" si="387"/>
        <v>OP</v>
      </c>
    </row>
    <row r="8424" spans="12:12">
      <c r="L8424" s="16" t="str">
        <f t="shared" si="387"/>
        <v>OP</v>
      </c>
    </row>
    <row r="8425" spans="12:12">
      <c r="L8425" s="16" t="str">
        <f t="shared" si="387"/>
        <v>OP</v>
      </c>
    </row>
    <row r="8426" spans="12:12">
      <c r="L8426" s="16" t="str">
        <f t="shared" si="387"/>
        <v>OP</v>
      </c>
    </row>
    <row r="8427" spans="12:12">
      <c r="L8427" s="16" t="str">
        <f t="shared" si="387"/>
        <v>OP</v>
      </c>
    </row>
    <row r="8428" spans="12:12">
      <c r="L8428" s="16" t="str">
        <f t="shared" si="387"/>
        <v>OP</v>
      </c>
    </row>
    <row r="8429" spans="12:12">
      <c r="L8429" s="16" t="str">
        <f t="shared" si="387"/>
        <v>OP</v>
      </c>
    </row>
    <row r="8430" spans="12:12">
      <c r="L8430" s="16" t="str">
        <f t="shared" si="387"/>
        <v>OP</v>
      </c>
    </row>
    <row r="8431" spans="12:12">
      <c r="L8431" s="16" t="str">
        <f t="shared" si="387"/>
        <v>OP</v>
      </c>
    </row>
    <row r="8432" spans="12:12">
      <c r="L8432" s="16" t="str">
        <f t="shared" si="387"/>
        <v>OP</v>
      </c>
    </row>
    <row r="8433" spans="12:12">
      <c r="L8433" s="16" t="str">
        <f t="shared" si="387"/>
        <v>OP</v>
      </c>
    </row>
    <row r="8434" spans="12:12">
      <c r="L8434" s="16" t="str">
        <f t="shared" si="387"/>
        <v>OP</v>
      </c>
    </row>
    <row r="8435" spans="12:12">
      <c r="L8435" s="16" t="str">
        <f t="shared" si="387"/>
        <v>OP</v>
      </c>
    </row>
    <row r="8436" spans="12:12">
      <c r="L8436" s="16" t="str">
        <f t="shared" si="387"/>
        <v>OP</v>
      </c>
    </row>
    <row r="8437" spans="12:12">
      <c r="L8437" s="16" t="str">
        <f t="shared" si="387"/>
        <v>OP</v>
      </c>
    </row>
    <row r="8438" spans="12:12">
      <c r="L8438" s="16" t="str">
        <f t="shared" si="387"/>
        <v>OP</v>
      </c>
    </row>
    <row r="8439" spans="12:12">
      <c r="L8439" s="16" t="str">
        <f t="shared" si="387"/>
        <v>OP</v>
      </c>
    </row>
    <row r="8440" spans="12:12">
      <c r="L8440" s="16" t="str">
        <f t="shared" si="387"/>
        <v>OP</v>
      </c>
    </row>
    <row r="8441" spans="12:12">
      <c r="L8441" s="16" t="str">
        <f t="shared" si="387"/>
        <v>OP</v>
      </c>
    </row>
    <row r="8442" spans="12:12">
      <c r="L8442" s="16" t="str">
        <f t="shared" si="387"/>
        <v>OP</v>
      </c>
    </row>
    <row r="8443" spans="12:12">
      <c r="L8443" s="16" t="str">
        <f t="shared" si="387"/>
        <v>OP</v>
      </c>
    </row>
    <row r="8444" spans="12:12">
      <c r="L8444" s="16" t="str">
        <f t="shared" si="387"/>
        <v>OP</v>
      </c>
    </row>
    <row r="8445" spans="12:12">
      <c r="L8445" s="16" t="str">
        <f t="shared" si="387"/>
        <v>OP</v>
      </c>
    </row>
    <row r="8446" spans="12:12">
      <c r="L8446" s="16" t="str">
        <f t="shared" si="387"/>
        <v>OP</v>
      </c>
    </row>
    <row r="8447" spans="12:12">
      <c r="L8447" s="16" t="str">
        <f t="shared" si="387"/>
        <v>OP</v>
      </c>
    </row>
    <row r="8448" spans="12:12">
      <c r="L8448" s="16" t="str">
        <f t="shared" si="387"/>
        <v>OP</v>
      </c>
    </row>
    <row r="8449" spans="12:12">
      <c r="L8449" s="16" t="str">
        <f t="shared" si="387"/>
        <v>OP</v>
      </c>
    </row>
    <row r="8450" spans="12:12">
      <c r="L8450" s="16" t="str">
        <f t="shared" si="387"/>
        <v>OP</v>
      </c>
    </row>
    <row r="8451" spans="12:12">
      <c r="L8451" s="16" t="str">
        <f t="shared" si="387"/>
        <v>OP</v>
      </c>
    </row>
    <row r="8452" spans="12:12">
      <c r="L8452" s="16" t="str">
        <f t="shared" si="387"/>
        <v>OP</v>
      </c>
    </row>
    <row r="8453" spans="12:12">
      <c r="L8453" s="16" t="str">
        <f t="shared" si="387"/>
        <v>OP</v>
      </c>
    </row>
    <row r="8454" spans="12:12">
      <c r="L8454" s="16" t="str">
        <f t="shared" ref="L8454:L8517" si="388">IF(J8454&lt;0.9993,"OP","")</f>
        <v>OP</v>
      </c>
    </row>
    <row r="8455" spans="12:12">
      <c r="L8455" s="16" t="str">
        <f t="shared" si="388"/>
        <v>OP</v>
      </c>
    </row>
    <row r="8456" spans="12:12">
      <c r="L8456" s="16" t="str">
        <f t="shared" si="388"/>
        <v>OP</v>
      </c>
    </row>
    <row r="8457" spans="12:12">
      <c r="L8457" s="16" t="str">
        <f t="shared" si="388"/>
        <v>OP</v>
      </c>
    </row>
    <row r="8458" spans="12:12">
      <c r="L8458" s="16" t="str">
        <f t="shared" si="388"/>
        <v>OP</v>
      </c>
    </row>
    <row r="8459" spans="12:12">
      <c r="L8459" s="16" t="str">
        <f t="shared" si="388"/>
        <v>OP</v>
      </c>
    </row>
    <row r="8460" spans="12:12">
      <c r="L8460" s="16" t="str">
        <f t="shared" si="388"/>
        <v>OP</v>
      </c>
    </row>
    <row r="8461" spans="12:12">
      <c r="L8461" s="16" t="str">
        <f t="shared" si="388"/>
        <v>OP</v>
      </c>
    </row>
    <row r="8462" spans="12:12">
      <c r="L8462" s="16" t="str">
        <f t="shared" si="388"/>
        <v>OP</v>
      </c>
    </row>
    <row r="8463" spans="12:12">
      <c r="L8463" s="16" t="str">
        <f t="shared" si="388"/>
        <v>OP</v>
      </c>
    </row>
    <row r="8464" spans="12:12">
      <c r="L8464" s="16" t="str">
        <f t="shared" si="388"/>
        <v>OP</v>
      </c>
    </row>
    <row r="8465" spans="12:12">
      <c r="L8465" s="16" t="str">
        <f t="shared" si="388"/>
        <v>OP</v>
      </c>
    </row>
    <row r="8466" spans="12:12">
      <c r="L8466" s="16" t="str">
        <f t="shared" si="388"/>
        <v>OP</v>
      </c>
    </row>
    <row r="8467" spans="12:12">
      <c r="L8467" s="16" t="str">
        <f t="shared" si="388"/>
        <v>OP</v>
      </c>
    </row>
    <row r="8468" spans="12:12">
      <c r="L8468" s="16" t="str">
        <f t="shared" si="388"/>
        <v>OP</v>
      </c>
    </row>
    <row r="8469" spans="12:12">
      <c r="L8469" s="16" t="str">
        <f t="shared" si="388"/>
        <v>OP</v>
      </c>
    </row>
    <row r="8470" spans="12:12">
      <c r="L8470" s="16" t="str">
        <f t="shared" si="388"/>
        <v>OP</v>
      </c>
    </row>
    <row r="8471" spans="12:12">
      <c r="L8471" s="16" t="str">
        <f t="shared" si="388"/>
        <v>OP</v>
      </c>
    </row>
    <row r="8472" spans="12:12">
      <c r="L8472" s="16" t="str">
        <f t="shared" si="388"/>
        <v>OP</v>
      </c>
    </row>
    <row r="8473" spans="12:12">
      <c r="L8473" s="16" t="str">
        <f t="shared" si="388"/>
        <v>OP</v>
      </c>
    </row>
    <row r="8474" spans="12:12">
      <c r="L8474" s="16" t="str">
        <f t="shared" si="388"/>
        <v>OP</v>
      </c>
    </row>
    <row r="8475" spans="12:12">
      <c r="L8475" s="16" t="str">
        <f t="shared" si="388"/>
        <v>OP</v>
      </c>
    </row>
    <row r="8476" spans="12:12">
      <c r="L8476" s="16" t="str">
        <f t="shared" si="388"/>
        <v>OP</v>
      </c>
    </row>
    <row r="8477" spans="12:12">
      <c r="L8477" s="16" t="str">
        <f t="shared" si="388"/>
        <v>OP</v>
      </c>
    </row>
    <row r="8478" spans="12:12">
      <c r="L8478" s="16" t="str">
        <f t="shared" si="388"/>
        <v>OP</v>
      </c>
    </row>
    <row r="8479" spans="12:12">
      <c r="L8479" s="16" t="str">
        <f t="shared" si="388"/>
        <v>OP</v>
      </c>
    </row>
    <row r="8480" spans="12:12">
      <c r="L8480" s="16" t="str">
        <f t="shared" si="388"/>
        <v>OP</v>
      </c>
    </row>
    <row r="8481" spans="12:12">
      <c r="L8481" s="16" t="str">
        <f t="shared" si="388"/>
        <v>OP</v>
      </c>
    </row>
    <row r="8482" spans="12:12">
      <c r="L8482" s="16" t="str">
        <f t="shared" si="388"/>
        <v>OP</v>
      </c>
    </row>
    <row r="8483" spans="12:12">
      <c r="L8483" s="16" t="str">
        <f t="shared" si="388"/>
        <v>OP</v>
      </c>
    </row>
    <row r="8484" spans="12:12">
      <c r="L8484" s="16" t="str">
        <f t="shared" si="388"/>
        <v>OP</v>
      </c>
    </row>
    <row r="8485" spans="12:12">
      <c r="L8485" s="16" t="str">
        <f t="shared" si="388"/>
        <v>OP</v>
      </c>
    </row>
    <row r="8486" spans="12:12">
      <c r="L8486" s="16" t="str">
        <f t="shared" si="388"/>
        <v>OP</v>
      </c>
    </row>
    <row r="8487" spans="12:12">
      <c r="L8487" s="16" t="str">
        <f t="shared" si="388"/>
        <v>OP</v>
      </c>
    </row>
    <row r="8488" spans="12:12">
      <c r="L8488" s="16" t="str">
        <f t="shared" si="388"/>
        <v>OP</v>
      </c>
    </row>
    <row r="8489" spans="12:12">
      <c r="L8489" s="16" t="str">
        <f t="shared" si="388"/>
        <v>OP</v>
      </c>
    </row>
    <row r="8490" spans="12:12">
      <c r="L8490" s="16" t="str">
        <f t="shared" si="388"/>
        <v>OP</v>
      </c>
    </row>
    <row r="8491" spans="12:12">
      <c r="L8491" s="16" t="str">
        <f t="shared" si="388"/>
        <v>OP</v>
      </c>
    </row>
    <row r="8492" spans="12:12">
      <c r="L8492" s="16" t="str">
        <f t="shared" si="388"/>
        <v>OP</v>
      </c>
    </row>
    <row r="8493" spans="12:12">
      <c r="L8493" s="16" t="str">
        <f t="shared" si="388"/>
        <v>OP</v>
      </c>
    </row>
    <row r="8494" spans="12:12">
      <c r="L8494" s="16" t="str">
        <f t="shared" si="388"/>
        <v>OP</v>
      </c>
    </row>
    <row r="8495" spans="12:12">
      <c r="L8495" s="16" t="str">
        <f t="shared" si="388"/>
        <v>OP</v>
      </c>
    </row>
    <row r="8496" spans="12:12">
      <c r="L8496" s="16" t="str">
        <f t="shared" si="388"/>
        <v>OP</v>
      </c>
    </row>
    <row r="8497" spans="12:12">
      <c r="L8497" s="16" t="str">
        <f t="shared" si="388"/>
        <v>OP</v>
      </c>
    </row>
    <row r="8498" spans="12:12">
      <c r="L8498" s="16" t="str">
        <f t="shared" si="388"/>
        <v>OP</v>
      </c>
    </row>
    <row r="8499" spans="12:12">
      <c r="L8499" s="16" t="str">
        <f t="shared" si="388"/>
        <v>OP</v>
      </c>
    </row>
    <row r="8500" spans="12:12">
      <c r="L8500" s="16" t="str">
        <f t="shared" si="388"/>
        <v>OP</v>
      </c>
    </row>
    <row r="8501" spans="12:12">
      <c r="L8501" s="16" t="str">
        <f t="shared" si="388"/>
        <v>OP</v>
      </c>
    </row>
    <row r="8502" spans="12:12">
      <c r="L8502" s="16" t="str">
        <f t="shared" si="388"/>
        <v>OP</v>
      </c>
    </row>
    <row r="8503" spans="12:12">
      <c r="L8503" s="16" t="str">
        <f t="shared" si="388"/>
        <v>OP</v>
      </c>
    </row>
    <row r="8504" spans="12:12">
      <c r="L8504" s="16" t="str">
        <f t="shared" si="388"/>
        <v>OP</v>
      </c>
    </row>
    <row r="8505" spans="12:12">
      <c r="L8505" s="16" t="str">
        <f t="shared" si="388"/>
        <v>OP</v>
      </c>
    </row>
    <row r="8506" spans="12:12">
      <c r="L8506" s="16" t="str">
        <f t="shared" si="388"/>
        <v>OP</v>
      </c>
    </row>
    <row r="8507" spans="12:12">
      <c r="L8507" s="16" t="str">
        <f t="shared" si="388"/>
        <v>OP</v>
      </c>
    </row>
    <row r="8508" spans="12:12">
      <c r="L8508" s="16" t="str">
        <f t="shared" si="388"/>
        <v>OP</v>
      </c>
    </row>
    <row r="8509" spans="12:12">
      <c r="L8509" s="16" t="str">
        <f t="shared" si="388"/>
        <v>OP</v>
      </c>
    </row>
    <row r="8510" spans="12:12">
      <c r="L8510" s="16" t="str">
        <f t="shared" si="388"/>
        <v>OP</v>
      </c>
    </row>
    <row r="8511" spans="12:12">
      <c r="L8511" s="16" t="str">
        <f t="shared" si="388"/>
        <v>OP</v>
      </c>
    </row>
    <row r="8512" spans="12:12">
      <c r="L8512" s="16" t="str">
        <f t="shared" si="388"/>
        <v>OP</v>
      </c>
    </row>
    <row r="8513" spans="12:12">
      <c r="L8513" s="16" t="str">
        <f t="shared" si="388"/>
        <v>OP</v>
      </c>
    </row>
    <row r="8514" spans="12:12">
      <c r="L8514" s="16" t="str">
        <f t="shared" si="388"/>
        <v>OP</v>
      </c>
    </row>
    <row r="8515" spans="12:12">
      <c r="L8515" s="16" t="str">
        <f t="shared" si="388"/>
        <v>OP</v>
      </c>
    </row>
    <row r="8516" spans="12:12">
      <c r="L8516" s="16" t="str">
        <f t="shared" si="388"/>
        <v>OP</v>
      </c>
    </row>
    <row r="8517" spans="12:12">
      <c r="L8517" s="16" t="str">
        <f t="shared" si="388"/>
        <v>OP</v>
      </c>
    </row>
    <row r="8518" spans="12:12">
      <c r="L8518" s="16" t="str">
        <f t="shared" ref="L8518:L8581" si="389">IF(J8518&lt;0.9993,"OP","")</f>
        <v>OP</v>
      </c>
    </row>
    <row r="8519" spans="12:12">
      <c r="L8519" s="16" t="str">
        <f t="shared" si="389"/>
        <v>OP</v>
      </c>
    </row>
    <row r="8520" spans="12:12">
      <c r="L8520" s="16" t="str">
        <f t="shared" si="389"/>
        <v>OP</v>
      </c>
    </row>
    <row r="8521" spans="12:12">
      <c r="L8521" s="16" t="str">
        <f t="shared" si="389"/>
        <v>OP</v>
      </c>
    </row>
    <row r="8522" spans="12:12">
      <c r="L8522" s="16" t="str">
        <f t="shared" si="389"/>
        <v>OP</v>
      </c>
    </row>
    <row r="8523" spans="12:12">
      <c r="L8523" s="16" t="str">
        <f t="shared" si="389"/>
        <v>OP</v>
      </c>
    </row>
    <row r="8524" spans="12:12">
      <c r="L8524" s="16" t="str">
        <f t="shared" si="389"/>
        <v>OP</v>
      </c>
    </row>
    <row r="8525" spans="12:12">
      <c r="L8525" s="16" t="str">
        <f t="shared" si="389"/>
        <v>OP</v>
      </c>
    </row>
    <row r="8526" spans="12:12">
      <c r="L8526" s="16" t="str">
        <f t="shared" si="389"/>
        <v>OP</v>
      </c>
    </row>
    <row r="8527" spans="12:12">
      <c r="L8527" s="16" t="str">
        <f t="shared" si="389"/>
        <v>OP</v>
      </c>
    </row>
    <row r="8528" spans="12:12">
      <c r="L8528" s="16" t="str">
        <f t="shared" si="389"/>
        <v>OP</v>
      </c>
    </row>
    <row r="8529" spans="12:12">
      <c r="L8529" s="16" t="str">
        <f t="shared" si="389"/>
        <v>OP</v>
      </c>
    </row>
    <row r="8530" spans="12:12">
      <c r="L8530" s="16" t="str">
        <f t="shared" si="389"/>
        <v>OP</v>
      </c>
    </row>
    <row r="8531" spans="12:12">
      <c r="L8531" s="16" t="str">
        <f t="shared" si="389"/>
        <v>OP</v>
      </c>
    </row>
    <row r="8532" spans="12:12">
      <c r="L8532" s="16" t="str">
        <f t="shared" si="389"/>
        <v>OP</v>
      </c>
    </row>
    <row r="8533" spans="12:12">
      <c r="L8533" s="16" t="str">
        <f t="shared" si="389"/>
        <v>OP</v>
      </c>
    </row>
    <row r="8534" spans="12:12">
      <c r="L8534" s="16" t="str">
        <f t="shared" si="389"/>
        <v>OP</v>
      </c>
    </row>
    <row r="8535" spans="12:12">
      <c r="L8535" s="16" t="str">
        <f t="shared" si="389"/>
        <v>OP</v>
      </c>
    </row>
    <row r="8536" spans="12:12">
      <c r="L8536" s="16" t="str">
        <f t="shared" si="389"/>
        <v>OP</v>
      </c>
    </row>
    <row r="8537" spans="12:12">
      <c r="L8537" s="16" t="str">
        <f t="shared" si="389"/>
        <v>OP</v>
      </c>
    </row>
    <row r="8538" spans="12:12">
      <c r="L8538" s="16" t="str">
        <f t="shared" si="389"/>
        <v>OP</v>
      </c>
    </row>
    <row r="8539" spans="12:12">
      <c r="L8539" s="16" t="str">
        <f t="shared" si="389"/>
        <v>OP</v>
      </c>
    </row>
    <row r="8540" spans="12:12">
      <c r="L8540" s="16" t="str">
        <f t="shared" si="389"/>
        <v>OP</v>
      </c>
    </row>
    <row r="8541" spans="12:12">
      <c r="L8541" s="16" t="str">
        <f t="shared" si="389"/>
        <v>OP</v>
      </c>
    </row>
    <row r="8542" spans="12:12">
      <c r="L8542" s="16" t="str">
        <f t="shared" si="389"/>
        <v>OP</v>
      </c>
    </row>
    <row r="8543" spans="12:12">
      <c r="L8543" s="16" t="str">
        <f t="shared" si="389"/>
        <v>OP</v>
      </c>
    </row>
    <row r="8544" spans="12:12">
      <c r="L8544" s="16" t="str">
        <f t="shared" si="389"/>
        <v>OP</v>
      </c>
    </row>
    <row r="8545" spans="12:12">
      <c r="L8545" s="16" t="str">
        <f t="shared" si="389"/>
        <v>OP</v>
      </c>
    </row>
    <row r="8546" spans="12:12">
      <c r="L8546" s="16" t="str">
        <f t="shared" si="389"/>
        <v>OP</v>
      </c>
    </row>
    <row r="8547" spans="12:12">
      <c r="L8547" s="16" t="str">
        <f t="shared" si="389"/>
        <v>OP</v>
      </c>
    </row>
    <row r="8548" spans="12:12">
      <c r="L8548" s="16" t="str">
        <f t="shared" si="389"/>
        <v>OP</v>
      </c>
    </row>
    <row r="8549" spans="12:12">
      <c r="L8549" s="16" t="str">
        <f t="shared" si="389"/>
        <v>OP</v>
      </c>
    </row>
    <row r="8550" spans="12:12">
      <c r="L8550" s="16" t="str">
        <f t="shared" si="389"/>
        <v>OP</v>
      </c>
    </row>
    <row r="8551" spans="12:12">
      <c r="L8551" s="16" t="str">
        <f t="shared" si="389"/>
        <v>OP</v>
      </c>
    </row>
    <row r="8552" spans="12:12">
      <c r="L8552" s="16" t="str">
        <f t="shared" si="389"/>
        <v>OP</v>
      </c>
    </row>
    <row r="8553" spans="12:12">
      <c r="L8553" s="16" t="str">
        <f t="shared" si="389"/>
        <v>OP</v>
      </c>
    </row>
    <row r="8554" spans="12:12">
      <c r="L8554" s="16" t="str">
        <f t="shared" si="389"/>
        <v>OP</v>
      </c>
    </row>
    <row r="8555" spans="12:12">
      <c r="L8555" s="16" t="str">
        <f t="shared" si="389"/>
        <v>OP</v>
      </c>
    </row>
    <row r="8556" spans="12:12">
      <c r="L8556" s="16" t="str">
        <f t="shared" si="389"/>
        <v>OP</v>
      </c>
    </row>
    <row r="8557" spans="12:12">
      <c r="L8557" s="16" t="str">
        <f t="shared" si="389"/>
        <v>OP</v>
      </c>
    </row>
    <row r="8558" spans="12:12">
      <c r="L8558" s="16" t="str">
        <f t="shared" si="389"/>
        <v>OP</v>
      </c>
    </row>
    <row r="8559" spans="12:12">
      <c r="L8559" s="16" t="str">
        <f t="shared" si="389"/>
        <v>OP</v>
      </c>
    </row>
    <row r="8560" spans="12:12">
      <c r="L8560" s="16" t="str">
        <f t="shared" si="389"/>
        <v>OP</v>
      </c>
    </row>
    <row r="8561" spans="12:12">
      <c r="L8561" s="16" t="str">
        <f t="shared" si="389"/>
        <v>OP</v>
      </c>
    </row>
    <row r="8562" spans="12:12">
      <c r="L8562" s="16" t="str">
        <f t="shared" si="389"/>
        <v>OP</v>
      </c>
    </row>
    <row r="8563" spans="12:12">
      <c r="L8563" s="16" t="str">
        <f t="shared" si="389"/>
        <v>OP</v>
      </c>
    </row>
    <row r="8564" spans="12:12">
      <c r="L8564" s="16" t="str">
        <f t="shared" si="389"/>
        <v>OP</v>
      </c>
    </row>
    <row r="8565" spans="12:12">
      <c r="L8565" s="16" t="str">
        <f t="shared" si="389"/>
        <v>OP</v>
      </c>
    </row>
    <row r="8566" spans="12:12">
      <c r="L8566" s="16" t="str">
        <f t="shared" si="389"/>
        <v>OP</v>
      </c>
    </row>
    <row r="8567" spans="12:12">
      <c r="L8567" s="16" t="str">
        <f t="shared" si="389"/>
        <v>OP</v>
      </c>
    </row>
    <row r="8568" spans="12:12">
      <c r="L8568" s="16" t="str">
        <f t="shared" si="389"/>
        <v>OP</v>
      </c>
    </row>
    <row r="8569" spans="12:12">
      <c r="L8569" s="16" t="str">
        <f t="shared" si="389"/>
        <v>OP</v>
      </c>
    </row>
    <row r="8570" spans="12:12">
      <c r="L8570" s="16" t="str">
        <f t="shared" si="389"/>
        <v>OP</v>
      </c>
    </row>
    <row r="8571" spans="12:12">
      <c r="L8571" s="16" t="str">
        <f t="shared" si="389"/>
        <v>OP</v>
      </c>
    </row>
    <row r="8572" spans="12:12">
      <c r="L8572" s="16" t="str">
        <f t="shared" si="389"/>
        <v>OP</v>
      </c>
    </row>
    <row r="8573" spans="12:12">
      <c r="L8573" s="16" t="str">
        <f t="shared" si="389"/>
        <v>OP</v>
      </c>
    </row>
    <row r="8574" spans="12:12">
      <c r="L8574" s="16" t="str">
        <f t="shared" si="389"/>
        <v>OP</v>
      </c>
    </row>
    <row r="8575" spans="12:12">
      <c r="L8575" s="16" t="str">
        <f t="shared" si="389"/>
        <v>OP</v>
      </c>
    </row>
    <row r="8576" spans="12:12">
      <c r="L8576" s="16" t="str">
        <f t="shared" si="389"/>
        <v>OP</v>
      </c>
    </row>
    <row r="8577" spans="12:12">
      <c r="L8577" s="16" t="str">
        <f t="shared" si="389"/>
        <v>OP</v>
      </c>
    </row>
    <row r="8578" spans="12:12">
      <c r="L8578" s="16" t="str">
        <f t="shared" si="389"/>
        <v>OP</v>
      </c>
    </row>
    <row r="8579" spans="12:12">
      <c r="L8579" s="16" t="str">
        <f t="shared" si="389"/>
        <v>OP</v>
      </c>
    </row>
    <row r="8580" spans="12:12">
      <c r="L8580" s="16" t="str">
        <f t="shared" si="389"/>
        <v>OP</v>
      </c>
    </row>
    <row r="8581" spans="12:12">
      <c r="L8581" s="16" t="str">
        <f t="shared" si="389"/>
        <v>OP</v>
      </c>
    </row>
    <row r="8582" spans="12:12">
      <c r="L8582" s="16" t="str">
        <f t="shared" ref="L8582:L8645" si="390">IF(J8582&lt;0.9993,"OP","")</f>
        <v>OP</v>
      </c>
    </row>
    <row r="8583" spans="12:12">
      <c r="L8583" s="16" t="str">
        <f t="shared" si="390"/>
        <v>OP</v>
      </c>
    </row>
    <row r="8584" spans="12:12">
      <c r="L8584" s="16" t="str">
        <f t="shared" si="390"/>
        <v>OP</v>
      </c>
    </row>
    <row r="8585" spans="12:12">
      <c r="L8585" s="16" t="str">
        <f t="shared" si="390"/>
        <v>OP</v>
      </c>
    </row>
    <row r="8586" spans="12:12">
      <c r="L8586" s="16" t="str">
        <f t="shared" si="390"/>
        <v>OP</v>
      </c>
    </row>
    <row r="8587" spans="12:12">
      <c r="L8587" s="16" t="str">
        <f t="shared" si="390"/>
        <v>OP</v>
      </c>
    </row>
    <row r="8588" spans="12:12">
      <c r="L8588" s="16" t="str">
        <f t="shared" si="390"/>
        <v>OP</v>
      </c>
    </row>
    <row r="8589" spans="12:12">
      <c r="L8589" s="16" t="str">
        <f t="shared" si="390"/>
        <v>OP</v>
      </c>
    </row>
    <row r="8590" spans="12:12">
      <c r="L8590" s="16" t="str">
        <f t="shared" si="390"/>
        <v>OP</v>
      </c>
    </row>
    <row r="8591" spans="12:12">
      <c r="L8591" s="16" t="str">
        <f t="shared" si="390"/>
        <v>OP</v>
      </c>
    </row>
    <row r="8592" spans="12:12">
      <c r="L8592" s="16" t="str">
        <f t="shared" si="390"/>
        <v>OP</v>
      </c>
    </row>
    <row r="8593" spans="12:12">
      <c r="L8593" s="16" t="str">
        <f t="shared" si="390"/>
        <v>OP</v>
      </c>
    </row>
    <row r="8594" spans="12:12">
      <c r="L8594" s="16" t="str">
        <f t="shared" si="390"/>
        <v>OP</v>
      </c>
    </row>
    <row r="8595" spans="12:12">
      <c r="L8595" s="16" t="str">
        <f t="shared" si="390"/>
        <v>OP</v>
      </c>
    </row>
    <row r="8596" spans="12:12">
      <c r="L8596" s="16" t="str">
        <f t="shared" si="390"/>
        <v>OP</v>
      </c>
    </row>
    <row r="8597" spans="12:12">
      <c r="L8597" s="16" t="str">
        <f t="shared" si="390"/>
        <v>OP</v>
      </c>
    </row>
    <row r="8598" spans="12:12">
      <c r="L8598" s="16" t="str">
        <f t="shared" si="390"/>
        <v>OP</v>
      </c>
    </row>
    <row r="8599" spans="12:12">
      <c r="L8599" s="16" t="str">
        <f t="shared" si="390"/>
        <v>OP</v>
      </c>
    </row>
    <row r="8600" spans="12:12">
      <c r="L8600" s="16" t="str">
        <f t="shared" si="390"/>
        <v>OP</v>
      </c>
    </row>
    <row r="8601" spans="12:12">
      <c r="L8601" s="16" t="str">
        <f t="shared" si="390"/>
        <v>OP</v>
      </c>
    </row>
    <row r="8602" spans="12:12">
      <c r="L8602" s="16" t="str">
        <f t="shared" si="390"/>
        <v>OP</v>
      </c>
    </row>
    <row r="8603" spans="12:12">
      <c r="L8603" s="16" t="str">
        <f t="shared" si="390"/>
        <v>OP</v>
      </c>
    </row>
    <row r="8604" spans="12:12">
      <c r="L8604" s="16" t="str">
        <f t="shared" si="390"/>
        <v>OP</v>
      </c>
    </row>
    <row r="8605" spans="12:12">
      <c r="L8605" s="16" t="str">
        <f t="shared" si="390"/>
        <v>OP</v>
      </c>
    </row>
    <row r="8606" spans="12:12">
      <c r="L8606" s="16" t="str">
        <f t="shared" si="390"/>
        <v>OP</v>
      </c>
    </row>
    <row r="8607" spans="12:12">
      <c r="L8607" s="16" t="str">
        <f t="shared" si="390"/>
        <v>OP</v>
      </c>
    </row>
    <row r="8608" spans="12:12">
      <c r="L8608" s="16" t="str">
        <f t="shared" si="390"/>
        <v>OP</v>
      </c>
    </row>
    <row r="8609" spans="12:12">
      <c r="L8609" s="16" t="str">
        <f t="shared" si="390"/>
        <v>OP</v>
      </c>
    </row>
    <row r="8610" spans="12:12">
      <c r="L8610" s="16" t="str">
        <f t="shared" si="390"/>
        <v>OP</v>
      </c>
    </row>
    <row r="8611" spans="12:12">
      <c r="L8611" s="16" t="str">
        <f t="shared" si="390"/>
        <v>OP</v>
      </c>
    </row>
    <row r="8612" spans="12:12">
      <c r="L8612" s="16" t="str">
        <f t="shared" si="390"/>
        <v>OP</v>
      </c>
    </row>
    <row r="8613" spans="12:12">
      <c r="L8613" s="16" t="str">
        <f t="shared" si="390"/>
        <v>OP</v>
      </c>
    </row>
    <row r="8614" spans="12:12">
      <c r="L8614" s="16" t="str">
        <f t="shared" si="390"/>
        <v>OP</v>
      </c>
    </row>
    <row r="8615" spans="12:12">
      <c r="L8615" s="16" t="str">
        <f t="shared" si="390"/>
        <v>OP</v>
      </c>
    </row>
    <row r="8616" spans="12:12">
      <c r="L8616" s="16" t="str">
        <f t="shared" si="390"/>
        <v>OP</v>
      </c>
    </row>
    <row r="8617" spans="12:12">
      <c r="L8617" s="16" t="str">
        <f t="shared" si="390"/>
        <v>OP</v>
      </c>
    </row>
    <row r="8618" spans="12:12">
      <c r="L8618" s="16" t="str">
        <f t="shared" si="390"/>
        <v>OP</v>
      </c>
    </row>
    <row r="8619" spans="12:12">
      <c r="L8619" s="16" t="str">
        <f t="shared" si="390"/>
        <v>OP</v>
      </c>
    </row>
    <row r="8620" spans="12:12">
      <c r="L8620" s="16" t="str">
        <f t="shared" si="390"/>
        <v>OP</v>
      </c>
    </row>
    <row r="8621" spans="12:12">
      <c r="L8621" s="16" t="str">
        <f t="shared" si="390"/>
        <v>OP</v>
      </c>
    </row>
    <row r="8622" spans="12:12">
      <c r="L8622" s="16" t="str">
        <f t="shared" si="390"/>
        <v>OP</v>
      </c>
    </row>
    <row r="8623" spans="12:12">
      <c r="L8623" s="16" t="str">
        <f t="shared" si="390"/>
        <v>OP</v>
      </c>
    </row>
    <row r="8624" spans="12:12">
      <c r="L8624" s="16" t="str">
        <f t="shared" si="390"/>
        <v>OP</v>
      </c>
    </row>
    <row r="8625" spans="12:12">
      <c r="L8625" s="16" t="str">
        <f t="shared" si="390"/>
        <v>OP</v>
      </c>
    </row>
    <row r="8626" spans="12:12">
      <c r="L8626" s="16" t="str">
        <f t="shared" si="390"/>
        <v>OP</v>
      </c>
    </row>
    <row r="8627" spans="12:12">
      <c r="L8627" s="16" t="str">
        <f t="shared" si="390"/>
        <v>OP</v>
      </c>
    </row>
    <row r="8628" spans="12:12">
      <c r="L8628" s="16" t="str">
        <f t="shared" si="390"/>
        <v>OP</v>
      </c>
    </row>
    <row r="8629" spans="12:12">
      <c r="L8629" s="16" t="str">
        <f t="shared" si="390"/>
        <v>OP</v>
      </c>
    </row>
    <row r="8630" spans="12:12">
      <c r="L8630" s="16" t="str">
        <f t="shared" si="390"/>
        <v>OP</v>
      </c>
    </row>
    <row r="8631" spans="12:12">
      <c r="L8631" s="16" t="str">
        <f t="shared" si="390"/>
        <v>OP</v>
      </c>
    </row>
    <row r="8632" spans="12:12">
      <c r="L8632" s="16" t="str">
        <f t="shared" si="390"/>
        <v>OP</v>
      </c>
    </row>
    <row r="8633" spans="12:12">
      <c r="L8633" s="16" t="str">
        <f t="shared" si="390"/>
        <v>OP</v>
      </c>
    </row>
    <row r="8634" spans="12:12">
      <c r="L8634" s="16" t="str">
        <f t="shared" si="390"/>
        <v>OP</v>
      </c>
    </row>
    <row r="8635" spans="12:12">
      <c r="L8635" s="16" t="str">
        <f t="shared" si="390"/>
        <v>OP</v>
      </c>
    </row>
    <row r="8636" spans="12:12">
      <c r="L8636" s="16" t="str">
        <f t="shared" si="390"/>
        <v>OP</v>
      </c>
    </row>
    <row r="8637" spans="12:12">
      <c r="L8637" s="16" t="str">
        <f t="shared" si="390"/>
        <v>OP</v>
      </c>
    </row>
    <row r="8638" spans="12:12">
      <c r="L8638" s="16" t="str">
        <f t="shared" si="390"/>
        <v>OP</v>
      </c>
    </row>
    <row r="8639" spans="12:12">
      <c r="L8639" s="16" t="str">
        <f t="shared" si="390"/>
        <v>OP</v>
      </c>
    </row>
    <row r="8640" spans="12:12">
      <c r="L8640" s="16" t="str">
        <f t="shared" si="390"/>
        <v>OP</v>
      </c>
    </row>
    <row r="8641" spans="12:12">
      <c r="L8641" s="16" t="str">
        <f t="shared" si="390"/>
        <v>OP</v>
      </c>
    </row>
    <row r="8642" spans="12:12">
      <c r="L8642" s="16" t="str">
        <f t="shared" si="390"/>
        <v>OP</v>
      </c>
    </row>
    <row r="8643" spans="12:12">
      <c r="L8643" s="16" t="str">
        <f t="shared" si="390"/>
        <v>OP</v>
      </c>
    </row>
    <row r="8644" spans="12:12">
      <c r="L8644" s="16" t="str">
        <f t="shared" si="390"/>
        <v>OP</v>
      </c>
    </row>
    <row r="8645" spans="12:12">
      <c r="L8645" s="16" t="str">
        <f t="shared" si="390"/>
        <v>OP</v>
      </c>
    </row>
    <row r="8646" spans="12:12">
      <c r="L8646" s="16" t="str">
        <f t="shared" ref="L8646:L8709" si="391">IF(J8646&lt;0.9993,"OP","")</f>
        <v>OP</v>
      </c>
    </row>
    <row r="8647" spans="12:12">
      <c r="L8647" s="16" t="str">
        <f t="shared" si="391"/>
        <v>OP</v>
      </c>
    </row>
    <row r="8648" spans="12:12">
      <c r="L8648" s="16" t="str">
        <f t="shared" si="391"/>
        <v>OP</v>
      </c>
    </row>
    <row r="8649" spans="12:12">
      <c r="L8649" s="16" t="str">
        <f t="shared" si="391"/>
        <v>OP</v>
      </c>
    </row>
    <row r="8650" spans="12:12">
      <c r="L8650" s="16" t="str">
        <f t="shared" si="391"/>
        <v>OP</v>
      </c>
    </row>
    <row r="8651" spans="12:12">
      <c r="L8651" s="16" t="str">
        <f t="shared" si="391"/>
        <v>OP</v>
      </c>
    </row>
    <row r="8652" spans="12:12">
      <c r="L8652" s="16" t="str">
        <f t="shared" si="391"/>
        <v>OP</v>
      </c>
    </row>
    <row r="8653" spans="12:12">
      <c r="L8653" s="16" t="str">
        <f t="shared" si="391"/>
        <v>OP</v>
      </c>
    </row>
    <row r="8654" spans="12:12">
      <c r="L8654" s="16" t="str">
        <f t="shared" si="391"/>
        <v>OP</v>
      </c>
    </row>
    <row r="8655" spans="12:12">
      <c r="L8655" s="16" t="str">
        <f t="shared" si="391"/>
        <v>OP</v>
      </c>
    </row>
    <row r="8656" spans="12:12">
      <c r="L8656" s="16" t="str">
        <f t="shared" si="391"/>
        <v>OP</v>
      </c>
    </row>
    <row r="8657" spans="12:12">
      <c r="L8657" s="16" t="str">
        <f t="shared" si="391"/>
        <v>OP</v>
      </c>
    </row>
    <row r="8658" spans="12:12">
      <c r="L8658" s="16" t="str">
        <f t="shared" si="391"/>
        <v>OP</v>
      </c>
    </row>
    <row r="8659" spans="12:12">
      <c r="L8659" s="16" t="str">
        <f t="shared" si="391"/>
        <v>OP</v>
      </c>
    </row>
    <row r="8660" spans="12:12">
      <c r="L8660" s="16" t="str">
        <f t="shared" si="391"/>
        <v>OP</v>
      </c>
    </row>
    <row r="8661" spans="12:12">
      <c r="L8661" s="16" t="str">
        <f t="shared" si="391"/>
        <v>OP</v>
      </c>
    </row>
    <row r="8662" spans="12:12">
      <c r="L8662" s="16" t="str">
        <f t="shared" si="391"/>
        <v>OP</v>
      </c>
    </row>
    <row r="8663" spans="12:12">
      <c r="L8663" s="16" t="str">
        <f t="shared" si="391"/>
        <v>OP</v>
      </c>
    </row>
    <row r="8664" spans="12:12">
      <c r="L8664" s="16" t="str">
        <f t="shared" si="391"/>
        <v>OP</v>
      </c>
    </row>
    <row r="8665" spans="12:12">
      <c r="L8665" s="16" t="str">
        <f t="shared" si="391"/>
        <v>OP</v>
      </c>
    </row>
    <row r="8666" spans="12:12">
      <c r="L8666" s="16" t="str">
        <f t="shared" si="391"/>
        <v>OP</v>
      </c>
    </row>
    <row r="8667" spans="12:12">
      <c r="L8667" s="16" t="str">
        <f t="shared" si="391"/>
        <v>OP</v>
      </c>
    </row>
    <row r="8668" spans="12:12">
      <c r="L8668" s="16" t="str">
        <f t="shared" si="391"/>
        <v>OP</v>
      </c>
    </row>
    <row r="8669" spans="12:12">
      <c r="L8669" s="16" t="str">
        <f t="shared" si="391"/>
        <v>OP</v>
      </c>
    </row>
    <row r="8670" spans="12:12">
      <c r="L8670" s="16" t="str">
        <f t="shared" si="391"/>
        <v>OP</v>
      </c>
    </row>
    <row r="8671" spans="12:12">
      <c r="L8671" s="16" t="str">
        <f t="shared" si="391"/>
        <v>OP</v>
      </c>
    </row>
    <row r="8672" spans="12:12">
      <c r="L8672" s="16" t="str">
        <f t="shared" si="391"/>
        <v>OP</v>
      </c>
    </row>
    <row r="8673" spans="12:12">
      <c r="L8673" s="16" t="str">
        <f t="shared" si="391"/>
        <v>OP</v>
      </c>
    </row>
    <row r="8674" spans="12:12">
      <c r="L8674" s="16" t="str">
        <f t="shared" si="391"/>
        <v>OP</v>
      </c>
    </row>
    <row r="8675" spans="12:12">
      <c r="L8675" s="16" t="str">
        <f t="shared" si="391"/>
        <v>OP</v>
      </c>
    </row>
    <row r="8676" spans="12:12">
      <c r="L8676" s="16" t="str">
        <f t="shared" si="391"/>
        <v>OP</v>
      </c>
    </row>
    <row r="8677" spans="12:12">
      <c r="L8677" s="16" t="str">
        <f t="shared" si="391"/>
        <v>OP</v>
      </c>
    </row>
    <row r="8678" spans="12:12">
      <c r="L8678" s="16" t="str">
        <f t="shared" si="391"/>
        <v>OP</v>
      </c>
    </row>
    <row r="8679" spans="12:12">
      <c r="L8679" s="16" t="str">
        <f t="shared" si="391"/>
        <v>OP</v>
      </c>
    </row>
    <row r="8680" spans="12:12">
      <c r="L8680" s="16" t="str">
        <f t="shared" si="391"/>
        <v>OP</v>
      </c>
    </row>
    <row r="8681" spans="12:12">
      <c r="L8681" s="16" t="str">
        <f t="shared" si="391"/>
        <v>OP</v>
      </c>
    </row>
    <row r="8682" spans="12:12">
      <c r="L8682" s="16" t="str">
        <f t="shared" si="391"/>
        <v>OP</v>
      </c>
    </row>
    <row r="8683" spans="12:12">
      <c r="L8683" s="16" t="str">
        <f t="shared" si="391"/>
        <v>OP</v>
      </c>
    </row>
    <row r="8684" spans="12:12">
      <c r="L8684" s="16" t="str">
        <f t="shared" si="391"/>
        <v>OP</v>
      </c>
    </row>
    <row r="8685" spans="12:12">
      <c r="L8685" s="16" t="str">
        <f t="shared" si="391"/>
        <v>OP</v>
      </c>
    </row>
    <row r="8686" spans="12:12">
      <c r="L8686" s="16" t="str">
        <f t="shared" si="391"/>
        <v>OP</v>
      </c>
    </row>
    <row r="8687" spans="12:12">
      <c r="L8687" s="16" t="str">
        <f t="shared" si="391"/>
        <v>OP</v>
      </c>
    </row>
    <row r="8688" spans="12:12">
      <c r="L8688" s="16" t="str">
        <f t="shared" si="391"/>
        <v>OP</v>
      </c>
    </row>
    <row r="8689" spans="12:12">
      <c r="L8689" s="16" t="str">
        <f t="shared" si="391"/>
        <v>OP</v>
      </c>
    </row>
    <row r="8690" spans="12:12">
      <c r="L8690" s="16" t="str">
        <f t="shared" si="391"/>
        <v>OP</v>
      </c>
    </row>
    <row r="8691" spans="12:12">
      <c r="L8691" s="16" t="str">
        <f t="shared" si="391"/>
        <v>OP</v>
      </c>
    </row>
    <row r="8692" spans="12:12">
      <c r="L8692" s="16" t="str">
        <f t="shared" si="391"/>
        <v>OP</v>
      </c>
    </row>
    <row r="8693" spans="12:12">
      <c r="L8693" s="16" t="str">
        <f t="shared" si="391"/>
        <v>OP</v>
      </c>
    </row>
    <row r="8694" spans="12:12">
      <c r="L8694" s="16" t="str">
        <f t="shared" si="391"/>
        <v>OP</v>
      </c>
    </row>
    <row r="8695" spans="12:12">
      <c r="L8695" s="16" t="str">
        <f t="shared" si="391"/>
        <v>OP</v>
      </c>
    </row>
    <row r="8696" spans="12:12">
      <c r="L8696" s="16" t="str">
        <f t="shared" si="391"/>
        <v>OP</v>
      </c>
    </row>
    <row r="8697" spans="12:12">
      <c r="L8697" s="16" t="str">
        <f t="shared" si="391"/>
        <v>OP</v>
      </c>
    </row>
    <row r="8698" spans="12:12">
      <c r="L8698" s="16" t="str">
        <f t="shared" si="391"/>
        <v>OP</v>
      </c>
    </row>
    <row r="8699" spans="12:12">
      <c r="L8699" s="16" t="str">
        <f t="shared" si="391"/>
        <v>OP</v>
      </c>
    </row>
    <row r="8700" spans="12:12">
      <c r="L8700" s="16" t="str">
        <f t="shared" si="391"/>
        <v>OP</v>
      </c>
    </row>
    <row r="8701" spans="12:12">
      <c r="L8701" s="16" t="str">
        <f t="shared" si="391"/>
        <v>OP</v>
      </c>
    </row>
    <row r="8702" spans="12:12">
      <c r="L8702" s="16" t="str">
        <f t="shared" si="391"/>
        <v>OP</v>
      </c>
    </row>
    <row r="8703" spans="12:12">
      <c r="L8703" s="16" t="str">
        <f t="shared" si="391"/>
        <v>OP</v>
      </c>
    </row>
    <row r="8704" spans="12:12">
      <c r="L8704" s="16" t="str">
        <f t="shared" si="391"/>
        <v>OP</v>
      </c>
    </row>
    <row r="8705" spans="12:12">
      <c r="L8705" s="16" t="str">
        <f t="shared" si="391"/>
        <v>OP</v>
      </c>
    </row>
    <row r="8706" spans="12:12">
      <c r="L8706" s="16" t="str">
        <f t="shared" si="391"/>
        <v>OP</v>
      </c>
    </row>
    <row r="8707" spans="12:12">
      <c r="L8707" s="16" t="str">
        <f t="shared" si="391"/>
        <v>OP</v>
      </c>
    </row>
    <row r="8708" spans="12:12">
      <c r="L8708" s="16" t="str">
        <f t="shared" si="391"/>
        <v>OP</v>
      </c>
    </row>
    <row r="8709" spans="12:12">
      <c r="L8709" s="16" t="str">
        <f t="shared" si="391"/>
        <v>OP</v>
      </c>
    </row>
    <row r="8710" spans="12:12">
      <c r="L8710" s="16" t="str">
        <f t="shared" ref="L8710:L8773" si="392">IF(J8710&lt;0.9993,"OP","")</f>
        <v>OP</v>
      </c>
    </row>
    <row r="8711" spans="12:12">
      <c r="L8711" s="16" t="str">
        <f t="shared" si="392"/>
        <v>OP</v>
      </c>
    </row>
    <row r="8712" spans="12:12">
      <c r="L8712" s="16" t="str">
        <f t="shared" si="392"/>
        <v>OP</v>
      </c>
    </row>
    <row r="8713" spans="12:12">
      <c r="L8713" s="16" t="str">
        <f t="shared" si="392"/>
        <v>OP</v>
      </c>
    </row>
    <row r="8714" spans="12:12">
      <c r="L8714" s="16" t="str">
        <f t="shared" si="392"/>
        <v>OP</v>
      </c>
    </row>
    <row r="8715" spans="12:12">
      <c r="L8715" s="16" t="str">
        <f t="shared" si="392"/>
        <v>OP</v>
      </c>
    </row>
    <row r="8716" spans="12:12">
      <c r="L8716" s="16" t="str">
        <f t="shared" si="392"/>
        <v>OP</v>
      </c>
    </row>
    <row r="8717" spans="12:12">
      <c r="L8717" s="16" t="str">
        <f t="shared" si="392"/>
        <v>OP</v>
      </c>
    </row>
    <row r="8718" spans="12:12">
      <c r="L8718" s="16" t="str">
        <f t="shared" si="392"/>
        <v>OP</v>
      </c>
    </row>
    <row r="8719" spans="12:12">
      <c r="L8719" s="16" t="str">
        <f t="shared" si="392"/>
        <v>OP</v>
      </c>
    </row>
    <row r="8720" spans="12:12">
      <c r="L8720" s="16" t="str">
        <f t="shared" si="392"/>
        <v>OP</v>
      </c>
    </row>
    <row r="8721" spans="12:12">
      <c r="L8721" s="16" t="str">
        <f t="shared" si="392"/>
        <v>OP</v>
      </c>
    </row>
    <row r="8722" spans="12:12">
      <c r="L8722" s="16" t="str">
        <f t="shared" si="392"/>
        <v>OP</v>
      </c>
    </row>
    <row r="8723" spans="12:12">
      <c r="L8723" s="16" t="str">
        <f t="shared" si="392"/>
        <v>OP</v>
      </c>
    </row>
    <row r="8724" spans="12:12">
      <c r="L8724" s="16" t="str">
        <f t="shared" si="392"/>
        <v>OP</v>
      </c>
    </row>
    <row r="8725" spans="12:12">
      <c r="L8725" s="16" t="str">
        <f t="shared" si="392"/>
        <v>OP</v>
      </c>
    </row>
    <row r="8726" spans="12:12">
      <c r="L8726" s="16" t="str">
        <f t="shared" si="392"/>
        <v>OP</v>
      </c>
    </row>
    <row r="8727" spans="12:12">
      <c r="L8727" s="16" t="str">
        <f t="shared" si="392"/>
        <v>OP</v>
      </c>
    </row>
    <row r="8728" spans="12:12">
      <c r="L8728" s="16" t="str">
        <f t="shared" si="392"/>
        <v>OP</v>
      </c>
    </row>
    <row r="8729" spans="12:12">
      <c r="L8729" s="16" t="str">
        <f t="shared" si="392"/>
        <v>OP</v>
      </c>
    </row>
    <row r="8730" spans="12:12">
      <c r="L8730" s="16" t="str">
        <f t="shared" si="392"/>
        <v>OP</v>
      </c>
    </row>
    <row r="8731" spans="12:12">
      <c r="L8731" s="16" t="str">
        <f t="shared" si="392"/>
        <v>OP</v>
      </c>
    </row>
    <row r="8732" spans="12:12">
      <c r="L8732" s="16" t="str">
        <f t="shared" si="392"/>
        <v>OP</v>
      </c>
    </row>
    <row r="8733" spans="12:12">
      <c r="L8733" s="16" t="str">
        <f t="shared" si="392"/>
        <v>OP</v>
      </c>
    </row>
    <row r="8734" spans="12:12">
      <c r="L8734" s="16" t="str">
        <f t="shared" si="392"/>
        <v>OP</v>
      </c>
    </row>
    <row r="8735" spans="12:12">
      <c r="L8735" s="16" t="str">
        <f t="shared" si="392"/>
        <v>OP</v>
      </c>
    </row>
    <row r="8736" spans="12:12">
      <c r="L8736" s="16" t="str">
        <f t="shared" si="392"/>
        <v>OP</v>
      </c>
    </row>
    <row r="8737" spans="12:12">
      <c r="L8737" s="16" t="str">
        <f t="shared" si="392"/>
        <v>OP</v>
      </c>
    </row>
    <row r="8738" spans="12:12">
      <c r="L8738" s="16" t="str">
        <f t="shared" si="392"/>
        <v>OP</v>
      </c>
    </row>
    <row r="8739" spans="12:12">
      <c r="L8739" s="16" t="str">
        <f t="shared" si="392"/>
        <v>OP</v>
      </c>
    </row>
    <row r="8740" spans="12:12">
      <c r="L8740" s="16" t="str">
        <f t="shared" si="392"/>
        <v>OP</v>
      </c>
    </row>
    <row r="8741" spans="12:12">
      <c r="L8741" s="16" t="str">
        <f t="shared" si="392"/>
        <v>OP</v>
      </c>
    </row>
    <row r="8742" spans="12:12">
      <c r="L8742" s="16" t="str">
        <f t="shared" si="392"/>
        <v>OP</v>
      </c>
    </row>
    <row r="8743" spans="12:12">
      <c r="L8743" s="16" t="str">
        <f t="shared" si="392"/>
        <v>OP</v>
      </c>
    </row>
    <row r="8744" spans="12:12">
      <c r="L8744" s="16" t="str">
        <f t="shared" si="392"/>
        <v>OP</v>
      </c>
    </row>
    <row r="8745" spans="12:12">
      <c r="L8745" s="16" t="str">
        <f t="shared" si="392"/>
        <v>OP</v>
      </c>
    </row>
    <row r="8746" spans="12:12">
      <c r="L8746" s="16" t="str">
        <f t="shared" si="392"/>
        <v>OP</v>
      </c>
    </row>
    <row r="8747" spans="12:12">
      <c r="L8747" s="16" t="str">
        <f t="shared" si="392"/>
        <v>OP</v>
      </c>
    </row>
    <row r="8748" spans="12:12">
      <c r="L8748" s="16" t="str">
        <f t="shared" si="392"/>
        <v>OP</v>
      </c>
    </row>
    <row r="8749" spans="12:12">
      <c r="L8749" s="16" t="str">
        <f t="shared" si="392"/>
        <v>OP</v>
      </c>
    </row>
    <row r="8750" spans="12:12">
      <c r="L8750" s="16" t="str">
        <f t="shared" si="392"/>
        <v>OP</v>
      </c>
    </row>
    <row r="8751" spans="12:12">
      <c r="L8751" s="16" t="str">
        <f t="shared" si="392"/>
        <v>OP</v>
      </c>
    </row>
    <row r="8752" spans="12:12">
      <c r="L8752" s="16" t="str">
        <f t="shared" si="392"/>
        <v>OP</v>
      </c>
    </row>
    <row r="8753" spans="12:12">
      <c r="L8753" s="16" t="str">
        <f t="shared" si="392"/>
        <v>OP</v>
      </c>
    </row>
    <row r="8754" spans="12:12">
      <c r="L8754" s="16" t="str">
        <f t="shared" si="392"/>
        <v>OP</v>
      </c>
    </row>
    <row r="8755" spans="12:12">
      <c r="L8755" s="16" t="str">
        <f t="shared" si="392"/>
        <v>OP</v>
      </c>
    </row>
    <row r="8756" spans="12:12">
      <c r="L8756" s="16" t="str">
        <f t="shared" si="392"/>
        <v>OP</v>
      </c>
    </row>
    <row r="8757" spans="12:12">
      <c r="L8757" s="16" t="str">
        <f t="shared" si="392"/>
        <v>OP</v>
      </c>
    </row>
    <row r="8758" spans="12:12">
      <c r="L8758" s="16" t="str">
        <f t="shared" si="392"/>
        <v>OP</v>
      </c>
    </row>
    <row r="8759" spans="12:12">
      <c r="L8759" s="16" t="str">
        <f t="shared" si="392"/>
        <v>OP</v>
      </c>
    </row>
    <row r="8760" spans="12:12">
      <c r="L8760" s="16" t="str">
        <f t="shared" si="392"/>
        <v>OP</v>
      </c>
    </row>
    <row r="8761" spans="12:12">
      <c r="L8761" s="16" t="str">
        <f t="shared" si="392"/>
        <v>OP</v>
      </c>
    </row>
    <row r="8762" spans="12:12">
      <c r="L8762" s="16" t="str">
        <f t="shared" si="392"/>
        <v>OP</v>
      </c>
    </row>
    <row r="8763" spans="12:12">
      <c r="L8763" s="16" t="str">
        <f t="shared" si="392"/>
        <v>OP</v>
      </c>
    </row>
    <row r="8764" spans="12:12">
      <c r="L8764" s="16" t="str">
        <f t="shared" si="392"/>
        <v>OP</v>
      </c>
    </row>
    <row r="8765" spans="12:12">
      <c r="L8765" s="16" t="str">
        <f t="shared" si="392"/>
        <v>OP</v>
      </c>
    </row>
    <row r="8766" spans="12:12">
      <c r="L8766" s="16" t="str">
        <f t="shared" si="392"/>
        <v>OP</v>
      </c>
    </row>
    <row r="8767" spans="12:12">
      <c r="L8767" s="16" t="str">
        <f t="shared" si="392"/>
        <v>OP</v>
      </c>
    </row>
    <row r="8768" spans="12:12">
      <c r="L8768" s="16" t="str">
        <f t="shared" si="392"/>
        <v>OP</v>
      </c>
    </row>
    <row r="8769" spans="12:12">
      <c r="L8769" s="16" t="str">
        <f t="shared" si="392"/>
        <v>OP</v>
      </c>
    </row>
    <row r="8770" spans="12:12">
      <c r="L8770" s="16" t="str">
        <f t="shared" si="392"/>
        <v>OP</v>
      </c>
    </row>
    <row r="8771" spans="12:12">
      <c r="L8771" s="16" t="str">
        <f t="shared" si="392"/>
        <v>OP</v>
      </c>
    </row>
    <row r="8772" spans="12:12">
      <c r="L8772" s="16" t="str">
        <f t="shared" si="392"/>
        <v>OP</v>
      </c>
    </row>
    <row r="8773" spans="12:12">
      <c r="L8773" s="16" t="str">
        <f t="shared" si="392"/>
        <v>OP</v>
      </c>
    </row>
    <row r="8774" spans="12:12">
      <c r="L8774" s="16" t="str">
        <f t="shared" ref="L8774:L8837" si="393">IF(J8774&lt;0.9993,"OP","")</f>
        <v>OP</v>
      </c>
    </row>
    <row r="8775" spans="12:12">
      <c r="L8775" s="16" t="str">
        <f t="shared" si="393"/>
        <v>OP</v>
      </c>
    </row>
    <row r="8776" spans="12:12">
      <c r="L8776" s="16" t="str">
        <f t="shared" si="393"/>
        <v>OP</v>
      </c>
    </row>
    <row r="8777" spans="12:12">
      <c r="L8777" s="16" t="str">
        <f t="shared" si="393"/>
        <v>OP</v>
      </c>
    </row>
    <row r="8778" spans="12:12">
      <c r="L8778" s="16" t="str">
        <f t="shared" si="393"/>
        <v>OP</v>
      </c>
    </row>
    <row r="8779" spans="12:12">
      <c r="L8779" s="16" t="str">
        <f t="shared" si="393"/>
        <v>OP</v>
      </c>
    </row>
    <row r="8780" spans="12:12">
      <c r="L8780" s="16" t="str">
        <f t="shared" si="393"/>
        <v>OP</v>
      </c>
    </row>
    <row r="8781" spans="12:12">
      <c r="L8781" s="16" t="str">
        <f t="shared" si="393"/>
        <v>OP</v>
      </c>
    </row>
    <row r="8782" spans="12:12">
      <c r="L8782" s="16" t="str">
        <f t="shared" si="393"/>
        <v>OP</v>
      </c>
    </row>
    <row r="8783" spans="12:12">
      <c r="L8783" s="16" t="str">
        <f t="shared" si="393"/>
        <v>OP</v>
      </c>
    </row>
    <row r="8784" spans="12:12">
      <c r="L8784" s="16" t="str">
        <f t="shared" si="393"/>
        <v>OP</v>
      </c>
    </row>
    <row r="8785" spans="12:12">
      <c r="L8785" s="16" t="str">
        <f t="shared" si="393"/>
        <v>OP</v>
      </c>
    </row>
    <row r="8786" spans="12:12">
      <c r="L8786" s="16" t="str">
        <f t="shared" si="393"/>
        <v>OP</v>
      </c>
    </row>
    <row r="8787" spans="12:12">
      <c r="L8787" s="16" t="str">
        <f t="shared" si="393"/>
        <v>OP</v>
      </c>
    </row>
    <row r="8788" spans="12:12">
      <c r="L8788" s="16" t="str">
        <f t="shared" si="393"/>
        <v>OP</v>
      </c>
    </row>
    <row r="8789" spans="12:12">
      <c r="L8789" s="16" t="str">
        <f t="shared" si="393"/>
        <v>OP</v>
      </c>
    </row>
    <row r="8790" spans="12:12">
      <c r="L8790" s="16" t="str">
        <f t="shared" si="393"/>
        <v>OP</v>
      </c>
    </row>
    <row r="8791" spans="12:12">
      <c r="L8791" s="16" t="str">
        <f t="shared" si="393"/>
        <v>OP</v>
      </c>
    </row>
    <row r="8792" spans="12:12">
      <c r="L8792" s="16" t="str">
        <f t="shared" si="393"/>
        <v>OP</v>
      </c>
    </row>
    <row r="8793" spans="12:12">
      <c r="L8793" s="16" t="str">
        <f t="shared" si="393"/>
        <v>OP</v>
      </c>
    </row>
    <row r="8794" spans="12:12">
      <c r="L8794" s="16" t="str">
        <f t="shared" si="393"/>
        <v>OP</v>
      </c>
    </row>
    <row r="8795" spans="12:12">
      <c r="L8795" s="16" t="str">
        <f t="shared" si="393"/>
        <v>OP</v>
      </c>
    </row>
    <row r="8796" spans="12:12">
      <c r="L8796" s="16" t="str">
        <f t="shared" si="393"/>
        <v>OP</v>
      </c>
    </row>
    <row r="8797" spans="12:12">
      <c r="L8797" s="16" t="str">
        <f t="shared" si="393"/>
        <v>OP</v>
      </c>
    </row>
    <row r="8798" spans="12:12">
      <c r="L8798" s="16" t="str">
        <f t="shared" si="393"/>
        <v>OP</v>
      </c>
    </row>
    <row r="8799" spans="12:12">
      <c r="L8799" s="16" t="str">
        <f t="shared" si="393"/>
        <v>OP</v>
      </c>
    </row>
    <row r="8800" spans="12:12">
      <c r="L8800" s="16" t="str">
        <f t="shared" si="393"/>
        <v>OP</v>
      </c>
    </row>
    <row r="8801" spans="12:12">
      <c r="L8801" s="16" t="str">
        <f t="shared" si="393"/>
        <v>OP</v>
      </c>
    </row>
    <row r="8802" spans="12:12">
      <c r="L8802" s="16" t="str">
        <f t="shared" si="393"/>
        <v>OP</v>
      </c>
    </row>
    <row r="8803" spans="12:12">
      <c r="L8803" s="16" t="str">
        <f t="shared" si="393"/>
        <v>OP</v>
      </c>
    </row>
    <row r="8804" spans="12:12">
      <c r="L8804" s="16" t="str">
        <f t="shared" si="393"/>
        <v>OP</v>
      </c>
    </row>
    <row r="8805" spans="12:12">
      <c r="L8805" s="16" t="str">
        <f t="shared" si="393"/>
        <v>OP</v>
      </c>
    </row>
    <row r="8806" spans="12:12">
      <c r="L8806" s="16" t="str">
        <f t="shared" si="393"/>
        <v>OP</v>
      </c>
    </row>
    <row r="8807" spans="12:12">
      <c r="L8807" s="16" t="str">
        <f t="shared" si="393"/>
        <v>OP</v>
      </c>
    </row>
    <row r="8808" spans="12:12">
      <c r="L8808" s="16" t="str">
        <f t="shared" si="393"/>
        <v>OP</v>
      </c>
    </row>
    <row r="8809" spans="12:12">
      <c r="L8809" s="16" t="str">
        <f t="shared" si="393"/>
        <v>OP</v>
      </c>
    </row>
    <row r="8810" spans="12:12">
      <c r="L8810" s="16" t="str">
        <f t="shared" si="393"/>
        <v>OP</v>
      </c>
    </row>
    <row r="8811" spans="12:12">
      <c r="L8811" s="16" t="str">
        <f t="shared" si="393"/>
        <v>OP</v>
      </c>
    </row>
    <row r="8812" spans="12:12">
      <c r="L8812" s="16" t="str">
        <f t="shared" si="393"/>
        <v>OP</v>
      </c>
    </row>
    <row r="8813" spans="12:12">
      <c r="L8813" s="16" t="str">
        <f t="shared" si="393"/>
        <v>OP</v>
      </c>
    </row>
    <row r="8814" spans="12:12">
      <c r="L8814" s="16" t="str">
        <f t="shared" si="393"/>
        <v>OP</v>
      </c>
    </row>
    <row r="8815" spans="12:12">
      <c r="L8815" s="16" t="str">
        <f t="shared" si="393"/>
        <v>OP</v>
      </c>
    </row>
    <row r="8816" spans="12:12">
      <c r="L8816" s="16" t="str">
        <f t="shared" si="393"/>
        <v>OP</v>
      </c>
    </row>
    <row r="8817" spans="12:12">
      <c r="L8817" s="16" t="str">
        <f t="shared" si="393"/>
        <v>OP</v>
      </c>
    </row>
    <row r="8818" spans="12:12">
      <c r="L8818" s="16" t="str">
        <f t="shared" si="393"/>
        <v>OP</v>
      </c>
    </row>
    <row r="8819" spans="12:12">
      <c r="L8819" s="16" t="str">
        <f t="shared" si="393"/>
        <v>OP</v>
      </c>
    </row>
    <row r="8820" spans="12:12">
      <c r="L8820" s="16" t="str">
        <f t="shared" si="393"/>
        <v>OP</v>
      </c>
    </row>
    <row r="8821" spans="12:12">
      <c r="L8821" s="16" t="str">
        <f t="shared" si="393"/>
        <v>OP</v>
      </c>
    </row>
    <row r="8822" spans="12:12">
      <c r="L8822" s="16" t="str">
        <f t="shared" si="393"/>
        <v>OP</v>
      </c>
    </row>
    <row r="8823" spans="12:12">
      <c r="L8823" s="16" t="str">
        <f t="shared" si="393"/>
        <v>OP</v>
      </c>
    </row>
    <row r="8824" spans="12:12">
      <c r="L8824" s="16" t="str">
        <f t="shared" si="393"/>
        <v>OP</v>
      </c>
    </row>
    <row r="8825" spans="12:12">
      <c r="L8825" s="16" t="str">
        <f t="shared" si="393"/>
        <v>OP</v>
      </c>
    </row>
    <row r="8826" spans="12:12">
      <c r="L8826" s="16" t="str">
        <f t="shared" si="393"/>
        <v>OP</v>
      </c>
    </row>
    <row r="8827" spans="12:12">
      <c r="L8827" s="16" t="str">
        <f t="shared" si="393"/>
        <v>OP</v>
      </c>
    </row>
    <row r="8828" spans="12:12">
      <c r="L8828" s="16" t="str">
        <f t="shared" si="393"/>
        <v>OP</v>
      </c>
    </row>
    <row r="8829" spans="12:12">
      <c r="L8829" s="16" t="str">
        <f t="shared" si="393"/>
        <v>OP</v>
      </c>
    </row>
    <row r="8830" spans="12:12">
      <c r="L8830" s="16" t="str">
        <f t="shared" si="393"/>
        <v>OP</v>
      </c>
    </row>
    <row r="8831" spans="12:12">
      <c r="L8831" s="16" t="str">
        <f t="shared" si="393"/>
        <v>OP</v>
      </c>
    </row>
    <row r="8832" spans="12:12">
      <c r="L8832" s="16" t="str">
        <f t="shared" si="393"/>
        <v>OP</v>
      </c>
    </row>
    <row r="8833" spans="12:12">
      <c r="L8833" s="16" t="str">
        <f t="shared" si="393"/>
        <v>OP</v>
      </c>
    </row>
    <row r="8834" spans="12:12">
      <c r="L8834" s="16" t="str">
        <f t="shared" si="393"/>
        <v>OP</v>
      </c>
    </row>
    <row r="8835" spans="12:12">
      <c r="L8835" s="16" t="str">
        <f t="shared" si="393"/>
        <v>OP</v>
      </c>
    </row>
    <row r="8836" spans="12:12">
      <c r="L8836" s="16" t="str">
        <f t="shared" si="393"/>
        <v>OP</v>
      </c>
    </row>
    <row r="8837" spans="12:12">
      <c r="L8837" s="16" t="str">
        <f t="shared" si="393"/>
        <v>OP</v>
      </c>
    </row>
    <row r="8838" spans="12:12">
      <c r="L8838" s="16" t="str">
        <f t="shared" ref="L8838:L8901" si="394">IF(J8838&lt;0.9993,"OP","")</f>
        <v>OP</v>
      </c>
    </row>
    <row r="8839" spans="12:12">
      <c r="L8839" s="16" t="str">
        <f t="shared" si="394"/>
        <v>OP</v>
      </c>
    </row>
    <row r="8840" spans="12:12">
      <c r="L8840" s="16" t="str">
        <f t="shared" si="394"/>
        <v>OP</v>
      </c>
    </row>
    <row r="8841" spans="12:12">
      <c r="L8841" s="16" t="str">
        <f t="shared" si="394"/>
        <v>OP</v>
      </c>
    </row>
    <row r="8842" spans="12:12">
      <c r="L8842" s="16" t="str">
        <f t="shared" si="394"/>
        <v>OP</v>
      </c>
    </row>
    <row r="8843" spans="12:12">
      <c r="L8843" s="16" t="str">
        <f t="shared" si="394"/>
        <v>OP</v>
      </c>
    </row>
    <row r="8844" spans="12:12">
      <c r="L8844" s="16" t="str">
        <f t="shared" si="394"/>
        <v>OP</v>
      </c>
    </row>
    <row r="8845" spans="12:12">
      <c r="L8845" s="16" t="str">
        <f t="shared" si="394"/>
        <v>OP</v>
      </c>
    </row>
    <row r="8846" spans="12:12">
      <c r="L8846" s="16" t="str">
        <f t="shared" si="394"/>
        <v>OP</v>
      </c>
    </row>
    <row r="8847" spans="12:12">
      <c r="L8847" s="16" t="str">
        <f t="shared" si="394"/>
        <v>OP</v>
      </c>
    </row>
    <row r="8848" spans="12:12">
      <c r="L8848" s="16" t="str">
        <f t="shared" si="394"/>
        <v>OP</v>
      </c>
    </row>
    <row r="8849" spans="12:12">
      <c r="L8849" s="16" t="str">
        <f t="shared" si="394"/>
        <v>OP</v>
      </c>
    </row>
    <row r="8850" spans="12:12">
      <c r="L8850" s="16" t="str">
        <f t="shared" si="394"/>
        <v>OP</v>
      </c>
    </row>
    <row r="8851" spans="12:12">
      <c r="L8851" s="16" t="str">
        <f t="shared" si="394"/>
        <v>OP</v>
      </c>
    </row>
    <row r="8852" spans="12:12">
      <c r="L8852" s="16" t="str">
        <f t="shared" si="394"/>
        <v>OP</v>
      </c>
    </row>
    <row r="8853" spans="12:12">
      <c r="L8853" s="16" t="str">
        <f t="shared" si="394"/>
        <v>OP</v>
      </c>
    </row>
    <row r="8854" spans="12:12">
      <c r="L8854" s="16" t="str">
        <f t="shared" si="394"/>
        <v>OP</v>
      </c>
    </row>
    <row r="8855" spans="12:12">
      <c r="L8855" s="16" t="str">
        <f t="shared" si="394"/>
        <v>OP</v>
      </c>
    </row>
    <row r="8856" spans="12:12">
      <c r="L8856" s="16" t="str">
        <f t="shared" si="394"/>
        <v>OP</v>
      </c>
    </row>
    <row r="8857" spans="12:12">
      <c r="L8857" s="16" t="str">
        <f t="shared" si="394"/>
        <v>OP</v>
      </c>
    </row>
    <row r="8858" spans="12:12">
      <c r="L8858" s="16" t="str">
        <f t="shared" si="394"/>
        <v>OP</v>
      </c>
    </row>
    <row r="8859" spans="12:12">
      <c r="L8859" s="16" t="str">
        <f t="shared" si="394"/>
        <v>OP</v>
      </c>
    </row>
    <row r="8860" spans="12:12">
      <c r="L8860" s="16" t="str">
        <f t="shared" si="394"/>
        <v>OP</v>
      </c>
    </row>
    <row r="8861" spans="12:12">
      <c r="L8861" s="16" t="str">
        <f t="shared" si="394"/>
        <v>OP</v>
      </c>
    </row>
    <row r="8862" spans="12:12">
      <c r="L8862" s="16" t="str">
        <f t="shared" si="394"/>
        <v>OP</v>
      </c>
    </row>
    <row r="8863" spans="12:12">
      <c r="L8863" s="16" t="str">
        <f t="shared" si="394"/>
        <v>OP</v>
      </c>
    </row>
    <row r="8864" spans="12:12">
      <c r="L8864" s="16" t="str">
        <f t="shared" si="394"/>
        <v>OP</v>
      </c>
    </row>
    <row r="8865" spans="12:12">
      <c r="L8865" s="16" t="str">
        <f t="shared" si="394"/>
        <v>OP</v>
      </c>
    </row>
    <row r="8866" spans="12:12">
      <c r="L8866" s="16" t="str">
        <f t="shared" si="394"/>
        <v>OP</v>
      </c>
    </row>
    <row r="8867" spans="12:12">
      <c r="L8867" s="16" t="str">
        <f t="shared" si="394"/>
        <v>OP</v>
      </c>
    </row>
    <row r="8868" spans="12:12">
      <c r="L8868" s="16" t="str">
        <f t="shared" si="394"/>
        <v>OP</v>
      </c>
    </row>
    <row r="8869" spans="12:12">
      <c r="L8869" s="16" t="str">
        <f t="shared" si="394"/>
        <v>OP</v>
      </c>
    </row>
    <row r="8870" spans="12:12">
      <c r="L8870" s="16" t="str">
        <f t="shared" si="394"/>
        <v>OP</v>
      </c>
    </row>
    <row r="8871" spans="12:12">
      <c r="L8871" s="16" t="str">
        <f t="shared" si="394"/>
        <v>OP</v>
      </c>
    </row>
    <row r="8872" spans="12:12">
      <c r="L8872" s="16" t="str">
        <f t="shared" si="394"/>
        <v>OP</v>
      </c>
    </row>
    <row r="8873" spans="12:12">
      <c r="L8873" s="16" t="str">
        <f t="shared" si="394"/>
        <v>OP</v>
      </c>
    </row>
    <row r="8874" spans="12:12">
      <c r="L8874" s="16" t="str">
        <f t="shared" si="394"/>
        <v>OP</v>
      </c>
    </row>
    <row r="8875" spans="12:12">
      <c r="L8875" s="16" t="str">
        <f t="shared" si="394"/>
        <v>OP</v>
      </c>
    </row>
    <row r="8876" spans="12:12">
      <c r="L8876" s="16" t="str">
        <f t="shared" si="394"/>
        <v>OP</v>
      </c>
    </row>
    <row r="8877" spans="12:12">
      <c r="L8877" s="16" t="str">
        <f t="shared" si="394"/>
        <v>OP</v>
      </c>
    </row>
    <row r="8878" spans="12:12">
      <c r="L8878" s="16" t="str">
        <f t="shared" si="394"/>
        <v>OP</v>
      </c>
    </row>
    <row r="8879" spans="12:12">
      <c r="L8879" s="16" t="str">
        <f t="shared" si="394"/>
        <v>OP</v>
      </c>
    </row>
    <row r="8880" spans="12:12">
      <c r="L8880" s="16" t="str">
        <f t="shared" si="394"/>
        <v>OP</v>
      </c>
    </row>
    <row r="8881" spans="12:12">
      <c r="L8881" s="16" t="str">
        <f t="shared" si="394"/>
        <v>OP</v>
      </c>
    </row>
    <row r="8882" spans="12:12">
      <c r="L8882" s="16" t="str">
        <f t="shared" si="394"/>
        <v>OP</v>
      </c>
    </row>
    <row r="8883" spans="12:12">
      <c r="L8883" s="16" t="str">
        <f t="shared" si="394"/>
        <v>OP</v>
      </c>
    </row>
    <row r="8884" spans="12:12">
      <c r="L8884" s="16" t="str">
        <f t="shared" si="394"/>
        <v>OP</v>
      </c>
    </row>
    <row r="8885" spans="12:12">
      <c r="L8885" s="16" t="str">
        <f t="shared" si="394"/>
        <v>OP</v>
      </c>
    </row>
    <row r="8886" spans="12:12">
      <c r="L8886" s="16" t="str">
        <f t="shared" si="394"/>
        <v>OP</v>
      </c>
    </row>
    <row r="8887" spans="12:12">
      <c r="L8887" s="16" t="str">
        <f t="shared" si="394"/>
        <v>OP</v>
      </c>
    </row>
    <row r="8888" spans="12:12">
      <c r="L8888" s="16" t="str">
        <f t="shared" si="394"/>
        <v>OP</v>
      </c>
    </row>
    <row r="8889" spans="12:12">
      <c r="L8889" s="16" t="str">
        <f t="shared" si="394"/>
        <v>OP</v>
      </c>
    </row>
    <row r="8890" spans="12:12">
      <c r="L8890" s="16" t="str">
        <f t="shared" si="394"/>
        <v>OP</v>
      </c>
    </row>
    <row r="8891" spans="12:12">
      <c r="L8891" s="16" t="str">
        <f t="shared" si="394"/>
        <v>OP</v>
      </c>
    </row>
    <row r="8892" spans="12:12">
      <c r="L8892" s="16" t="str">
        <f t="shared" si="394"/>
        <v>OP</v>
      </c>
    </row>
    <row r="8893" spans="12:12">
      <c r="L8893" s="16" t="str">
        <f t="shared" si="394"/>
        <v>OP</v>
      </c>
    </row>
    <row r="8894" spans="12:12">
      <c r="L8894" s="16" t="str">
        <f t="shared" si="394"/>
        <v>OP</v>
      </c>
    </row>
    <row r="8895" spans="12:12">
      <c r="L8895" s="16" t="str">
        <f t="shared" si="394"/>
        <v>OP</v>
      </c>
    </row>
    <row r="8896" spans="12:12">
      <c r="L8896" s="16" t="str">
        <f t="shared" si="394"/>
        <v>OP</v>
      </c>
    </row>
    <row r="8897" spans="12:12">
      <c r="L8897" s="16" t="str">
        <f t="shared" si="394"/>
        <v>OP</v>
      </c>
    </row>
    <row r="8898" spans="12:12">
      <c r="L8898" s="16" t="str">
        <f t="shared" si="394"/>
        <v>OP</v>
      </c>
    </row>
    <row r="8899" spans="12:12">
      <c r="L8899" s="16" t="str">
        <f t="shared" si="394"/>
        <v>OP</v>
      </c>
    </row>
    <row r="8900" spans="12:12">
      <c r="L8900" s="16" t="str">
        <f t="shared" si="394"/>
        <v>OP</v>
      </c>
    </row>
    <row r="8901" spans="12:12">
      <c r="L8901" s="16" t="str">
        <f t="shared" si="394"/>
        <v>OP</v>
      </c>
    </row>
    <row r="8902" spans="12:12">
      <c r="L8902" s="16" t="str">
        <f t="shared" ref="L8902:L8965" si="395">IF(J8902&lt;0.9993,"OP","")</f>
        <v>OP</v>
      </c>
    </row>
    <row r="8903" spans="12:12">
      <c r="L8903" s="16" t="str">
        <f t="shared" si="395"/>
        <v>OP</v>
      </c>
    </row>
    <row r="8904" spans="12:12">
      <c r="L8904" s="16" t="str">
        <f t="shared" si="395"/>
        <v>OP</v>
      </c>
    </row>
    <row r="8905" spans="12:12">
      <c r="L8905" s="16" t="str">
        <f t="shared" si="395"/>
        <v>OP</v>
      </c>
    </row>
    <row r="8906" spans="12:12">
      <c r="L8906" s="16" t="str">
        <f t="shared" si="395"/>
        <v>OP</v>
      </c>
    </row>
    <row r="8907" spans="12:12">
      <c r="L8907" s="16" t="str">
        <f t="shared" si="395"/>
        <v>OP</v>
      </c>
    </row>
    <row r="8908" spans="12:12">
      <c r="L8908" s="16" t="str">
        <f t="shared" si="395"/>
        <v>OP</v>
      </c>
    </row>
    <row r="8909" spans="12:12">
      <c r="L8909" s="16" t="str">
        <f t="shared" si="395"/>
        <v>OP</v>
      </c>
    </row>
    <row r="8910" spans="12:12">
      <c r="L8910" s="16" t="str">
        <f t="shared" si="395"/>
        <v>OP</v>
      </c>
    </row>
    <row r="8911" spans="12:12">
      <c r="L8911" s="16" t="str">
        <f t="shared" si="395"/>
        <v>OP</v>
      </c>
    </row>
    <row r="8912" spans="12:12">
      <c r="L8912" s="16" t="str">
        <f t="shared" si="395"/>
        <v>OP</v>
      </c>
    </row>
    <row r="8913" spans="12:12">
      <c r="L8913" s="16" t="str">
        <f t="shared" si="395"/>
        <v>OP</v>
      </c>
    </row>
    <row r="8914" spans="12:12">
      <c r="L8914" s="16" t="str">
        <f t="shared" si="395"/>
        <v>OP</v>
      </c>
    </row>
    <row r="8915" spans="12:12">
      <c r="L8915" s="16" t="str">
        <f t="shared" si="395"/>
        <v>OP</v>
      </c>
    </row>
    <row r="8916" spans="12:12">
      <c r="L8916" s="16" t="str">
        <f t="shared" si="395"/>
        <v>OP</v>
      </c>
    </row>
    <row r="8917" spans="12:12">
      <c r="L8917" s="16" t="str">
        <f t="shared" si="395"/>
        <v>OP</v>
      </c>
    </row>
    <row r="8918" spans="12:12">
      <c r="L8918" s="16" t="str">
        <f t="shared" si="395"/>
        <v>OP</v>
      </c>
    </row>
    <row r="8919" spans="12:12">
      <c r="L8919" s="16" t="str">
        <f t="shared" si="395"/>
        <v>OP</v>
      </c>
    </row>
    <row r="8920" spans="12:12">
      <c r="L8920" s="16" t="str">
        <f t="shared" si="395"/>
        <v>OP</v>
      </c>
    </row>
    <row r="8921" spans="12:12">
      <c r="L8921" s="16" t="str">
        <f t="shared" si="395"/>
        <v>OP</v>
      </c>
    </row>
    <row r="8922" spans="12:12">
      <c r="L8922" s="16" t="str">
        <f t="shared" si="395"/>
        <v>OP</v>
      </c>
    </row>
    <row r="8923" spans="12:12">
      <c r="L8923" s="16" t="str">
        <f t="shared" si="395"/>
        <v>OP</v>
      </c>
    </row>
    <row r="8924" spans="12:12">
      <c r="L8924" s="16" t="str">
        <f t="shared" si="395"/>
        <v>OP</v>
      </c>
    </row>
    <row r="8925" spans="12:12">
      <c r="L8925" s="16" t="str">
        <f t="shared" si="395"/>
        <v>OP</v>
      </c>
    </row>
    <row r="8926" spans="12:12">
      <c r="L8926" s="16" t="str">
        <f t="shared" si="395"/>
        <v>OP</v>
      </c>
    </row>
    <row r="8927" spans="12:12">
      <c r="L8927" s="16" t="str">
        <f t="shared" si="395"/>
        <v>OP</v>
      </c>
    </row>
    <row r="8928" spans="12:12">
      <c r="L8928" s="16" t="str">
        <f t="shared" si="395"/>
        <v>OP</v>
      </c>
    </row>
    <row r="8929" spans="12:12">
      <c r="L8929" s="16" t="str">
        <f t="shared" si="395"/>
        <v>OP</v>
      </c>
    </row>
    <row r="8930" spans="12:12">
      <c r="L8930" s="16" t="str">
        <f t="shared" si="395"/>
        <v>OP</v>
      </c>
    </row>
    <row r="8931" spans="12:12">
      <c r="L8931" s="16" t="str">
        <f t="shared" si="395"/>
        <v>OP</v>
      </c>
    </row>
    <row r="8932" spans="12:12">
      <c r="L8932" s="16" t="str">
        <f t="shared" si="395"/>
        <v>OP</v>
      </c>
    </row>
    <row r="8933" spans="12:12">
      <c r="L8933" s="16" t="str">
        <f t="shared" si="395"/>
        <v>OP</v>
      </c>
    </row>
    <row r="8934" spans="12:12">
      <c r="L8934" s="16" t="str">
        <f t="shared" si="395"/>
        <v>OP</v>
      </c>
    </row>
    <row r="8935" spans="12:12">
      <c r="L8935" s="16" t="str">
        <f t="shared" si="395"/>
        <v>OP</v>
      </c>
    </row>
    <row r="8936" spans="12:12">
      <c r="L8936" s="16" t="str">
        <f t="shared" si="395"/>
        <v>OP</v>
      </c>
    </row>
    <row r="8937" spans="12:12">
      <c r="L8937" s="16" t="str">
        <f t="shared" si="395"/>
        <v>OP</v>
      </c>
    </row>
    <row r="8938" spans="12:12">
      <c r="L8938" s="16" t="str">
        <f t="shared" si="395"/>
        <v>OP</v>
      </c>
    </row>
    <row r="8939" spans="12:12">
      <c r="L8939" s="16" t="str">
        <f t="shared" si="395"/>
        <v>OP</v>
      </c>
    </row>
    <row r="8940" spans="12:12">
      <c r="L8940" s="16" t="str">
        <f t="shared" si="395"/>
        <v>OP</v>
      </c>
    </row>
    <row r="8941" spans="12:12">
      <c r="L8941" s="16" t="str">
        <f t="shared" si="395"/>
        <v>OP</v>
      </c>
    </row>
    <row r="8942" spans="12:12">
      <c r="L8942" s="16" t="str">
        <f t="shared" si="395"/>
        <v>OP</v>
      </c>
    </row>
    <row r="8943" spans="12:12">
      <c r="L8943" s="16" t="str">
        <f t="shared" si="395"/>
        <v>OP</v>
      </c>
    </row>
    <row r="8944" spans="12:12">
      <c r="L8944" s="16" t="str">
        <f t="shared" si="395"/>
        <v>OP</v>
      </c>
    </row>
    <row r="8945" spans="12:12">
      <c r="L8945" s="16" t="str">
        <f t="shared" si="395"/>
        <v>OP</v>
      </c>
    </row>
    <row r="8946" spans="12:12">
      <c r="L8946" s="16" t="str">
        <f t="shared" si="395"/>
        <v>OP</v>
      </c>
    </row>
    <row r="8947" spans="12:12">
      <c r="L8947" s="16" t="str">
        <f t="shared" si="395"/>
        <v>OP</v>
      </c>
    </row>
    <row r="8948" spans="12:12">
      <c r="L8948" s="16" t="str">
        <f t="shared" si="395"/>
        <v>OP</v>
      </c>
    </row>
    <row r="8949" spans="12:12">
      <c r="L8949" s="16" t="str">
        <f t="shared" si="395"/>
        <v>OP</v>
      </c>
    </row>
    <row r="8950" spans="12:12">
      <c r="L8950" s="16" t="str">
        <f t="shared" si="395"/>
        <v>OP</v>
      </c>
    </row>
    <row r="8951" spans="12:12">
      <c r="L8951" s="16" t="str">
        <f t="shared" si="395"/>
        <v>OP</v>
      </c>
    </row>
    <row r="8952" spans="12:12">
      <c r="L8952" s="16" t="str">
        <f t="shared" si="395"/>
        <v>OP</v>
      </c>
    </row>
    <row r="8953" spans="12:12">
      <c r="L8953" s="16" t="str">
        <f t="shared" si="395"/>
        <v>OP</v>
      </c>
    </row>
    <row r="8954" spans="12:12">
      <c r="L8954" s="16" t="str">
        <f t="shared" si="395"/>
        <v>OP</v>
      </c>
    </row>
    <row r="8955" spans="12:12">
      <c r="L8955" s="16" t="str">
        <f t="shared" si="395"/>
        <v>OP</v>
      </c>
    </row>
    <row r="8956" spans="12:12">
      <c r="L8956" s="16" t="str">
        <f t="shared" si="395"/>
        <v>OP</v>
      </c>
    </row>
    <row r="8957" spans="12:12">
      <c r="L8957" s="16" t="str">
        <f t="shared" si="395"/>
        <v>OP</v>
      </c>
    </row>
    <row r="8958" spans="12:12">
      <c r="L8958" s="16" t="str">
        <f t="shared" si="395"/>
        <v>OP</v>
      </c>
    </row>
    <row r="8959" spans="12:12">
      <c r="L8959" s="16" t="str">
        <f t="shared" si="395"/>
        <v>OP</v>
      </c>
    </row>
    <row r="8960" spans="12:12">
      <c r="L8960" s="16" t="str">
        <f t="shared" si="395"/>
        <v>OP</v>
      </c>
    </row>
    <row r="8961" spans="12:12">
      <c r="L8961" s="16" t="str">
        <f t="shared" si="395"/>
        <v>OP</v>
      </c>
    </row>
    <row r="8962" spans="12:12">
      <c r="L8962" s="16" t="str">
        <f t="shared" si="395"/>
        <v>OP</v>
      </c>
    </row>
    <row r="8963" spans="12:12">
      <c r="L8963" s="16" t="str">
        <f t="shared" si="395"/>
        <v>OP</v>
      </c>
    </row>
    <row r="8964" spans="12:12">
      <c r="L8964" s="16" t="str">
        <f t="shared" si="395"/>
        <v>OP</v>
      </c>
    </row>
    <row r="8965" spans="12:12">
      <c r="L8965" s="16" t="str">
        <f t="shared" si="395"/>
        <v>OP</v>
      </c>
    </row>
    <row r="8966" spans="12:12">
      <c r="L8966" s="16" t="str">
        <f t="shared" ref="L8966:L9029" si="396">IF(J8966&lt;0.9993,"OP","")</f>
        <v>OP</v>
      </c>
    </row>
    <row r="8967" spans="12:12">
      <c r="L8967" s="16" t="str">
        <f t="shared" si="396"/>
        <v>OP</v>
      </c>
    </row>
    <row r="8968" spans="12:12">
      <c r="L8968" s="16" t="str">
        <f t="shared" si="396"/>
        <v>OP</v>
      </c>
    </row>
    <row r="8969" spans="12:12">
      <c r="L8969" s="16" t="str">
        <f t="shared" si="396"/>
        <v>OP</v>
      </c>
    </row>
    <row r="8970" spans="12:12">
      <c r="L8970" s="16" t="str">
        <f t="shared" si="396"/>
        <v>OP</v>
      </c>
    </row>
    <row r="8971" spans="12:12">
      <c r="L8971" s="16" t="str">
        <f t="shared" si="396"/>
        <v>OP</v>
      </c>
    </row>
    <row r="8972" spans="12:12">
      <c r="L8972" s="16" t="str">
        <f t="shared" si="396"/>
        <v>OP</v>
      </c>
    </row>
    <row r="8973" spans="12:12">
      <c r="L8973" s="16" t="str">
        <f t="shared" si="396"/>
        <v>OP</v>
      </c>
    </row>
    <row r="8974" spans="12:12">
      <c r="L8974" s="16" t="str">
        <f t="shared" si="396"/>
        <v>OP</v>
      </c>
    </row>
    <row r="8975" spans="12:12">
      <c r="L8975" s="16" t="str">
        <f t="shared" si="396"/>
        <v>OP</v>
      </c>
    </row>
    <row r="8976" spans="12:12">
      <c r="L8976" s="16" t="str">
        <f t="shared" si="396"/>
        <v>OP</v>
      </c>
    </row>
    <row r="8977" spans="12:12">
      <c r="L8977" s="16" t="str">
        <f t="shared" si="396"/>
        <v>OP</v>
      </c>
    </row>
    <row r="8978" spans="12:12">
      <c r="L8978" s="16" t="str">
        <f t="shared" si="396"/>
        <v>OP</v>
      </c>
    </row>
    <row r="8979" spans="12:12">
      <c r="L8979" s="16" t="str">
        <f t="shared" si="396"/>
        <v>OP</v>
      </c>
    </row>
    <row r="8980" spans="12:12">
      <c r="L8980" s="16" t="str">
        <f t="shared" si="396"/>
        <v>OP</v>
      </c>
    </row>
    <row r="8981" spans="12:12">
      <c r="L8981" s="16" t="str">
        <f t="shared" si="396"/>
        <v>OP</v>
      </c>
    </row>
    <row r="8982" spans="12:12">
      <c r="L8982" s="16" t="str">
        <f t="shared" si="396"/>
        <v>OP</v>
      </c>
    </row>
    <row r="8983" spans="12:12">
      <c r="L8983" s="16" t="str">
        <f t="shared" si="396"/>
        <v>OP</v>
      </c>
    </row>
    <row r="8984" spans="12:12">
      <c r="L8984" s="16" t="str">
        <f t="shared" si="396"/>
        <v>OP</v>
      </c>
    </row>
    <row r="8985" spans="12:12">
      <c r="L8985" s="16" t="str">
        <f t="shared" si="396"/>
        <v>OP</v>
      </c>
    </row>
    <row r="8986" spans="12:12">
      <c r="L8986" s="16" t="str">
        <f t="shared" si="396"/>
        <v>OP</v>
      </c>
    </row>
    <row r="8987" spans="12:12">
      <c r="L8987" s="16" t="str">
        <f t="shared" si="396"/>
        <v>OP</v>
      </c>
    </row>
    <row r="8988" spans="12:12">
      <c r="L8988" s="16" t="str">
        <f t="shared" si="396"/>
        <v>OP</v>
      </c>
    </row>
    <row r="8989" spans="12:12">
      <c r="L8989" s="16" t="str">
        <f t="shared" si="396"/>
        <v>OP</v>
      </c>
    </row>
    <row r="8990" spans="12:12">
      <c r="L8990" s="16" t="str">
        <f t="shared" si="396"/>
        <v>OP</v>
      </c>
    </row>
    <row r="8991" spans="12:12">
      <c r="L8991" s="16" t="str">
        <f t="shared" si="396"/>
        <v>OP</v>
      </c>
    </row>
    <row r="8992" spans="12:12">
      <c r="L8992" s="16" t="str">
        <f t="shared" si="396"/>
        <v>OP</v>
      </c>
    </row>
    <row r="8993" spans="12:12">
      <c r="L8993" s="16" t="str">
        <f t="shared" si="396"/>
        <v>OP</v>
      </c>
    </row>
    <row r="8994" spans="12:12">
      <c r="L8994" s="16" t="str">
        <f t="shared" si="396"/>
        <v>OP</v>
      </c>
    </row>
    <row r="8995" spans="12:12">
      <c r="L8995" s="16" t="str">
        <f t="shared" si="396"/>
        <v>OP</v>
      </c>
    </row>
    <row r="8996" spans="12:12">
      <c r="L8996" s="16" t="str">
        <f t="shared" si="396"/>
        <v>OP</v>
      </c>
    </row>
    <row r="8997" spans="12:12">
      <c r="L8997" s="16" t="str">
        <f t="shared" si="396"/>
        <v>OP</v>
      </c>
    </row>
    <row r="8998" spans="12:12">
      <c r="L8998" s="16" t="str">
        <f t="shared" si="396"/>
        <v>OP</v>
      </c>
    </row>
    <row r="8999" spans="12:12">
      <c r="L8999" s="16" t="str">
        <f t="shared" si="396"/>
        <v>OP</v>
      </c>
    </row>
    <row r="9000" spans="12:12">
      <c r="L9000" s="16" t="str">
        <f t="shared" si="396"/>
        <v>OP</v>
      </c>
    </row>
    <row r="9001" spans="12:12">
      <c r="L9001" s="16" t="str">
        <f t="shared" si="396"/>
        <v>OP</v>
      </c>
    </row>
    <row r="9002" spans="12:12">
      <c r="L9002" s="16" t="str">
        <f t="shared" si="396"/>
        <v>OP</v>
      </c>
    </row>
    <row r="9003" spans="12:12">
      <c r="L9003" s="16" t="str">
        <f t="shared" si="396"/>
        <v>OP</v>
      </c>
    </row>
    <row r="9004" spans="12:12">
      <c r="L9004" s="16" t="str">
        <f t="shared" si="396"/>
        <v>OP</v>
      </c>
    </row>
    <row r="9005" spans="12:12">
      <c r="L9005" s="16" t="str">
        <f t="shared" si="396"/>
        <v>OP</v>
      </c>
    </row>
    <row r="9006" spans="12:12">
      <c r="L9006" s="16" t="str">
        <f t="shared" si="396"/>
        <v>OP</v>
      </c>
    </row>
    <row r="9007" spans="12:12">
      <c r="L9007" s="16" t="str">
        <f t="shared" si="396"/>
        <v>OP</v>
      </c>
    </row>
    <row r="9008" spans="12:12">
      <c r="L9008" s="16" t="str">
        <f t="shared" si="396"/>
        <v>OP</v>
      </c>
    </row>
    <row r="9009" spans="12:12">
      <c r="L9009" s="16" t="str">
        <f t="shared" si="396"/>
        <v>OP</v>
      </c>
    </row>
    <row r="9010" spans="12:12">
      <c r="L9010" s="16" t="str">
        <f t="shared" si="396"/>
        <v>OP</v>
      </c>
    </row>
    <row r="9011" spans="12:12">
      <c r="L9011" s="16" t="str">
        <f t="shared" si="396"/>
        <v>OP</v>
      </c>
    </row>
    <row r="9012" spans="12:12">
      <c r="L9012" s="16" t="str">
        <f t="shared" si="396"/>
        <v>OP</v>
      </c>
    </row>
    <row r="9013" spans="12:12">
      <c r="L9013" s="16" t="str">
        <f t="shared" si="396"/>
        <v>OP</v>
      </c>
    </row>
    <row r="9014" spans="12:12">
      <c r="L9014" s="16" t="str">
        <f t="shared" si="396"/>
        <v>OP</v>
      </c>
    </row>
    <row r="9015" spans="12:12">
      <c r="L9015" s="16" t="str">
        <f t="shared" si="396"/>
        <v>OP</v>
      </c>
    </row>
    <row r="9016" spans="12:12">
      <c r="L9016" s="16" t="str">
        <f t="shared" si="396"/>
        <v>OP</v>
      </c>
    </row>
    <row r="9017" spans="12:12">
      <c r="L9017" s="16" t="str">
        <f t="shared" si="396"/>
        <v>OP</v>
      </c>
    </row>
    <row r="9018" spans="12:12">
      <c r="L9018" s="16" t="str">
        <f t="shared" si="396"/>
        <v>OP</v>
      </c>
    </row>
    <row r="9019" spans="12:12">
      <c r="L9019" s="16" t="str">
        <f t="shared" si="396"/>
        <v>OP</v>
      </c>
    </row>
    <row r="9020" spans="12:12">
      <c r="L9020" s="16" t="str">
        <f t="shared" si="396"/>
        <v>OP</v>
      </c>
    </row>
    <row r="9021" spans="12:12">
      <c r="L9021" s="16" t="str">
        <f t="shared" si="396"/>
        <v>OP</v>
      </c>
    </row>
    <row r="9022" spans="12:12">
      <c r="L9022" s="16" t="str">
        <f t="shared" si="396"/>
        <v>OP</v>
      </c>
    </row>
    <row r="9023" spans="12:12">
      <c r="L9023" s="16" t="str">
        <f t="shared" si="396"/>
        <v>OP</v>
      </c>
    </row>
    <row r="9024" spans="12:12">
      <c r="L9024" s="16" t="str">
        <f t="shared" si="396"/>
        <v>OP</v>
      </c>
    </row>
    <row r="9025" spans="12:12">
      <c r="L9025" s="16" t="str">
        <f t="shared" si="396"/>
        <v>OP</v>
      </c>
    </row>
    <row r="9026" spans="12:12">
      <c r="L9026" s="16" t="str">
        <f t="shared" si="396"/>
        <v>OP</v>
      </c>
    </row>
    <row r="9027" spans="12:12">
      <c r="L9027" s="16" t="str">
        <f t="shared" si="396"/>
        <v>OP</v>
      </c>
    </row>
    <row r="9028" spans="12:12">
      <c r="L9028" s="16" t="str">
        <f t="shared" si="396"/>
        <v>OP</v>
      </c>
    </row>
    <row r="9029" spans="12:12">
      <c r="L9029" s="16" t="str">
        <f t="shared" si="396"/>
        <v>OP</v>
      </c>
    </row>
    <row r="9030" spans="12:12">
      <c r="L9030" s="16" t="str">
        <f t="shared" ref="L9030:L9093" si="397">IF(J9030&lt;0.9993,"OP","")</f>
        <v>OP</v>
      </c>
    </row>
    <row r="9031" spans="12:12">
      <c r="L9031" s="16" t="str">
        <f t="shared" si="397"/>
        <v>OP</v>
      </c>
    </row>
    <row r="9032" spans="12:12">
      <c r="L9032" s="16" t="str">
        <f t="shared" si="397"/>
        <v>OP</v>
      </c>
    </row>
    <row r="9033" spans="12:12">
      <c r="L9033" s="16" t="str">
        <f t="shared" si="397"/>
        <v>OP</v>
      </c>
    </row>
    <row r="9034" spans="12:12">
      <c r="L9034" s="16" t="str">
        <f t="shared" si="397"/>
        <v>OP</v>
      </c>
    </row>
    <row r="9035" spans="12:12">
      <c r="L9035" s="16" t="str">
        <f t="shared" si="397"/>
        <v>OP</v>
      </c>
    </row>
    <row r="9036" spans="12:12">
      <c r="L9036" s="16" t="str">
        <f t="shared" si="397"/>
        <v>OP</v>
      </c>
    </row>
    <row r="9037" spans="12:12">
      <c r="L9037" s="16" t="str">
        <f t="shared" si="397"/>
        <v>OP</v>
      </c>
    </row>
    <row r="9038" spans="12:12">
      <c r="L9038" s="16" t="str">
        <f t="shared" si="397"/>
        <v>OP</v>
      </c>
    </row>
    <row r="9039" spans="12:12">
      <c r="L9039" s="16" t="str">
        <f t="shared" si="397"/>
        <v>OP</v>
      </c>
    </row>
    <row r="9040" spans="12:12">
      <c r="L9040" s="16" t="str">
        <f t="shared" si="397"/>
        <v>OP</v>
      </c>
    </row>
    <row r="9041" spans="12:12">
      <c r="L9041" s="16" t="str">
        <f t="shared" si="397"/>
        <v>OP</v>
      </c>
    </row>
    <row r="9042" spans="12:12">
      <c r="L9042" s="16" t="str">
        <f t="shared" si="397"/>
        <v>OP</v>
      </c>
    </row>
    <row r="9043" spans="12:12">
      <c r="L9043" s="16" t="str">
        <f t="shared" si="397"/>
        <v>OP</v>
      </c>
    </row>
    <row r="9044" spans="12:12">
      <c r="L9044" s="16" t="str">
        <f t="shared" si="397"/>
        <v>OP</v>
      </c>
    </row>
    <row r="9045" spans="12:12">
      <c r="L9045" s="16" t="str">
        <f t="shared" si="397"/>
        <v>OP</v>
      </c>
    </row>
    <row r="9046" spans="12:12">
      <c r="L9046" s="16" t="str">
        <f t="shared" si="397"/>
        <v>OP</v>
      </c>
    </row>
    <row r="9047" spans="12:12">
      <c r="L9047" s="16" t="str">
        <f t="shared" si="397"/>
        <v>OP</v>
      </c>
    </row>
    <row r="9048" spans="12:12">
      <c r="L9048" s="16" t="str">
        <f t="shared" si="397"/>
        <v>OP</v>
      </c>
    </row>
    <row r="9049" spans="12:12">
      <c r="L9049" s="16" t="str">
        <f t="shared" si="397"/>
        <v>OP</v>
      </c>
    </row>
    <row r="9050" spans="12:12">
      <c r="L9050" s="16" t="str">
        <f t="shared" si="397"/>
        <v>OP</v>
      </c>
    </row>
    <row r="9051" spans="12:12">
      <c r="L9051" s="16" t="str">
        <f t="shared" si="397"/>
        <v>OP</v>
      </c>
    </row>
    <row r="9052" spans="12:12">
      <c r="L9052" s="16" t="str">
        <f t="shared" si="397"/>
        <v>OP</v>
      </c>
    </row>
    <row r="9053" spans="12:12">
      <c r="L9053" s="16" t="str">
        <f t="shared" si="397"/>
        <v>OP</v>
      </c>
    </row>
    <row r="9054" spans="12:12">
      <c r="L9054" s="16" t="str">
        <f t="shared" si="397"/>
        <v>OP</v>
      </c>
    </row>
    <row r="9055" spans="12:12">
      <c r="L9055" s="16" t="str">
        <f t="shared" si="397"/>
        <v>OP</v>
      </c>
    </row>
    <row r="9056" spans="12:12">
      <c r="L9056" s="16" t="str">
        <f t="shared" si="397"/>
        <v>OP</v>
      </c>
    </row>
    <row r="9057" spans="12:12">
      <c r="L9057" s="16" t="str">
        <f t="shared" si="397"/>
        <v>OP</v>
      </c>
    </row>
    <row r="9058" spans="12:12">
      <c r="L9058" s="16" t="str">
        <f t="shared" si="397"/>
        <v>OP</v>
      </c>
    </row>
    <row r="9059" spans="12:12">
      <c r="L9059" s="16" t="str">
        <f t="shared" si="397"/>
        <v>OP</v>
      </c>
    </row>
    <row r="9060" spans="12:12">
      <c r="L9060" s="16" t="str">
        <f t="shared" si="397"/>
        <v>OP</v>
      </c>
    </row>
    <row r="9061" spans="12:12">
      <c r="L9061" s="16" t="str">
        <f t="shared" si="397"/>
        <v>OP</v>
      </c>
    </row>
    <row r="9062" spans="12:12">
      <c r="L9062" s="16" t="str">
        <f t="shared" si="397"/>
        <v>OP</v>
      </c>
    </row>
    <row r="9063" spans="12:12">
      <c r="L9063" s="16" t="str">
        <f t="shared" si="397"/>
        <v>OP</v>
      </c>
    </row>
    <row r="9064" spans="12:12">
      <c r="L9064" s="16" t="str">
        <f t="shared" si="397"/>
        <v>OP</v>
      </c>
    </row>
    <row r="9065" spans="12:12">
      <c r="L9065" s="16" t="str">
        <f t="shared" si="397"/>
        <v>OP</v>
      </c>
    </row>
    <row r="9066" spans="12:12">
      <c r="L9066" s="16" t="str">
        <f t="shared" si="397"/>
        <v>OP</v>
      </c>
    </row>
    <row r="9067" spans="12:12">
      <c r="L9067" s="16" t="str">
        <f t="shared" si="397"/>
        <v>OP</v>
      </c>
    </row>
    <row r="9068" spans="12:12">
      <c r="L9068" s="16" t="str">
        <f t="shared" si="397"/>
        <v>OP</v>
      </c>
    </row>
    <row r="9069" spans="12:12">
      <c r="L9069" s="16" t="str">
        <f t="shared" si="397"/>
        <v>OP</v>
      </c>
    </row>
    <row r="9070" spans="12:12">
      <c r="L9070" s="16" t="str">
        <f t="shared" si="397"/>
        <v>OP</v>
      </c>
    </row>
    <row r="9071" spans="12:12">
      <c r="L9071" s="16" t="str">
        <f t="shared" si="397"/>
        <v>OP</v>
      </c>
    </row>
    <row r="9072" spans="12:12">
      <c r="L9072" s="16" t="str">
        <f t="shared" si="397"/>
        <v>OP</v>
      </c>
    </row>
    <row r="9073" spans="12:12">
      <c r="L9073" s="16" t="str">
        <f t="shared" si="397"/>
        <v>OP</v>
      </c>
    </row>
    <row r="9074" spans="12:12">
      <c r="L9074" s="16" t="str">
        <f t="shared" si="397"/>
        <v>OP</v>
      </c>
    </row>
    <row r="9075" spans="12:12">
      <c r="L9075" s="16" t="str">
        <f t="shared" si="397"/>
        <v>OP</v>
      </c>
    </row>
    <row r="9076" spans="12:12">
      <c r="L9076" s="16" t="str">
        <f t="shared" si="397"/>
        <v>OP</v>
      </c>
    </row>
    <row r="9077" spans="12:12">
      <c r="L9077" s="16" t="str">
        <f t="shared" si="397"/>
        <v>OP</v>
      </c>
    </row>
    <row r="9078" spans="12:12">
      <c r="L9078" s="16" t="str">
        <f t="shared" si="397"/>
        <v>OP</v>
      </c>
    </row>
    <row r="9079" spans="12:12">
      <c r="L9079" s="16" t="str">
        <f t="shared" si="397"/>
        <v>OP</v>
      </c>
    </row>
    <row r="9080" spans="12:12">
      <c r="L9080" s="16" t="str">
        <f t="shared" si="397"/>
        <v>OP</v>
      </c>
    </row>
    <row r="9081" spans="12:12">
      <c r="L9081" s="16" t="str">
        <f t="shared" si="397"/>
        <v>OP</v>
      </c>
    </row>
    <row r="9082" spans="12:12">
      <c r="L9082" s="16" t="str">
        <f t="shared" si="397"/>
        <v>OP</v>
      </c>
    </row>
    <row r="9083" spans="12:12">
      <c r="L9083" s="16" t="str">
        <f t="shared" si="397"/>
        <v>OP</v>
      </c>
    </row>
    <row r="9084" spans="12:12">
      <c r="L9084" s="16" t="str">
        <f t="shared" si="397"/>
        <v>OP</v>
      </c>
    </row>
    <row r="9085" spans="12:12">
      <c r="L9085" s="16" t="str">
        <f t="shared" si="397"/>
        <v>OP</v>
      </c>
    </row>
    <row r="9086" spans="12:12">
      <c r="L9086" s="16" t="str">
        <f t="shared" si="397"/>
        <v>OP</v>
      </c>
    </row>
    <row r="9087" spans="12:12">
      <c r="L9087" s="16" t="str">
        <f t="shared" si="397"/>
        <v>OP</v>
      </c>
    </row>
    <row r="9088" spans="12:12">
      <c r="L9088" s="16" t="str">
        <f t="shared" si="397"/>
        <v>OP</v>
      </c>
    </row>
    <row r="9089" spans="12:12">
      <c r="L9089" s="16" t="str">
        <f t="shared" si="397"/>
        <v>OP</v>
      </c>
    </row>
    <row r="9090" spans="12:12">
      <c r="L9090" s="16" t="str">
        <f t="shared" si="397"/>
        <v>OP</v>
      </c>
    </row>
    <row r="9091" spans="12:12">
      <c r="L9091" s="16" t="str">
        <f t="shared" si="397"/>
        <v>OP</v>
      </c>
    </row>
    <row r="9092" spans="12:12">
      <c r="L9092" s="16" t="str">
        <f t="shared" si="397"/>
        <v>OP</v>
      </c>
    </row>
    <row r="9093" spans="12:12">
      <c r="L9093" s="16" t="str">
        <f t="shared" si="397"/>
        <v>OP</v>
      </c>
    </row>
    <row r="9094" spans="12:12">
      <c r="L9094" s="16" t="str">
        <f t="shared" ref="L9094:L9157" si="398">IF(J9094&lt;0.9993,"OP","")</f>
        <v>OP</v>
      </c>
    </row>
    <row r="9095" spans="12:12">
      <c r="L9095" s="16" t="str">
        <f t="shared" si="398"/>
        <v>OP</v>
      </c>
    </row>
    <row r="9096" spans="12:12">
      <c r="L9096" s="16" t="str">
        <f t="shared" si="398"/>
        <v>OP</v>
      </c>
    </row>
    <row r="9097" spans="12:12">
      <c r="L9097" s="16" t="str">
        <f t="shared" si="398"/>
        <v>OP</v>
      </c>
    </row>
    <row r="9098" spans="12:12">
      <c r="L9098" s="16" t="str">
        <f t="shared" si="398"/>
        <v>OP</v>
      </c>
    </row>
    <row r="9099" spans="12:12">
      <c r="L9099" s="16" t="str">
        <f t="shared" si="398"/>
        <v>OP</v>
      </c>
    </row>
    <row r="9100" spans="12:12">
      <c r="L9100" s="16" t="str">
        <f t="shared" si="398"/>
        <v>OP</v>
      </c>
    </row>
    <row r="9101" spans="12:12">
      <c r="L9101" s="16" t="str">
        <f t="shared" si="398"/>
        <v>OP</v>
      </c>
    </row>
    <row r="9102" spans="12:12">
      <c r="L9102" s="16" t="str">
        <f t="shared" si="398"/>
        <v>OP</v>
      </c>
    </row>
    <row r="9103" spans="12:12">
      <c r="L9103" s="16" t="str">
        <f t="shared" si="398"/>
        <v>OP</v>
      </c>
    </row>
    <row r="9104" spans="12:12">
      <c r="L9104" s="16" t="str">
        <f t="shared" si="398"/>
        <v>OP</v>
      </c>
    </row>
    <row r="9105" spans="12:12">
      <c r="L9105" s="16" t="str">
        <f t="shared" si="398"/>
        <v>OP</v>
      </c>
    </row>
    <row r="9106" spans="12:12">
      <c r="L9106" s="16" t="str">
        <f t="shared" si="398"/>
        <v>OP</v>
      </c>
    </row>
    <row r="9107" spans="12:12">
      <c r="L9107" s="16" t="str">
        <f t="shared" si="398"/>
        <v>OP</v>
      </c>
    </row>
    <row r="9108" spans="12:12">
      <c r="L9108" s="16" t="str">
        <f t="shared" si="398"/>
        <v>OP</v>
      </c>
    </row>
    <row r="9109" spans="12:12">
      <c r="L9109" s="16" t="str">
        <f t="shared" si="398"/>
        <v>OP</v>
      </c>
    </row>
    <row r="9110" spans="12:12">
      <c r="L9110" s="16" t="str">
        <f t="shared" si="398"/>
        <v>OP</v>
      </c>
    </row>
    <row r="9111" spans="12:12">
      <c r="L9111" s="16" t="str">
        <f t="shared" si="398"/>
        <v>OP</v>
      </c>
    </row>
    <row r="9112" spans="12:12">
      <c r="L9112" s="16" t="str">
        <f t="shared" si="398"/>
        <v>OP</v>
      </c>
    </row>
    <row r="9113" spans="12:12">
      <c r="L9113" s="16" t="str">
        <f t="shared" si="398"/>
        <v>OP</v>
      </c>
    </row>
    <row r="9114" spans="12:12">
      <c r="L9114" s="16" t="str">
        <f t="shared" si="398"/>
        <v>OP</v>
      </c>
    </row>
    <row r="9115" spans="12:12">
      <c r="L9115" s="16" t="str">
        <f t="shared" si="398"/>
        <v>OP</v>
      </c>
    </row>
    <row r="9116" spans="12:12">
      <c r="L9116" s="16" t="str">
        <f t="shared" si="398"/>
        <v>OP</v>
      </c>
    </row>
    <row r="9117" spans="12:12">
      <c r="L9117" s="16" t="str">
        <f t="shared" si="398"/>
        <v>OP</v>
      </c>
    </row>
    <row r="9118" spans="12:12">
      <c r="L9118" s="16" t="str">
        <f t="shared" si="398"/>
        <v>OP</v>
      </c>
    </row>
    <row r="9119" spans="12:12">
      <c r="L9119" s="16" t="str">
        <f t="shared" si="398"/>
        <v>OP</v>
      </c>
    </row>
    <row r="9120" spans="12:12">
      <c r="L9120" s="16" t="str">
        <f t="shared" si="398"/>
        <v>OP</v>
      </c>
    </row>
    <row r="9121" spans="12:12">
      <c r="L9121" s="16" t="str">
        <f t="shared" si="398"/>
        <v>OP</v>
      </c>
    </row>
    <row r="9122" spans="12:12">
      <c r="L9122" s="16" t="str">
        <f t="shared" si="398"/>
        <v>OP</v>
      </c>
    </row>
    <row r="9123" spans="12:12">
      <c r="L9123" s="16" t="str">
        <f t="shared" si="398"/>
        <v>OP</v>
      </c>
    </row>
    <row r="9124" spans="12:12">
      <c r="L9124" s="16" t="str">
        <f t="shared" si="398"/>
        <v>OP</v>
      </c>
    </row>
    <row r="9125" spans="12:12">
      <c r="L9125" s="16" t="str">
        <f t="shared" si="398"/>
        <v>OP</v>
      </c>
    </row>
    <row r="9126" spans="12:12">
      <c r="L9126" s="16" t="str">
        <f t="shared" si="398"/>
        <v>OP</v>
      </c>
    </row>
    <row r="9127" spans="12:12">
      <c r="L9127" s="16" t="str">
        <f t="shared" si="398"/>
        <v>OP</v>
      </c>
    </row>
    <row r="9128" spans="12:12">
      <c r="L9128" s="16" t="str">
        <f t="shared" si="398"/>
        <v>OP</v>
      </c>
    </row>
    <row r="9129" spans="12:12">
      <c r="L9129" s="16" t="str">
        <f t="shared" si="398"/>
        <v>OP</v>
      </c>
    </row>
    <row r="9130" spans="12:12">
      <c r="L9130" s="16" t="str">
        <f t="shared" si="398"/>
        <v>OP</v>
      </c>
    </row>
    <row r="9131" spans="12:12">
      <c r="L9131" s="16" t="str">
        <f t="shared" si="398"/>
        <v>OP</v>
      </c>
    </row>
    <row r="9132" spans="12:12">
      <c r="L9132" s="16" t="str">
        <f t="shared" si="398"/>
        <v>OP</v>
      </c>
    </row>
    <row r="9133" spans="12:12">
      <c r="L9133" s="16" t="str">
        <f t="shared" si="398"/>
        <v>OP</v>
      </c>
    </row>
    <row r="9134" spans="12:12">
      <c r="L9134" s="16" t="str">
        <f t="shared" si="398"/>
        <v>OP</v>
      </c>
    </row>
    <row r="9135" spans="12:12">
      <c r="L9135" s="16" t="str">
        <f t="shared" si="398"/>
        <v>OP</v>
      </c>
    </row>
    <row r="9136" spans="12:12">
      <c r="L9136" s="16" t="str">
        <f t="shared" si="398"/>
        <v>OP</v>
      </c>
    </row>
    <row r="9137" spans="12:12">
      <c r="L9137" s="16" t="str">
        <f t="shared" si="398"/>
        <v>OP</v>
      </c>
    </row>
    <row r="9138" spans="12:12">
      <c r="L9138" s="16" t="str">
        <f t="shared" si="398"/>
        <v>OP</v>
      </c>
    </row>
    <row r="9139" spans="12:12">
      <c r="L9139" s="16" t="str">
        <f t="shared" si="398"/>
        <v>OP</v>
      </c>
    </row>
    <row r="9140" spans="12:12">
      <c r="L9140" s="16" t="str">
        <f t="shared" si="398"/>
        <v>OP</v>
      </c>
    </row>
    <row r="9141" spans="12:12">
      <c r="L9141" s="16" t="str">
        <f t="shared" si="398"/>
        <v>OP</v>
      </c>
    </row>
    <row r="9142" spans="12:12">
      <c r="L9142" s="16" t="str">
        <f t="shared" si="398"/>
        <v>OP</v>
      </c>
    </row>
    <row r="9143" spans="12:12">
      <c r="L9143" s="16" t="str">
        <f t="shared" si="398"/>
        <v>OP</v>
      </c>
    </row>
    <row r="9144" spans="12:12">
      <c r="L9144" s="16" t="str">
        <f t="shared" si="398"/>
        <v>OP</v>
      </c>
    </row>
    <row r="9145" spans="12:12">
      <c r="L9145" s="16" t="str">
        <f t="shared" si="398"/>
        <v>OP</v>
      </c>
    </row>
    <row r="9146" spans="12:12">
      <c r="L9146" s="16" t="str">
        <f t="shared" si="398"/>
        <v>OP</v>
      </c>
    </row>
    <row r="9147" spans="12:12">
      <c r="L9147" s="16" t="str">
        <f t="shared" si="398"/>
        <v>OP</v>
      </c>
    </row>
    <row r="9148" spans="12:12">
      <c r="L9148" s="16" t="str">
        <f t="shared" si="398"/>
        <v>OP</v>
      </c>
    </row>
    <row r="9149" spans="12:12">
      <c r="L9149" s="16" t="str">
        <f t="shared" si="398"/>
        <v>OP</v>
      </c>
    </row>
    <row r="9150" spans="12:12">
      <c r="L9150" s="16" t="str">
        <f t="shared" si="398"/>
        <v>OP</v>
      </c>
    </row>
    <row r="9151" spans="12:12">
      <c r="L9151" s="16" t="str">
        <f t="shared" si="398"/>
        <v>OP</v>
      </c>
    </row>
    <row r="9152" spans="12:12">
      <c r="L9152" s="16" t="str">
        <f t="shared" si="398"/>
        <v>OP</v>
      </c>
    </row>
    <row r="9153" spans="12:12">
      <c r="L9153" s="16" t="str">
        <f t="shared" si="398"/>
        <v>OP</v>
      </c>
    </row>
    <row r="9154" spans="12:12">
      <c r="L9154" s="16" t="str">
        <f t="shared" si="398"/>
        <v>OP</v>
      </c>
    </row>
    <row r="9155" spans="12:12">
      <c r="L9155" s="16" t="str">
        <f t="shared" si="398"/>
        <v>OP</v>
      </c>
    </row>
    <row r="9156" spans="12:12">
      <c r="L9156" s="16" t="str">
        <f t="shared" si="398"/>
        <v>OP</v>
      </c>
    </row>
    <row r="9157" spans="12:12">
      <c r="L9157" s="16" t="str">
        <f t="shared" si="398"/>
        <v>OP</v>
      </c>
    </row>
    <row r="9158" spans="12:12">
      <c r="L9158" s="16" t="str">
        <f t="shared" ref="L9158:L9221" si="399">IF(J9158&lt;0.9993,"OP","")</f>
        <v>OP</v>
      </c>
    </row>
    <row r="9159" spans="12:12">
      <c r="L9159" s="16" t="str">
        <f t="shared" si="399"/>
        <v>OP</v>
      </c>
    </row>
    <row r="9160" spans="12:12">
      <c r="L9160" s="16" t="str">
        <f t="shared" si="399"/>
        <v>OP</v>
      </c>
    </row>
    <row r="9161" spans="12:12">
      <c r="L9161" s="16" t="str">
        <f t="shared" si="399"/>
        <v>OP</v>
      </c>
    </row>
    <row r="9162" spans="12:12">
      <c r="L9162" s="16" t="str">
        <f t="shared" si="399"/>
        <v>OP</v>
      </c>
    </row>
    <row r="9163" spans="12:12">
      <c r="L9163" s="16" t="str">
        <f t="shared" si="399"/>
        <v>OP</v>
      </c>
    </row>
    <row r="9164" spans="12:12">
      <c r="L9164" s="16" t="str">
        <f t="shared" si="399"/>
        <v>OP</v>
      </c>
    </row>
    <row r="9165" spans="12:12">
      <c r="L9165" s="16" t="str">
        <f t="shared" si="399"/>
        <v>OP</v>
      </c>
    </row>
    <row r="9166" spans="12:12">
      <c r="L9166" s="16" t="str">
        <f t="shared" si="399"/>
        <v>OP</v>
      </c>
    </row>
    <row r="9167" spans="12:12">
      <c r="L9167" s="16" t="str">
        <f t="shared" si="399"/>
        <v>OP</v>
      </c>
    </row>
    <row r="9168" spans="12:12">
      <c r="L9168" s="16" t="str">
        <f t="shared" si="399"/>
        <v>OP</v>
      </c>
    </row>
    <row r="9169" spans="12:12">
      <c r="L9169" s="16" t="str">
        <f t="shared" si="399"/>
        <v>OP</v>
      </c>
    </row>
    <row r="9170" spans="12:12">
      <c r="L9170" s="16" t="str">
        <f t="shared" si="399"/>
        <v>OP</v>
      </c>
    </row>
    <row r="9171" spans="12:12">
      <c r="L9171" s="16" t="str">
        <f t="shared" si="399"/>
        <v>OP</v>
      </c>
    </row>
    <row r="9172" spans="12:12">
      <c r="L9172" s="16" t="str">
        <f t="shared" si="399"/>
        <v>OP</v>
      </c>
    </row>
    <row r="9173" spans="12:12">
      <c r="L9173" s="16" t="str">
        <f t="shared" si="399"/>
        <v>OP</v>
      </c>
    </row>
    <row r="9174" spans="12:12">
      <c r="L9174" s="16" t="str">
        <f t="shared" si="399"/>
        <v>OP</v>
      </c>
    </row>
    <row r="9175" spans="12:12">
      <c r="L9175" s="16" t="str">
        <f t="shared" si="399"/>
        <v>OP</v>
      </c>
    </row>
    <row r="9176" spans="12:12">
      <c r="L9176" s="16" t="str">
        <f t="shared" si="399"/>
        <v>OP</v>
      </c>
    </row>
    <row r="9177" spans="12:12">
      <c r="L9177" s="16" t="str">
        <f t="shared" si="399"/>
        <v>OP</v>
      </c>
    </row>
    <row r="9178" spans="12:12">
      <c r="L9178" s="16" t="str">
        <f t="shared" si="399"/>
        <v>OP</v>
      </c>
    </row>
    <row r="9179" spans="12:12">
      <c r="L9179" s="16" t="str">
        <f t="shared" si="399"/>
        <v>OP</v>
      </c>
    </row>
    <row r="9180" spans="12:12">
      <c r="L9180" s="16" t="str">
        <f t="shared" si="399"/>
        <v>OP</v>
      </c>
    </row>
    <row r="9181" spans="12:12">
      <c r="L9181" s="16" t="str">
        <f t="shared" si="399"/>
        <v>OP</v>
      </c>
    </row>
    <row r="9182" spans="12:12">
      <c r="L9182" s="16" t="str">
        <f t="shared" si="399"/>
        <v>OP</v>
      </c>
    </row>
    <row r="9183" spans="12:12">
      <c r="L9183" s="16" t="str">
        <f t="shared" si="399"/>
        <v>OP</v>
      </c>
    </row>
    <row r="9184" spans="12:12">
      <c r="L9184" s="16" t="str">
        <f t="shared" si="399"/>
        <v>OP</v>
      </c>
    </row>
    <row r="9185" spans="12:12">
      <c r="L9185" s="16" t="str">
        <f t="shared" si="399"/>
        <v>OP</v>
      </c>
    </row>
    <row r="9186" spans="12:12">
      <c r="L9186" s="16" t="str">
        <f t="shared" si="399"/>
        <v>OP</v>
      </c>
    </row>
    <row r="9187" spans="12:12">
      <c r="L9187" s="16" t="str">
        <f t="shared" si="399"/>
        <v>OP</v>
      </c>
    </row>
    <row r="9188" spans="12:12">
      <c r="L9188" s="16" t="str">
        <f t="shared" si="399"/>
        <v>OP</v>
      </c>
    </row>
    <row r="9189" spans="12:12">
      <c r="L9189" s="16" t="str">
        <f t="shared" si="399"/>
        <v>OP</v>
      </c>
    </row>
    <row r="9190" spans="12:12">
      <c r="L9190" s="16" t="str">
        <f t="shared" si="399"/>
        <v>OP</v>
      </c>
    </row>
    <row r="9191" spans="12:12">
      <c r="L9191" s="16" t="str">
        <f t="shared" si="399"/>
        <v>OP</v>
      </c>
    </row>
    <row r="9192" spans="12:12">
      <c r="L9192" s="16" t="str">
        <f t="shared" si="399"/>
        <v>OP</v>
      </c>
    </row>
    <row r="9193" spans="12:12">
      <c r="L9193" s="16" t="str">
        <f t="shared" si="399"/>
        <v>OP</v>
      </c>
    </row>
    <row r="9194" spans="12:12">
      <c r="L9194" s="16" t="str">
        <f t="shared" si="399"/>
        <v>OP</v>
      </c>
    </row>
    <row r="9195" spans="12:12">
      <c r="L9195" s="16" t="str">
        <f t="shared" si="399"/>
        <v>OP</v>
      </c>
    </row>
    <row r="9196" spans="12:12">
      <c r="L9196" s="16" t="str">
        <f t="shared" si="399"/>
        <v>OP</v>
      </c>
    </row>
    <row r="9197" spans="12:12">
      <c r="L9197" s="16" t="str">
        <f t="shared" si="399"/>
        <v>OP</v>
      </c>
    </row>
    <row r="9198" spans="12:12">
      <c r="L9198" s="16" t="str">
        <f t="shared" si="399"/>
        <v>OP</v>
      </c>
    </row>
    <row r="9199" spans="12:12">
      <c r="L9199" s="16" t="str">
        <f t="shared" si="399"/>
        <v>OP</v>
      </c>
    </row>
    <row r="9200" spans="12:12">
      <c r="L9200" s="16" t="str">
        <f t="shared" si="399"/>
        <v>OP</v>
      </c>
    </row>
    <row r="9201" spans="12:12">
      <c r="L9201" s="16" t="str">
        <f t="shared" si="399"/>
        <v>OP</v>
      </c>
    </row>
    <row r="9202" spans="12:12">
      <c r="L9202" s="16" t="str">
        <f t="shared" si="399"/>
        <v>OP</v>
      </c>
    </row>
    <row r="9203" spans="12:12">
      <c r="L9203" s="16" t="str">
        <f t="shared" si="399"/>
        <v>OP</v>
      </c>
    </row>
    <row r="9204" spans="12:12">
      <c r="L9204" s="16" t="str">
        <f t="shared" si="399"/>
        <v>OP</v>
      </c>
    </row>
    <row r="9205" spans="12:12">
      <c r="L9205" s="16" t="str">
        <f t="shared" si="399"/>
        <v>OP</v>
      </c>
    </row>
    <row r="9206" spans="12:12">
      <c r="L9206" s="16" t="str">
        <f t="shared" si="399"/>
        <v>OP</v>
      </c>
    </row>
    <row r="9207" spans="12:12">
      <c r="L9207" s="16" t="str">
        <f t="shared" si="399"/>
        <v>OP</v>
      </c>
    </row>
    <row r="9208" spans="12:12">
      <c r="L9208" s="16" t="str">
        <f t="shared" si="399"/>
        <v>OP</v>
      </c>
    </row>
    <row r="9209" spans="12:12">
      <c r="L9209" s="16" t="str">
        <f t="shared" si="399"/>
        <v>OP</v>
      </c>
    </row>
    <row r="9210" spans="12:12">
      <c r="L9210" s="16" t="str">
        <f t="shared" si="399"/>
        <v>OP</v>
      </c>
    </row>
    <row r="9211" spans="12:12">
      <c r="L9211" s="16" t="str">
        <f t="shared" si="399"/>
        <v>OP</v>
      </c>
    </row>
    <row r="9212" spans="12:12">
      <c r="L9212" s="16" t="str">
        <f t="shared" si="399"/>
        <v>OP</v>
      </c>
    </row>
    <row r="9213" spans="12:12">
      <c r="L9213" s="16" t="str">
        <f t="shared" si="399"/>
        <v>OP</v>
      </c>
    </row>
    <row r="9214" spans="12:12">
      <c r="L9214" s="16" t="str">
        <f t="shared" si="399"/>
        <v>OP</v>
      </c>
    </row>
    <row r="9215" spans="12:12">
      <c r="L9215" s="16" t="str">
        <f t="shared" si="399"/>
        <v>OP</v>
      </c>
    </row>
    <row r="9216" spans="12:12">
      <c r="L9216" s="16" t="str">
        <f t="shared" si="399"/>
        <v>OP</v>
      </c>
    </row>
    <row r="9217" spans="12:12">
      <c r="L9217" s="16" t="str">
        <f t="shared" si="399"/>
        <v>OP</v>
      </c>
    </row>
    <row r="9218" spans="12:12">
      <c r="L9218" s="16" t="str">
        <f t="shared" si="399"/>
        <v>OP</v>
      </c>
    </row>
    <row r="9219" spans="12:12">
      <c r="L9219" s="16" t="str">
        <f t="shared" si="399"/>
        <v>OP</v>
      </c>
    </row>
    <row r="9220" spans="12:12">
      <c r="L9220" s="16" t="str">
        <f t="shared" si="399"/>
        <v>OP</v>
      </c>
    </row>
    <row r="9221" spans="12:12">
      <c r="L9221" s="16" t="str">
        <f t="shared" si="399"/>
        <v>OP</v>
      </c>
    </row>
    <row r="9222" spans="12:12">
      <c r="L9222" s="16" t="str">
        <f t="shared" ref="L9222:L9285" si="400">IF(J9222&lt;0.9993,"OP","")</f>
        <v>OP</v>
      </c>
    </row>
    <row r="9223" spans="12:12">
      <c r="L9223" s="16" t="str">
        <f t="shared" si="400"/>
        <v>OP</v>
      </c>
    </row>
    <row r="9224" spans="12:12">
      <c r="L9224" s="16" t="str">
        <f t="shared" si="400"/>
        <v>OP</v>
      </c>
    </row>
    <row r="9225" spans="12:12">
      <c r="L9225" s="16" t="str">
        <f t="shared" si="400"/>
        <v>OP</v>
      </c>
    </row>
    <row r="9226" spans="12:12">
      <c r="L9226" s="16" t="str">
        <f t="shared" si="400"/>
        <v>OP</v>
      </c>
    </row>
    <row r="9227" spans="12:12">
      <c r="L9227" s="16" t="str">
        <f t="shared" si="400"/>
        <v>OP</v>
      </c>
    </row>
    <row r="9228" spans="12:12">
      <c r="L9228" s="16" t="str">
        <f t="shared" si="400"/>
        <v>OP</v>
      </c>
    </row>
    <row r="9229" spans="12:12">
      <c r="L9229" s="16" t="str">
        <f t="shared" si="400"/>
        <v>OP</v>
      </c>
    </row>
    <row r="9230" spans="12:12">
      <c r="L9230" s="16" t="str">
        <f t="shared" si="400"/>
        <v>OP</v>
      </c>
    </row>
    <row r="9231" spans="12:12">
      <c r="L9231" s="16" t="str">
        <f t="shared" si="400"/>
        <v>OP</v>
      </c>
    </row>
    <row r="9232" spans="12:12">
      <c r="L9232" s="16" t="str">
        <f t="shared" si="400"/>
        <v>OP</v>
      </c>
    </row>
    <row r="9233" spans="12:12">
      <c r="L9233" s="16" t="str">
        <f t="shared" si="400"/>
        <v>OP</v>
      </c>
    </row>
    <row r="9234" spans="12:12">
      <c r="L9234" s="16" t="str">
        <f t="shared" si="400"/>
        <v>OP</v>
      </c>
    </row>
    <row r="9235" spans="12:12">
      <c r="L9235" s="16" t="str">
        <f t="shared" si="400"/>
        <v>OP</v>
      </c>
    </row>
    <row r="9236" spans="12:12">
      <c r="L9236" s="16" t="str">
        <f t="shared" si="400"/>
        <v>OP</v>
      </c>
    </row>
    <row r="9237" spans="12:12">
      <c r="L9237" s="16" t="str">
        <f t="shared" si="400"/>
        <v>OP</v>
      </c>
    </row>
    <row r="9238" spans="12:12">
      <c r="L9238" s="16" t="str">
        <f t="shared" si="400"/>
        <v>OP</v>
      </c>
    </row>
    <row r="9239" spans="12:12">
      <c r="L9239" s="16" t="str">
        <f t="shared" si="400"/>
        <v>OP</v>
      </c>
    </row>
    <row r="9240" spans="12:12">
      <c r="L9240" s="16" t="str">
        <f t="shared" si="400"/>
        <v>OP</v>
      </c>
    </row>
    <row r="9241" spans="12:12">
      <c r="L9241" s="16" t="str">
        <f t="shared" si="400"/>
        <v>OP</v>
      </c>
    </row>
    <row r="9242" spans="12:12">
      <c r="L9242" s="16" t="str">
        <f t="shared" si="400"/>
        <v>OP</v>
      </c>
    </row>
    <row r="9243" spans="12:12">
      <c r="L9243" s="16" t="str">
        <f t="shared" si="400"/>
        <v>OP</v>
      </c>
    </row>
    <row r="9244" spans="12:12">
      <c r="L9244" s="16" t="str">
        <f t="shared" si="400"/>
        <v>OP</v>
      </c>
    </row>
    <row r="9245" spans="12:12">
      <c r="L9245" s="16" t="str">
        <f t="shared" si="400"/>
        <v>OP</v>
      </c>
    </row>
    <row r="9246" spans="12:12">
      <c r="L9246" s="16" t="str">
        <f t="shared" si="400"/>
        <v>OP</v>
      </c>
    </row>
    <row r="9247" spans="12:12">
      <c r="L9247" s="16" t="str">
        <f t="shared" si="400"/>
        <v>OP</v>
      </c>
    </row>
    <row r="9248" spans="12:12">
      <c r="L9248" s="16" t="str">
        <f t="shared" si="400"/>
        <v>OP</v>
      </c>
    </row>
    <row r="9249" spans="12:12">
      <c r="L9249" s="16" t="str">
        <f t="shared" si="400"/>
        <v>OP</v>
      </c>
    </row>
    <row r="9250" spans="12:12">
      <c r="L9250" s="16" t="str">
        <f t="shared" si="400"/>
        <v>OP</v>
      </c>
    </row>
    <row r="9251" spans="12:12">
      <c r="L9251" s="16" t="str">
        <f t="shared" si="400"/>
        <v>OP</v>
      </c>
    </row>
    <row r="9252" spans="12:12">
      <c r="L9252" s="16" t="str">
        <f t="shared" si="400"/>
        <v>OP</v>
      </c>
    </row>
    <row r="9253" spans="12:12">
      <c r="L9253" s="16" t="str">
        <f t="shared" si="400"/>
        <v>OP</v>
      </c>
    </row>
    <row r="9254" spans="12:12">
      <c r="L9254" s="16" t="str">
        <f t="shared" si="400"/>
        <v>OP</v>
      </c>
    </row>
    <row r="9255" spans="12:12">
      <c r="L9255" s="16" t="str">
        <f t="shared" si="400"/>
        <v>OP</v>
      </c>
    </row>
    <row r="9256" spans="12:12">
      <c r="L9256" s="16" t="str">
        <f t="shared" si="400"/>
        <v>OP</v>
      </c>
    </row>
    <row r="9257" spans="12:12">
      <c r="L9257" s="16" t="str">
        <f t="shared" si="400"/>
        <v>OP</v>
      </c>
    </row>
    <row r="9258" spans="12:12">
      <c r="L9258" s="16" t="str">
        <f t="shared" si="400"/>
        <v>OP</v>
      </c>
    </row>
    <row r="9259" spans="12:12">
      <c r="L9259" s="16" t="str">
        <f t="shared" si="400"/>
        <v>OP</v>
      </c>
    </row>
    <row r="9260" spans="12:12">
      <c r="L9260" s="16" t="str">
        <f t="shared" si="400"/>
        <v>OP</v>
      </c>
    </row>
    <row r="9261" spans="12:12">
      <c r="L9261" s="16" t="str">
        <f t="shared" si="400"/>
        <v>OP</v>
      </c>
    </row>
    <row r="9262" spans="12:12">
      <c r="L9262" s="16" t="str">
        <f t="shared" si="400"/>
        <v>OP</v>
      </c>
    </row>
    <row r="9263" spans="12:12">
      <c r="L9263" s="16" t="str">
        <f t="shared" si="400"/>
        <v>OP</v>
      </c>
    </row>
    <row r="9264" spans="12:12">
      <c r="L9264" s="16" t="str">
        <f t="shared" si="400"/>
        <v>OP</v>
      </c>
    </row>
    <row r="9265" spans="12:12">
      <c r="L9265" s="16" t="str">
        <f t="shared" si="400"/>
        <v>OP</v>
      </c>
    </row>
    <row r="9266" spans="12:12">
      <c r="L9266" s="16" t="str">
        <f t="shared" si="400"/>
        <v>OP</v>
      </c>
    </row>
    <row r="9267" spans="12:12">
      <c r="L9267" s="16" t="str">
        <f t="shared" si="400"/>
        <v>OP</v>
      </c>
    </row>
    <row r="9268" spans="12:12">
      <c r="L9268" s="16" t="str">
        <f t="shared" si="400"/>
        <v>OP</v>
      </c>
    </row>
    <row r="9269" spans="12:12">
      <c r="L9269" s="16" t="str">
        <f t="shared" si="400"/>
        <v>OP</v>
      </c>
    </row>
    <row r="9270" spans="12:12">
      <c r="L9270" s="16" t="str">
        <f t="shared" si="400"/>
        <v>OP</v>
      </c>
    </row>
    <row r="9271" spans="12:12">
      <c r="L9271" s="16" t="str">
        <f t="shared" si="400"/>
        <v>OP</v>
      </c>
    </row>
    <row r="9272" spans="12:12">
      <c r="L9272" s="16" t="str">
        <f t="shared" si="400"/>
        <v>OP</v>
      </c>
    </row>
    <row r="9273" spans="12:12">
      <c r="L9273" s="16" t="str">
        <f t="shared" si="400"/>
        <v>OP</v>
      </c>
    </row>
    <row r="9274" spans="12:12">
      <c r="L9274" s="16" t="str">
        <f t="shared" si="400"/>
        <v>OP</v>
      </c>
    </row>
    <row r="9275" spans="12:12">
      <c r="L9275" s="16" t="str">
        <f t="shared" si="400"/>
        <v>OP</v>
      </c>
    </row>
    <row r="9276" spans="12:12">
      <c r="L9276" s="16" t="str">
        <f t="shared" si="400"/>
        <v>OP</v>
      </c>
    </row>
    <row r="9277" spans="12:12">
      <c r="L9277" s="16" t="str">
        <f t="shared" si="400"/>
        <v>OP</v>
      </c>
    </row>
    <row r="9278" spans="12:12">
      <c r="L9278" s="16" t="str">
        <f t="shared" si="400"/>
        <v>OP</v>
      </c>
    </row>
    <row r="9279" spans="12:12">
      <c r="L9279" s="16" t="str">
        <f t="shared" si="400"/>
        <v>OP</v>
      </c>
    </row>
    <row r="9280" spans="12:12">
      <c r="L9280" s="16" t="str">
        <f t="shared" si="400"/>
        <v>OP</v>
      </c>
    </row>
    <row r="9281" spans="12:12">
      <c r="L9281" s="16" t="str">
        <f t="shared" si="400"/>
        <v>OP</v>
      </c>
    </row>
    <row r="9282" spans="12:12">
      <c r="L9282" s="16" t="str">
        <f t="shared" si="400"/>
        <v>OP</v>
      </c>
    </row>
    <row r="9283" spans="12:12">
      <c r="L9283" s="16" t="str">
        <f t="shared" si="400"/>
        <v>OP</v>
      </c>
    </row>
    <row r="9284" spans="12:12">
      <c r="L9284" s="16" t="str">
        <f t="shared" si="400"/>
        <v>OP</v>
      </c>
    </row>
    <row r="9285" spans="12:12">
      <c r="L9285" s="16" t="str">
        <f t="shared" si="400"/>
        <v>OP</v>
      </c>
    </row>
    <row r="9286" spans="12:12">
      <c r="L9286" s="16" t="str">
        <f t="shared" ref="L9286:L9349" si="401">IF(J9286&lt;0.9993,"OP","")</f>
        <v>OP</v>
      </c>
    </row>
    <row r="9287" spans="12:12">
      <c r="L9287" s="16" t="str">
        <f t="shared" si="401"/>
        <v>OP</v>
      </c>
    </row>
    <row r="9288" spans="12:12">
      <c r="L9288" s="16" t="str">
        <f t="shared" si="401"/>
        <v>OP</v>
      </c>
    </row>
    <row r="9289" spans="12:12">
      <c r="L9289" s="16" t="str">
        <f t="shared" si="401"/>
        <v>OP</v>
      </c>
    </row>
    <row r="9290" spans="12:12">
      <c r="L9290" s="16" t="str">
        <f t="shared" si="401"/>
        <v>OP</v>
      </c>
    </row>
    <row r="9291" spans="12:12">
      <c r="L9291" s="16" t="str">
        <f t="shared" si="401"/>
        <v>OP</v>
      </c>
    </row>
    <row r="9292" spans="12:12">
      <c r="L9292" s="16" t="str">
        <f t="shared" si="401"/>
        <v>OP</v>
      </c>
    </row>
    <row r="9293" spans="12:12">
      <c r="L9293" s="16" t="str">
        <f t="shared" si="401"/>
        <v>OP</v>
      </c>
    </row>
    <row r="9294" spans="12:12">
      <c r="L9294" s="16" t="str">
        <f t="shared" si="401"/>
        <v>OP</v>
      </c>
    </row>
    <row r="9295" spans="12:12">
      <c r="L9295" s="16" t="str">
        <f t="shared" si="401"/>
        <v>OP</v>
      </c>
    </row>
    <row r="9296" spans="12:12">
      <c r="L9296" s="16" t="str">
        <f t="shared" si="401"/>
        <v>OP</v>
      </c>
    </row>
    <row r="9297" spans="12:12">
      <c r="L9297" s="16" t="str">
        <f t="shared" si="401"/>
        <v>OP</v>
      </c>
    </row>
    <row r="9298" spans="12:12">
      <c r="L9298" s="16" t="str">
        <f t="shared" si="401"/>
        <v>OP</v>
      </c>
    </row>
    <row r="9299" spans="12:12">
      <c r="L9299" s="16" t="str">
        <f t="shared" si="401"/>
        <v>OP</v>
      </c>
    </row>
    <row r="9300" spans="12:12">
      <c r="L9300" s="16" t="str">
        <f t="shared" si="401"/>
        <v>OP</v>
      </c>
    </row>
    <row r="9301" spans="12:12">
      <c r="L9301" s="16" t="str">
        <f t="shared" si="401"/>
        <v>OP</v>
      </c>
    </row>
    <row r="9302" spans="12:12">
      <c r="L9302" s="16" t="str">
        <f t="shared" si="401"/>
        <v>OP</v>
      </c>
    </row>
    <row r="9303" spans="12:12">
      <c r="L9303" s="16" t="str">
        <f t="shared" si="401"/>
        <v>OP</v>
      </c>
    </row>
    <row r="9304" spans="12:12">
      <c r="L9304" s="16" t="str">
        <f t="shared" si="401"/>
        <v>OP</v>
      </c>
    </row>
    <row r="9305" spans="12:12">
      <c r="L9305" s="16" t="str">
        <f t="shared" si="401"/>
        <v>OP</v>
      </c>
    </row>
    <row r="9306" spans="12:12">
      <c r="L9306" s="16" t="str">
        <f t="shared" si="401"/>
        <v>OP</v>
      </c>
    </row>
    <row r="9307" spans="12:12">
      <c r="L9307" s="16" t="str">
        <f t="shared" si="401"/>
        <v>OP</v>
      </c>
    </row>
    <row r="9308" spans="12:12">
      <c r="L9308" s="16" t="str">
        <f t="shared" si="401"/>
        <v>OP</v>
      </c>
    </row>
    <row r="9309" spans="12:12">
      <c r="L9309" s="16" t="str">
        <f t="shared" si="401"/>
        <v>OP</v>
      </c>
    </row>
    <row r="9310" spans="12:12">
      <c r="L9310" s="16" t="str">
        <f t="shared" si="401"/>
        <v>OP</v>
      </c>
    </row>
    <row r="9311" spans="12:12">
      <c r="L9311" s="16" t="str">
        <f t="shared" si="401"/>
        <v>OP</v>
      </c>
    </row>
    <row r="9312" spans="12:12">
      <c r="L9312" s="16" t="str">
        <f t="shared" si="401"/>
        <v>OP</v>
      </c>
    </row>
    <row r="9313" spans="12:12">
      <c r="L9313" s="16" t="str">
        <f t="shared" si="401"/>
        <v>OP</v>
      </c>
    </row>
    <row r="9314" spans="12:12">
      <c r="L9314" s="16" t="str">
        <f t="shared" si="401"/>
        <v>OP</v>
      </c>
    </row>
    <row r="9315" spans="12:12">
      <c r="L9315" s="16" t="str">
        <f t="shared" si="401"/>
        <v>OP</v>
      </c>
    </row>
    <row r="9316" spans="12:12">
      <c r="L9316" s="16" t="str">
        <f t="shared" si="401"/>
        <v>OP</v>
      </c>
    </row>
    <row r="9317" spans="12:12">
      <c r="L9317" s="16" t="str">
        <f t="shared" si="401"/>
        <v>OP</v>
      </c>
    </row>
    <row r="9318" spans="12:12">
      <c r="L9318" s="16" t="str">
        <f t="shared" si="401"/>
        <v>OP</v>
      </c>
    </row>
    <row r="9319" spans="12:12">
      <c r="L9319" s="16" t="str">
        <f t="shared" si="401"/>
        <v>OP</v>
      </c>
    </row>
    <row r="9320" spans="12:12">
      <c r="L9320" s="16" t="str">
        <f t="shared" si="401"/>
        <v>OP</v>
      </c>
    </row>
    <row r="9321" spans="12:12">
      <c r="L9321" s="16" t="str">
        <f t="shared" si="401"/>
        <v>OP</v>
      </c>
    </row>
    <row r="9322" spans="12:12">
      <c r="L9322" s="16" t="str">
        <f t="shared" si="401"/>
        <v>OP</v>
      </c>
    </row>
    <row r="9323" spans="12:12">
      <c r="L9323" s="16" t="str">
        <f t="shared" si="401"/>
        <v>OP</v>
      </c>
    </row>
    <row r="9324" spans="12:12">
      <c r="L9324" s="16" t="str">
        <f t="shared" si="401"/>
        <v>OP</v>
      </c>
    </row>
    <row r="9325" spans="12:12">
      <c r="L9325" s="16" t="str">
        <f t="shared" si="401"/>
        <v>OP</v>
      </c>
    </row>
    <row r="9326" spans="12:12">
      <c r="L9326" s="16" t="str">
        <f t="shared" si="401"/>
        <v>OP</v>
      </c>
    </row>
    <row r="9327" spans="12:12">
      <c r="L9327" s="16" t="str">
        <f t="shared" si="401"/>
        <v>OP</v>
      </c>
    </row>
    <row r="9328" spans="12:12">
      <c r="L9328" s="16" t="str">
        <f t="shared" si="401"/>
        <v>OP</v>
      </c>
    </row>
    <row r="9329" spans="12:12">
      <c r="L9329" s="16" t="str">
        <f t="shared" si="401"/>
        <v>OP</v>
      </c>
    </row>
    <row r="9330" spans="12:12">
      <c r="L9330" s="16" t="str">
        <f t="shared" si="401"/>
        <v>OP</v>
      </c>
    </row>
    <row r="9331" spans="12:12">
      <c r="L9331" s="16" t="str">
        <f t="shared" si="401"/>
        <v>OP</v>
      </c>
    </row>
    <row r="9332" spans="12:12">
      <c r="L9332" s="16" t="str">
        <f t="shared" si="401"/>
        <v>OP</v>
      </c>
    </row>
    <row r="9333" spans="12:12">
      <c r="L9333" s="16" t="str">
        <f t="shared" si="401"/>
        <v>OP</v>
      </c>
    </row>
    <row r="9334" spans="12:12">
      <c r="L9334" s="16" t="str">
        <f t="shared" si="401"/>
        <v>OP</v>
      </c>
    </row>
    <row r="9335" spans="12:12">
      <c r="L9335" s="16" t="str">
        <f t="shared" si="401"/>
        <v>OP</v>
      </c>
    </row>
    <row r="9336" spans="12:12">
      <c r="L9336" s="16" t="str">
        <f t="shared" si="401"/>
        <v>OP</v>
      </c>
    </row>
    <row r="9337" spans="12:12">
      <c r="L9337" s="16" t="str">
        <f t="shared" si="401"/>
        <v>OP</v>
      </c>
    </row>
    <row r="9338" spans="12:12">
      <c r="L9338" s="16" t="str">
        <f t="shared" si="401"/>
        <v>OP</v>
      </c>
    </row>
    <row r="9339" spans="12:12">
      <c r="L9339" s="16" t="str">
        <f t="shared" si="401"/>
        <v>OP</v>
      </c>
    </row>
    <row r="9340" spans="12:12">
      <c r="L9340" s="16" t="str">
        <f t="shared" si="401"/>
        <v>OP</v>
      </c>
    </row>
    <row r="9341" spans="12:12">
      <c r="L9341" s="16" t="str">
        <f t="shared" si="401"/>
        <v>OP</v>
      </c>
    </row>
    <row r="9342" spans="12:12">
      <c r="L9342" s="16" t="str">
        <f t="shared" si="401"/>
        <v>OP</v>
      </c>
    </row>
    <row r="9343" spans="12:12">
      <c r="L9343" s="16" t="str">
        <f t="shared" si="401"/>
        <v>OP</v>
      </c>
    </row>
    <row r="9344" spans="12:12">
      <c r="L9344" s="16" t="str">
        <f t="shared" si="401"/>
        <v>OP</v>
      </c>
    </row>
    <row r="9345" spans="12:12">
      <c r="L9345" s="16" t="str">
        <f t="shared" si="401"/>
        <v>OP</v>
      </c>
    </row>
    <row r="9346" spans="12:12">
      <c r="L9346" s="16" t="str">
        <f t="shared" si="401"/>
        <v>OP</v>
      </c>
    </row>
    <row r="9347" spans="12:12">
      <c r="L9347" s="16" t="str">
        <f t="shared" si="401"/>
        <v>OP</v>
      </c>
    </row>
    <row r="9348" spans="12:12">
      <c r="L9348" s="16" t="str">
        <f t="shared" si="401"/>
        <v>OP</v>
      </c>
    </row>
    <row r="9349" spans="12:12">
      <c r="L9349" s="16" t="str">
        <f t="shared" si="401"/>
        <v>OP</v>
      </c>
    </row>
    <row r="9350" spans="12:12">
      <c r="L9350" s="16" t="str">
        <f t="shared" ref="L9350:L9413" si="402">IF(J9350&lt;0.9993,"OP","")</f>
        <v>OP</v>
      </c>
    </row>
    <row r="9351" spans="12:12">
      <c r="L9351" s="16" t="str">
        <f t="shared" si="402"/>
        <v>OP</v>
      </c>
    </row>
    <row r="9352" spans="12:12">
      <c r="L9352" s="16" t="str">
        <f t="shared" si="402"/>
        <v>OP</v>
      </c>
    </row>
    <row r="9353" spans="12:12">
      <c r="L9353" s="16" t="str">
        <f t="shared" si="402"/>
        <v>OP</v>
      </c>
    </row>
    <row r="9354" spans="12:12">
      <c r="L9354" s="16" t="str">
        <f t="shared" si="402"/>
        <v>OP</v>
      </c>
    </row>
    <row r="9355" spans="12:12">
      <c r="L9355" s="16" t="str">
        <f t="shared" si="402"/>
        <v>OP</v>
      </c>
    </row>
    <row r="9356" spans="12:12">
      <c r="L9356" s="16" t="str">
        <f t="shared" si="402"/>
        <v>OP</v>
      </c>
    </row>
    <row r="9357" spans="12:12">
      <c r="L9357" s="16" t="str">
        <f t="shared" si="402"/>
        <v>OP</v>
      </c>
    </row>
    <row r="9358" spans="12:12">
      <c r="L9358" s="16" t="str">
        <f t="shared" si="402"/>
        <v>OP</v>
      </c>
    </row>
    <row r="9359" spans="12:12">
      <c r="L9359" s="16" t="str">
        <f t="shared" si="402"/>
        <v>OP</v>
      </c>
    </row>
    <row r="9360" spans="12:12">
      <c r="L9360" s="16" t="str">
        <f t="shared" si="402"/>
        <v>OP</v>
      </c>
    </row>
    <row r="9361" spans="12:12">
      <c r="L9361" s="16" t="str">
        <f t="shared" si="402"/>
        <v>OP</v>
      </c>
    </row>
    <row r="9362" spans="12:12">
      <c r="L9362" s="16" t="str">
        <f t="shared" si="402"/>
        <v>OP</v>
      </c>
    </row>
    <row r="9363" spans="12:12">
      <c r="L9363" s="16" t="str">
        <f t="shared" si="402"/>
        <v>OP</v>
      </c>
    </row>
    <row r="9364" spans="12:12">
      <c r="L9364" s="16" t="str">
        <f t="shared" si="402"/>
        <v>OP</v>
      </c>
    </row>
    <row r="9365" spans="12:12">
      <c r="L9365" s="16" t="str">
        <f t="shared" si="402"/>
        <v>OP</v>
      </c>
    </row>
    <row r="9366" spans="12:12">
      <c r="L9366" s="16" t="str">
        <f t="shared" si="402"/>
        <v>OP</v>
      </c>
    </row>
    <row r="9367" spans="12:12">
      <c r="L9367" s="16" t="str">
        <f t="shared" si="402"/>
        <v>OP</v>
      </c>
    </row>
    <row r="9368" spans="12:12">
      <c r="L9368" s="16" t="str">
        <f t="shared" si="402"/>
        <v>OP</v>
      </c>
    </row>
    <row r="9369" spans="12:12">
      <c r="L9369" s="16" t="str">
        <f t="shared" si="402"/>
        <v>OP</v>
      </c>
    </row>
    <row r="9370" spans="12:12">
      <c r="L9370" s="16" t="str">
        <f t="shared" si="402"/>
        <v>OP</v>
      </c>
    </row>
    <row r="9371" spans="12:12">
      <c r="L9371" s="16" t="str">
        <f t="shared" si="402"/>
        <v>OP</v>
      </c>
    </row>
    <row r="9372" spans="12:12">
      <c r="L9372" s="16" t="str">
        <f t="shared" si="402"/>
        <v>OP</v>
      </c>
    </row>
    <row r="9373" spans="12:12">
      <c r="L9373" s="16" t="str">
        <f t="shared" si="402"/>
        <v>OP</v>
      </c>
    </row>
    <row r="9374" spans="12:12">
      <c r="L9374" s="16" t="str">
        <f t="shared" si="402"/>
        <v>OP</v>
      </c>
    </row>
    <row r="9375" spans="12:12">
      <c r="L9375" s="16" t="str">
        <f t="shared" si="402"/>
        <v>OP</v>
      </c>
    </row>
    <row r="9376" spans="12:12">
      <c r="L9376" s="16" t="str">
        <f t="shared" si="402"/>
        <v>OP</v>
      </c>
    </row>
    <row r="9377" spans="12:12">
      <c r="L9377" s="16" t="str">
        <f t="shared" si="402"/>
        <v>OP</v>
      </c>
    </row>
    <row r="9378" spans="12:12">
      <c r="L9378" s="16" t="str">
        <f t="shared" si="402"/>
        <v>OP</v>
      </c>
    </row>
    <row r="9379" spans="12:12">
      <c r="L9379" s="16" t="str">
        <f t="shared" si="402"/>
        <v>OP</v>
      </c>
    </row>
    <row r="9380" spans="12:12">
      <c r="L9380" s="16" t="str">
        <f t="shared" si="402"/>
        <v>OP</v>
      </c>
    </row>
    <row r="9381" spans="12:12">
      <c r="L9381" s="16" t="str">
        <f t="shared" si="402"/>
        <v>OP</v>
      </c>
    </row>
    <row r="9382" spans="12:12">
      <c r="L9382" s="16" t="str">
        <f t="shared" si="402"/>
        <v>OP</v>
      </c>
    </row>
    <row r="9383" spans="12:12">
      <c r="L9383" s="16" t="str">
        <f t="shared" si="402"/>
        <v>OP</v>
      </c>
    </row>
    <row r="9384" spans="12:12">
      <c r="L9384" s="16" t="str">
        <f t="shared" si="402"/>
        <v>OP</v>
      </c>
    </row>
    <row r="9385" spans="12:12">
      <c r="L9385" s="16" t="str">
        <f t="shared" si="402"/>
        <v>OP</v>
      </c>
    </row>
    <row r="9386" spans="12:12">
      <c r="L9386" s="16" t="str">
        <f t="shared" si="402"/>
        <v>OP</v>
      </c>
    </row>
    <row r="9387" spans="12:12">
      <c r="L9387" s="16" t="str">
        <f t="shared" si="402"/>
        <v>OP</v>
      </c>
    </row>
    <row r="9388" spans="12:12">
      <c r="L9388" s="16" t="str">
        <f t="shared" si="402"/>
        <v>OP</v>
      </c>
    </row>
    <row r="9389" spans="12:12">
      <c r="L9389" s="16" t="str">
        <f t="shared" si="402"/>
        <v>OP</v>
      </c>
    </row>
    <row r="9390" spans="12:12">
      <c r="L9390" s="16" t="str">
        <f t="shared" si="402"/>
        <v>OP</v>
      </c>
    </row>
    <row r="9391" spans="12:12">
      <c r="L9391" s="16" t="str">
        <f t="shared" si="402"/>
        <v>OP</v>
      </c>
    </row>
    <row r="9392" spans="12:12">
      <c r="L9392" s="16" t="str">
        <f t="shared" si="402"/>
        <v>OP</v>
      </c>
    </row>
    <row r="9393" spans="12:12">
      <c r="L9393" s="16" t="str">
        <f t="shared" si="402"/>
        <v>OP</v>
      </c>
    </row>
    <row r="9394" spans="12:12">
      <c r="L9394" s="16" t="str">
        <f t="shared" si="402"/>
        <v>OP</v>
      </c>
    </row>
    <row r="9395" spans="12:12">
      <c r="L9395" s="16" t="str">
        <f t="shared" si="402"/>
        <v>OP</v>
      </c>
    </row>
    <row r="9396" spans="12:12">
      <c r="L9396" s="16" t="str">
        <f t="shared" si="402"/>
        <v>OP</v>
      </c>
    </row>
    <row r="9397" spans="12:12">
      <c r="L9397" s="16" t="str">
        <f t="shared" si="402"/>
        <v>OP</v>
      </c>
    </row>
    <row r="9398" spans="12:12">
      <c r="L9398" s="16" t="str">
        <f t="shared" si="402"/>
        <v>OP</v>
      </c>
    </row>
    <row r="9399" spans="12:12">
      <c r="L9399" s="16" t="str">
        <f t="shared" si="402"/>
        <v>OP</v>
      </c>
    </row>
    <row r="9400" spans="12:12">
      <c r="L9400" s="16" t="str">
        <f t="shared" si="402"/>
        <v>OP</v>
      </c>
    </row>
    <row r="9401" spans="12:12">
      <c r="L9401" s="16" t="str">
        <f t="shared" si="402"/>
        <v>OP</v>
      </c>
    </row>
    <row r="9402" spans="12:12">
      <c r="L9402" s="16" t="str">
        <f t="shared" si="402"/>
        <v>OP</v>
      </c>
    </row>
    <row r="9403" spans="12:12">
      <c r="L9403" s="16" t="str">
        <f t="shared" si="402"/>
        <v>OP</v>
      </c>
    </row>
    <row r="9404" spans="12:12">
      <c r="L9404" s="16" t="str">
        <f t="shared" si="402"/>
        <v>OP</v>
      </c>
    </row>
    <row r="9405" spans="12:12">
      <c r="L9405" s="16" t="str">
        <f t="shared" si="402"/>
        <v>OP</v>
      </c>
    </row>
    <row r="9406" spans="12:12">
      <c r="L9406" s="16" t="str">
        <f t="shared" si="402"/>
        <v>OP</v>
      </c>
    </row>
    <row r="9407" spans="12:12">
      <c r="L9407" s="16" t="str">
        <f t="shared" si="402"/>
        <v>OP</v>
      </c>
    </row>
    <row r="9408" spans="12:12">
      <c r="L9408" s="16" t="str">
        <f t="shared" si="402"/>
        <v>OP</v>
      </c>
    </row>
    <row r="9409" spans="12:12">
      <c r="L9409" s="16" t="str">
        <f t="shared" si="402"/>
        <v>OP</v>
      </c>
    </row>
    <row r="9410" spans="12:12">
      <c r="L9410" s="16" t="str">
        <f t="shared" si="402"/>
        <v>OP</v>
      </c>
    </row>
    <row r="9411" spans="12:12">
      <c r="L9411" s="16" t="str">
        <f t="shared" si="402"/>
        <v>OP</v>
      </c>
    </row>
    <row r="9412" spans="12:12">
      <c r="L9412" s="16" t="str">
        <f t="shared" si="402"/>
        <v>OP</v>
      </c>
    </row>
    <row r="9413" spans="12:12">
      <c r="L9413" s="16" t="str">
        <f t="shared" si="402"/>
        <v>OP</v>
      </c>
    </row>
    <row r="9414" spans="12:12">
      <c r="L9414" s="16" t="str">
        <f t="shared" ref="L9414:L9477" si="403">IF(J9414&lt;0.9993,"OP","")</f>
        <v>OP</v>
      </c>
    </row>
    <row r="9415" spans="12:12">
      <c r="L9415" s="16" t="str">
        <f t="shared" si="403"/>
        <v>OP</v>
      </c>
    </row>
    <row r="9416" spans="12:12">
      <c r="L9416" s="16" t="str">
        <f t="shared" si="403"/>
        <v>OP</v>
      </c>
    </row>
    <row r="9417" spans="12:12">
      <c r="L9417" s="16" t="str">
        <f t="shared" si="403"/>
        <v>OP</v>
      </c>
    </row>
    <row r="9418" spans="12:12">
      <c r="L9418" s="16" t="str">
        <f t="shared" si="403"/>
        <v>OP</v>
      </c>
    </row>
    <row r="9419" spans="12:12">
      <c r="L9419" s="16" t="str">
        <f t="shared" si="403"/>
        <v>OP</v>
      </c>
    </row>
    <row r="9420" spans="12:12">
      <c r="L9420" s="16" t="str">
        <f t="shared" si="403"/>
        <v>OP</v>
      </c>
    </row>
    <row r="9421" spans="12:12">
      <c r="L9421" s="16" t="str">
        <f t="shared" si="403"/>
        <v>OP</v>
      </c>
    </row>
    <row r="9422" spans="12:12">
      <c r="L9422" s="16" t="str">
        <f t="shared" si="403"/>
        <v>OP</v>
      </c>
    </row>
    <row r="9423" spans="12:12">
      <c r="L9423" s="16" t="str">
        <f t="shared" si="403"/>
        <v>OP</v>
      </c>
    </row>
    <row r="9424" spans="12:12">
      <c r="L9424" s="16" t="str">
        <f t="shared" si="403"/>
        <v>OP</v>
      </c>
    </row>
    <row r="9425" spans="12:12">
      <c r="L9425" s="16" t="str">
        <f t="shared" si="403"/>
        <v>OP</v>
      </c>
    </row>
    <row r="9426" spans="12:12">
      <c r="L9426" s="16" t="str">
        <f t="shared" si="403"/>
        <v>OP</v>
      </c>
    </row>
    <row r="9427" spans="12:12">
      <c r="L9427" s="16" t="str">
        <f t="shared" si="403"/>
        <v>OP</v>
      </c>
    </row>
    <row r="9428" spans="12:12">
      <c r="L9428" s="16" t="str">
        <f t="shared" si="403"/>
        <v>OP</v>
      </c>
    </row>
    <row r="9429" spans="12:12">
      <c r="L9429" s="16" t="str">
        <f t="shared" si="403"/>
        <v>OP</v>
      </c>
    </row>
    <row r="9430" spans="12:12">
      <c r="L9430" s="16" t="str">
        <f t="shared" si="403"/>
        <v>OP</v>
      </c>
    </row>
    <row r="9431" spans="12:12">
      <c r="L9431" s="16" t="str">
        <f t="shared" si="403"/>
        <v>OP</v>
      </c>
    </row>
    <row r="9432" spans="12:12">
      <c r="L9432" s="16" t="str">
        <f t="shared" si="403"/>
        <v>OP</v>
      </c>
    </row>
    <row r="9433" spans="12:12">
      <c r="L9433" s="16" t="str">
        <f t="shared" si="403"/>
        <v>OP</v>
      </c>
    </row>
    <row r="9434" spans="12:12">
      <c r="L9434" s="16" t="str">
        <f t="shared" si="403"/>
        <v>OP</v>
      </c>
    </row>
    <row r="9435" spans="12:12">
      <c r="L9435" s="16" t="str">
        <f t="shared" si="403"/>
        <v>OP</v>
      </c>
    </row>
    <row r="9436" spans="12:12">
      <c r="L9436" s="16" t="str">
        <f t="shared" si="403"/>
        <v>OP</v>
      </c>
    </row>
    <row r="9437" spans="12:12">
      <c r="L9437" s="16" t="str">
        <f t="shared" si="403"/>
        <v>OP</v>
      </c>
    </row>
    <row r="9438" spans="12:12">
      <c r="L9438" s="16" t="str">
        <f t="shared" si="403"/>
        <v>OP</v>
      </c>
    </row>
    <row r="9439" spans="12:12">
      <c r="L9439" s="16" t="str">
        <f t="shared" si="403"/>
        <v>OP</v>
      </c>
    </row>
    <row r="9440" spans="12:12">
      <c r="L9440" s="16" t="str">
        <f t="shared" si="403"/>
        <v>OP</v>
      </c>
    </row>
    <row r="9441" spans="12:12">
      <c r="L9441" s="16" t="str">
        <f t="shared" si="403"/>
        <v>OP</v>
      </c>
    </row>
    <row r="9442" spans="12:12">
      <c r="L9442" s="16" t="str">
        <f t="shared" si="403"/>
        <v>OP</v>
      </c>
    </row>
    <row r="9443" spans="12:12">
      <c r="L9443" s="16" t="str">
        <f t="shared" si="403"/>
        <v>OP</v>
      </c>
    </row>
    <row r="9444" spans="12:12">
      <c r="L9444" s="16" t="str">
        <f t="shared" si="403"/>
        <v>OP</v>
      </c>
    </row>
    <row r="9445" spans="12:12">
      <c r="L9445" s="16" t="str">
        <f t="shared" si="403"/>
        <v>OP</v>
      </c>
    </row>
    <row r="9446" spans="12:12">
      <c r="L9446" s="16" t="str">
        <f t="shared" si="403"/>
        <v>OP</v>
      </c>
    </row>
    <row r="9447" spans="12:12">
      <c r="L9447" s="16" t="str">
        <f t="shared" si="403"/>
        <v>OP</v>
      </c>
    </row>
    <row r="9448" spans="12:12">
      <c r="L9448" s="16" t="str">
        <f t="shared" si="403"/>
        <v>OP</v>
      </c>
    </row>
    <row r="9449" spans="12:12">
      <c r="L9449" s="16" t="str">
        <f t="shared" si="403"/>
        <v>OP</v>
      </c>
    </row>
    <row r="9450" spans="12:12">
      <c r="L9450" s="16" t="str">
        <f t="shared" si="403"/>
        <v>OP</v>
      </c>
    </row>
    <row r="9451" spans="12:12">
      <c r="L9451" s="16" t="str">
        <f t="shared" si="403"/>
        <v>OP</v>
      </c>
    </row>
    <row r="9452" spans="12:12">
      <c r="L9452" s="16" t="str">
        <f t="shared" si="403"/>
        <v>OP</v>
      </c>
    </row>
    <row r="9453" spans="12:12">
      <c r="L9453" s="16" t="str">
        <f t="shared" si="403"/>
        <v>OP</v>
      </c>
    </row>
    <row r="9454" spans="12:12">
      <c r="L9454" s="16" t="str">
        <f t="shared" si="403"/>
        <v>OP</v>
      </c>
    </row>
    <row r="9455" spans="12:12">
      <c r="L9455" s="16" t="str">
        <f t="shared" si="403"/>
        <v>OP</v>
      </c>
    </row>
    <row r="9456" spans="12:12">
      <c r="L9456" s="16" t="str">
        <f t="shared" si="403"/>
        <v>OP</v>
      </c>
    </row>
    <row r="9457" spans="12:12">
      <c r="L9457" s="16" t="str">
        <f t="shared" si="403"/>
        <v>OP</v>
      </c>
    </row>
    <row r="9458" spans="12:12">
      <c r="L9458" s="16" t="str">
        <f t="shared" si="403"/>
        <v>OP</v>
      </c>
    </row>
    <row r="9459" spans="12:12">
      <c r="L9459" s="16" t="str">
        <f t="shared" si="403"/>
        <v>OP</v>
      </c>
    </row>
    <row r="9460" spans="12:12">
      <c r="L9460" s="16" t="str">
        <f t="shared" si="403"/>
        <v>OP</v>
      </c>
    </row>
    <row r="9461" spans="12:12">
      <c r="L9461" s="16" t="str">
        <f t="shared" si="403"/>
        <v>OP</v>
      </c>
    </row>
    <row r="9462" spans="12:12">
      <c r="L9462" s="16" t="str">
        <f t="shared" si="403"/>
        <v>OP</v>
      </c>
    </row>
    <row r="9463" spans="12:12">
      <c r="L9463" s="16" t="str">
        <f t="shared" si="403"/>
        <v>OP</v>
      </c>
    </row>
    <row r="9464" spans="12:12">
      <c r="L9464" s="16" t="str">
        <f t="shared" si="403"/>
        <v>OP</v>
      </c>
    </row>
    <row r="9465" spans="12:12">
      <c r="L9465" s="16" t="str">
        <f t="shared" si="403"/>
        <v>OP</v>
      </c>
    </row>
    <row r="9466" spans="12:12">
      <c r="L9466" s="16" t="str">
        <f t="shared" si="403"/>
        <v>OP</v>
      </c>
    </row>
    <row r="9467" spans="12:12">
      <c r="L9467" s="16" t="str">
        <f t="shared" si="403"/>
        <v>OP</v>
      </c>
    </row>
    <row r="9468" spans="12:12">
      <c r="L9468" s="16" t="str">
        <f t="shared" si="403"/>
        <v>OP</v>
      </c>
    </row>
    <row r="9469" spans="12:12">
      <c r="L9469" s="16" t="str">
        <f t="shared" si="403"/>
        <v>OP</v>
      </c>
    </row>
    <row r="9470" spans="12:12">
      <c r="L9470" s="16" t="str">
        <f t="shared" si="403"/>
        <v>OP</v>
      </c>
    </row>
    <row r="9471" spans="12:12">
      <c r="L9471" s="16" t="str">
        <f t="shared" si="403"/>
        <v>OP</v>
      </c>
    </row>
    <row r="9472" spans="12:12">
      <c r="L9472" s="16" t="str">
        <f t="shared" si="403"/>
        <v>OP</v>
      </c>
    </row>
    <row r="9473" spans="12:12">
      <c r="L9473" s="16" t="str">
        <f t="shared" si="403"/>
        <v>OP</v>
      </c>
    </row>
    <row r="9474" spans="12:12">
      <c r="L9474" s="16" t="str">
        <f t="shared" si="403"/>
        <v>OP</v>
      </c>
    </row>
    <row r="9475" spans="12:12">
      <c r="L9475" s="16" t="str">
        <f t="shared" si="403"/>
        <v>OP</v>
      </c>
    </row>
    <row r="9476" spans="12:12">
      <c r="L9476" s="16" t="str">
        <f t="shared" si="403"/>
        <v>OP</v>
      </c>
    </row>
    <row r="9477" spans="12:12">
      <c r="L9477" s="16" t="str">
        <f t="shared" si="403"/>
        <v>OP</v>
      </c>
    </row>
    <row r="9478" spans="12:12">
      <c r="L9478" s="16" t="str">
        <f t="shared" ref="L9478:L9541" si="404">IF(J9478&lt;0.9993,"OP","")</f>
        <v>OP</v>
      </c>
    </row>
    <row r="9479" spans="12:12">
      <c r="L9479" s="16" t="str">
        <f t="shared" si="404"/>
        <v>OP</v>
      </c>
    </row>
    <row r="9480" spans="12:12">
      <c r="L9480" s="16" t="str">
        <f t="shared" si="404"/>
        <v>OP</v>
      </c>
    </row>
    <row r="9481" spans="12:12">
      <c r="L9481" s="16" t="str">
        <f t="shared" si="404"/>
        <v>OP</v>
      </c>
    </row>
    <row r="9482" spans="12:12">
      <c r="L9482" s="16" t="str">
        <f t="shared" si="404"/>
        <v>OP</v>
      </c>
    </row>
    <row r="9483" spans="12:12">
      <c r="L9483" s="16" t="str">
        <f t="shared" si="404"/>
        <v>OP</v>
      </c>
    </row>
    <row r="9484" spans="12:12">
      <c r="L9484" s="16" t="str">
        <f t="shared" si="404"/>
        <v>OP</v>
      </c>
    </row>
    <row r="9485" spans="12:12">
      <c r="L9485" s="16" t="str">
        <f t="shared" si="404"/>
        <v>OP</v>
      </c>
    </row>
    <row r="9486" spans="12:12">
      <c r="L9486" s="16" t="str">
        <f t="shared" si="404"/>
        <v>OP</v>
      </c>
    </row>
    <row r="9487" spans="12:12">
      <c r="L9487" s="16" t="str">
        <f t="shared" si="404"/>
        <v>OP</v>
      </c>
    </row>
    <row r="9488" spans="12:12">
      <c r="L9488" s="16" t="str">
        <f t="shared" si="404"/>
        <v>OP</v>
      </c>
    </row>
    <row r="9489" spans="12:12">
      <c r="L9489" s="16" t="str">
        <f t="shared" si="404"/>
        <v>OP</v>
      </c>
    </row>
    <row r="9490" spans="12:12">
      <c r="L9490" s="16" t="str">
        <f t="shared" si="404"/>
        <v>OP</v>
      </c>
    </row>
    <row r="9491" spans="12:12">
      <c r="L9491" s="16" t="str">
        <f t="shared" si="404"/>
        <v>OP</v>
      </c>
    </row>
    <row r="9492" spans="12:12">
      <c r="L9492" s="16" t="str">
        <f t="shared" si="404"/>
        <v>OP</v>
      </c>
    </row>
    <row r="9493" spans="12:12">
      <c r="L9493" s="16" t="str">
        <f t="shared" si="404"/>
        <v>OP</v>
      </c>
    </row>
    <row r="9494" spans="12:12">
      <c r="L9494" s="16" t="str">
        <f t="shared" si="404"/>
        <v>OP</v>
      </c>
    </row>
    <row r="9495" spans="12:12">
      <c r="L9495" s="16" t="str">
        <f t="shared" si="404"/>
        <v>OP</v>
      </c>
    </row>
    <row r="9496" spans="12:12">
      <c r="L9496" s="16" t="str">
        <f t="shared" si="404"/>
        <v>OP</v>
      </c>
    </row>
    <row r="9497" spans="12:12">
      <c r="L9497" s="16" t="str">
        <f t="shared" si="404"/>
        <v>OP</v>
      </c>
    </row>
    <row r="9498" spans="12:12">
      <c r="L9498" s="16" t="str">
        <f t="shared" si="404"/>
        <v>OP</v>
      </c>
    </row>
    <row r="9499" spans="12:12">
      <c r="L9499" s="16" t="str">
        <f t="shared" si="404"/>
        <v>OP</v>
      </c>
    </row>
    <row r="9500" spans="12:12">
      <c r="L9500" s="16" t="str">
        <f t="shared" si="404"/>
        <v>OP</v>
      </c>
    </row>
    <row r="9501" spans="12:12">
      <c r="L9501" s="16" t="str">
        <f t="shared" si="404"/>
        <v>OP</v>
      </c>
    </row>
    <row r="9502" spans="12:12">
      <c r="L9502" s="16" t="str">
        <f t="shared" si="404"/>
        <v>OP</v>
      </c>
    </row>
    <row r="9503" spans="12:12">
      <c r="L9503" s="16" t="str">
        <f t="shared" si="404"/>
        <v>OP</v>
      </c>
    </row>
    <row r="9504" spans="12:12">
      <c r="L9504" s="16" t="str">
        <f t="shared" si="404"/>
        <v>OP</v>
      </c>
    </row>
    <row r="9505" spans="12:12">
      <c r="L9505" s="16" t="str">
        <f t="shared" si="404"/>
        <v>OP</v>
      </c>
    </row>
    <row r="9506" spans="12:12">
      <c r="L9506" s="16" t="str">
        <f t="shared" si="404"/>
        <v>OP</v>
      </c>
    </row>
    <row r="9507" spans="12:12">
      <c r="L9507" s="16" t="str">
        <f t="shared" si="404"/>
        <v>OP</v>
      </c>
    </row>
    <row r="9508" spans="12:12">
      <c r="L9508" s="16" t="str">
        <f t="shared" si="404"/>
        <v>OP</v>
      </c>
    </row>
    <row r="9509" spans="12:12">
      <c r="L9509" s="16" t="str">
        <f t="shared" si="404"/>
        <v>OP</v>
      </c>
    </row>
    <row r="9510" spans="12:12">
      <c r="L9510" s="16" t="str">
        <f t="shared" si="404"/>
        <v>OP</v>
      </c>
    </row>
    <row r="9511" spans="12:12">
      <c r="L9511" s="16" t="str">
        <f t="shared" si="404"/>
        <v>OP</v>
      </c>
    </row>
    <row r="9512" spans="12:12">
      <c r="L9512" s="16" t="str">
        <f t="shared" si="404"/>
        <v>OP</v>
      </c>
    </row>
    <row r="9513" spans="12:12">
      <c r="L9513" s="16" t="str">
        <f t="shared" si="404"/>
        <v>OP</v>
      </c>
    </row>
    <row r="9514" spans="12:12">
      <c r="L9514" s="16" t="str">
        <f t="shared" si="404"/>
        <v>OP</v>
      </c>
    </row>
    <row r="9515" spans="12:12">
      <c r="L9515" s="16" t="str">
        <f t="shared" si="404"/>
        <v>OP</v>
      </c>
    </row>
    <row r="9516" spans="12:12">
      <c r="L9516" s="16" t="str">
        <f t="shared" si="404"/>
        <v>OP</v>
      </c>
    </row>
    <row r="9517" spans="12:12">
      <c r="L9517" s="16" t="str">
        <f t="shared" si="404"/>
        <v>OP</v>
      </c>
    </row>
    <row r="9518" spans="12:12">
      <c r="L9518" s="16" t="str">
        <f t="shared" si="404"/>
        <v>OP</v>
      </c>
    </row>
    <row r="9519" spans="12:12">
      <c r="L9519" s="16" t="str">
        <f t="shared" si="404"/>
        <v>OP</v>
      </c>
    </row>
    <row r="9520" spans="12:12">
      <c r="L9520" s="16" t="str">
        <f t="shared" si="404"/>
        <v>OP</v>
      </c>
    </row>
    <row r="9521" spans="12:12">
      <c r="L9521" s="16" t="str">
        <f t="shared" si="404"/>
        <v>OP</v>
      </c>
    </row>
    <row r="9522" spans="12:12">
      <c r="L9522" s="16" t="str">
        <f t="shared" si="404"/>
        <v>OP</v>
      </c>
    </row>
    <row r="9523" spans="12:12">
      <c r="L9523" s="16" t="str">
        <f t="shared" si="404"/>
        <v>OP</v>
      </c>
    </row>
    <row r="9524" spans="12:12">
      <c r="L9524" s="16" t="str">
        <f t="shared" si="404"/>
        <v>OP</v>
      </c>
    </row>
    <row r="9525" spans="12:12">
      <c r="L9525" s="16" t="str">
        <f t="shared" si="404"/>
        <v>OP</v>
      </c>
    </row>
    <row r="9526" spans="12:12">
      <c r="L9526" s="16" t="str">
        <f t="shared" si="404"/>
        <v>OP</v>
      </c>
    </row>
    <row r="9527" spans="12:12">
      <c r="L9527" s="16" t="str">
        <f t="shared" si="404"/>
        <v>OP</v>
      </c>
    </row>
    <row r="9528" spans="12:12">
      <c r="L9528" s="16" t="str">
        <f t="shared" si="404"/>
        <v>OP</v>
      </c>
    </row>
    <row r="9529" spans="12:12">
      <c r="L9529" s="16" t="str">
        <f t="shared" si="404"/>
        <v>OP</v>
      </c>
    </row>
    <row r="9530" spans="12:12">
      <c r="L9530" s="16" t="str">
        <f t="shared" si="404"/>
        <v>OP</v>
      </c>
    </row>
    <row r="9531" spans="12:12">
      <c r="L9531" s="16" t="str">
        <f t="shared" si="404"/>
        <v>OP</v>
      </c>
    </row>
    <row r="9532" spans="12:12">
      <c r="L9532" s="16" t="str">
        <f t="shared" si="404"/>
        <v>OP</v>
      </c>
    </row>
    <row r="9533" spans="12:12">
      <c r="L9533" s="16" t="str">
        <f t="shared" si="404"/>
        <v>OP</v>
      </c>
    </row>
    <row r="9534" spans="12:12">
      <c r="L9534" s="16" t="str">
        <f t="shared" si="404"/>
        <v>OP</v>
      </c>
    </row>
    <row r="9535" spans="12:12">
      <c r="L9535" s="16" t="str">
        <f t="shared" si="404"/>
        <v>OP</v>
      </c>
    </row>
    <row r="9536" spans="12:12">
      <c r="L9536" s="16" t="str">
        <f t="shared" si="404"/>
        <v>OP</v>
      </c>
    </row>
    <row r="9537" spans="12:12">
      <c r="L9537" s="16" t="str">
        <f t="shared" si="404"/>
        <v>OP</v>
      </c>
    </row>
    <row r="9538" spans="12:12">
      <c r="L9538" s="16" t="str">
        <f t="shared" si="404"/>
        <v>OP</v>
      </c>
    </row>
    <row r="9539" spans="12:12">
      <c r="L9539" s="16" t="str">
        <f t="shared" si="404"/>
        <v>OP</v>
      </c>
    </row>
    <row r="9540" spans="12:12">
      <c r="L9540" s="16" t="str">
        <f t="shared" si="404"/>
        <v>OP</v>
      </c>
    </row>
    <row r="9541" spans="12:12">
      <c r="L9541" s="16" t="str">
        <f t="shared" si="404"/>
        <v>OP</v>
      </c>
    </row>
    <row r="9542" spans="12:12">
      <c r="L9542" s="16" t="str">
        <f t="shared" ref="L9542:L9605" si="405">IF(J9542&lt;0.9993,"OP","")</f>
        <v>OP</v>
      </c>
    </row>
    <row r="9543" spans="12:12">
      <c r="L9543" s="16" t="str">
        <f t="shared" si="405"/>
        <v>OP</v>
      </c>
    </row>
    <row r="9544" spans="12:12">
      <c r="L9544" s="16" t="str">
        <f t="shared" si="405"/>
        <v>OP</v>
      </c>
    </row>
    <row r="9545" spans="12:12">
      <c r="L9545" s="16" t="str">
        <f t="shared" si="405"/>
        <v>OP</v>
      </c>
    </row>
    <row r="9546" spans="12:12">
      <c r="L9546" s="16" t="str">
        <f t="shared" si="405"/>
        <v>OP</v>
      </c>
    </row>
    <row r="9547" spans="12:12">
      <c r="L9547" s="16" t="str">
        <f t="shared" si="405"/>
        <v>OP</v>
      </c>
    </row>
    <row r="9548" spans="12:12">
      <c r="L9548" s="16" t="str">
        <f t="shared" si="405"/>
        <v>OP</v>
      </c>
    </row>
    <row r="9549" spans="12:12">
      <c r="L9549" s="16" t="str">
        <f t="shared" si="405"/>
        <v>OP</v>
      </c>
    </row>
    <row r="9550" spans="12:12">
      <c r="L9550" s="16" t="str">
        <f t="shared" si="405"/>
        <v>OP</v>
      </c>
    </row>
    <row r="9551" spans="12:12">
      <c r="L9551" s="16" t="str">
        <f t="shared" si="405"/>
        <v>OP</v>
      </c>
    </row>
    <row r="9552" spans="12:12">
      <c r="L9552" s="16" t="str">
        <f t="shared" si="405"/>
        <v>OP</v>
      </c>
    </row>
    <row r="9553" spans="12:12">
      <c r="L9553" s="16" t="str">
        <f t="shared" si="405"/>
        <v>OP</v>
      </c>
    </row>
    <row r="9554" spans="12:12">
      <c r="L9554" s="16" t="str">
        <f t="shared" si="405"/>
        <v>OP</v>
      </c>
    </row>
    <row r="9555" spans="12:12">
      <c r="L9555" s="16" t="str">
        <f t="shared" si="405"/>
        <v>OP</v>
      </c>
    </row>
    <row r="9556" spans="12:12">
      <c r="L9556" s="16" t="str">
        <f t="shared" si="405"/>
        <v>OP</v>
      </c>
    </row>
    <row r="9557" spans="12:12">
      <c r="L9557" s="16" t="str">
        <f t="shared" si="405"/>
        <v>OP</v>
      </c>
    </row>
    <row r="9558" spans="12:12">
      <c r="L9558" s="16" t="str">
        <f t="shared" si="405"/>
        <v>OP</v>
      </c>
    </row>
    <row r="9559" spans="12:12">
      <c r="L9559" s="16" t="str">
        <f t="shared" si="405"/>
        <v>OP</v>
      </c>
    </row>
    <row r="9560" spans="12:12">
      <c r="L9560" s="16" t="str">
        <f t="shared" si="405"/>
        <v>OP</v>
      </c>
    </row>
    <row r="9561" spans="12:12">
      <c r="L9561" s="16" t="str">
        <f t="shared" si="405"/>
        <v>OP</v>
      </c>
    </row>
    <row r="9562" spans="12:12">
      <c r="L9562" s="16" t="str">
        <f t="shared" si="405"/>
        <v>OP</v>
      </c>
    </row>
    <row r="9563" spans="12:12">
      <c r="L9563" s="16" t="str">
        <f t="shared" si="405"/>
        <v>OP</v>
      </c>
    </row>
    <row r="9564" spans="12:12">
      <c r="L9564" s="16" t="str">
        <f t="shared" si="405"/>
        <v>OP</v>
      </c>
    </row>
    <row r="9565" spans="12:12">
      <c r="L9565" s="16" t="str">
        <f t="shared" si="405"/>
        <v>OP</v>
      </c>
    </row>
    <row r="9566" spans="12:12">
      <c r="L9566" s="16" t="str">
        <f t="shared" si="405"/>
        <v>OP</v>
      </c>
    </row>
    <row r="9567" spans="12:12">
      <c r="L9567" s="16" t="str">
        <f t="shared" si="405"/>
        <v>OP</v>
      </c>
    </row>
    <row r="9568" spans="12:12">
      <c r="L9568" s="16" t="str">
        <f t="shared" si="405"/>
        <v>OP</v>
      </c>
    </row>
    <row r="9569" spans="12:12">
      <c r="L9569" s="16" t="str">
        <f t="shared" si="405"/>
        <v>OP</v>
      </c>
    </row>
    <row r="9570" spans="12:12">
      <c r="L9570" s="16" t="str">
        <f t="shared" si="405"/>
        <v>OP</v>
      </c>
    </row>
    <row r="9571" spans="12:12">
      <c r="L9571" s="16" t="str">
        <f t="shared" si="405"/>
        <v>OP</v>
      </c>
    </row>
    <row r="9572" spans="12:12">
      <c r="L9572" s="16" t="str">
        <f t="shared" si="405"/>
        <v>OP</v>
      </c>
    </row>
    <row r="9573" spans="12:12">
      <c r="L9573" s="16" t="str">
        <f t="shared" si="405"/>
        <v>OP</v>
      </c>
    </row>
    <row r="9574" spans="12:12">
      <c r="L9574" s="16" t="str">
        <f t="shared" si="405"/>
        <v>OP</v>
      </c>
    </row>
    <row r="9575" spans="12:12">
      <c r="L9575" s="16" t="str">
        <f t="shared" si="405"/>
        <v>OP</v>
      </c>
    </row>
    <row r="9576" spans="12:12">
      <c r="L9576" s="16" t="str">
        <f t="shared" si="405"/>
        <v>OP</v>
      </c>
    </row>
    <row r="9577" spans="12:12">
      <c r="L9577" s="16" t="str">
        <f t="shared" si="405"/>
        <v>OP</v>
      </c>
    </row>
    <row r="9578" spans="12:12">
      <c r="L9578" s="16" t="str">
        <f t="shared" si="405"/>
        <v>OP</v>
      </c>
    </row>
    <row r="9579" spans="12:12">
      <c r="L9579" s="16" t="str">
        <f t="shared" si="405"/>
        <v>OP</v>
      </c>
    </row>
    <row r="9580" spans="12:12">
      <c r="L9580" s="16" t="str">
        <f t="shared" si="405"/>
        <v>OP</v>
      </c>
    </row>
    <row r="9581" spans="12:12">
      <c r="L9581" s="16" t="str">
        <f t="shared" si="405"/>
        <v>OP</v>
      </c>
    </row>
    <row r="9582" spans="12:12">
      <c r="L9582" s="16" t="str">
        <f t="shared" si="405"/>
        <v>OP</v>
      </c>
    </row>
    <row r="9583" spans="12:12">
      <c r="L9583" s="16" t="str">
        <f t="shared" si="405"/>
        <v>OP</v>
      </c>
    </row>
    <row r="9584" spans="12:12">
      <c r="L9584" s="16" t="str">
        <f t="shared" si="405"/>
        <v>OP</v>
      </c>
    </row>
    <row r="9585" spans="12:12">
      <c r="L9585" s="16" t="str">
        <f t="shared" si="405"/>
        <v>OP</v>
      </c>
    </row>
    <row r="9586" spans="12:12">
      <c r="L9586" s="16" t="str">
        <f t="shared" si="405"/>
        <v>OP</v>
      </c>
    </row>
    <row r="9587" spans="12:12">
      <c r="L9587" s="16" t="str">
        <f t="shared" si="405"/>
        <v>OP</v>
      </c>
    </row>
    <row r="9588" spans="12:12">
      <c r="L9588" s="16" t="str">
        <f t="shared" si="405"/>
        <v>OP</v>
      </c>
    </row>
    <row r="9589" spans="12:12">
      <c r="L9589" s="16" t="str">
        <f t="shared" si="405"/>
        <v>OP</v>
      </c>
    </row>
    <row r="9590" spans="12:12">
      <c r="L9590" s="16" t="str">
        <f t="shared" si="405"/>
        <v>OP</v>
      </c>
    </row>
    <row r="9591" spans="12:12">
      <c r="L9591" s="16" t="str">
        <f t="shared" si="405"/>
        <v>OP</v>
      </c>
    </row>
    <row r="9592" spans="12:12">
      <c r="L9592" s="16" t="str">
        <f t="shared" si="405"/>
        <v>OP</v>
      </c>
    </row>
    <row r="9593" spans="12:12">
      <c r="L9593" s="16" t="str">
        <f t="shared" si="405"/>
        <v>OP</v>
      </c>
    </row>
    <row r="9594" spans="12:12">
      <c r="L9594" s="16" t="str">
        <f t="shared" si="405"/>
        <v>OP</v>
      </c>
    </row>
    <row r="9595" spans="12:12">
      <c r="L9595" s="16" t="str">
        <f t="shared" si="405"/>
        <v>OP</v>
      </c>
    </row>
    <row r="9596" spans="12:12">
      <c r="L9596" s="16" t="str">
        <f t="shared" si="405"/>
        <v>OP</v>
      </c>
    </row>
    <row r="9597" spans="12:12">
      <c r="L9597" s="16" t="str">
        <f t="shared" si="405"/>
        <v>OP</v>
      </c>
    </row>
    <row r="9598" spans="12:12">
      <c r="L9598" s="16" t="str">
        <f t="shared" si="405"/>
        <v>OP</v>
      </c>
    </row>
    <row r="9599" spans="12:12">
      <c r="L9599" s="16" t="str">
        <f t="shared" si="405"/>
        <v>OP</v>
      </c>
    </row>
    <row r="9600" spans="12:12">
      <c r="L9600" s="16" t="str">
        <f t="shared" si="405"/>
        <v>OP</v>
      </c>
    </row>
    <row r="9601" spans="12:12">
      <c r="L9601" s="16" t="str">
        <f t="shared" si="405"/>
        <v>OP</v>
      </c>
    </row>
    <row r="9602" spans="12:12">
      <c r="L9602" s="16" t="str">
        <f t="shared" si="405"/>
        <v>OP</v>
      </c>
    </row>
    <row r="9603" spans="12:12">
      <c r="L9603" s="16" t="str">
        <f t="shared" si="405"/>
        <v>OP</v>
      </c>
    </row>
    <row r="9604" spans="12:12">
      <c r="L9604" s="16" t="str">
        <f t="shared" si="405"/>
        <v>OP</v>
      </c>
    </row>
    <row r="9605" spans="12:12">
      <c r="L9605" s="16" t="str">
        <f t="shared" si="405"/>
        <v>OP</v>
      </c>
    </row>
    <row r="9606" spans="12:12">
      <c r="L9606" s="16" t="str">
        <f t="shared" ref="L9606:L9669" si="406">IF(J9606&lt;0.9993,"OP","")</f>
        <v>OP</v>
      </c>
    </row>
    <row r="9607" spans="12:12">
      <c r="L9607" s="16" t="str">
        <f t="shared" si="406"/>
        <v>OP</v>
      </c>
    </row>
    <row r="9608" spans="12:12">
      <c r="L9608" s="16" t="str">
        <f t="shared" si="406"/>
        <v>OP</v>
      </c>
    </row>
    <row r="9609" spans="12:12">
      <c r="L9609" s="16" t="str">
        <f t="shared" si="406"/>
        <v>OP</v>
      </c>
    </row>
    <row r="9610" spans="12:12">
      <c r="L9610" s="16" t="str">
        <f t="shared" si="406"/>
        <v>OP</v>
      </c>
    </row>
    <row r="9611" spans="12:12">
      <c r="L9611" s="16" t="str">
        <f t="shared" si="406"/>
        <v>OP</v>
      </c>
    </row>
    <row r="9612" spans="12:12">
      <c r="L9612" s="16" t="str">
        <f t="shared" si="406"/>
        <v>OP</v>
      </c>
    </row>
    <row r="9613" spans="12:12">
      <c r="L9613" s="16" t="str">
        <f t="shared" si="406"/>
        <v>OP</v>
      </c>
    </row>
    <row r="9614" spans="12:12">
      <c r="L9614" s="16" t="str">
        <f t="shared" si="406"/>
        <v>OP</v>
      </c>
    </row>
    <row r="9615" spans="12:12">
      <c r="L9615" s="16" t="str">
        <f t="shared" si="406"/>
        <v>OP</v>
      </c>
    </row>
    <row r="9616" spans="12:12">
      <c r="L9616" s="16" t="str">
        <f t="shared" si="406"/>
        <v>OP</v>
      </c>
    </row>
    <row r="9617" spans="12:12">
      <c r="L9617" s="16" t="str">
        <f t="shared" si="406"/>
        <v>OP</v>
      </c>
    </row>
    <row r="9618" spans="12:12">
      <c r="L9618" s="16" t="str">
        <f t="shared" si="406"/>
        <v>OP</v>
      </c>
    </row>
    <row r="9619" spans="12:12">
      <c r="L9619" s="16" t="str">
        <f t="shared" si="406"/>
        <v>OP</v>
      </c>
    </row>
    <row r="9620" spans="12:12">
      <c r="L9620" s="16" t="str">
        <f t="shared" si="406"/>
        <v>OP</v>
      </c>
    </row>
    <row r="9621" spans="12:12">
      <c r="L9621" s="16" t="str">
        <f t="shared" si="406"/>
        <v>OP</v>
      </c>
    </row>
    <row r="9622" spans="12:12">
      <c r="L9622" s="16" t="str">
        <f t="shared" si="406"/>
        <v>OP</v>
      </c>
    </row>
    <row r="9623" spans="12:12">
      <c r="L9623" s="16" t="str">
        <f t="shared" si="406"/>
        <v>OP</v>
      </c>
    </row>
    <row r="9624" spans="12:12">
      <c r="L9624" s="16" t="str">
        <f t="shared" si="406"/>
        <v>OP</v>
      </c>
    </row>
    <row r="9625" spans="12:12">
      <c r="L9625" s="16" t="str">
        <f t="shared" si="406"/>
        <v>OP</v>
      </c>
    </row>
    <row r="9626" spans="12:12">
      <c r="L9626" s="16" t="str">
        <f t="shared" si="406"/>
        <v>OP</v>
      </c>
    </row>
    <row r="9627" spans="12:12">
      <c r="L9627" s="16" t="str">
        <f t="shared" si="406"/>
        <v>OP</v>
      </c>
    </row>
    <row r="9628" spans="12:12">
      <c r="L9628" s="16" t="str">
        <f t="shared" si="406"/>
        <v>OP</v>
      </c>
    </row>
    <row r="9629" spans="12:12">
      <c r="L9629" s="16" t="str">
        <f t="shared" si="406"/>
        <v>OP</v>
      </c>
    </row>
    <row r="9630" spans="12:12">
      <c r="L9630" s="16" t="str">
        <f t="shared" si="406"/>
        <v>OP</v>
      </c>
    </row>
    <row r="9631" spans="12:12">
      <c r="L9631" s="16" t="str">
        <f t="shared" si="406"/>
        <v>OP</v>
      </c>
    </row>
    <row r="9632" spans="12:12">
      <c r="L9632" s="16" t="str">
        <f t="shared" si="406"/>
        <v>OP</v>
      </c>
    </row>
    <row r="9633" spans="12:12">
      <c r="L9633" s="16" t="str">
        <f t="shared" si="406"/>
        <v>OP</v>
      </c>
    </row>
    <row r="9634" spans="12:12">
      <c r="L9634" s="16" t="str">
        <f t="shared" si="406"/>
        <v>OP</v>
      </c>
    </row>
    <row r="9635" spans="12:12">
      <c r="L9635" s="16" t="str">
        <f t="shared" si="406"/>
        <v>OP</v>
      </c>
    </row>
    <row r="9636" spans="12:12">
      <c r="L9636" s="16" t="str">
        <f t="shared" si="406"/>
        <v>OP</v>
      </c>
    </row>
    <row r="9637" spans="12:12">
      <c r="L9637" s="16" t="str">
        <f t="shared" si="406"/>
        <v>OP</v>
      </c>
    </row>
    <row r="9638" spans="12:12">
      <c r="L9638" s="16" t="str">
        <f t="shared" si="406"/>
        <v>OP</v>
      </c>
    </row>
    <row r="9639" spans="12:12">
      <c r="L9639" s="16" t="str">
        <f t="shared" si="406"/>
        <v>OP</v>
      </c>
    </row>
    <row r="9640" spans="12:12">
      <c r="L9640" s="16" t="str">
        <f t="shared" si="406"/>
        <v>OP</v>
      </c>
    </row>
    <row r="9641" spans="12:12">
      <c r="L9641" s="16" t="str">
        <f t="shared" si="406"/>
        <v>OP</v>
      </c>
    </row>
    <row r="9642" spans="12:12">
      <c r="L9642" s="16" t="str">
        <f t="shared" si="406"/>
        <v>OP</v>
      </c>
    </row>
    <row r="9643" spans="12:12">
      <c r="L9643" s="16" t="str">
        <f t="shared" si="406"/>
        <v>OP</v>
      </c>
    </row>
    <row r="9644" spans="12:12">
      <c r="L9644" s="16" t="str">
        <f t="shared" si="406"/>
        <v>OP</v>
      </c>
    </row>
    <row r="9645" spans="12:12">
      <c r="L9645" s="16" t="str">
        <f t="shared" si="406"/>
        <v>OP</v>
      </c>
    </row>
    <row r="9646" spans="12:12">
      <c r="L9646" s="16" t="str">
        <f t="shared" si="406"/>
        <v>OP</v>
      </c>
    </row>
    <row r="9647" spans="12:12">
      <c r="L9647" s="16" t="str">
        <f t="shared" si="406"/>
        <v>OP</v>
      </c>
    </row>
    <row r="9648" spans="12:12">
      <c r="L9648" s="16" t="str">
        <f t="shared" si="406"/>
        <v>OP</v>
      </c>
    </row>
    <row r="9649" spans="12:12">
      <c r="L9649" s="16" t="str">
        <f t="shared" si="406"/>
        <v>OP</v>
      </c>
    </row>
    <row r="9650" spans="12:12">
      <c r="L9650" s="16" t="str">
        <f t="shared" si="406"/>
        <v>OP</v>
      </c>
    </row>
    <row r="9651" spans="12:12">
      <c r="L9651" s="16" t="str">
        <f t="shared" si="406"/>
        <v>OP</v>
      </c>
    </row>
    <row r="9652" spans="12:12">
      <c r="L9652" s="16" t="str">
        <f t="shared" si="406"/>
        <v>OP</v>
      </c>
    </row>
    <row r="9653" spans="12:12">
      <c r="L9653" s="16" t="str">
        <f t="shared" si="406"/>
        <v>OP</v>
      </c>
    </row>
    <row r="9654" spans="12:12">
      <c r="L9654" s="16" t="str">
        <f t="shared" si="406"/>
        <v>OP</v>
      </c>
    </row>
    <row r="9655" spans="12:12">
      <c r="L9655" s="16" t="str">
        <f t="shared" si="406"/>
        <v>OP</v>
      </c>
    </row>
    <row r="9656" spans="12:12">
      <c r="L9656" s="16" t="str">
        <f t="shared" si="406"/>
        <v>OP</v>
      </c>
    </row>
    <row r="9657" spans="12:12">
      <c r="L9657" s="16" t="str">
        <f t="shared" si="406"/>
        <v>OP</v>
      </c>
    </row>
    <row r="9658" spans="12:12">
      <c r="L9658" s="16" t="str">
        <f t="shared" si="406"/>
        <v>OP</v>
      </c>
    </row>
    <row r="9659" spans="12:12">
      <c r="L9659" s="16" t="str">
        <f t="shared" si="406"/>
        <v>OP</v>
      </c>
    </row>
    <row r="9660" spans="12:12">
      <c r="L9660" s="16" t="str">
        <f t="shared" si="406"/>
        <v>OP</v>
      </c>
    </row>
    <row r="9661" spans="12:12">
      <c r="L9661" s="16" t="str">
        <f t="shared" si="406"/>
        <v>OP</v>
      </c>
    </row>
    <row r="9662" spans="12:12">
      <c r="L9662" s="16" t="str">
        <f t="shared" si="406"/>
        <v>OP</v>
      </c>
    </row>
    <row r="9663" spans="12:12">
      <c r="L9663" s="16" t="str">
        <f t="shared" si="406"/>
        <v>OP</v>
      </c>
    </row>
    <row r="9664" spans="12:12">
      <c r="L9664" s="16" t="str">
        <f t="shared" si="406"/>
        <v>OP</v>
      </c>
    </row>
    <row r="9665" spans="12:12">
      <c r="L9665" s="16" t="str">
        <f t="shared" si="406"/>
        <v>OP</v>
      </c>
    </row>
    <row r="9666" spans="12:12">
      <c r="L9666" s="16" t="str">
        <f t="shared" si="406"/>
        <v>OP</v>
      </c>
    </row>
    <row r="9667" spans="12:12">
      <c r="L9667" s="16" t="str">
        <f t="shared" si="406"/>
        <v>OP</v>
      </c>
    </row>
    <row r="9668" spans="12:12">
      <c r="L9668" s="16" t="str">
        <f t="shared" si="406"/>
        <v>OP</v>
      </c>
    </row>
    <row r="9669" spans="12:12">
      <c r="L9669" s="16" t="str">
        <f t="shared" si="406"/>
        <v>OP</v>
      </c>
    </row>
    <row r="9670" spans="12:12">
      <c r="L9670" s="16" t="str">
        <f t="shared" ref="L9670:L9733" si="407">IF(J9670&lt;0.9993,"OP","")</f>
        <v>OP</v>
      </c>
    </row>
    <row r="9671" spans="12:12">
      <c r="L9671" s="16" t="str">
        <f t="shared" si="407"/>
        <v>OP</v>
      </c>
    </row>
    <row r="9672" spans="12:12">
      <c r="L9672" s="16" t="str">
        <f t="shared" si="407"/>
        <v>OP</v>
      </c>
    </row>
    <row r="9673" spans="12:12">
      <c r="L9673" s="16" t="str">
        <f t="shared" si="407"/>
        <v>OP</v>
      </c>
    </row>
    <row r="9674" spans="12:12">
      <c r="L9674" s="16" t="str">
        <f t="shared" si="407"/>
        <v>OP</v>
      </c>
    </row>
    <row r="9675" spans="12:12">
      <c r="L9675" s="16" t="str">
        <f t="shared" si="407"/>
        <v>OP</v>
      </c>
    </row>
    <row r="9676" spans="12:12">
      <c r="L9676" s="16" t="str">
        <f t="shared" si="407"/>
        <v>OP</v>
      </c>
    </row>
    <row r="9677" spans="12:12">
      <c r="L9677" s="16" t="str">
        <f t="shared" si="407"/>
        <v>OP</v>
      </c>
    </row>
    <row r="9678" spans="12:12">
      <c r="L9678" s="16" t="str">
        <f t="shared" si="407"/>
        <v>OP</v>
      </c>
    </row>
    <row r="9679" spans="12:12">
      <c r="L9679" s="16" t="str">
        <f t="shared" si="407"/>
        <v>OP</v>
      </c>
    </row>
    <row r="9680" spans="12:12">
      <c r="L9680" s="16" t="str">
        <f t="shared" si="407"/>
        <v>OP</v>
      </c>
    </row>
    <row r="9681" spans="12:12">
      <c r="L9681" s="16" t="str">
        <f t="shared" si="407"/>
        <v>OP</v>
      </c>
    </row>
    <row r="9682" spans="12:12">
      <c r="L9682" s="16" t="str">
        <f t="shared" si="407"/>
        <v>OP</v>
      </c>
    </row>
    <row r="9683" spans="12:12">
      <c r="L9683" s="16" t="str">
        <f t="shared" si="407"/>
        <v>OP</v>
      </c>
    </row>
    <row r="9684" spans="12:12">
      <c r="L9684" s="16" t="str">
        <f t="shared" si="407"/>
        <v>OP</v>
      </c>
    </row>
    <row r="9685" spans="12:12">
      <c r="L9685" s="16" t="str">
        <f t="shared" si="407"/>
        <v>OP</v>
      </c>
    </row>
    <row r="9686" spans="12:12">
      <c r="L9686" s="16" t="str">
        <f t="shared" si="407"/>
        <v>OP</v>
      </c>
    </row>
    <row r="9687" spans="12:12">
      <c r="L9687" s="16" t="str">
        <f t="shared" si="407"/>
        <v>OP</v>
      </c>
    </row>
    <row r="9688" spans="12:12">
      <c r="L9688" s="16" t="str">
        <f t="shared" si="407"/>
        <v>OP</v>
      </c>
    </row>
    <row r="9689" spans="12:12">
      <c r="L9689" s="16" t="str">
        <f t="shared" si="407"/>
        <v>OP</v>
      </c>
    </row>
    <row r="9690" spans="12:12">
      <c r="L9690" s="16" t="str">
        <f t="shared" si="407"/>
        <v>OP</v>
      </c>
    </row>
    <row r="9691" spans="12:12">
      <c r="L9691" s="16" t="str">
        <f t="shared" si="407"/>
        <v>OP</v>
      </c>
    </row>
    <row r="9692" spans="12:12">
      <c r="L9692" s="16" t="str">
        <f t="shared" si="407"/>
        <v>OP</v>
      </c>
    </row>
    <row r="9693" spans="12:12">
      <c r="L9693" s="16" t="str">
        <f t="shared" si="407"/>
        <v>OP</v>
      </c>
    </row>
    <row r="9694" spans="12:12">
      <c r="L9694" s="16" t="str">
        <f t="shared" si="407"/>
        <v>OP</v>
      </c>
    </row>
    <row r="9695" spans="12:12">
      <c r="L9695" s="16" t="str">
        <f t="shared" si="407"/>
        <v>OP</v>
      </c>
    </row>
    <row r="9696" spans="12:12">
      <c r="L9696" s="16" t="str">
        <f t="shared" si="407"/>
        <v>OP</v>
      </c>
    </row>
    <row r="9697" spans="12:12">
      <c r="L9697" s="16" t="str">
        <f t="shared" si="407"/>
        <v>OP</v>
      </c>
    </row>
    <row r="9698" spans="12:12">
      <c r="L9698" s="16" t="str">
        <f t="shared" si="407"/>
        <v>OP</v>
      </c>
    </row>
    <row r="9699" spans="12:12">
      <c r="L9699" s="16" t="str">
        <f t="shared" si="407"/>
        <v>OP</v>
      </c>
    </row>
    <row r="9700" spans="12:12">
      <c r="L9700" s="16" t="str">
        <f t="shared" si="407"/>
        <v>OP</v>
      </c>
    </row>
    <row r="9701" spans="12:12">
      <c r="L9701" s="16" t="str">
        <f t="shared" si="407"/>
        <v>OP</v>
      </c>
    </row>
    <row r="9702" spans="12:12">
      <c r="L9702" s="16" t="str">
        <f t="shared" si="407"/>
        <v>OP</v>
      </c>
    </row>
    <row r="9703" spans="12:12">
      <c r="L9703" s="16" t="str">
        <f t="shared" si="407"/>
        <v>OP</v>
      </c>
    </row>
    <row r="9704" spans="12:12">
      <c r="L9704" s="16" t="str">
        <f t="shared" si="407"/>
        <v>OP</v>
      </c>
    </row>
    <row r="9705" spans="12:12">
      <c r="L9705" s="16" t="str">
        <f t="shared" si="407"/>
        <v>OP</v>
      </c>
    </row>
    <row r="9706" spans="12:12">
      <c r="L9706" s="16" t="str">
        <f t="shared" si="407"/>
        <v>OP</v>
      </c>
    </row>
    <row r="9707" spans="12:12">
      <c r="L9707" s="16" t="str">
        <f t="shared" si="407"/>
        <v>OP</v>
      </c>
    </row>
    <row r="9708" spans="12:12">
      <c r="L9708" s="16" t="str">
        <f t="shared" si="407"/>
        <v>OP</v>
      </c>
    </row>
    <row r="9709" spans="12:12">
      <c r="L9709" s="16" t="str">
        <f t="shared" si="407"/>
        <v>OP</v>
      </c>
    </row>
    <row r="9710" spans="12:12">
      <c r="L9710" s="16" t="str">
        <f t="shared" si="407"/>
        <v>OP</v>
      </c>
    </row>
    <row r="9711" spans="12:12">
      <c r="L9711" s="16" t="str">
        <f t="shared" si="407"/>
        <v>OP</v>
      </c>
    </row>
    <row r="9712" spans="12:12">
      <c r="L9712" s="16" t="str">
        <f t="shared" si="407"/>
        <v>OP</v>
      </c>
    </row>
    <row r="9713" spans="12:12">
      <c r="L9713" s="16" t="str">
        <f t="shared" si="407"/>
        <v>OP</v>
      </c>
    </row>
    <row r="9714" spans="12:12">
      <c r="L9714" s="16" t="str">
        <f t="shared" si="407"/>
        <v>OP</v>
      </c>
    </row>
    <row r="9715" spans="12:12">
      <c r="L9715" s="16" t="str">
        <f t="shared" si="407"/>
        <v>OP</v>
      </c>
    </row>
    <row r="9716" spans="12:12">
      <c r="L9716" s="16" t="str">
        <f t="shared" si="407"/>
        <v>OP</v>
      </c>
    </row>
    <row r="9717" spans="12:12">
      <c r="L9717" s="16" t="str">
        <f t="shared" si="407"/>
        <v>OP</v>
      </c>
    </row>
    <row r="9718" spans="12:12">
      <c r="L9718" s="16" t="str">
        <f t="shared" si="407"/>
        <v>OP</v>
      </c>
    </row>
    <row r="9719" spans="12:12">
      <c r="L9719" s="16" t="str">
        <f t="shared" si="407"/>
        <v>OP</v>
      </c>
    </row>
    <row r="9720" spans="12:12">
      <c r="L9720" s="16" t="str">
        <f t="shared" si="407"/>
        <v>OP</v>
      </c>
    </row>
    <row r="9721" spans="12:12">
      <c r="L9721" s="16" t="str">
        <f t="shared" si="407"/>
        <v>OP</v>
      </c>
    </row>
    <row r="9722" spans="12:12">
      <c r="L9722" s="16" t="str">
        <f t="shared" si="407"/>
        <v>OP</v>
      </c>
    </row>
    <row r="9723" spans="12:12">
      <c r="L9723" s="16" t="str">
        <f t="shared" si="407"/>
        <v>OP</v>
      </c>
    </row>
    <row r="9724" spans="12:12">
      <c r="L9724" s="16" t="str">
        <f t="shared" si="407"/>
        <v>OP</v>
      </c>
    </row>
    <row r="9725" spans="12:12">
      <c r="L9725" s="16" t="str">
        <f t="shared" si="407"/>
        <v>OP</v>
      </c>
    </row>
    <row r="9726" spans="12:12">
      <c r="L9726" s="16" t="str">
        <f t="shared" si="407"/>
        <v>OP</v>
      </c>
    </row>
    <row r="9727" spans="12:12">
      <c r="L9727" s="16" t="str">
        <f t="shared" si="407"/>
        <v>OP</v>
      </c>
    </row>
    <row r="9728" spans="12:12">
      <c r="L9728" s="16" t="str">
        <f t="shared" si="407"/>
        <v>OP</v>
      </c>
    </row>
    <row r="9729" spans="12:12">
      <c r="L9729" s="16" t="str">
        <f t="shared" si="407"/>
        <v>OP</v>
      </c>
    </row>
    <row r="9730" spans="12:12">
      <c r="L9730" s="16" t="str">
        <f t="shared" si="407"/>
        <v>OP</v>
      </c>
    </row>
    <row r="9731" spans="12:12">
      <c r="L9731" s="16" t="str">
        <f t="shared" si="407"/>
        <v>OP</v>
      </c>
    </row>
    <row r="9732" spans="12:12">
      <c r="L9732" s="16" t="str">
        <f t="shared" si="407"/>
        <v>OP</v>
      </c>
    </row>
    <row r="9733" spans="12:12">
      <c r="L9733" s="16" t="str">
        <f t="shared" si="407"/>
        <v>OP</v>
      </c>
    </row>
    <row r="9734" spans="12:12">
      <c r="L9734" s="16" t="str">
        <f t="shared" ref="L9734:L9797" si="408">IF(J9734&lt;0.9993,"OP","")</f>
        <v>OP</v>
      </c>
    </row>
    <row r="9735" spans="12:12">
      <c r="L9735" s="16" t="str">
        <f t="shared" si="408"/>
        <v>OP</v>
      </c>
    </row>
    <row r="9736" spans="12:12">
      <c r="L9736" s="16" t="str">
        <f t="shared" si="408"/>
        <v>OP</v>
      </c>
    </row>
    <row r="9737" spans="12:12">
      <c r="L9737" s="16" t="str">
        <f t="shared" si="408"/>
        <v>OP</v>
      </c>
    </row>
    <row r="9738" spans="12:12">
      <c r="L9738" s="16" t="str">
        <f t="shared" si="408"/>
        <v>OP</v>
      </c>
    </row>
    <row r="9739" spans="12:12">
      <c r="L9739" s="16" t="str">
        <f t="shared" si="408"/>
        <v>OP</v>
      </c>
    </row>
    <row r="9740" spans="12:12">
      <c r="L9740" s="16" t="str">
        <f t="shared" si="408"/>
        <v>OP</v>
      </c>
    </row>
    <row r="9741" spans="12:12">
      <c r="L9741" s="16" t="str">
        <f t="shared" si="408"/>
        <v>OP</v>
      </c>
    </row>
    <row r="9742" spans="12:12">
      <c r="L9742" s="16" t="str">
        <f t="shared" si="408"/>
        <v>OP</v>
      </c>
    </row>
    <row r="9743" spans="12:12">
      <c r="L9743" s="16" t="str">
        <f t="shared" si="408"/>
        <v>OP</v>
      </c>
    </row>
    <row r="9744" spans="12:12">
      <c r="L9744" s="16" t="str">
        <f t="shared" si="408"/>
        <v>OP</v>
      </c>
    </row>
    <row r="9745" spans="12:12">
      <c r="L9745" s="16" t="str">
        <f t="shared" si="408"/>
        <v>OP</v>
      </c>
    </row>
    <row r="9746" spans="12:12">
      <c r="L9746" s="16" t="str">
        <f t="shared" si="408"/>
        <v>OP</v>
      </c>
    </row>
    <row r="9747" spans="12:12">
      <c r="L9747" s="16" t="str">
        <f t="shared" si="408"/>
        <v>OP</v>
      </c>
    </row>
    <row r="9748" spans="12:12">
      <c r="L9748" s="16" t="str">
        <f t="shared" si="408"/>
        <v>OP</v>
      </c>
    </row>
    <row r="9749" spans="12:12">
      <c r="L9749" s="16" t="str">
        <f t="shared" si="408"/>
        <v>OP</v>
      </c>
    </row>
    <row r="9750" spans="12:12">
      <c r="L9750" s="16" t="str">
        <f t="shared" si="408"/>
        <v>OP</v>
      </c>
    </row>
    <row r="9751" spans="12:12">
      <c r="L9751" s="16" t="str">
        <f t="shared" si="408"/>
        <v>OP</v>
      </c>
    </row>
    <row r="9752" spans="12:12">
      <c r="L9752" s="16" t="str">
        <f t="shared" si="408"/>
        <v>OP</v>
      </c>
    </row>
    <row r="9753" spans="12:12">
      <c r="L9753" s="16" t="str">
        <f t="shared" si="408"/>
        <v>OP</v>
      </c>
    </row>
    <row r="9754" spans="12:12">
      <c r="L9754" s="16" t="str">
        <f t="shared" si="408"/>
        <v>OP</v>
      </c>
    </row>
    <row r="9755" spans="12:12">
      <c r="L9755" s="16" t="str">
        <f t="shared" si="408"/>
        <v>OP</v>
      </c>
    </row>
    <row r="9756" spans="12:12">
      <c r="L9756" s="16" t="str">
        <f t="shared" si="408"/>
        <v>OP</v>
      </c>
    </row>
    <row r="9757" spans="12:12">
      <c r="L9757" s="16" t="str">
        <f t="shared" si="408"/>
        <v>OP</v>
      </c>
    </row>
    <row r="9758" spans="12:12">
      <c r="L9758" s="16" t="str">
        <f t="shared" si="408"/>
        <v>OP</v>
      </c>
    </row>
    <row r="9759" spans="12:12">
      <c r="L9759" s="16" t="str">
        <f t="shared" si="408"/>
        <v>OP</v>
      </c>
    </row>
    <row r="9760" spans="12:12">
      <c r="L9760" s="16" t="str">
        <f t="shared" si="408"/>
        <v>OP</v>
      </c>
    </row>
    <row r="9761" spans="12:12">
      <c r="L9761" s="16" t="str">
        <f t="shared" si="408"/>
        <v>OP</v>
      </c>
    </row>
    <row r="9762" spans="12:12">
      <c r="L9762" s="16" t="str">
        <f t="shared" si="408"/>
        <v>OP</v>
      </c>
    </row>
    <row r="9763" spans="12:12">
      <c r="L9763" s="16" t="str">
        <f t="shared" si="408"/>
        <v>OP</v>
      </c>
    </row>
    <row r="9764" spans="12:12">
      <c r="L9764" s="16" t="str">
        <f t="shared" si="408"/>
        <v>OP</v>
      </c>
    </row>
    <row r="9765" spans="12:12">
      <c r="L9765" s="16" t="str">
        <f t="shared" si="408"/>
        <v>OP</v>
      </c>
    </row>
    <row r="9766" spans="12:12">
      <c r="L9766" s="16" t="str">
        <f t="shared" si="408"/>
        <v>OP</v>
      </c>
    </row>
    <row r="9767" spans="12:12">
      <c r="L9767" s="16" t="str">
        <f t="shared" si="408"/>
        <v>OP</v>
      </c>
    </row>
    <row r="9768" spans="12:12">
      <c r="L9768" s="16" t="str">
        <f t="shared" si="408"/>
        <v>OP</v>
      </c>
    </row>
    <row r="9769" spans="12:12">
      <c r="L9769" s="16" t="str">
        <f t="shared" si="408"/>
        <v>OP</v>
      </c>
    </row>
    <row r="9770" spans="12:12">
      <c r="L9770" s="16" t="str">
        <f t="shared" si="408"/>
        <v>OP</v>
      </c>
    </row>
    <row r="9771" spans="12:12">
      <c r="L9771" s="16" t="str">
        <f t="shared" si="408"/>
        <v>OP</v>
      </c>
    </row>
    <row r="9772" spans="12:12">
      <c r="L9772" s="16" t="str">
        <f t="shared" si="408"/>
        <v>OP</v>
      </c>
    </row>
    <row r="9773" spans="12:12">
      <c r="L9773" s="16" t="str">
        <f t="shared" si="408"/>
        <v>OP</v>
      </c>
    </row>
    <row r="9774" spans="12:12">
      <c r="L9774" s="16" t="str">
        <f t="shared" si="408"/>
        <v>OP</v>
      </c>
    </row>
    <row r="9775" spans="12:12">
      <c r="L9775" s="16" t="str">
        <f t="shared" si="408"/>
        <v>OP</v>
      </c>
    </row>
    <row r="9776" spans="12:12">
      <c r="L9776" s="16" t="str">
        <f t="shared" si="408"/>
        <v>OP</v>
      </c>
    </row>
    <row r="9777" spans="12:12">
      <c r="L9777" s="16" t="str">
        <f t="shared" si="408"/>
        <v>OP</v>
      </c>
    </row>
    <row r="9778" spans="12:12">
      <c r="L9778" s="16" t="str">
        <f t="shared" si="408"/>
        <v>OP</v>
      </c>
    </row>
    <row r="9779" spans="12:12">
      <c r="L9779" s="16" t="str">
        <f t="shared" si="408"/>
        <v>OP</v>
      </c>
    </row>
    <row r="9780" spans="12:12">
      <c r="L9780" s="16" t="str">
        <f t="shared" si="408"/>
        <v>OP</v>
      </c>
    </row>
    <row r="9781" spans="12:12">
      <c r="L9781" s="16" t="str">
        <f t="shared" si="408"/>
        <v>OP</v>
      </c>
    </row>
    <row r="9782" spans="12:12">
      <c r="L9782" s="16" t="str">
        <f t="shared" si="408"/>
        <v>OP</v>
      </c>
    </row>
    <row r="9783" spans="12:12">
      <c r="L9783" s="16" t="str">
        <f t="shared" si="408"/>
        <v>OP</v>
      </c>
    </row>
    <row r="9784" spans="12:12">
      <c r="L9784" s="16" t="str">
        <f t="shared" si="408"/>
        <v>OP</v>
      </c>
    </row>
    <row r="9785" spans="12:12">
      <c r="L9785" s="16" t="str">
        <f t="shared" si="408"/>
        <v>OP</v>
      </c>
    </row>
    <row r="9786" spans="12:12">
      <c r="L9786" s="16" t="str">
        <f t="shared" si="408"/>
        <v>OP</v>
      </c>
    </row>
    <row r="9787" spans="12:12">
      <c r="L9787" s="16" t="str">
        <f t="shared" si="408"/>
        <v>OP</v>
      </c>
    </row>
    <row r="9788" spans="12:12">
      <c r="L9788" s="16" t="str">
        <f t="shared" si="408"/>
        <v>OP</v>
      </c>
    </row>
    <row r="9789" spans="12:12">
      <c r="L9789" s="16" t="str">
        <f t="shared" si="408"/>
        <v>OP</v>
      </c>
    </row>
    <row r="9790" spans="12:12">
      <c r="L9790" s="16" t="str">
        <f t="shared" si="408"/>
        <v>OP</v>
      </c>
    </row>
    <row r="9791" spans="12:12">
      <c r="L9791" s="16" t="str">
        <f t="shared" si="408"/>
        <v>OP</v>
      </c>
    </row>
    <row r="9792" spans="12:12">
      <c r="L9792" s="16" t="str">
        <f t="shared" si="408"/>
        <v>OP</v>
      </c>
    </row>
    <row r="9793" spans="12:12">
      <c r="L9793" s="16" t="str">
        <f t="shared" si="408"/>
        <v>OP</v>
      </c>
    </row>
    <row r="9794" spans="12:12">
      <c r="L9794" s="16" t="str">
        <f t="shared" si="408"/>
        <v>OP</v>
      </c>
    </row>
    <row r="9795" spans="12:12">
      <c r="L9795" s="16" t="str">
        <f t="shared" si="408"/>
        <v>OP</v>
      </c>
    </row>
    <row r="9796" spans="12:12">
      <c r="L9796" s="16" t="str">
        <f t="shared" si="408"/>
        <v>OP</v>
      </c>
    </row>
    <row r="9797" spans="12:12">
      <c r="L9797" s="16" t="str">
        <f t="shared" si="408"/>
        <v>OP</v>
      </c>
    </row>
    <row r="9798" spans="12:12">
      <c r="L9798" s="16" t="str">
        <f t="shared" ref="L9798:L9861" si="409">IF(J9798&lt;0.9993,"OP","")</f>
        <v>OP</v>
      </c>
    </row>
    <row r="9799" spans="12:12">
      <c r="L9799" s="16" t="str">
        <f t="shared" si="409"/>
        <v>OP</v>
      </c>
    </row>
    <row r="9800" spans="12:12">
      <c r="L9800" s="16" t="str">
        <f t="shared" si="409"/>
        <v>OP</v>
      </c>
    </row>
    <row r="9801" spans="12:12">
      <c r="L9801" s="16" t="str">
        <f t="shared" si="409"/>
        <v>OP</v>
      </c>
    </row>
    <row r="9802" spans="12:12">
      <c r="L9802" s="16" t="str">
        <f t="shared" si="409"/>
        <v>OP</v>
      </c>
    </row>
    <row r="9803" spans="12:12">
      <c r="L9803" s="16" t="str">
        <f t="shared" si="409"/>
        <v>OP</v>
      </c>
    </row>
    <row r="9804" spans="12:12">
      <c r="L9804" s="16" t="str">
        <f t="shared" si="409"/>
        <v>OP</v>
      </c>
    </row>
    <row r="9805" spans="12:12">
      <c r="L9805" s="16" t="str">
        <f t="shared" si="409"/>
        <v>OP</v>
      </c>
    </row>
    <row r="9806" spans="12:12">
      <c r="L9806" s="16" t="str">
        <f t="shared" si="409"/>
        <v>OP</v>
      </c>
    </row>
    <row r="9807" spans="12:12">
      <c r="L9807" s="16" t="str">
        <f t="shared" si="409"/>
        <v>OP</v>
      </c>
    </row>
    <row r="9808" spans="12:12">
      <c r="L9808" s="16" t="str">
        <f t="shared" si="409"/>
        <v>OP</v>
      </c>
    </row>
    <row r="9809" spans="12:12">
      <c r="L9809" s="16" t="str">
        <f t="shared" si="409"/>
        <v>OP</v>
      </c>
    </row>
    <row r="9810" spans="12:12">
      <c r="L9810" s="16" t="str">
        <f t="shared" si="409"/>
        <v>OP</v>
      </c>
    </row>
    <row r="9811" spans="12:12">
      <c r="L9811" s="16" t="str">
        <f t="shared" si="409"/>
        <v>OP</v>
      </c>
    </row>
    <row r="9812" spans="12:12">
      <c r="L9812" s="16" t="str">
        <f t="shared" si="409"/>
        <v>OP</v>
      </c>
    </row>
    <row r="9813" spans="12:12">
      <c r="L9813" s="16" t="str">
        <f t="shared" si="409"/>
        <v>OP</v>
      </c>
    </row>
    <row r="9814" spans="12:12">
      <c r="L9814" s="16" t="str">
        <f t="shared" si="409"/>
        <v>OP</v>
      </c>
    </row>
    <row r="9815" spans="12:12">
      <c r="L9815" s="16" t="str">
        <f t="shared" si="409"/>
        <v>OP</v>
      </c>
    </row>
    <row r="9816" spans="12:12">
      <c r="L9816" s="16" t="str">
        <f t="shared" si="409"/>
        <v>OP</v>
      </c>
    </row>
    <row r="9817" spans="12:12">
      <c r="L9817" s="16" t="str">
        <f t="shared" si="409"/>
        <v>OP</v>
      </c>
    </row>
    <row r="9818" spans="12:12">
      <c r="L9818" s="16" t="str">
        <f t="shared" si="409"/>
        <v>OP</v>
      </c>
    </row>
    <row r="9819" spans="12:12">
      <c r="L9819" s="16" t="str">
        <f t="shared" si="409"/>
        <v>OP</v>
      </c>
    </row>
    <row r="9820" spans="12:12">
      <c r="L9820" s="16" t="str">
        <f t="shared" si="409"/>
        <v>OP</v>
      </c>
    </row>
    <row r="9821" spans="12:12">
      <c r="L9821" s="16" t="str">
        <f t="shared" si="409"/>
        <v>OP</v>
      </c>
    </row>
    <row r="9822" spans="12:12">
      <c r="L9822" s="16" t="str">
        <f t="shared" si="409"/>
        <v>OP</v>
      </c>
    </row>
    <row r="9823" spans="12:12">
      <c r="L9823" s="16" t="str">
        <f t="shared" si="409"/>
        <v>OP</v>
      </c>
    </row>
    <row r="9824" spans="12:12">
      <c r="L9824" s="16" t="str">
        <f t="shared" si="409"/>
        <v>OP</v>
      </c>
    </row>
    <row r="9825" spans="12:12">
      <c r="L9825" s="16" t="str">
        <f t="shared" si="409"/>
        <v>OP</v>
      </c>
    </row>
    <row r="9826" spans="12:12">
      <c r="L9826" s="16" t="str">
        <f t="shared" si="409"/>
        <v>OP</v>
      </c>
    </row>
    <row r="9827" spans="12:12">
      <c r="L9827" s="16" t="str">
        <f t="shared" si="409"/>
        <v>OP</v>
      </c>
    </row>
    <row r="9828" spans="12:12">
      <c r="L9828" s="16" t="str">
        <f t="shared" si="409"/>
        <v>OP</v>
      </c>
    </row>
    <row r="9829" spans="12:12">
      <c r="L9829" s="16" t="str">
        <f t="shared" si="409"/>
        <v>OP</v>
      </c>
    </row>
    <row r="9830" spans="12:12">
      <c r="L9830" s="16" t="str">
        <f t="shared" si="409"/>
        <v>OP</v>
      </c>
    </row>
    <row r="9831" spans="12:12">
      <c r="L9831" s="16" t="str">
        <f t="shared" si="409"/>
        <v>OP</v>
      </c>
    </row>
    <row r="9832" spans="12:12">
      <c r="L9832" s="16" t="str">
        <f t="shared" si="409"/>
        <v>OP</v>
      </c>
    </row>
    <row r="9833" spans="12:12">
      <c r="L9833" s="16" t="str">
        <f t="shared" si="409"/>
        <v>OP</v>
      </c>
    </row>
    <row r="9834" spans="12:12">
      <c r="L9834" s="16" t="str">
        <f t="shared" si="409"/>
        <v>OP</v>
      </c>
    </row>
    <row r="9835" spans="12:12">
      <c r="L9835" s="16" t="str">
        <f t="shared" si="409"/>
        <v>OP</v>
      </c>
    </row>
    <row r="9836" spans="12:12">
      <c r="L9836" s="16" t="str">
        <f t="shared" si="409"/>
        <v>OP</v>
      </c>
    </row>
    <row r="9837" spans="12:12">
      <c r="L9837" s="16" t="str">
        <f t="shared" si="409"/>
        <v>OP</v>
      </c>
    </row>
    <row r="9838" spans="12:12">
      <c r="L9838" s="16" t="str">
        <f t="shared" si="409"/>
        <v>OP</v>
      </c>
    </row>
    <row r="9839" spans="12:12">
      <c r="L9839" s="16" t="str">
        <f t="shared" si="409"/>
        <v>OP</v>
      </c>
    </row>
    <row r="9840" spans="12:12">
      <c r="L9840" s="16" t="str">
        <f t="shared" si="409"/>
        <v>OP</v>
      </c>
    </row>
    <row r="9841" spans="12:12">
      <c r="L9841" s="16" t="str">
        <f t="shared" si="409"/>
        <v>OP</v>
      </c>
    </row>
    <row r="9842" spans="12:12">
      <c r="L9842" s="16" t="str">
        <f t="shared" si="409"/>
        <v>OP</v>
      </c>
    </row>
    <row r="9843" spans="12:12">
      <c r="L9843" s="16" t="str">
        <f t="shared" si="409"/>
        <v>OP</v>
      </c>
    </row>
    <row r="9844" spans="12:12">
      <c r="L9844" s="16" t="str">
        <f t="shared" si="409"/>
        <v>OP</v>
      </c>
    </row>
    <row r="9845" spans="12:12">
      <c r="L9845" s="16" t="str">
        <f t="shared" si="409"/>
        <v>OP</v>
      </c>
    </row>
    <row r="9846" spans="12:12">
      <c r="L9846" s="16" t="str">
        <f t="shared" si="409"/>
        <v>OP</v>
      </c>
    </row>
    <row r="9847" spans="12:12">
      <c r="L9847" s="16" t="str">
        <f t="shared" si="409"/>
        <v>OP</v>
      </c>
    </row>
    <row r="9848" spans="12:12">
      <c r="L9848" s="16" t="str">
        <f t="shared" si="409"/>
        <v>OP</v>
      </c>
    </row>
    <row r="9849" spans="12:12">
      <c r="L9849" s="16" t="str">
        <f t="shared" si="409"/>
        <v>OP</v>
      </c>
    </row>
    <row r="9850" spans="12:12">
      <c r="L9850" s="16" t="str">
        <f t="shared" si="409"/>
        <v>OP</v>
      </c>
    </row>
    <row r="9851" spans="12:12">
      <c r="L9851" s="16" t="str">
        <f t="shared" si="409"/>
        <v>OP</v>
      </c>
    </row>
    <row r="9852" spans="12:12">
      <c r="L9852" s="16" t="str">
        <f t="shared" si="409"/>
        <v>OP</v>
      </c>
    </row>
    <row r="9853" spans="12:12">
      <c r="L9853" s="16" t="str">
        <f t="shared" si="409"/>
        <v>OP</v>
      </c>
    </row>
    <row r="9854" spans="12:12">
      <c r="L9854" s="16" t="str">
        <f t="shared" si="409"/>
        <v>OP</v>
      </c>
    </row>
    <row r="9855" spans="12:12">
      <c r="L9855" s="16" t="str">
        <f t="shared" si="409"/>
        <v>OP</v>
      </c>
    </row>
    <row r="9856" spans="12:12">
      <c r="L9856" s="16" t="str">
        <f t="shared" si="409"/>
        <v>OP</v>
      </c>
    </row>
    <row r="9857" spans="12:12">
      <c r="L9857" s="16" t="str">
        <f t="shared" si="409"/>
        <v>OP</v>
      </c>
    </row>
    <row r="9858" spans="12:12">
      <c r="L9858" s="16" t="str">
        <f t="shared" si="409"/>
        <v>OP</v>
      </c>
    </row>
    <row r="9859" spans="12:12">
      <c r="L9859" s="16" t="str">
        <f t="shared" si="409"/>
        <v>OP</v>
      </c>
    </row>
    <row r="9860" spans="12:12">
      <c r="L9860" s="16" t="str">
        <f t="shared" si="409"/>
        <v>OP</v>
      </c>
    </row>
    <row r="9861" spans="12:12">
      <c r="L9861" s="16" t="str">
        <f t="shared" si="409"/>
        <v>OP</v>
      </c>
    </row>
    <row r="9862" spans="12:12">
      <c r="L9862" s="16" t="str">
        <f t="shared" ref="L9862:L9925" si="410">IF(J9862&lt;0.9993,"OP","")</f>
        <v>OP</v>
      </c>
    </row>
    <row r="9863" spans="12:12">
      <c r="L9863" s="16" t="str">
        <f t="shared" si="410"/>
        <v>OP</v>
      </c>
    </row>
    <row r="9864" spans="12:12">
      <c r="L9864" s="16" t="str">
        <f t="shared" si="410"/>
        <v>OP</v>
      </c>
    </row>
    <row r="9865" spans="12:12">
      <c r="L9865" s="16" t="str">
        <f t="shared" si="410"/>
        <v>OP</v>
      </c>
    </row>
    <row r="9866" spans="12:12">
      <c r="L9866" s="16" t="str">
        <f t="shared" si="410"/>
        <v>OP</v>
      </c>
    </row>
    <row r="9867" spans="12:12">
      <c r="L9867" s="16" t="str">
        <f t="shared" si="410"/>
        <v>OP</v>
      </c>
    </row>
    <row r="9868" spans="12:12">
      <c r="L9868" s="16" t="str">
        <f t="shared" si="410"/>
        <v>OP</v>
      </c>
    </row>
    <row r="9869" spans="12:12">
      <c r="L9869" s="16" t="str">
        <f t="shared" si="410"/>
        <v>OP</v>
      </c>
    </row>
    <row r="9870" spans="12:12">
      <c r="L9870" s="16" t="str">
        <f t="shared" si="410"/>
        <v>OP</v>
      </c>
    </row>
    <row r="9871" spans="12:12">
      <c r="L9871" s="16" t="str">
        <f t="shared" si="410"/>
        <v>OP</v>
      </c>
    </row>
    <row r="9872" spans="12:12">
      <c r="L9872" s="16" t="str">
        <f t="shared" si="410"/>
        <v>OP</v>
      </c>
    </row>
    <row r="9873" spans="12:12">
      <c r="L9873" s="16" t="str">
        <f t="shared" si="410"/>
        <v>OP</v>
      </c>
    </row>
    <row r="9874" spans="12:12">
      <c r="L9874" s="16" t="str">
        <f t="shared" si="410"/>
        <v>OP</v>
      </c>
    </row>
    <row r="9875" spans="12:12">
      <c r="L9875" s="16" t="str">
        <f t="shared" si="410"/>
        <v>OP</v>
      </c>
    </row>
    <row r="9876" spans="12:12">
      <c r="L9876" s="16" t="str">
        <f t="shared" si="410"/>
        <v>OP</v>
      </c>
    </row>
    <row r="9877" spans="12:12">
      <c r="L9877" s="16" t="str">
        <f t="shared" si="410"/>
        <v>OP</v>
      </c>
    </row>
    <row r="9878" spans="12:12">
      <c r="L9878" s="16" t="str">
        <f t="shared" si="410"/>
        <v>OP</v>
      </c>
    </row>
    <row r="9879" spans="12:12">
      <c r="L9879" s="16" t="str">
        <f t="shared" si="410"/>
        <v>OP</v>
      </c>
    </row>
    <row r="9880" spans="12:12">
      <c r="L9880" s="16" t="str">
        <f t="shared" si="410"/>
        <v>OP</v>
      </c>
    </row>
    <row r="9881" spans="12:12">
      <c r="L9881" s="16" t="str">
        <f t="shared" si="410"/>
        <v>OP</v>
      </c>
    </row>
    <row r="9882" spans="12:12">
      <c r="L9882" s="16" t="str">
        <f t="shared" si="410"/>
        <v>OP</v>
      </c>
    </row>
    <row r="9883" spans="12:12">
      <c r="L9883" s="16" t="str">
        <f t="shared" si="410"/>
        <v>OP</v>
      </c>
    </row>
    <row r="9884" spans="12:12">
      <c r="L9884" s="16" t="str">
        <f t="shared" si="410"/>
        <v>OP</v>
      </c>
    </row>
    <row r="9885" spans="12:12">
      <c r="L9885" s="16" t="str">
        <f t="shared" si="410"/>
        <v>OP</v>
      </c>
    </row>
    <row r="9886" spans="12:12">
      <c r="L9886" s="16" t="str">
        <f t="shared" si="410"/>
        <v>OP</v>
      </c>
    </row>
    <row r="9887" spans="12:12">
      <c r="L9887" s="16" t="str">
        <f t="shared" si="410"/>
        <v>OP</v>
      </c>
    </row>
    <row r="9888" spans="12:12">
      <c r="L9888" s="16" t="str">
        <f t="shared" si="410"/>
        <v>OP</v>
      </c>
    </row>
    <row r="9889" spans="12:12">
      <c r="L9889" s="16" t="str">
        <f t="shared" si="410"/>
        <v>OP</v>
      </c>
    </row>
    <row r="9890" spans="12:12">
      <c r="L9890" s="16" t="str">
        <f t="shared" si="410"/>
        <v>OP</v>
      </c>
    </row>
    <row r="9891" spans="12:12">
      <c r="L9891" s="16" t="str">
        <f t="shared" si="410"/>
        <v>OP</v>
      </c>
    </row>
    <row r="9892" spans="12:12">
      <c r="L9892" s="16" t="str">
        <f t="shared" si="410"/>
        <v>OP</v>
      </c>
    </row>
    <row r="9893" spans="12:12">
      <c r="L9893" s="16" t="str">
        <f t="shared" si="410"/>
        <v>OP</v>
      </c>
    </row>
    <row r="9894" spans="12:12">
      <c r="L9894" s="16" t="str">
        <f t="shared" si="410"/>
        <v>OP</v>
      </c>
    </row>
    <row r="9895" spans="12:12">
      <c r="L9895" s="16" t="str">
        <f t="shared" si="410"/>
        <v>OP</v>
      </c>
    </row>
    <row r="9896" spans="12:12">
      <c r="L9896" s="16" t="str">
        <f t="shared" si="410"/>
        <v>OP</v>
      </c>
    </row>
    <row r="9897" spans="12:12">
      <c r="L9897" s="16" t="str">
        <f t="shared" si="410"/>
        <v>OP</v>
      </c>
    </row>
    <row r="9898" spans="12:12">
      <c r="L9898" s="16" t="str">
        <f t="shared" si="410"/>
        <v>OP</v>
      </c>
    </row>
    <row r="9899" spans="12:12">
      <c r="L9899" s="16" t="str">
        <f t="shared" si="410"/>
        <v>OP</v>
      </c>
    </row>
    <row r="9900" spans="12:12">
      <c r="L9900" s="16" t="str">
        <f t="shared" si="410"/>
        <v>OP</v>
      </c>
    </row>
    <row r="9901" spans="12:12">
      <c r="L9901" s="16" t="str">
        <f t="shared" si="410"/>
        <v>OP</v>
      </c>
    </row>
    <row r="9902" spans="12:12">
      <c r="L9902" s="16" t="str">
        <f t="shared" si="410"/>
        <v>OP</v>
      </c>
    </row>
    <row r="9903" spans="12:12">
      <c r="L9903" s="16" t="str">
        <f t="shared" si="410"/>
        <v>OP</v>
      </c>
    </row>
    <row r="9904" spans="12:12">
      <c r="L9904" s="16" t="str">
        <f t="shared" si="410"/>
        <v>OP</v>
      </c>
    </row>
    <row r="9905" spans="12:12">
      <c r="L9905" s="16" t="str">
        <f t="shared" si="410"/>
        <v>OP</v>
      </c>
    </row>
    <row r="9906" spans="12:12">
      <c r="L9906" s="16" t="str">
        <f t="shared" si="410"/>
        <v>OP</v>
      </c>
    </row>
    <row r="9907" spans="12:12">
      <c r="L9907" s="16" t="str">
        <f t="shared" si="410"/>
        <v>OP</v>
      </c>
    </row>
    <row r="9908" spans="12:12">
      <c r="L9908" s="16" t="str">
        <f t="shared" si="410"/>
        <v>OP</v>
      </c>
    </row>
    <row r="9909" spans="12:12">
      <c r="L9909" s="16" t="str">
        <f t="shared" si="410"/>
        <v>OP</v>
      </c>
    </row>
    <row r="9910" spans="12:12">
      <c r="L9910" s="16" t="str">
        <f t="shared" si="410"/>
        <v>OP</v>
      </c>
    </row>
    <row r="9911" spans="12:12">
      <c r="L9911" s="16" t="str">
        <f t="shared" si="410"/>
        <v>OP</v>
      </c>
    </row>
    <row r="9912" spans="12:12">
      <c r="L9912" s="16" t="str">
        <f t="shared" si="410"/>
        <v>OP</v>
      </c>
    </row>
    <row r="9913" spans="12:12">
      <c r="L9913" s="16" t="str">
        <f t="shared" si="410"/>
        <v>OP</v>
      </c>
    </row>
    <row r="9914" spans="12:12">
      <c r="L9914" s="16" t="str">
        <f t="shared" si="410"/>
        <v>OP</v>
      </c>
    </row>
    <row r="9915" spans="12:12">
      <c r="L9915" s="16" t="str">
        <f t="shared" si="410"/>
        <v>OP</v>
      </c>
    </row>
    <row r="9916" spans="12:12">
      <c r="L9916" s="16" t="str">
        <f t="shared" si="410"/>
        <v>OP</v>
      </c>
    </row>
    <row r="9917" spans="12:12">
      <c r="L9917" s="16" t="str">
        <f t="shared" si="410"/>
        <v>OP</v>
      </c>
    </row>
    <row r="9918" spans="12:12">
      <c r="L9918" s="16" t="str">
        <f t="shared" si="410"/>
        <v>OP</v>
      </c>
    </row>
    <row r="9919" spans="12:12">
      <c r="L9919" s="16" t="str">
        <f t="shared" si="410"/>
        <v>OP</v>
      </c>
    </row>
    <row r="9920" spans="12:12">
      <c r="L9920" s="16" t="str">
        <f t="shared" si="410"/>
        <v>OP</v>
      </c>
    </row>
    <row r="9921" spans="12:12">
      <c r="L9921" s="16" t="str">
        <f t="shared" si="410"/>
        <v>OP</v>
      </c>
    </row>
    <row r="9922" spans="12:12">
      <c r="L9922" s="16" t="str">
        <f t="shared" si="410"/>
        <v>OP</v>
      </c>
    </row>
    <row r="9923" spans="12:12">
      <c r="L9923" s="16" t="str">
        <f t="shared" si="410"/>
        <v>OP</v>
      </c>
    </row>
    <row r="9924" spans="12:12">
      <c r="L9924" s="16" t="str">
        <f t="shared" si="410"/>
        <v>OP</v>
      </c>
    </row>
    <row r="9925" spans="12:12">
      <c r="L9925" s="16" t="str">
        <f t="shared" si="410"/>
        <v>OP</v>
      </c>
    </row>
    <row r="9926" spans="12:12">
      <c r="L9926" s="16" t="str">
        <f t="shared" ref="L9926:L9989" si="411">IF(J9926&lt;0.9993,"OP","")</f>
        <v>OP</v>
      </c>
    </row>
    <row r="9927" spans="12:12">
      <c r="L9927" s="16" t="str">
        <f t="shared" si="411"/>
        <v>OP</v>
      </c>
    </row>
    <row r="9928" spans="12:12">
      <c r="L9928" s="16" t="str">
        <f t="shared" si="411"/>
        <v>OP</v>
      </c>
    </row>
    <row r="9929" spans="12:12">
      <c r="L9929" s="16" t="str">
        <f t="shared" si="411"/>
        <v>OP</v>
      </c>
    </row>
    <row r="9930" spans="12:12">
      <c r="L9930" s="16" t="str">
        <f t="shared" si="411"/>
        <v>OP</v>
      </c>
    </row>
    <row r="9931" spans="12:12">
      <c r="L9931" s="16" t="str">
        <f t="shared" si="411"/>
        <v>OP</v>
      </c>
    </row>
    <row r="9932" spans="12:12">
      <c r="L9932" s="16" t="str">
        <f t="shared" si="411"/>
        <v>OP</v>
      </c>
    </row>
    <row r="9933" spans="12:12">
      <c r="L9933" s="16" t="str">
        <f t="shared" si="411"/>
        <v>OP</v>
      </c>
    </row>
    <row r="9934" spans="12:12">
      <c r="L9934" s="16" t="str">
        <f t="shared" si="411"/>
        <v>OP</v>
      </c>
    </row>
    <row r="9935" spans="12:12">
      <c r="L9935" s="16" t="str">
        <f t="shared" si="411"/>
        <v>OP</v>
      </c>
    </row>
    <row r="9936" spans="12:12">
      <c r="L9936" s="16" t="str">
        <f t="shared" si="411"/>
        <v>OP</v>
      </c>
    </row>
    <row r="9937" spans="12:12">
      <c r="L9937" s="16" t="str">
        <f t="shared" si="411"/>
        <v>OP</v>
      </c>
    </row>
    <row r="9938" spans="12:12">
      <c r="L9938" s="16" t="str">
        <f t="shared" si="411"/>
        <v>OP</v>
      </c>
    </row>
    <row r="9939" spans="12:12">
      <c r="L9939" s="16" t="str">
        <f t="shared" si="411"/>
        <v>OP</v>
      </c>
    </row>
    <row r="9940" spans="12:12">
      <c r="L9940" s="16" t="str">
        <f t="shared" si="411"/>
        <v>OP</v>
      </c>
    </row>
    <row r="9941" spans="12:12">
      <c r="L9941" s="16" t="str">
        <f t="shared" si="411"/>
        <v>OP</v>
      </c>
    </row>
    <row r="9942" spans="12:12">
      <c r="L9942" s="16" t="str">
        <f t="shared" si="411"/>
        <v>OP</v>
      </c>
    </row>
    <row r="9943" spans="12:12">
      <c r="L9943" s="16" t="str">
        <f t="shared" si="411"/>
        <v>OP</v>
      </c>
    </row>
    <row r="9944" spans="12:12">
      <c r="L9944" s="16" t="str">
        <f t="shared" si="411"/>
        <v>OP</v>
      </c>
    </row>
    <row r="9945" spans="12:12">
      <c r="L9945" s="16" t="str">
        <f t="shared" si="411"/>
        <v>OP</v>
      </c>
    </row>
    <row r="9946" spans="12:12">
      <c r="L9946" s="16" t="str">
        <f t="shared" si="411"/>
        <v>OP</v>
      </c>
    </row>
    <row r="9947" spans="12:12">
      <c r="L9947" s="16" t="str">
        <f t="shared" si="411"/>
        <v>OP</v>
      </c>
    </row>
    <row r="9948" spans="12:12">
      <c r="L9948" s="16" t="str">
        <f t="shared" si="411"/>
        <v>OP</v>
      </c>
    </row>
    <row r="9949" spans="12:12">
      <c r="L9949" s="16" t="str">
        <f t="shared" si="411"/>
        <v>OP</v>
      </c>
    </row>
    <row r="9950" spans="12:12">
      <c r="L9950" s="16" t="str">
        <f t="shared" si="411"/>
        <v>OP</v>
      </c>
    </row>
    <row r="9951" spans="12:12">
      <c r="L9951" s="16" t="str">
        <f t="shared" si="411"/>
        <v>OP</v>
      </c>
    </row>
    <row r="9952" spans="12:12">
      <c r="L9952" s="16" t="str">
        <f t="shared" si="411"/>
        <v>OP</v>
      </c>
    </row>
    <row r="9953" spans="12:12">
      <c r="L9953" s="16" t="str">
        <f t="shared" si="411"/>
        <v>OP</v>
      </c>
    </row>
    <row r="9954" spans="12:12">
      <c r="L9954" s="16" t="str">
        <f t="shared" si="411"/>
        <v>OP</v>
      </c>
    </row>
    <row r="9955" spans="12:12">
      <c r="L9955" s="16" t="str">
        <f t="shared" si="411"/>
        <v>OP</v>
      </c>
    </row>
    <row r="9956" spans="12:12">
      <c r="L9956" s="16" t="str">
        <f t="shared" si="411"/>
        <v>OP</v>
      </c>
    </row>
    <row r="9957" spans="12:12">
      <c r="L9957" s="16" t="str">
        <f t="shared" si="411"/>
        <v>OP</v>
      </c>
    </row>
    <row r="9958" spans="12:12">
      <c r="L9958" s="16" t="str">
        <f t="shared" si="411"/>
        <v>OP</v>
      </c>
    </row>
    <row r="9959" spans="12:12">
      <c r="L9959" s="16" t="str">
        <f t="shared" si="411"/>
        <v>OP</v>
      </c>
    </row>
    <row r="9960" spans="12:12">
      <c r="L9960" s="16" t="str">
        <f t="shared" si="411"/>
        <v>OP</v>
      </c>
    </row>
    <row r="9961" spans="12:12">
      <c r="L9961" s="16" t="str">
        <f t="shared" si="411"/>
        <v>OP</v>
      </c>
    </row>
    <row r="9962" spans="12:12">
      <c r="L9962" s="16" t="str">
        <f t="shared" si="411"/>
        <v>OP</v>
      </c>
    </row>
    <row r="9963" spans="12:12">
      <c r="L9963" s="16" t="str">
        <f t="shared" si="411"/>
        <v>OP</v>
      </c>
    </row>
    <row r="9964" spans="12:12">
      <c r="L9964" s="16" t="str">
        <f t="shared" si="411"/>
        <v>OP</v>
      </c>
    </row>
    <row r="9965" spans="12:12">
      <c r="L9965" s="16" t="str">
        <f t="shared" si="411"/>
        <v>OP</v>
      </c>
    </row>
    <row r="9966" spans="12:12">
      <c r="L9966" s="16" t="str">
        <f t="shared" si="411"/>
        <v>OP</v>
      </c>
    </row>
    <row r="9967" spans="12:12">
      <c r="L9967" s="16" t="str">
        <f t="shared" si="411"/>
        <v>OP</v>
      </c>
    </row>
    <row r="9968" spans="12:12">
      <c r="L9968" s="16" t="str">
        <f t="shared" si="411"/>
        <v>OP</v>
      </c>
    </row>
    <row r="9969" spans="12:12">
      <c r="L9969" s="16" t="str">
        <f t="shared" si="411"/>
        <v>OP</v>
      </c>
    </row>
    <row r="9970" spans="12:12">
      <c r="L9970" s="16" t="str">
        <f t="shared" si="411"/>
        <v>OP</v>
      </c>
    </row>
    <row r="9971" spans="12:12">
      <c r="L9971" s="16" t="str">
        <f t="shared" si="411"/>
        <v>OP</v>
      </c>
    </row>
    <row r="9972" spans="12:12">
      <c r="L9972" s="16" t="str">
        <f t="shared" si="411"/>
        <v>OP</v>
      </c>
    </row>
    <row r="9973" spans="12:12">
      <c r="L9973" s="16" t="str">
        <f t="shared" si="411"/>
        <v>OP</v>
      </c>
    </row>
    <row r="9974" spans="12:12">
      <c r="L9974" s="16" t="str">
        <f t="shared" si="411"/>
        <v>OP</v>
      </c>
    </row>
    <row r="9975" spans="12:12">
      <c r="L9975" s="16" t="str">
        <f t="shared" si="411"/>
        <v>OP</v>
      </c>
    </row>
    <row r="9976" spans="12:12">
      <c r="L9976" s="16" t="str">
        <f t="shared" si="411"/>
        <v>OP</v>
      </c>
    </row>
    <row r="9977" spans="12:12">
      <c r="L9977" s="16" t="str">
        <f t="shared" si="411"/>
        <v>OP</v>
      </c>
    </row>
    <row r="9978" spans="12:12">
      <c r="L9978" s="16" t="str">
        <f t="shared" si="411"/>
        <v>OP</v>
      </c>
    </row>
    <row r="9979" spans="12:12">
      <c r="L9979" s="16" t="str">
        <f t="shared" si="411"/>
        <v>OP</v>
      </c>
    </row>
    <row r="9980" spans="12:12">
      <c r="L9980" s="16" t="str">
        <f t="shared" si="411"/>
        <v>OP</v>
      </c>
    </row>
    <row r="9981" spans="12:12">
      <c r="L9981" s="16" t="str">
        <f t="shared" si="411"/>
        <v>OP</v>
      </c>
    </row>
    <row r="9982" spans="12:12">
      <c r="L9982" s="16" t="str">
        <f t="shared" si="411"/>
        <v>OP</v>
      </c>
    </row>
    <row r="9983" spans="12:12">
      <c r="L9983" s="16" t="str">
        <f t="shared" si="411"/>
        <v>OP</v>
      </c>
    </row>
    <row r="9984" spans="12:12">
      <c r="L9984" s="16" t="str">
        <f t="shared" si="411"/>
        <v>OP</v>
      </c>
    </row>
    <row r="9985" spans="12:12">
      <c r="L9985" s="16" t="str">
        <f t="shared" si="411"/>
        <v>OP</v>
      </c>
    </row>
    <row r="9986" spans="12:12">
      <c r="L9986" s="16" t="str">
        <f t="shared" si="411"/>
        <v>OP</v>
      </c>
    </row>
    <row r="9987" spans="12:12">
      <c r="L9987" s="16" t="str">
        <f t="shared" si="411"/>
        <v>OP</v>
      </c>
    </row>
    <row r="9988" spans="12:12">
      <c r="L9988" s="16" t="str">
        <f t="shared" si="411"/>
        <v>OP</v>
      </c>
    </row>
    <row r="9989" spans="12:12">
      <c r="L9989" s="16" t="str">
        <f t="shared" si="411"/>
        <v>OP</v>
      </c>
    </row>
    <row r="9990" spans="12:12">
      <c r="L9990" s="16" t="str">
        <f t="shared" ref="L9990:L10053" si="412">IF(J9990&lt;0.9993,"OP","")</f>
        <v>OP</v>
      </c>
    </row>
    <row r="9991" spans="12:12">
      <c r="L9991" s="16" t="str">
        <f t="shared" si="412"/>
        <v>OP</v>
      </c>
    </row>
    <row r="9992" spans="12:12">
      <c r="L9992" s="16" t="str">
        <f t="shared" si="412"/>
        <v>OP</v>
      </c>
    </row>
    <row r="9993" spans="12:12">
      <c r="L9993" s="16" t="str">
        <f t="shared" si="412"/>
        <v>OP</v>
      </c>
    </row>
    <row r="9994" spans="12:12">
      <c r="L9994" s="16" t="str">
        <f t="shared" si="412"/>
        <v>OP</v>
      </c>
    </row>
    <row r="9995" spans="12:12">
      <c r="L9995" s="16" t="str">
        <f t="shared" si="412"/>
        <v>OP</v>
      </c>
    </row>
    <row r="9996" spans="12:12">
      <c r="L9996" s="16" t="str">
        <f t="shared" si="412"/>
        <v>OP</v>
      </c>
    </row>
    <row r="9997" spans="12:12">
      <c r="L9997" s="16" t="str">
        <f t="shared" si="412"/>
        <v>OP</v>
      </c>
    </row>
    <row r="9998" spans="12:12">
      <c r="L9998" s="16" t="str">
        <f t="shared" si="412"/>
        <v>OP</v>
      </c>
    </row>
    <row r="9999" spans="12:12">
      <c r="L9999" s="16" t="str">
        <f t="shared" si="412"/>
        <v>OP</v>
      </c>
    </row>
    <row r="10000" spans="12:12">
      <c r="L10000" s="16" t="str">
        <f t="shared" si="412"/>
        <v>OP</v>
      </c>
    </row>
    <row r="10001" spans="12:12">
      <c r="L10001" s="16" t="str">
        <f t="shared" si="412"/>
        <v>OP</v>
      </c>
    </row>
    <row r="10002" spans="12:12">
      <c r="L10002" s="16" t="str">
        <f t="shared" si="412"/>
        <v>OP</v>
      </c>
    </row>
    <row r="10003" spans="12:12">
      <c r="L10003" s="16" t="str">
        <f t="shared" si="412"/>
        <v>OP</v>
      </c>
    </row>
    <row r="10004" spans="12:12">
      <c r="L10004" s="16" t="str">
        <f t="shared" si="412"/>
        <v>OP</v>
      </c>
    </row>
    <row r="10005" spans="12:12">
      <c r="L10005" s="16" t="str">
        <f t="shared" si="412"/>
        <v>OP</v>
      </c>
    </row>
    <row r="10006" spans="12:12">
      <c r="L10006" s="16" t="str">
        <f t="shared" si="412"/>
        <v>OP</v>
      </c>
    </row>
    <row r="10007" spans="12:12">
      <c r="L10007" s="16" t="str">
        <f t="shared" si="412"/>
        <v>OP</v>
      </c>
    </row>
    <row r="10008" spans="12:12">
      <c r="L10008" s="16" t="str">
        <f t="shared" si="412"/>
        <v>OP</v>
      </c>
    </row>
    <row r="10009" spans="12:12">
      <c r="L10009" s="16" t="str">
        <f t="shared" si="412"/>
        <v>OP</v>
      </c>
    </row>
    <row r="10010" spans="12:12">
      <c r="L10010" s="16" t="str">
        <f t="shared" si="412"/>
        <v>OP</v>
      </c>
    </row>
    <row r="10011" spans="12:12">
      <c r="L10011" s="16" t="str">
        <f t="shared" si="412"/>
        <v>OP</v>
      </c>
    </row>
    <row r="10012" spans="12:12">
      <c r="L10012" s="16" t="str">
        <f t="shared" si="412"/>
        <v>OP</v>
      </c>
    </row>
    <row r="10013" spans="12:12">
      <c r="L10013" s="16" t="str">
        <f t="shared" si="412"/>
        <v>OP</v>
      </c>
    </row>
    <row r="10014" spans="12:12">
      <c r="L10014" s="16" t="str">
        <f t="shared" si="412"/>
        <v>OP</v>
      </c>
    </row>
    <row r="10015" spans="12:12">
      <c r="L10015" s="16" t="str">
        <f t="shared" si="412"/>
        <v>OP</v>
      </c>
    </row>
    <row r="10016" spans="12:12">
      <c r="L10016" s="16" t="str">
        <f t="shared" si="412"/>
        <v>OP</v>
      </c>
    </row>
    <row r="10017" spans="12:12">
      <c r="L10017" s="16" t="str">
        <f t="shared" si="412"/>
        <v>OP</v>
      </c>
    </row>
    <row r="10018" spans="12:12">
      <c r="L10018" s="16" t="str">
        <f t="shared" si="412"/>
        <v>OP</v>
      </c>
    </row>
    <row r="10019" spans="12:12">
      <c r="L10019" s="16" t="str">
        <f t="shared" si="412"/>
        <v>OP</v>
      </c>
    </row>
    <row r="10020" spans="12:12">
      <c r="L10020" s="16" t="str">
        <f t="shared" si="412"/>
        <v>OP</v>
      </c>
    </row>
    <row r="10021" spans="12:12">
      <c r="L10021" s="16" t="str">
        <f t="shared" si="412"/>
        <v>OP</v>
      </c>
    </row>
    <row r="10022" spans="12:12">
      <c r="L10022" s="16" t="str">
        <f t="shared" si="412"/>
        <v>OP</v>
      </c>
    </row>
    <row r="10023" spans="12:12">
      <c r="L10023" s="16" t="str">
        <f t="shared" si="412"/>
        <v>OP</v>
      </c>
    </row>
    <row r="10024" spans="12:12">
      <c r="L10024" s="16" t="str">
        <f t="shared" si="412"/>
        <v>OP</v>
      </c>
    </row>
    <row r="10025" spans="12:12">
      <c r="L10025" s="16" t="str">
        <f t="shared" si="412"/>
        <v>OP</v>
      </c>
    </row>
    <row r="10026" spans="12:12">
      <c r="L10026" s="16" t="str">
        <f t="shared" si="412"/>
        <v>OP</v>
      </c>
    </row>
    <row r="10027" spans="12:12">
      <c r="L10027" s="16" t="str">
        <f t="shared" si="412"/>
        <v>OP</v>
      </c>
    </row>
    <row r="10028" spans="12:12">
      <c r="L10028" s="16" t="str">
        <f t="shared" si="412"/>
        <v>OP</v>
      </c>
    </row>
    <row r="10029" spans="12:12">
      <c r="L10029" s="16" t="str">
        <f t="shared" si="412"/>
        <v>OP</v>
      </c>
    </row>
    <row r="10030" spans="12:12">
      <c r="L10030" s="16" t="str">
        <f t="shared" si="412"/>
        <v>OP</v>
      </c>
    </row>
    <row r="10031" spans="12:12">
      <c r="L10031" s="16" t="str">
        <f t="shared" si="412"/>
        <v>OP</v>
      </c>
    </row>
    <row r="10032" spans="12:12">
      <c r="L10032" s="16" t="str">
        <f t="shared" si="412"/>
        <v>OP</v>
      </c>
    </row>
    <row r="10033" spans="12:12">
      <c r="L10033" s="16" t="str">
        <f t="shared" si="412"/>
        <v>OP</v>
      </c>
    </row>
    <row r="10034" spans="12:12">
      <c r="L10034" s="16" t="str">
        <f t="shared" si="412"/>
        <v>OP</v>
      </c>
    </row>
    <row r="10035" spans="12:12">
      <c r="L10035" s="16" t="str">
        <f t="shared" si="412"/>
        <v>OP</v>
      </c>
    </row>
    <row r="10036" spans="12:12">
      <c r="L10036" s="16" t="str">
        <f t="shared" si="412"/>
        <v>OP</v>
      </c>
    </row>
    <row r="10037" spans="12:12">
      <c r="L10037" s="16" t="str">
        <f t="shared" si="412"/>
        <v>OP</v>
      </c>
    </row>
    <row r="10038" spans="12:12">
      <c r="L10038" s="16" t="str">
        <f t="shared" si="412"/>
        <v>OP</v>
      </c>
    </row>
    <row r="10039" spans="12:12">
      <c r="L10039" s="16" t="str">
        <f t="shared" si="412"/>
        <v>OP</v>
      </c>
    </row>
    <row r="10040" spans="12:12">
      <c r="L10040" s="16" t="str">
        <f t="shared" si="412"/>
        <v>OP</v>
      </c>
    </row>
    <row r="10041" spans="12:12">
      <c r="L10041" s="16" t="str">
        <f t="shared" si="412"/>
        <v>OP</v>
      </c>
    </row>
    <row r="10042" spans="12:12">
      <c r="L10042" s="16" t="str">
        <f t="shared" si="412"/>
        <v>OP</v>
      </c>
    </row>
    <row r="10043" spans="12:12">
      <c r="L10043" s="16" t="str">
        <f t="shared" si="412"/>
        <v>OP</v>
      </c>
    </row>
    <row r="10044" spans="12:12">
      <c r="L10044" s="16" t="str">
        <f t="shared" si="412"/>
        <v>OP</v>
      </c>
    </row>
    <row r="10045" spans="12:12">
      <c r="L10045" s="16" t="str">
        <f t="shared" si="412"/>
        <v>OP</v>
      </c>
    </row>
    <row r="10046" spans="12:12">
      <c r="L10046" s="16" t="str">
        <f t="shared" si="412"/>
        <v>OP</v>
      </c>
    </row>
    <row r="10047" spans="12:12">
      <c r="L10047" s="16" t="str">
        <f t="shared" si="412"/>
        <v>OP</v>
      </c>
    </row>
    <row r="10048" spans="12:12">
      <c r="L10048" s="16" t="str">
        <f t="shared" si="412"/>
        <v>OP</v>
      </c>
    </row>
    <row r="10049" spans="12:12">
      <c r="L10049" s="16" t="str">
        <f t="shared" si="412"/>
        <v>OP</v>
      </c>
    </row>
    <row r="10050" spans="12:12">
      <c r="L10050" s="16" t="str">
        <f t="shared" si="412"/>
        <v>OP</v>
      </c>
    </row>
    <row r="10051" spans="12:12">
      <c r="L10051" s="16" t="str">
        <f t="shared" si="412"/>
        <v>OP</v>
      </c>
    </row>
    <row r="10052" spans="12:12">
      <c r="L10052" s="16" t="str">
        <f t="shared" si="412"/>
        <v>OP</v>
      </c>
    </row>
    <row r="10053" spans="12:12">
      <c r="L10053" s="16" t="str">
        <f t="shared" si="412"/>
        <v>OP</v>
      </c>
    </row>
    <row r="10054" spans="12:12">
      <c r="L10054" s="16" t="str">
        <f t="shared" ref="L10054:L10117" si="413">IF(J10054&lt;0.9993,"OP","")</f>
        <v>OP</v>
      </c>
    </row>
    <row r="10055" spans="12:12">
      <c r="L10055" s="16" t="str">
        <f t="shared" si="413"/>
        <v>OP</v>
      </c>
    </row>
    <row r="10056" spans="12:12">
      <c r="L10056" s="16" t="str">
        <f t="shared" si="413"/>
        <v>OP</v>
      </c>
    </row>
    <row r="10057" spans="12:12">
      <c r="L10057" s="16" t="str">
        <f t="shared" si="413"/>
        <v>OP</v>
      </c>
    </row>
    <row r="10058" spans="12:12">
      <c r="L10058" s="16" t="str">
        <f t="shared" si="413"/>
        <v>OP</v>
      </c>
    </row>
    <row r="10059" spans="12:12">
      <c r="L10059" s="16" t="str">
        <f t="shared" si="413"/>
        <v>OP</v>
      </c>
    </row>
    <row r="10060" spans="12:12">
      <c r="L10060" s="16" t="str">
        <f t="shared" si="413"/>
        <v>OP</v>
      </c>
    </row>
    <row r="10061" spans="12:12">
      <c r="L10061" s="16" t="str">
        <f t="shared" si="413"/>
        <v>OP</v>
      </c>
    </row>
    <row r="10062" spans="12:12">
      <c r="L10062" s="16" t="str">
        <f t="shared" si="413"/>
        <v>OP</v>
      </c>
    </row>
    <row r="10063" spans="12:12">
      <c r="L10063" s="16" t="str">
        <f t="shared" si="413"/>
        <v>OP</v>
      </c>
    </row>
    <row r="10064" spans="12:12">
      <c r="L10064" s="16" t="str">
        <f t="shared" si="413"/>
        <v>OP</v>
      </c>
    </row>
    <row r="10065" spans="12:12">
      <c r="L10065" s="16" t="str">
        <f t="shared" si="413"/>
        <v>OP</v>
      </c>
    </row>
    <row r="10066" spans="12:12">
      <c r="L10066" s="16" t="str">
        <f t="shared" si="413"/>
        <v>OP</v>
      </c>
    </row>
    <row r="10067" spans="12:12">
      <c r="L10067" s="16" t="str">
        <f t="shared" si="413"/>
        <v>OP</v>
      </c>
    </row>
    <row r="10068" spans="12:12">
      <c r="L10068" s="16" t="str">
        <f t="shared" si="413"/>
        <v>OP</v>
      </c>
    </row>
    <row r="10069" spans="12:12">
      <c r="L10069" s="16" t="str">
        <f t="shared" si="413"/>
        <v>OP</v>
      </c>
    </row>
    <row r="10070" spans="12:12">
      <c r="L10070" s="16" t="str">
        <f t="shared" si="413"/>
        <v>OP</v>
      </c>
    </row>
    <row r="10071" spans="12:12">
      <c r="L10071" s="16" t="str">
        <f t="shared" si="413"/>
        <v>OP</v>
      </c>
    </row>
    <row r="10072" spans="12:12">
      <c r="L10072" s="16" t="str">
        <f t="shared" si="413"/>
        <v>OP</v>
      </c>
    </row>
    <row r="10073" spans="12:12">
      <c r="L10073" s="16" t="str">
        <f t="shared" si="413"/>
        <v>OP</v>
      </c>
    </row>
    <row r="10074" spans="12:12">
      <c r="L10074" s="16" t="str">
        <f t="shared" si="413"/>
        <v>OP</v>
      </c>
    </row>
    <row r="10075" spans="12:12">
      <c r="L10075" s="16" t="str">
        <f t="shared" si="413"/>
        <v>OP</v>
      </c>
    </row>
    <row r="10076" spans="12:12">
      <c r="L10076" s="16" t="str">
        <f t="shared" si="413"/>
        <v>OP</v>
      </c>
    </row>
    <row r="10077" spans="12:12">
      <c r="L10077" s="16" t="str">
        <f t="shared" si="413"/>
        <v>OP</v>
      </c>
    </row>
    <row r="10078" spans="12:12">
      <c r="L10078" s="16" t="str">
        <f t="shared" si="413"/>
        <v>OP</v>
      </c>
    </row>
    <row r="10079" spans="12:12">
      <c r="L10079" s="16" t="str">
        <f t="shared" si="413"/>
        <v>OP</v>
      </c>
    </row>
    <row r="10080" spans="12:12">
      <c r="L10080" s="16" t="str">
        <f t="shared" si="413"/>
        <v>OP</v>
      </c>
    </row>
    <row r="10081" spans="12:12">
      <c r="L10081" s="16" t="str">
        <f t="shared" si="413"/>
        <v>OP</v>
      </c>
    </row>
    <row r="10082" spans="12:12">
      <c r="L10082" s="16" t="str">
        <f t="shared" si="413"/>
        <v>OP</v>
      </c>
    </row>
    <row r="10083" spans="12:12">
      <c r="L10083" s="16" t="str">
        <f t="shared" si="413"/>
        <v>OP</v>
      </c>
    </row>
    <row r="10084" spans="12:12">
      <c r="L10084" s="16" t="str">
        <f t="shared" si="413"/>
        <v>OP</v>
      </c>
    </row>
    <row r="10085" spans="12:12">
      <c r="L10085" s="16" t="str">
        <f t="shared" si="413"/>
        <v>OP</v>
      </c>
    </row>
    <row r="10086" spans="12:12">
      <c r="L10086" s="16" t="str">
        <f t="shared" si="413"/>
        <v>OP</v>
      </c>
    </row>
    <row r="10087" spans="12:12">
      <c r="L10087" s="16" t="str">
        <f t="shared" si="413"/>
        <v>OP</v>
      </c>
    </row>
    <row r="10088" spans="12:12">
      <c r="L10088" s="16" t="str">
        <f t="shared" si="413"/>
        <v>OP</v>
      </c>
    </row>
    <row r="10089" spans="12:12">
      <c r="L10089" s="16" t="str">
        <f t="shared" si="413"/>
        <v>OP</v>
      </c>
    </row>
    <row r="10090" spans="12:12">
      <c r="L10090" s="16" t="str">
        <f t="shared" si="413"/>
        <v>OP</v>
      </c>
    </row>
    <row r="10091" spans="12:12">
      <c r="L10091" s="16" t="str">
        <f t="shared" si="413"/>
        <v>OP</v>
      </c>
    </row>
    <row r="10092" spans="12:12">
      <c r="L10092" s="16" t="str">
        <f t="shared" si="413"/>
        <v>OP</v>
      </c>
    </row>
    <row r="10093" spans="12:12">
      <c r="L10093" s="16" t="str">
        <f t="shared" si="413"/>
        <v>OP</v>
      </c>
    </row>
    <row r="10094" spans="12:12">
      <c r="L10094" s="16" t="str">
        <f t="shared" si="413"/>
        <v>OP</v>
      </c>
    </row>
    <row r="10095" spans="12:12">
      <c r="L10095" s="16" t="str">
        <f t="shared" si="413"/>
        <v>OP</v>
      </c>
    </row>
    <row r="10096" spans="12:12">
      <c r="L10096" s="16" t="str">
        <f t="shared" si="413"/>
        <v>OP</v>
      </c>
    </row>
    <row r="10097" spans="12:12">
      <c r="L10097" s="16" t="str">
        <f t="shared" si="413"/>
        <v>OP</v>
      </c>
    </row>
    <row r="10098" spans="12:12">
      <c r="L10098" s="16" t="str">
        <f t="shared" si="413"/>
        <v>OP</v>
      </c>
    </row>
    <row r="10099" spans="12:12">
      <c r="L10099" s="16" t="str">
        <f t="shared" si="413"/>
        <v>OP</v>
      </c>
    </row>
    <row r="10100" spans="12:12">
      <c r="L10100" s="16" t="str">
        <f t="shared" si="413"/>
        <v>OP</v>
      </c>
    </row>
    <row r="10101" spans="12:12">
      <c r="L10101" s="16" t="str">
        <f t="shared" si="413"/>
        <v>OP</v>
      </c>
    </row>
    <row r="10102" spans="12:12">
      <c r="L10102" s="16" t="str">
        <f t="shared" si="413"/>
        <v>OP</v>
      </c>
    </row>
    <row r="10103" spans="12:12">
      <c r="L10103" s="16" t="str">
        <f t="shared" si="413"/>
        <v>OP</v>
      </c>
    </row>
    <row r="10104" spans="12:12">
      <c r="L10104" s="16" t="str">
        <f t="shared" si="413"/>
        <v>OP</v>
      </c>
    </row>
    <row r="10105" spans="12:12">
      <c r="L10105" s="16" t="str">
        <f t="shared" si="413"/>
        <v>OP</v>
      </c>
    </row>
    <row r="10106" spans="12:12">
      <c r="L10106" s="16" t="str">
        <f t="shared" si="413"/>
        <v>OP</v>
      </c>
    </row>
    <row r="10107" spans="12:12">
      <c r="L10107" s="16" t="str">
        <f t="shared" si="413"/>
        <v>OP</v>
      </c>
    </row>
    <row r="10108" spans="12:12">
      <c r="L10108" s="16" t="str">
        <f t="shared" si="413"/>
        <v>OP</v>
      </c>
    </row>
    <row r="10109" spans="12:12">
      <c r="L10109" s="16" t="str">
        <f t="shared" si="413"/>
        <v>OP</v>
      </c>
    </row>
    <row r="10110" spans="12:12">
      <c r="L10110" s="16" t="str">
        <f t="shared" si="413"/>
        <v>OP</v>
      </c>
    </row>
    <row r="10111" spans="12:12">
      <c r="L10111" s="16" t="str">
        <f t="shared" si="413"/>
        <v>OP</v>
      </c>
    </row>
    <row r="10112" spans="12:12">
      <c r="L10112" s="16" t="str">
        <f t="shared" si="413"/>
        <v>OP</v>
      </c>
    </row>
    <row r="10113" spans="12:12">
      <c r="L10113" s="16" t="str">
        <f t="shared" si="413"/>
        <v>OP</v>
      </c>
    </row>
    <row r="10114" spans="12:12">
      <c r="L10114" s="16" t="str">
        <f t="shared" si="413"/>
        <v>OP</v>
      </c>
    </row>
    <row r="10115" spans="12:12">
      <c r="L10115" s="16" t="str">
        <f t="shared" si="413"/>
        <v>OP</v>
      </c>
    </row>
    <row r="10116" spans="12:12">
      <c r="L10116" s="16" t="str">
        <f t="shared" si="413"/>
        <v>OP</v>
      </c>
    </row>
    <row r="10117" spans="12:12">
      <c r="L10117" s="16" t="str">
        <f t="shared" si="413"/>
        <v>OP</v>
      </c>
    </row>
    <row r="10118" spans="12:12">
      <c r="L10118" s="16" t="str">
        <f t="shared" ref="L10118:L10181" si="414">IF(J10118&lt;0.9993,"OP","")</f>
        <v>OP</v>
      </c>
    </row>
    <row r="10119" spans="12:12">
      <c r="L10119" s="16" t="str">
        <f t="shared" si="414"/>
        <v>OP</v>
      </c>
    </row>
    <row r="10120" spans="12:12">
      <c r="L10120" s="16" t="str">
        <f t="shared" si="414"/>
        <v>OP</v>
      </c>
    </row>
    <row r="10121" spans="12:12">
      <c r="L10121" s="16" t="str">
        <f t="shared" si="414"/>
        <v>OP</v>
      </c>
    </row>
    <row r="10122" spans="12:12">
      <c r="L10122" s="16" t="str">
        <f t="shared" si="414"/>
        <v>OP</v>
      </c>
    </row>
    <row r="10123" spans="12:12">
      <c r="L10123" s="16" t="str">
        <f t="shared" si="414"/>
        <v>OP</v>
      </c>
    </row>
    <row r="10124" spans="12:12">
      <c r="L10124" s="16" t="str">
        <f t="shared" si="414"/>
        <v>OP</v>
      </c>
    </row>
    <row r="10125" spans="12:12">
      <c r="L10125" s="16" t="str">
        <f t="shared" si="414"/>
        <v>OP</v>
      </c>
    </row>
    <row r="10126" spans="12:12">
      <c r="L10126" s="16" t="str">
        <f t="shared" si="414"/>
        <v>OP</v>
      </c>
    </row>
    <row r="10127" spans="12:12">
      <c r="L10127" s="16" t="str">
        <f t="shared" si="414"/>
        <v>OP</v>
      </c>
    </row>
    <row r="10128" spans="12:12">
      <c r="L10128" s="16" t="str">
        <f t="shared" si="414"/>
        <v>OP</v>
      </c>
    </row>
    <row r="10129" spans="12:12">
      <c r="L10129" s="16" t="str">
        <f t="shared" si="414"/>
        <v>OP</v>
      </c>
    </row>
    <row r="10130" spans="12:12">
      <c r="L10130" s="16" t="str">
        <f t="shared" si="414"/>
        <v>OP</v>
      </c>
    </row>
    <row r="10131" spans="12:12">
      <c r="L10131" s="16" t="str">
        <f t="shared" si="414"/>
        <v>OP</v>
      </c>
    </row>
    <row r="10132" spans="12:12">
      <c r="L10132" s="16" t="str">
        <f t="shared" si="414"/>
        <v>OP</v>
      </c>
    </row>
    <row r="10133" spans="12:12">
      <c r="L10133" s="16" t="str">
        <f t="shared" si="414"/>
        <v>OP</v>
      </c>
    </row>
    <row r="10134" spans="12:12">
      <c r="L10134" s="16" t="str">
        <f t="shared" si="414"/>
        <v>OP</v>
      </c>
    </row>
    <row r="10135" spans="12:12">
      <c r="L10135" s="16" t="str">
        <f t="shared" si="414"/>
        <v>OP</v>
      </c>
    </row>
    <row r="10136" spans="12:12">
      <c r="L10136" s="16" t="str">
        <f t="shared" si="414"/>
        <v>OP</v>
      </c>
    </row>
    <row r="10137" spans="12:12">
      <c r="L10137" s="16" t="str">
        <f t="shared" si="414"/>
        <v>OP</v>
      </c>
    </row>
    <row r="10138" spans="12:12">
      <c r="L10138" s="16" t="str">
        <f t="shared" si="414"/>
        <v>OP</v>
      </c>
    </row>
    <row r="10139" spans="12:12">
      <c r="L10139" s="16" t="str">
        <f t="shared" si="414"/>
        <v>OP</v>
      </c>
    </row>
    <row r="10140" spans="12:12">
      <c r="L10140" s="16" t="str">
        <f t="shared" si="414"/>
        <v>OP</v>
      </c>
    </row>
    <row r="10141" spans="12:12">
      <c r="L10141" s="16" t="str">
        <f t="shared" si="414"/>
        <v>OP</v>
      </c>
    </row>
    <row r="10142" spans="12:12">
      <c r="L10142" s="16" t="str">
        <f t="shared" si="414"/>
        <v>OP</v>
      </c>
    </row>
    <row r="10143" spans="12:12">
      <c r="L10143" s="16" t="str">
        <f t="shared" si="414"/>
        <v>OP</v>
      </c>
    </row>
    <row r="10144" spans="12:12">
      <c r="L10144" s="16" t="str">
        <f t="shared" si="414"/>
        <v>OP</v>
      </c>
    </row>
    <row r="10145" spans="12:12">
      <c r="L10145" s="16" t="str">
        <f t="shared" si="414"/>
        <v>OP</v>
      </c>
    </row>
    <row r="10146" spans="12:12">
      <c r="L10146" s="16" t="str">
        <f t="shared" si="414"/>
        <v>OP</v>
      </c>
    </row>
    <row r="10147" spans="12:12">
      <c r="L10147" s="16" t="str">
        <f t="shared" si="414"/>
        <v>OP</v>
      </c>
    </row>
    <row r="10148" spans="12:12">
      <c r="L10148" s="16" t="str">
        <f t="shared" si="414"/>
        <v>OP</v>
      </c>
    </row>
    <row r="10149" spans="12:12">
      <c r="L10149" s="16" t="str">
        <f t="shared" si="414"/>
        <v>OP</v>
      </c>
    </row>
    <row r="10150" spans="12:12">
      <c r="L10150" s="16" t="str">
        <f t="shared" si="414"/>
        <v>OP</v>
      </c>
    </row>
    <row r="10151" spans="12:12">
      <c r="L10151" s="16" t="str">
        <f t="shared" si="414"/>
        <v>OP</v>
      </c>
    </row>
    <row r="10152" spans="12:12">
      <c r="L10152" s="16" t="str">
        <f t="shared" si="414"/>
        <v>OP</v>
      </c>
    </row>
    <row r="10153" spans="12:12">
      <c r="L10153" s="16" t="str">
        <f t="shared" si="414"/>
        <v>OP</v>
      </c>
    </row>
    <row r="10154" spans="12:12">
      <c r="L10154" s="16" t="str">
        <f t="shared" si="414"/>
        <v>OP</v>
      </c>
    </row>
    <row r="10155" spans="12:12">
      <c r="L10155" s="16" t="str">
        <f t="shared" si="414"/>
        <v>OP</v>
      </c>
    </row>
    <row r="10156" spans="12:12">
      <c r="L10156" s="16" t="str">
        <f t="shared" si="414"/>
        <v>OP</v>
      </c>
    </row>
    <row r="10157" spans="12:12">
      <c r="L10157" s="16" t="str">
        <f t="shared" si="414"/>
        <v>OP</v>
      </c>
    </row>
    <row r="10158" spans="12:12">
      <c r="L10158" s="16" t="str">
        <f t="shared" si="414"/>
        <v>OP</v>
      </c>
    </row>
    <row r="10159" spans="12:12">
      <c r="L10159" s="16" t="str">
        <f t="shared" si="414"/>
        <v>OP</v>
      </c>
    </row>
    <row r="10160" spans="12:12">
      <c r="L10160" s="16" t="str">
        <f t="shared" si="414"/>
        <v>OP</v>
      </c>
    </row>
    <row r="10161" spans="12:12">
      <c r="L10161" s="16" t="str">
        <f t="shared" si="414"/>
        <v>OP</v>
      </c>
    </row>
    <row r="10162" spans="12:12">
      <c r="L10162" s="16" t="str">
        <f t="shared" si="414"/>
        <v>OP</v>
      </c>
    </row>
    <row r="10163" spans="12:12">
      <c r="L10163" s="16" t="str">
        <f t="shared" si="414"/>
        <v>OP</v>
      </c>
    </row>
    <row r="10164" spans="12:12">
      <c r="L10164" s="16" t="str">
        <f t="shared" si="414"/>
        <v>OP</v>
      </c>
    </row>
    <row r="10165" spans="12:12">
      <c r="L10165" s="16" t="str">
        <f t="shared" si="414"/>
        <v>OP</v>
      </c>
    </row>
    <row r="10166" spans="12:12">
      <c r="L10166" s="16" t="str">
        <f t="shared" si="414"/>
        <v>OP</v>
      </c>
    </row>
    <row r="10167" spans="12:12">
      <c r="L10167" s="16" t="str">
        <f t="shared" si="414"/>
        <v>OP</v>
      </c>
    </row>
    <row r="10168" spans="12:12">
      <c r="L10168" s="16" t="str">
        <f t="shared" si="414"/>
        <v>OP</v>
      </c>
    </row>
    <row r="10169" spans="12:12">
      <c r="L10169" s="16" t="str">
        <f t="shared" si="414"/>
        <v>OP</v>
      </c>
    </row>
    <row r="10170" spans="12:12">
      <c r="L10170" s="16" t="str">
        <f t="shared" si="414"/>
        <v>OP</v>
      </c>
    </row>
    <row r="10171" spans="12:12">
      <c r="L10171" s="16" t="str">
        <f t="shared" si="414"/>
        <v>OP</v>
      </c>
    </row>
    <row r="10172" spans="12:12">
      <c r="L10172" s="16" t="str">
        <f t="shared" si="414"/>
        <v>OP</v>
      </c>
    </row>
    <row r="10173" spans="12:12">
      <c r="L10173" s="16" t="str">
        <f t="shared" si="414"/>
        <v>OP</v>
      </c>
    </row>
    <row r="10174" spans="12:12">
      <c r="L10174" s="16" t="str">
        <f t="shared" si="414"/>
        <v>OP</v>
      </c>
    </row>
    <row r="10175" spans="12:12">
      <c r="L10175" s="16" t="str">
        <f t="shared" si="414"/>
        <v>OP</v>
      </c>
    </row>
    <row r="10176" spans="12:12">
      <c r="L10176" s="16" t="str">
        <f t="shared" si="414"/>
        <v>OP</v>
      </c>
    </row>
    <row r="10177" spans="12:12">
      <c r="L10177" s="16" t="str">
        <f t="shared" si="414"/>
        <v>OP</v>
      </c>
    </row>
    <row r="10178" spans="12:12">
      <c r="L10178" s="16" t="str">
        <f t="shared" si="414"/>
        <v>OP</v>
      </c>
    </row>
    <row r="10179" spans="12:12">
      <c r="L10179" s="16" t="str">
        <f t="shared" si="414"/>
        <v>OP</v>
      </c>
    </row>
    <row r="10180" spans="12:12">
      <c r="L10180" s="16" t="str">
        <f t="shared" si="414"/>
        <v>OP</v>
      </c>
    </row>
    <row r="10181" spans="12:12">
      <c r="L10181" s="16" t="str">
        <f t="shared" si="414"/>
        <v>OP</v>
      </c>
    </row>
    <row r="10182" spans="12:12">
      <c r="L10182" s="16" t="str">
        <f t="shared" ref="L10182:L10245" si="415">IF(J10182&lt;0.9993,"OP","")</f>
        <v>OP</v>
      </c>
    </row>
    <row r="10183" spans="12:12">
      <c r="L10183" s="16" t="str">
        <f t="shared" si="415"/>
        <v>OP</v>
      </c>
    </row>
    <row r="10184" spans="12:12">
      <c r="L10184" s="16" t="str">
        <f t="shared" si="415"/>
        <v>OP</v>
      </c>
    </row>
    <row r="10185" spans="12:12">
      <c r="L10185" s="16" t="str">
        <f t="shared" si="415"/>
        <v>OP</v>
      </c>
    </row>
    <row r="10186" spans="12:12">
      <c r="L10186" s="16" t="str">
        <f t="shared" si="415"/>
        <v>OP</v>
      </c>
    </row>
    <row r="10187" spans="12:12">
      <c r="L10187" s="16" t="str">
        <f t="shared" si="415"/>
        <v>OP</v>
      </c>
    </row>
    <row r="10188" spans="12:12">
      <c r="L10188" s="16" t="str">
        <f t="shared" si="415"/>
        <v>OP</v>
      </c>
    </row>
    <row r="10189" spans="12:12">
      <c r="L10189" s="16" t="str">
        <f t="shared" si="415"/>
        <v>OP</v>
      </c>
    </row>
    <row r="10190" spans="12:12">
      <c r="L10190" s="16" t="str">
        <f t="shared" si="415"/>
        <v>OP</v>
      </c>
    </row>
    <row r="10191" spans="12:12">
      <c r="L10191" s="16" t="str">
        <f t="shared" si="415"/>
        <v>OP</v>
      </c>
    </row>
    <row r="10192" spans="12:12">
      <c r="L10192" s="16" t="str">
        <f t="shared" si="415"/>
        <v>OP</v>
      </c>
    </row>
    <row r="10193" spans="12:12">
      <c r="L10193" s="16" t="str">
        <f t="shared" si="415"/>
        <v>OP</v>
      </c>
    </row>
    <row r="10194" spans="12:12">
      <c r="L10194" s="16" t="str">
        <f t="shared" si="415"/>
        <v>OP</v>
      </c>
    </row>
    <row r="10195" spans="12:12">
      <c r="L10195" s="16" t="str">
        <f t="shared" si="415"/>
        <v>OP</v>
      </c>
    </row>
    <row r="10196" spans="12:12">
      <c r="L10196" s="16" t="str">
        <f t="shared" si="415"/>
        <v>OP</v>
      </c>
    </row>
    <row r="10197" spans="12:12">
      <c r="L10197" s="16" t="str">
        <f t="shared" si="415"/>
        <v>OP</v>
      </c>
    </row>
    <row r="10198" spans="12:12">
      <c r="L10198" s="16" t="str">
        <f t="shared" si="415"/>
        <v>OP</v>
      </c>
    </row>
    <row r="10199" spans="12:12">
      <c r="L10199" s="16" t="str">
        <f t="shared" si="415"/>
        <v>OP</v>
      </c>
    </row>
    <row r="10200" spans="12:12">
      <c r="L10200" s="16" t="str">
        <f t="shared" si="415"/>
        <v>OP</v>
      </c>
    </row>
    <row r="10201" spans="12:12">
      <c r="L10201" s="16" t="str">
        <f t="shared" si="415"/>
        <v>OP</v>
      </c>
    </row>
    <row r="10202" spans="12:12">
      <c r="L10202" s="16" t="str">
        <f t="shared" si="415"/>
        <v>OP</v>
      </c>
    </row>
    <row r="10203" spans="12:12">
      <c r="L10203" s="16" t="str">
        <f t="shared" si="415"/>
        <v>OP</v>
      </c>
    </row>
    <row r="10204" spans="12:12">
      <c r="L10204" s="16" t="str">
        <f t="shared" si="415"/>
        <v>OP</v>
      </c>
    </row>
    <row r="10205" spans="12:12">
      <c r="L10205" s="16" t="str">
        <f t="shared" si="415"/>
        <v>OP</v>
      </c>
    </row>
    <row r="10206" spans="12:12">
      <c r="L10206" s="16" t="str">
        <f t="shared" si="415"/>
        <v>OP</v>
      </c>
    </row>
    <row r="10207" spans="12:12">
      <c r="L10207" s="16" t="str">
        <f t="shared" si="415"/>
        <v>OP</v>
      </c>
    </row>
    <row r="10208" spans="12:12">
      <c r="L10208" s="16" t="str">
        <f t="shared" si="415"/>
        <v>OP</v>
      </c>
    </row>
    <row r="10209" spans="12:12">
      <c r="L10209" s="16" t="str">
        <f t="shared" si="415"/>
        <v>OP</v>
      </c>
    </row>
    <row r="10210" spans="12:12">
      <c r="L10210" s="16" t="str">
        <f t="shared" si="415"/>
        <v>OP</v>
      </c>
    </row>
    <row r="10211" spans="12:12">
      <c r="L10211" s="16" t="str">
        <f t="shared" si="415"/>
        <v>OP</v>
      </c>
    </row>
    <row r="10212" spans="12:12">
      <c r="L10212" s="16" t="str">
        <f t="shared" si="415"/>
        <v>OP</v>
      </c>
    </row>
    <row r="10213" spans="12:12">
      <c r="L10213" s="16" t="str">
        <f t="shared" si="415"/>
        <v>OP</v>
      </c>
    </row>
    <row r="10214" spans="12:12">
      <c r="L10214" s="16" t="str">
        <f t="shared" si="415"/>
        <v>OP</v>
      </c>
    </row>
    <row r="10215" spans="12:12">
      <c r="L10215" s="16" t="str">
        <f t="shared" si="415"/>
        <v>OP</v>
      </c>
    </row>
    <row r="10216" spans="12:12">
      <c r="L10216" s="16" t="str">
        <f t="shared" si="415"/>
        <v>OP</v>
      </c>
    </row>
    <row r="10217" spans="12:12">
      <c r="L10217" s="16" t="str">
        <f t="shared" si="415"/>
        <v>OP</v>
      </c>
    </row>
    <row r="10218" spans="12:12">
      <c r="L10218" s="16" t="str">
        <f t="shared" si="415"/>
        <v>OP</v>
      </c>
    </row>
    <row r="10219" spans="12:12">
      <c r="L10219" s="16" t="str">
        <f t="shared" si="415"/>
        <v>OP</v>
      </c>
    </row>
    <row r="10220" spans="12:12">
      <c r="L10220" s="16" t="str">
        <f t="shared" si="415"/>
        <v>OP</v>
      </c>
    </row>
    <row r="10221" spans="12:12">
      <c r="L10221" s="16" t="str">
        <f t="shared" si="415"/>
        <v>OP</v>
      </c>
    </row>
    <row r="10222" spans="12:12">
      <c r="L10222" s="16" t="str">
        <f t="shared" si="415"/>
        <v>OP</v>
      </c>
    </row>
    <row r="10223" spans="12:12">
      <c r="L10223" s="16" t="str">
        <f t="shared" si="415"/>
        <v>OP</v>
      </c>
    </row>
    <row r="10224" spans="12:12">
      <c r="L10224" s="16" t="str">
        <f t="shared" si="415"/>
        <v>OP</v>
      </c>
    </row>
    <row r="10225" spans="12:12">
      <c r="L10225" s="16" t="str">
        <f t="shared" si="415"/>
        <v>OP</v>
      </c>
    </row>
    <row r="10226" spans="12:12">
      <c r="L10226" s="16" t="str">
        <f t="shared" si="415"/>
        <v>OP</v>
      </c>
    </row>
    <row r="10227" spans="12:12">
      <c r="L10227" s="16" t="str">
        <f t="shared" si="415"/>
        <v>OP</v>
      </c>
    </row>
    <row r="10228" spans="12:12">
      <c r="L10228" s="16" t="str">
        <f t="shared" si="415"/>
        <v>OP</v>
      </c>
    </row>
    <row r="10229" spans="12:12">
      <c r="L10229" s="16" t="str">
        <f t="shared" si="415"/>
        <v>OP</v>
      </c>
    </row>
    <row r="10230" spans="12:12">
      <c r="L10230" s="16" t="str">
        <f t="shared" si="415"/>
        <v>OP</v>
      </c>
    </row>
    <row r="10231" spans="12:12">
      <c r="L10231" s="16" t="str">
        <f t="shared" si="415"/>
        <v>OP</v>
      </c>
    </row>
    <row r="10232" spans="12:12">
      <c r="L10232" s="16" t="str">
        <f t="shared" si="415"/>
        <v>OP</v>
      </c>
    </row>
    <row r="10233" spans="12:12">
      <c r="L10233" s="16" t="str">
        <f t="shared" si="415"/>
        <v>OP</v>
      </c>
    </row>
    <row r="10234" spans="12:12">
      <c r="L10234" s="16" t="str">
        <f t="shared" si="415"/>
        <v>OP</v>
      </c>
    </row>
    <row r="10235" spans="12:12">
      <c r="L10235" s="16" t="str">
        <f t="shared" si="415"/>
        <v>OP</v>
      </c>
    </row>
    <row r="10236" spans="12:12">
      <c r="L10236" s="16" t="str">
        <f t="shared" si="415"/>
        <v>OP</v>
      </c>
    </row>
    <row r="10237" spans="12:12">
      <c r="L10237" s="16" t="str">
        <f t="shared" si="415"/>
        <v>OP</v>
      </c>
    </row>
    <row r="10238" spans="12:12">
      <c r="L10238" s="16" t="str">
        <f t="shared" si="415"/>
        <v>OP</v>
      </c>
    </row>
    <row r="10239" spans="12:12">
      <c r="L10239" s="16" t="str">
        <f t="shared" si="415"/>
        <v>OP</v>
      </c>
    </row>
    <row r="10240" spans="12:12">
      <c r="L10240" s="16" t="str">
        <f t="shared" si="415"/>
        <v>OP</v>
      </c>
    </row>
    <row r="10241" spans="12:12">
      <c r="L10241" s="16" t="str">
        <f t="shared" si="415"/>
        <v>OP</v>
      </c>
    </row>
    <row r="10242" spans="12:12">
      <c r="L10242" s="16" t="str">
        <f t="shared" si="415"/>
        <v>OP</v>
      </c>
    </row>
    <row r="10243" spans="12:12">
      <c r="L10243" s="16" t="str">
        <f t="shared" si="415"/>
        <v>OP</v>
      </c>
    </row>
    <row r="10244" spans="12:12">
      <c r="L10244" s="16" t="str">
        <f t="shared" si="415"/>
        <v>OP</v>
      </c>
    </row>
    <row r="10245" spans="12:12">
      <c r="L10245" s="16" t="str">
        <f t="shared" si="415"/>
        <v>OP</v>
      </c>
    </row>
    <row r="10246" spans="12:12">
      <c r="L10246" s="16" t="str">
        <f t="shared" ref="L10246:L10309" si="416">IF(J10246&lt;0.9993,"OP","")</f>
        <v>OP</v>
      </c>
    </row>
    <row r="10247" spans="12:12">
      <c r="L10247" s="16" t="str">
        <f t="shared" si="416"/>
        <v>OP</v>
      </c>
    </row>
    <row r="10248" spans="12:12">
      <c r="L10248" s="16" t="str">
        <f t="shared" si="416"/>
        <v>OP</v>
      </c>
    </row>
    <row r="10249" spans="12:12">
      <c r="L10249" s="16" t="str">
        <f t="shared" si="416"/>
        <v>OP</v>
      </c>
    </row>
    <row r="10250" spans="12:12">
      <c r="L10250" s="16" t="str">
        <f t="shared" si="416"/>
        <v>OP</v>
      </c>
    </row>
    <row r="10251" spans="12:12">
      <c r="L10251" s="16" t="str">
        <f t="shared" si="416"/>
        <v>OP</v>
      </c>
    </row>
    <row r="10252" spans="12:12">
      <c r="L10252" s="16" t="str">
        <f t="shared" si="416"/>
        <v>OP</v>
      </c>
    </row>
    <row r="10253" spans="12:12">
      <c r="L10253" s="16" t="str">
        <f t="shared" si="416"/>
        <v>OP</v>
      </c>
    </row>
    <row r="10254" spans="12:12">
      <c r="L10254" s="16" t="str">
        <f t="shared" si="416"/>
        <v>OP</v>
      </c>
    </row>
    <row r="10255" spans="12:12">
      <c r="L10255" s="16" t="str">
        <f t="shared" si="416"/>
        <v>OP</v>
      </c>
    </row>
    <row r="10256" spans="12:12">
      <c r="L10256" s="16" t="str">
        <f t="shared" si="416"/>
        <v>OP</v>
      </c>
    </row>
    <row r="10257" spans="12:12">
      <c r="L10257" s="16" t="str">
        <f t="shared" si="416"/>
        <v>OP</v>
      </c>
    </row>
    <row r="10258" spans="12:12">
      <c r="L10258" s="16" t="str">
        <f t="shared" si="416"/>
        <v>OP</v>
      </c>
    </row>
    <row r="10259" spans="12:12">
      <c r="L10259" s="16" t="str">
        <f t="shared" si="416"/>
        <v>OP</v>
      </c>
    </row>
    <row r="10260" spans="12:12">
      <c r="L10260" s="16" t="str">
        <f t="shared" si="416"/>
        <v>OP</v>
      </c>
    </row>
    <row r="10261" spans="12:12">
      <c r="L10261" s="16" t="str">
        <f t="shared" si="416"/>
        <v>OP</v>
      </c>
    </row>
    <row r="10262" spans="12:12">
      <c r="L10262" s="16" t="str">
        <f t="shared" si="416"/>
        <v>OP</v>
      </c>
    </row>
    <row r="10263" spans="12:12">
      <c r="L10263" s="16" t="str">
        <f t="shared" si="416"/>
        <v>OP</v>
      </c>
    </row>
    <row r="10264" spans="12:12">
      <c r="L10264" s="16" t="str">
        <f t="shared" si="416"/>
        <v>OP</v>
      </c>
    </row>
    <row r="10265" spans="12:12">
      <c r="L10265" s="16" t="str">
        <f t="shared" si="416"/>
        <v>OP</v>
      </c>
    </row>
    <row r="10266" spans="12:12">
      <c r="L10266" s="16" t="str">
        <f t="shared" si="416"/>
        <v>OP</v>
      </c>
    </row>
    <row r="10267" spans="12:12">
      <c r="L10267" s="16" t="str">
        <f t="shared" si="416"/>
        <v>OP</v>
      </c>
    </row>
    <row r="10268" spans="12:12">
      <c r="L10268" s="16" t="str">
        <f t="shared" si="416"/>
        <v>OP</v>
      </c>
    </row>
    <row r="10269" spans="12:12">
      <c r="L10269" s="16" t="str">
        <f t="shared" si="416"/>
        <v>OP</v>
      </c>
    </row>
    <row r="10270" spans="12:12">
      <c r="L10270" s="16" t="str">
        <f t="shared" si="416"/>
        <v>OP</v>
      </c>
    </row>
    <row r="10271" spans="12:12">
      <c r="L10271" s="16" t="str">
        <f t="shared" si="416"/>
        <v>OP</v>
      </c>
    </row>
    <row r="10272" spans="12:12">
      <c r="L10272" s="16" t="str">
        <f t="shared" si="416"/>
        <v>OP</v>
      </c>
    </row>
    <row r="10273" spans="12:12">
      <c r="L10273" s="16" t="str">
        <f t="shared" si="416"/>
        <v>OP</v>
      </c>
    </row>
    <row r="10274" spans="12:12">
      <c r="L10274" s="16" t="str">
        <f t="shared" si="416"/>
        <v>OP</v>
      </c>
    </row>
    <row r="10275" spans="12:12">
      <c r="L10275" s="16" t="str">
        <f t="shared" si="416"/>
        <v>OP</v>
      </c>
    </row>
    <row r="10276" spans="12:12">
      <c r="L10276" s="16" t="str">
        <f t="shared" si="416"/>
        <v>OP</v>
      </c>
    </row>
    <row r="10277" spans="12:12">
      <c r="L10277" s="16" t="str">
        <f t="shared" si="416"/>
        <v>OP</v>
      </c>
    </row>
    <row r="10278" spans="12:12">
      <c r="L10278" s="16" t="str">
        <f t="shared" si="416"/>
        <v>OP</v>
      </c>
    </row>
    <row r="10279" spans="12:12">
      <c r="L10279" s="16" t="str">
        <f t="shared" si="416"/>
        <v>OP</v>
      </c>
    </row>
    <row r="10280" spans="12:12">
      <c r="L10280" s="16" t="str">
        <f t="shared" si="416"/>
        <v>OP</v>
      </c>
    </row>
    <row r="10281" spans="12:12">
      <c r="L10281" s="16" t="str">
        <f t="shared" si="416"/>
        <v>OP</v>
      </c>
    </row>
    <row r="10282" spans="12:12">
      <c r="L10282" s="16" t="str">
        <f t="shared" si="416"/>
        <v>OP</v>
      </c>
    </row>
    <row r="10283" spans="12:12">
      <c r="L10283" s="16" t="str">
        <f t="shared" si="416"/>
        <v>OP</v>
      </c>
    </row>
    <row r="10284" spans="12:12">
      <c r="L10284" s="16" t="str">
        <f t="shared" si="416"/>
        <v>OP</v>
      </c>
    </row>
    <row r="10285" spans="12:12">
      <c r="L10285" s="16" t="str">
        <f t="shared" si="416"/>
        <v>OP</v>
      </c>
    </row>
    <row r="10286" spans="12:12">
      <c r="L10286" s="16" t="str">
        <f t="shared" si="416"/>
        <v>OP</v>
      </c>
    </row>
    <row r="10287" spans="12:12">
      <c r="L10287" s="16" t="str">
        <f t="shared" si="416"/>
        <v>OP</v>
      </c>
    </row>
    <row r="10288" spans="12:12">
      <c r="L10288" s="16" t="str">
        <f t="shared" si="416"/>
        <v>OP</v>
      </c>
    </row>
    <row r="10289" spans="12:12">
      <c r="L10289" s="16" t="str">
        <f t="shared" si="416"/>
        <v>OP</v>
      </c>
    </row>
    <row r="10290" spans="12:12">
      <c r="L10290" s="16" t="str">
        <f t="shared" si="416"/>
        <v>OP</v>
      </c>
    </row>
    <row r="10291" spans="12:12">
      <c r="L10291" s="16" t="str">
        <f t="shared" si="416"/>
        <v>OP</v>
      </c>
    </row>
    <row r="10292" spans="12:12">
      <c r="L10292" s="16" t="str">
        <f t="shared" si="416"/>
        <v>OP</v>
      </c>
    </row>
    <row r="10293" spans="12:12">
      <c r="L10293" s="16" t="str">
        <f t="shared" si="416"/>
        <v>OP</v>
      </c>
    </row>
    <row r="10294" spans="12:12">
      <c r="L10294" s="16" t="str">
        <f t="shared" si="416"/>
        <v>OP</v>
      </c>
    </row>
    <row r="10295" spans="12:12">
      <c r="L10295" s="16" t="str">
        <f t="shared" si="416"/>
        <v>OP</v>
      </c>
    </row>
    <row r="10296" spans="12:12">
      <c r="L10296" s="16" t="str">
        <f t="shared" si="416"/>
        <v>OP</v>
      </c>
    </row>
    <row r="10297" spans="12:12">
      <c r="L10297" s="16" t="str">
        <f t="shared" si="416"/>
        <v>OP</v>
      </c>
    </row>
    <row r="10298" spans="12:12">
      <c r="L10298" s="16" t="str">
        <f t="shared" si="416"/>
        <v>OP</v>
      </c>
    </row>
    <row r="10299" spans="12:12">
      <c r="L10299" s="16" t="str">
        <f t="shared" si="416"/>
        <v>OP</v>
      </c>
    </row>
    <row r="10300" spans="12:12">
      <c r="L10300" s="16" t="str">
        <f t="shared" si="416"/>
        <v>OP</v>
      </c>
    </row>
    <row r="10301" spans="12:12">
      <c r="L10301" s="16" t="str">
        <f t="shared" si="416"/>
        <v>OP</v>
      </c>
    </row>
    <row r="10302" spans="12:12">
      <c r="L10302" s="16" t="str">
        <f t="shared" si="416"/>
        <v>OP</v>
      </c>
    </row>
    <row r="10303" spans="12:12">
      <c r="L10303" s="16" t="str">
        <f t="shared" si="416"/>
        <v>OP</v>
      </c>
    </row>
    <row r="10304" spans="12:12">
      <c r="L10304" s="16" t="str">
        <f t="shared" si="416"/>
        <v>OP</v>
      </c>
    </row>
    <row r="10305" spans="12:12">
      <c r="L10305" s="16" t="str">
        <f t="shared" si="416"/>
        <v>OP</v>
      </c>
    </row>
    <row r="10306" spans="12:12">
      <c r="L10306" s="16" t="str">
        <f t="shared" si="416"/>
        <v>OP</v>
      </c>
    </row>
    <row r="10307" spans="12:12">
      <c r="L10307" s="16" t="str">
        <f t="shared" si="416"/>
        <v>OP</v>
      </c>
    </row>
    <row r="10308" spans="12:12">
      <c r="L10308" s="16" t="str">
        <f t="shared" si="416"/>
        <v>OP</v>
      </c>
    </row>
    <row r="10309" spans="12:12">
      <c r="L10309" s="16" t="str">
        <f t="shared" si="416"/>
        <v>OP</v>
      </c>
    </row>
    <row r="10310" spans="12:12">
      <c r="L10310" s="16" t="str">
        <f t="shared" ref="L10310:L10373" si="417">IF(J10310&lt;0.9993,"OP","")</f>
        <v>OP</v>
      </c>
    </row>
    <row r="10311" spans="12:12">
      <c r="L10311" s="16" t="str">
        <f t="shared" si="417"/>
        <v>OP</v>
      </c>
    </row>
    <row r="10312" spans="12:12">
      <c r="L10312" s="16" t="str">
        <f t="shared" si="417"/>
        <v>OP</v>
      </c>
    </row>
    <row r="10313" spans="12:12">
      <c r="L10313" s="16" t="str">
        <f t="shared" si="417"/>
        <v>OP</v>
      </c>
    </row>
    <row r="10314" spans="12:12">
      <c r="L10314" s="16" t="str">
        <f t="shared" si="417"/>
        <v>OP</v>
      </c>
    </row>
    <row r="10315" spans="12:12">
      <c r="L10315" s="16" t="str">
        <f t="shared" si="417"/>
        <v>OP</v>
      </c>
    </row>
    <row r="10316" spans="12:12">
      <c r="L10316" s="16" t="str">
        <f t="shared" si="417"/>
        <v>OP</v>
      </c>
    </row>
    <row r="10317" spans="12:12">
      <c r="L10317" s="16" t="str">
        <f t="shared" si="417"/>
        <v>OP</v>
      </c>
    </row>
    <row r="10318" spans="12:12">
      <c r="L10318" s="16" t="str">
        <f t="shared" si="417"/>
        <v>OP</v>
      </c>
    </row>
    <row r="10319" spans="12:12">
      <c r="L10319" s="16" t="str">
        <f t="shared" si="417"/>
        <v>OP</v>
      </c>
    </row>
    <row r="10320" spans="12:12">
      <c r="L10320" s="16" t="str">
        <f t="shared" si="417"/>
        <v>OP</v>
      </c>
    </row>
    <row r="10321" spans="12:12">
      <c r="L10321" s="16" t="str">
        <f t="shared" si="417"/>
        <v>OP</v>
      </c>
    </row>
    <row r="10322" spans="12:12">
      <c r="L10322" s="16" t="str">
        <f t="shared" si="417"/>
        <v>OP</v>
      </c>
    </row>
    <row r="10323" spans="12:12">
      <c r="L10323" s="16" t="str">
        <f t="shared" si="417"/>
        <v>OP</v>
      </c>
    </row>
    <row r="10324" spans="12:12">
      <c r="L10324" s="16" t="str">
        <f t="shared" si="417"/>
        <v>OP</v>
      </c>
    </row>
    <row r="10325" spans="12:12">
      <c r="L10325" s="16" t="str">
        <f t="shared" si="417"/>
        <v>OP</v>
      </c>
    </row>
    <row r="10326" spans="12:12">
      <c r="L10326" s="16" t="str">
        <f t="shared" si="417"/>
        <v>OP</v>
      </c>
    </row>
    <row r="10327" spans="12:12">
      <c r="L10327" s="16" t="str">
        <f t="shared" si="417"/>
        <v>OP</v>
      </c>
    </row>
    <row r="10328" spans="12:12">
      <c r="L10328" s="16" t="str">
        <f t="shared" si="417"/>
        <v>OP</v>
      </c>
    </row>
    <row r="10329" spans="12:12">
      <c r="L10329" s="16" t="str">
        <f t="shared" si="417"/>
        <v>OP</v>
      </c>
    </row>
    <row r="10330" spans="12:12">
      <c r="L10330" s="16" t="str">
        <f t="shared" si="417"/>
        <v>OP</v>
      </c>
    </row>
    <row r="10331" spans="12:12">
      <c r="L10331" s="16" t="str">
        <f t="shared" si="417"/>
        <v>OP</v>
      </c>
    </row>
    <row r="10332" spans="12:12">
      <c r="L10332" s="16" t="str">
        <f t="shared" si="417"/>
        <v>OP</v>
      </c>
    </row>
    <row r="10333" spans="12:12">
      <c r="L10333" s="16" t="str">
        <f t="shared" si="417"/>
        <v>OP</v>
      </c>
    </row>
    <row r="10334" spans="12:12">
      <c r="L10334" s="16" t="str">
        <f t="shared" si="417"/>
        <v>OP</v>
      </c>
    </row>
    <row r="10335" spans="12:12">
      <c r="L10335" s="16" t="str">
        <f t="shared" si="417"/>
        <v>OP</v>
      </c>
    </row>
    <row r="10336" spans="12:12">
      <c r="L10336" s="16" t="str">
        <f t="shared" si="417"/>
        <v>OP</v>
      </c>
    </row>
    <row r="10337" spans="12:12">
      <c r="L10337" s="16" t="str">
        <f t="shared" si="417"/>
        <v>OP</v>
      </c>
    </row>
    <row r="10338" spans="12:12">
      <c r="L10338" s="16" t="str">
        <f t="shared" si="417"/>
        <v>OP</v>
      </c>
    </row>
    <row r="10339" spans="12:12">
      <c r="L10339" s="16" t="str">
        <f t="shared" si="417"/>
        <v>OP</v>
      </c>
    </row>
    <row r="10340" spans="12:12">
      <c r="L10340" s="16" t="str">
        <f t="shared" si="417"/>
        <v>OP</v>
      </c>
    </row>
    <row r="10341" spans="12:12">
      <c r="L10341" s="16" t="str">
        <f t="shared" si="417"/>
        <v>OP</v>
      </c>
    </row>
    <row r="10342" spans="12:12">
      <c r="L10342" s="16" t="str">
        <f t="shared" si="417"/>
        <v>OP</v>
      </c>
    </row>
    <row r="10343" spans="12:12">
      <c r="L10343" s="16" t="str">
        <f t="shared" si="417"/>
        <v>OP</v>
      </c>
    </row>
    <row r="10344" spans="12:12">
      <c r="L10344" s="16" t="str">
        <f t="shared" si="417"/>
        <v>OP</v>
      </c>
    </row>
    <row r="10345" spans="12:12">
      <c r="L10345" s="16" t="str">
        <f t="shared" si="417"/>
        <v>OP</v>
      </c>
    </row>
    <row r="10346" spans="12:12">
      <c r="L10346" s="16" t="str">
        <f t="shared" si="417"/>
        <v>OP</v>
      </c>
    </row>
    <row r="10347" spans="12:12">
      <c r="L10347" s="16" t="str">
        <f t="shared" si="417"/>
        <v>OP</v>
      </c>
    </row>
    <row r="10348" spans="12:12">
      <c r="L10348" s="16" t="str">
        <f t="shared" si="417"/>
        <v>OP</v>
      </c>
    </row>
    <row r="10349" spans="12:12">
      <c r="L10349" s="16" t="str">
        <f t="shared" si="417"/>
        <v>OP</v>
      </c>
    </row>
    <row r="10350" spans="12:12">
      <c r="L10350" s="16" t="str">
        <f t="shared" si="417"/>
        <v>OP</v>
      </c>
    </row>
    <row r="10351" spans="12:12">
      <c r="L10351" s="16" t="str">
        <f t="shared" si="417"/>
        <v>OP</v>
      </c>
    </row>
    <row r="10352" spans="12:12">
      <c r="L10352" s="16" t="str">
        <f t="shared" si="417"/>
        <v>OP</v>
      </c>
    </row>
    <row r="10353" spans="12:12">
      <c r="L10353" s="16" t="str">
        <f t="shared" si="417"/>
        <v>OP</v>
      </c>
    </row>
    <row r="10354" spans="12:12">
      <c r="L10354" s="16" t="str">
        <f t="shared" si="417"/>
        <v>OP</v>
      </c>
    </row>
    <row r="10355" spans="12:12">
      <c r="L10355" s="16" t="str">
        <f t="shared" si="417"/>
        <v>OP</v>
      </c>
    </row>
    <row r="10356" spans="12:12">
      <c r="L10356" s="16" t="str">
        <f t="shared" si="417"/>
        <v>OP</v>
      </c>
    </row>
    <row r="10357" spans="12:12">
      <c r="L10357" s="16" t="str">
        <f t="shared" si="417"/>
        <v>OP</v>
      </c>
    </row>
    <row r="10358" spans="12:12">
      <c r="L10358" s="16" t="str">
        <f t="shared" si="417"/>
        <v>OP</v>
      </c>
    </row>
    <row r="10359" spans="12:12">
      <c r="L10359" s="16" t="str">
        <f t="shared" si="417"/>
        <v>OP</v>
      </c>
    </row>
    <row r="10360" spans="12:12">
      <c r="L10360" s="16" t="str">
        <f t="shared" si="417"/>
        <v>OP</v>
      </c>
    </row>
    <row r="10361" spans="12:12">
      <c r="L10361" s="16" t="str">
        <f t="shared" si="417"/>
        <v>OP</v>
      </c>
    </row>
    <row r="10362" spans="12:12">
      <c r="L10362" s="16" t="str">
        <f t="shared" si="417"/>
        <v>OP</v>
      </c>
    </row>
    <row r="10363" spans="12:12">
      <c r="L10363" s="16" t="str">
        <f t="shared" si="417"/>
        <v>OP</v>
      </c>
    </row>
    <row r="10364" spans="12:12">
      <c r="L10364" s="16" t="str">
        <f t="shared" si="417"/>
        <v>OP</v>
      </c>
    </row>
    <row r="10365" spans="12:12">
      <c r="L10365" s="16" t="str">
        <f t="shared" si="417"/>
        <v>OP</v>
      </c>
    </row>
    <row r="10366" spans="12:12">
      <c r="L10366" s="16" t="str">
        <f t="shared" si="417"/>
        <v>OP</v>
      </c>
    </row>
    <row r="10367" spans="12:12">
      <c r="L10367" s="16" t="str">
        <f t="shared" si="417"/>
        <v>OP</v>
      </c>
    </row>
    <row r="10368" spans="12:12">
      <c r="L10368" s="16" t="str">
        <f t="shared" si="417"/>
        <v>OP</v>
      </c>
    </row>
    <row r="10369" spans="12:12">
      <c r="L10369" s="16" t="str">
        <f t="shared" si="417"/>
        <v>OP</v>
      </c>
    </row>
    <row r="10370" spans="12:12">
      <c r="L10370" s="16" t="str">
        <f t="shared" si="417"/>
        <v>OP</v>
      </c>
    </row>
    <row r="10371" spans="12:12">
      <c r="L10371" s="16" t="str">
        <f t="shared" si="417"/>
        <v>OP</v>
      </c>
    </row>
    <row r="10372" spans="12:12">
      <c r="L10372" s="16" t="str">
        <f t="shared" si="417"/>
        <v>OP</v>
      </c>
    </row>
    <row r="10373" spans="12:12">
      <c r="L10373" s="16" t="str">
        <f t="shared" si="417"/>
        <v>OP</v>
      </c>
    </row>
    <row r="10374" spans="12:12">
      <c r="L10374" s="16" t="str">
        <f t="shared" ref="L10374:L10437" si="418">IF(J10374&lt;0.9993,"OP","")</f>
        <v>OP</v>
      </c>
    </row>
    <row r="10375" spans="12:12">
      <c r="L10375" s="16" t="str">
        <f t="shared" si="418"/>
        <v>OP</v>
      </c>
    </row>
    <row r="10376" spans="12:12">
      <c r="L10376" s="16" t="str">
        <f t="shared" si="418"/>
        <v>OP</v>
      </c>
    </row>
    <row r="10377" spans="12:12">
      <c r="L10377" s="16" t="str">
        <f t="shared" si="418"/>
        <v>OP</v>
      </c>
    </row>
    <row r="10378" spans="12:12">
      <c r="L10378" s="16" t="str">
        <f t="shared" si="418"/>
        <v>OP</v>
      </c>
    </row>
    <row r="10379" spans="12:12">
      <c r="L10379" s="16" t="str">
        <f t="shared" si="418"/>
        <v>OP</v>
      </c>
    </row>
    <row r="10380" spans="12:12">
      <c r="L10380" s="16" t="str">
        <f t="shared" si="418"/>
        <v>OP</v>
      </c>
    </row>
    <row r="10381" spans="12:12">
      <c r="L10381" s="16" t="str">
        <f t="shared" si="418"/>
        <v>OP</v>
      </c>
    </row>
    <row r="10382" spans="12:12">
      <c r="L10382" s="16" t="str">
        <f t="shared" si="418"/>
        <v>OP</v>
      </c>
    </row>
    <row r="10383" spans="12:12">
      <c r="L10383" s="16" t="str">
        <f t="shared" si="418"/>
        <v>OP</v>
      </c>
    </row>
    <row r="10384" spans="12:12">
      <c r="L10384" s="16" t="str">
        <f t="shared" si="418"/>
        <v>OP</v>
      </c>
    </row>
    <row r="10385" spans="12:12">
      <c r="L10385" s="16" t="str">
        <f t="shared" si="418"/>
        <v>OP</v>
      </c>
    </row>
    <row r="10386" spans="12:12">
      <c r="L10386" s="16" t="str">
        <f t="shared" si="418"/>
        <v>OP</v>
      </c>
    </row>
    <row r="10387" spans="12:12">
      <c r="L10387" s="16" t="str">
        <f t="shared" si="418"/>
        <v>OP</v>
      </c>
    </row>
    <row r="10388" spans="12:12">
      <c r="L10388" s="16" t="str">
        <f t="shared" si="418"/>
        <v>OP</v>
      </c>
    </row>
    <row r="10389" spans="12:12">
      <c r="L10389" s="16" t="str">
        <f t="shared" si="418"/>
        <v>OP</v>
      </c>
    </row>
    <row r="10390" spans="12:12">
      <c r="L10390" s="16" t="str">
        <f t="shared" si="418"/>
        <v>OP</v>
      </c>
    </row>
    <row r="10391" spans="12:12">
      <c r="L10391" s="16" t="str">
        <f t="shared" si="418"/>
        <v>OP</v>
      </c>
    </row>
    <row r="10392" spans="12:12">
      <c r="L10392" s="16" t="str">
        <f t="shared" si="418"/>
        <v>OP</v>
      </c>
    </row>
    <row r="10393" spans="12:12">
      <c r="L10393" s="16" t="str">
        <f t="shared" si="418"/>
        <v>OP</v>
      </c>
    </row>
    <row r="10394" spans="12:12">
      <c r="L10394" s="16" t="str">
        <f t="shared" si="418"/>
        <v>OP</v>
      </c>
    </row>
    <row r="10395" spans="12:12">
      <c r="L10395" s="16" t="str">
        <f t="shared" si="418"/>
        <v>OP</v>
      </c>
    </row>
    <row r="10396" spans="12:12">
      <c r="L10396" s="16" t="str">
        <f t="shared" si="418"/>
        <v>OP</v>
      </c>
    </row>
    <row r="10397" spans="12:12">
      <c r="L10397" s="16" t="str">
        <f t="shared" si="418"/>
        <v>OP</v>
      </c>
    </row>
    <row r="10398" spans="12:12">
      <c r="L10398" s="16" t="str">
        <f t="shared" si="418"/>
        <v>OP</v>
      </c>
    </row>
    <row r="10399" spans="12:12">
      <c r="L10399" s="16" t="str">
        <f t="shared" si="418"/>
        <v>OP</v>
      </c>
    </row>
    <row r="10400" spans="12:12">
      <c r="L10400" s="16" t="str">
        <f t="shared" si="418"/>
        <v>OP</v>
      </c>
    </row>
    <row r="10401" spans="12:12">
      <c r="L10401" s="16" t="str">
        <f t="shared" si="418"/>
        <v>OP</v>
      </c>
    </row>
    <row r="10402" spans="12:12">
      <c r="L10402" s="16" t="str">
        <f t="shared" si="418"/>
        <v>OP</v>
      </c>
    </row>
    <row r="10403" spans="12:12">
      <c r="L10403" s="16" t="str">
        <f t="shared" si="418"/>
        <v>OP</v>
      </c>
    </row>
    <row r="10404" spans="12:12">
      <c r="L10404" s="16" t="str">
        <f t="shared" si="418"/>
        <v>OP</v>
      </c>
    </row>
    <row r="10405" spans="12:12">
      <c r="L10405" s="16" t="str">
        <f t="shared" si="418"/>
        <v>OP</v>
      </c>
    </row>
    <row r="10406" spans="12:12">
      <c r="L10406" s="16" t="str">
        <f t="shared" si="418"/>
        <v>OP</v>
      </c>
    </row>
    <row r="10407" spans="12:12">
      <c r="L10407" s="16" t="str">
        <f t="shared" si="418"/>
        <v>OP</v>
      </c>
    </row>
    <row r="10408" spans="12:12">
      <c r="L10408" s="16" t="str">
        <f t="shared" si="418"/>
        <v>OP</v>
      </c>
    </row>
    <row r="10409" spans="12:12">
      <c r="L10409" s="16" t="str">
        <f t="shared" si="418"/>
        <v>OP</v>
      </c>
    </row>
    <row r="10410" spans="12:12">
      <c r="L10410" s="16" t="str">
        <f t="shared" si="418"/>
        <v>OP</v>
      </c>
    </row>
    <row r="10411" spans="12:12">
      <c r="L10411" s="16" t="str">
        <f t="shared" si="418"/>
        <v>OP</v>
      </c>
    </row>
    <row r="10412" spans="12:12">
      <c r="L10412" s="16" t="str">
        <f t="shared" si="418"/>
        <v>OP</v>
      </c>
    </row>
    <row r="10413" spans="12:12">
      <c r="L10413" s="16" t="str">
        <f t="shared" si="418"/>
        <v>OP</v>
      </c>
    </row>
    <row r="10414" spans="12:12">
      <c r="L10414" s="16" t="str">
        <f t="shared" si="418"/>
        <v>OP</v>
      </c>
    </row>
    <row r="10415" spans="12:12">
      <c r="L10415" s="16" t="str">
        <f t="shared" si="418"/>
        <v>OP</v>
      </c>
    </row>
    <row r="10416" spans="12:12">
      <c r="L10416" s="16" t="str">
        <f t="shared" si="418"/>
        <v>OP</v>
      </c>
    </row>
    <row r="10417" spans="12:12">
      <c r="L10417" s="16" t="str">
        <f t="shared" si="418"/>
        <v>OP</v>
      </c>
    </row>
    <row r="10418" spans="12:12">
      <c r="L10418" s="16" t="str">
        <f t="shared" si="418"/>
        <v>OP</v>
      </c>
    </row>
    <row r="10419" spans="12:12">
      <c r="L10419" s="16" t="str">
        <f t="shared" si="418"/>
        <v>OP</v>
      </c>
    </row>
    <row r="10420" spans="12:12">
      <c r="L10420" s="16" t="str">
        <f t="shared" si="418"/>
        <v>OP</v>
      </c>
    </row>
    <row r="10421" spans="12:12">
      <c r="L10421" s="16" t="str">
        <f t="shared" si="418"/>
        <v>OP</v>
      </c>
    </row>
    <row r="10422" spans="12:12">
      <c r="L10422" s="16" t="str">
        <f t="shared" si="418"/>
        <v>OP</v>
      </c>
    </row>
    <row r="10423" spans="12:12">
      <c r="L10423" s="16" t="str">
        <f t="shared" si="418"/>
        <v>OP</v>
      </c>
    </row>
    <row r="10424" spans="12:12">
      <c r="L10424" s="16" t="str">
        <f t="shared" si="418"/>
        <v>OP</v>
      </c>
    </row>
    <row r="10425" spans="12:12">
      <c r="L10425" s="16" t="str">
        <f t="shared" si="418"/>
        <v>OP</v>
      </c>
    </row>
    <row r="10426" spans="12:12">
      <c r="L10426" s="16" t="str">
        <f t="shared" si="418"/>
        <v>OP</v>
      </c>
    </row>
    <row r="10427" spans="12:12">
      <c r="L10427" s="16" t="str">
        <f t="shared" si="418"/>
        <v>OP</v>
      </c>
    </row>
    <row r="10428" spans="12:12">
      <c r="L10428" s="16" t="str">
        <f t="shared" si="418"/>
        <v>OP</v>
      </c>
    </row>
    <row r="10429" spans="12:12">
      <c r="L10429" s="16" t="str">
        <f t="shared" si="418"/>
        <v>OP</v>
      </c>
    </row>
    <row r="10430" spans="12:12">
      <c r="L10430" s="16" t="str">
        <f t="shared" si="418"/>
        <v>OP</v>
      </c>
    </row>
    <row r="10431" spans="12:12">
      <c r="L10431" s="16" t="str">
        <f t="shared" si="418"/>
        <v>OP</v>
      </c>
    </row>
    <row r="10432" spans="12:12">
      <c r="L10432" s="16" t="str">
        <f t="shared" si="418"/>
        <v>OP</v>
      </c>
    </row>
    <row r="10433" spans="12:12">
      <c r="L10433" s="16" t="str">
        <f t="shared" si="418"/>
        <v>OP</v>
      </c>
    </row>
    <row r="10434" spans="12:12">
      <c r="L10434" s="16" t="str">
        <f t="shared" si="418"/>
        <v>OP</v>
      </c>
    </row>
    <row r="10435" spans="12:12">
      <c r="L10435" s="16" t="str">
        <f t="shared" si="418"/>
        <v>OP</v>
      </c>
    </row>
    <row r="10436" spans="12:12">
      <c r="L10436" s="16" t="str">
        <f t="shared" si="418"/>
        <v>OP</v>
      </c>
    </row>
    <row r="10437" spans="12:12">
      <c r="L10437" s="16" t="str">
        <f t="shared" si="418"/>
        <v>OP</v>
      </c>
    </row>
    <row r="10438" spans="12:12">
      <c r="L10438" s="16" t="str">
        <f t="shared" ref="L10438:L10501" si="419">IF(J10438&lt;0.9993,"OP","")</f>
        <v>OP</v>
      </c>
    </row>
    <row r="10439" spans="12:12">
      <c r="L10439" s="16" t="str">
        <f t="shared" si="419"/>
        <v>OP</v>
      </c>
    </row>
    <row r="10440" spans="12:12">
      <c r="L10440" s="16" t="str">
        <f t="shared" si="419"/>
        <v>OP</v>
      </c>
    </row>
    <row r="10441" spans="12:12">
      <c r="L10441" s="16" t="str">
        <f t="shared" si="419"/>
        <v>OP</v>
      </c>
    </row>
    <row r="10442" spans="12:12">
      <c r="L10442" s="16" t="str">
        <f t="shared" si="419"/>
        <v>OP</v>
      </c>
    </row>
    <row r="10443" spans="12:12">
      <c r="L10443" s="16" t="str">
        <f t="shared" si="419"/>
        <v>OP</v>
      </c>
    </row>
    <row r="10444" spans="12:12">
      <c r="L10444" s="16" t="str">
        <f t="shared" si="419"/>
        <v>OP</v>
      </c>
    </row>
    <row r="10445" spans="12:12">
      <c r="L10445" s="16" t="str">
        <f t="shared" si="419"/>
        <v>OP</v>
      </c>
    </row>
    <row r="10446" spans="12:12">
      <c r="L10446" s="16" t="str">
        <f t="shared" si="419"/>
        <v>OP</v>
      </c>
    </row>
    <row r="10447" spans="12:12">
      <c r="L10447" s="16" t="str">
        <f t="shared" si="419"/>
        <v>OP</v>
      </c>
    </row>
    <row r="10448" spans="12:12">
      <c r="L10448" s="16" t="str">
        <f t="shared" si="419"/>
        <v>OP</v>
      </c>
    </row>
    <row r="10449" spans="12:12">
      <c r="L10449" s="16" t="str">
        <f t="shared" si="419"/>
        <v>OP</v>
      </c>
    </row>
    <row r="10450" spans="12:12">
      <c r="L10450" s="16" t="str">
        <f t="shared" si="419"/>
        <v>OP</v>
      </c>
    </row>
    <row r="10451" spans="12:12">
      <c r="L10451" s="16" t="str">
        <f t="shared" si="419"/>
        <v>OP</v>
      </c>
    </row>
    <row r="10452" spans="12:12">
      <c r="L10452" s="16" t="str">
        <f t="shared" si="419"/>
        <v>OP</v>
      </c>
    </row>
    <row r="10453" spans="12:12">
      <c r="L10453" s="16" t="str">
        <f t="shared" si="419"/>
        <v>OP</v>
      </c>
    </row>
    <row r="10454" spans="12:12">
      <c r="L10454" s="16" t="str">
        <f t="shared" si="419"/>
        <v>OP</v>
      </c>
    </row>
    <row r="10455" spans="12:12">
      <c r="L10455" s="16" t="str">
        <f t="shared" si="419"/>
        <v>OP</v>
      </c>
    </row>
    <row r="10456" spans="12:12">
      <c r="L10456" s="16" t="str">
        <f t="shared" si="419"/>
        <v>OP</v>
      </c>
    </row>
    <row r="10457" spans="12:12">
      <c r="L10457" s="16" t="str">
        <f t="shared" si="419"/>
        <v>OP</v>
      </c>
    </row>
    <row r="10458" spans="12:12">
      <c r="L10458" s="16" t="str">
        <f t="shared" si="419"/>
        <v>OP</v>
      </c>
    </row>
    <row r="10459" spans="12:12">
      <c r="L10459" s="16" t="str">
        <f t="shared" si="419"/>
        <v>OP</v>
      </c>
    </row>
    <row r="10460" spans="12:12">
      <c r="L10460" s="16" t="str">
        <f t="shared" si="419"/>
        <v>OP</v>
      </c>
    </row>
    <row r="10461" spans="12:12">
      <c r="L10461" s="16" t="str">
        <f t="shared" si="419"/>
        <v>OP</v>
      </c>
    </row>
    <row r="10462" spans="12:12">
      <c r="L10462" s="16" t="str">
        <f t="shared" si="419"/>
        <v>OP</v>
      </c>
    </row>
    <row r="10463" spans="12:12">
      <c r="L10463" s="16" t="str">
        <f t="shared" si="419"/>
        <v>OP</v>
      </c>
    </row>
    <row r="10464" spans="12:12">
      <c r="L10464" s="16" t="str">
        <f t="shared" si="419"/>
        <v>OP</v>
      </c>
    </row>
    <row r="10465" spans="12:12">
      <c r="L10465" s="16" t="str">
        <f t="shared" si="419"/>
        <v>OP</v>
      </c>
    </row>
    <row r="10466" spans="12:12">
      <c r="L10466" s="16" t="str">
        <f t="shared" si="419"/>
        <v>OP</v>
      </c>
    </row>
    <row r="10467" spans="12:12">
      <c r="L10467" s="16" t="str">
        <f t="shared" si="419"/>
        <v>OP</v>
      </c>
    </row>
    <row r="10468" spans="12:12">
      <c r="L10468" s="16" t="str">
        <f t="shared" si="419"/>
        <v>OP</v>
      </c>
    </row>
    <row r="10469" spans="12:12">
      <c r="L10469" s="16" t="str">
        <f t="shared" si="419"/>
        <v>OP</v>
      </c>
    </row>
    <row r="10470" spans="12:12">
      <c r="L10470" s="16" t="str">
        <f t="shared" si="419"/>
        <v>OP</v>
      </c>
    </row>
    <row r="10471" spans="12:12">
      <c r="L10471" s="16" t="str">
        <f t="shared" si="419"/>
        <v>OP</v>
      </c>
    </row>
    <row r="10472" spans="12:12">
      <c r="L10472" s="16" t="str">
        <f t="shared" si="419"/>
        <v>OP</v>
      </c>
    </row>
    <row r="10473" spans="12:12">
      <c r="L10473" s="16" t="str">
        <f t="shared" si="419"/>
        <v>OP</v>
      </c>
    </row>
    <row r="10474" spans="12:12">
      <c r="L10474" s="16" t="str">
        <f t="shared" si="419"/>
        <v>OP</v>
      </c>
    </row>
    <row r="10475" spans="12:12">
      <c r="L10475" s="16" t="str">
        <f t="shared" si="419"/>
        <v>OP</v>
      </c>
    </row>
    <row r="10476" spans="12:12">
      <c r="L10476" s="16" t="str">
        <f t="shared" si="419"/>
        <v>OP</v>
      </c>
    </row>
    <row r="10477" spans="12:12">
      <c r="L10477" s="16" t="str">
        <f t="shared" si="419"/>
        <v>OP</v>
      </c>
    </row>
    <row r="10478" spans="12:12">
      <c r="L10478" s="16" t="str">
        <f t="shared" si="419"/>
        <v>OP</v>
      </c>
    </row>
    <row r="10479" spans="12:12">
      <c r="L10479" s="16" t="str">
        <f t="shared" si="419"/>
        <v>OP</v>
      </c>
    </row>
    <row r="10480" spans="12:12">
      <c r="L10480" s="16" t="str">
        <f t="shared" si="419"/>
        <v>OP</v>
      </c>
    </row>
    <row r="10481" spans="12:12">
      <c r="L10481" s="16" t="str">
        <f t="shared" si="419"/>
        <v>OP</v>
      </c>
    </row>
    <row r="10482" spans="12:12">
      <c r="L10482" s="16" t="str">
        <f t="shared" si="419"/>
        <v>OP</v>
      </c>
    </row>
    <row r="10483" spans="12:12">
      <c r="L10483" s="16" t="str">
        <f t="shared" si="419"/>
        <v>OP</v>
      </c>
    </row>
    <row r="10484" spans="12:12">
      <c r="L10484" s="16" t="str">
        <f t="shared" si="419"/>
        <v>OP</v>
      </c>
    </row>
    <row r="10485" spans="12:12">
      <c r="L10485" s="16" t="str">
        <f t="shared" si="419"/>
        <v>OP</v>
      </c>
    </row>
    <row r="10486" spans="12:12">
      <c r="L10486" s="16" t="str">
        <f t="shared" si="419"/>
        <v>OP</v>
      </c>
    </row>
    <row r="10487" spans="12:12">
      <c r="L10487" s="16" t="str">
        <f t="shared" si="419"/>
        <v>OP</v>
      </c>
    </row>
    <row r="10488" spans="12:12">
      <c r="L10488" s="16" t="str">
        <f t="shared" si="419"/>
        <v>OP</v>
      </c>
    </row>
    <row r="10489" spans="12:12">
      <c r="L10489" s="16" t="str">
        <f t="shared" si="419"/>
        <v>OP</v>
      </c>
    </row>
    <row r="10490" spans="12:12">
      <c r="L10490" s="16" t="str">
        <f t="shared" si="419"/>
        <v>OP</v>
      </c>
    </row>
    <row r="10491" spans="12:12">
      <c r="L10491" s="16" t="str">
        <f t="shared" si="419"/>
        <v>OP</v>
      </c>
    </row>
    <row r="10492" spans="12:12">
      <c r="L10492" s="16" t="str">
        <f t="shared" si="419"/>
        <v>OP</v>
      </c>
    </row>
    <row r="10493" spans="12:12">
      <c r="L10493" s="16" t="str">
        <f t="shared" si="419"/>
        <v>OP</v>
      </c>
    </row>
    <row r="10494" spans="12:12">
      <c r="L10494" s="16" t="str">
        <f t="shared" si="419"/>
        <v>OP</v>
      </c>
    </row>
    <row r="10495" spans="12:12">
      <c r="L10495" s="16" t="str">
        <f t="shared" si="419"/>
        <v>OP</v>
      </c>
    </row>
    <row r="10496" spans="12:12">
      <c r="L10496" s="16" t="str">
        <f t="shared" si="419"/>
        <v>OP</v>
      </c>
    </row>
    <row r="10497" spans="12:12">
      <c r="L10497" s="16" t="str">
        <f t="shared" si="419"/>
        <v>OP</v>
      </c>
    </row>
    <row r="10498" spans="12:12">
      <c r="L10498" s="16" t="str">
        <f t="shared" si="419"/>
        <v>OP</v>
      </c>
    </row>
    <row r="10499" spans="12:12">
      <c r="L10499" s="16" t="str">
        <f t="shared" si="419"/>
        <v>OP</v>
      </c>
    </row>
    <row r="10500" spans="12:12">
      <c r="L10500" s="16" t="str">
        <f t="shared" si="419"/>
        <v>OP</v>
      </c>
    </row>
    <row r="10501" spans="12:12">
      <c r="L10501" s="16" t="str">
        <f t="shared" si="419"/>
        <v>OP</v>
      </c>
    </row>
    <row r="10502" spans="12:12">
      <c r="L10502" s="16" t="str">
        <f t="shared" ref="L10502:L10565" si="420">IF(J10502&lt;0.9993,"OP","")</f>
        <v>OP</v>
      </c>
    </row>
    <row r="10503" spans="12:12">
      <c r="L10503" s="16" t="str">
        <f t="shared" si="420"/>
        <v>OP</v>
      </c>
    </row>
    <row r="10504" spans="12:12">
      <c r="L10504" s="16" t="str">
        <f t="shared" si="420"/>
        <v>OP</v>
      </c>
    </row>
    <row r="10505" spans="12:12">
      <c r="L10505" s="16" t="str">
        <f t="shared" si="420"/>
        <v>OP</v>
      </c>
    </row>
    <row r="10506" spans="12:12">
      <c r="L10506" s="16" t="str">
        <f t="shared" si="420"/>
        <v>OP</v>
      </c>
    </row>
    <row r="10507" spans="12:12">
      <c r="L10507" s="16" t="str">
        <f t="shared" si="420"/>
        <v>OP</v>
      </c>
    </row>
    <row r="10508" spans="12:12">
      <c r="L10508" s="16" t="str">
        <f t="shared" si="420"/>
        <v>OP</v>
      </c>
    </row>
    <row r="10509" spans="12:12">
      <c r="L10509" s="16" t="str">
        <f t="shared" si="420"/>
        <v>OP</v>
      </c>
    </row>
    <row r="10510" spans="12:12">
      <c r="L10510" s="16" t="str">
        <f t="shared" si="420"/>
        <v>OP</v>
      </c>
    </row>
    <row r="10511" spans="12:12">
      <c r="L10511" s="16" t="str">
        <f t="shared" si="420"/>
        <v>OP</v>
      </c>
    </row>
    <row r="10512" spans="12:12">
      <c r="L10512" s="16" t="str">
        <f t="shared" si="420"/>
        <v>OP</v>
      </c>
    </row>
    <row r="10513" spans="12:12">
      <c r="L10513" s="16" t="str">
        <f t="shared" si="420"/>
        <v>OP</v>
      </c>
    </row>
    <row r="10514" spans="12:12">
      <c r="L10514" s="16" t="str">
        <f t="shared" si="420"/>
        <v>OP</v>
      </c>
    </row>
    <row r="10515" spans="12:12">
      <c r="L10515" s="16" t="str">
        <f t="shared" si="420"/>
        <v>OP</v>
      </c>
    </row>
    <row r="10516" spans="12:12">
      <c r="L10516" s="16" t="str">
        <f t="shared" si="420"/>
        <v>OP</v>
      </c>
    </row>
    <row r="10517" spans="12:12">
      <c r="L10517" s="16" t="str">
        <f t="shared" si="420"/>
        <v>OP</v>
      </c>
    </row>
    <row r="10518" spans="12:12">
      <c r="L10518" s="16" t="str">
        <f t="shared" si="420"/>
        <v>OP</v>
      </c>
    </row>
    <row r="10519" spans="12:12">
      <c r="L10519" s="16" t="str">
        <f t="shared" si="420"/>
        <v>OP</v>
      </c>
    </row>
    <row r="10520" spans="12:12">
      <c r="L10520" s="16" t="str">
        <f t="shared" si="420"/>
        <v>OP</v>
      </c>
    </row>
    <row r="10521" spans="12:12">
      <c r="L10521" s="16" t="str">
        <f t="shared" si="420"/>
        <v>OP</v>
      </c>
    </row>
    <row r="10522" spans="12:12">
      <c r="L10522" s="16" t="str">
        <f t="shared" si="420"/>
        <v>OP</v>
      </c>
    </row>
    <row r="10523" spans="12:12">
      <c r="L10523" s="16" t="str">
        <f t="shared" si="420"/>
        <v>OP</v>
      </c>
    </row>
    <row r="10524" spans="12:12">
      <c r="L10524" s="16" t="str">
        <f t="shared" si="420"/>
        <v>OP</v>
      </c>
    </row>
    <row r="10525" spans="12:12">
      <c r="L10525" s="16" t="str">
        <f t="shared" si="420"/>
        <v>OP</v>
      </c>
    </row>
    <row r="10526" spans="12:12">
      <c r="L10526" s="16" t="str">
        <f t="shared" si="420"/>
        <v>OP</v>
      </c>
    </row>
    <row r="10527" spans="12:12">
      <c r="L10527" s="16" t="str">
        <f t="shared" si="420"/>
        <v>OP</v>
      </c>
    </row>
    <row r="10528" spans="12:12">
      <c r="L10528" s="16" t="str">
        <f t="shared" si="420"/>
        <v>OP</v>
      </c>
    </row>
    <row r="10529" spans="12:12">
      <c r="L10529" s="16" t="str">
        <f t="shared" si="420"/>
        <v>OP</v>
      </c>
    </row>
    <row r="10530" spans="12:12">
      <c r="L10530" s="16" t="str">
        <f t="shared" si="420"/>
        <v>OP</v>
      </c>
    </row>
    <row r="10531" spans="12:12">
      <c r="L10531" s="16" t="str">
        <f t="shared" si="420"/>
        <v>OP</v>
      </c>
    </row>
    <row r="10532" spans="12:12">
      <c r="L10532" s="16" t="str">
        <f t="shared" si="420"/>
        <v>OP</v>
      </c>
    </row>
    <row r="10533" spans="12:12">
      <c r="L10533" s="16" t="str">
        <f t="shared" si="420"/>
        <v>OP</v>
      </c>
    </row>
    <row r="10534" spans="12:12">
      <c r="L10534" s="16" t="str">
        <f t="shared" si="420"/>
        <v>OP</v>
      </c>
    </row>
    <row r="10535" spans="12:12">
      <c r="L10535" s="16" t="str">
        <f t="shared" si="420"/>
        <v>OP</v>
      </c>
    </row>
    <row r="10536" spans="12:12">
      <c r="L10536" s="16" t="str">
        <f t="shared" si="420"/>
        <v>OP</v>
      </c>
    </row>
    <row r="10537" spans="12:12">
      <c r="L10537" s="16" t="str">
        <f t="shared" si="420"/>
        <v>OP</v>
      </c>
    </row>
    <row r="10538" spans="12:12">
      <c r="L10538" s="16" t="str">
        <f t="shared" si="420"/>
        <v>OP</v>
      </c>
    </row>
    <row r="10539" spans="12:12">
      <c r="L10539" s="16" t="str">
        <f t="shared" si="420"/>
        <v>OP</v>
      </c>
    </row>
    <row r="10540" spans="12:12">
      <c r="L10540" s="16" t="str">
        <f t="shared" si="420"/>
        <v>OP</v>
      </c>
    </row>
    <row r="10541" spans="12:12">
      <c r="L10541" s="16" t="str">
        <f t="shared" si="420"/>
        <v>OP</v>
      </c>
    </row>
    <row r="10542" spans="12:12">
      <c r="L10542" s="16" t="str">
        <f t="shared" si="420"/>
        <v>OP</v>
      </c>
    </row>
    <row r="10543" spans="12:12">
      <c r="L10543" s="16" t="str">
        <f t="shared" si="420"/>
        <v>OP</v>
      </c>
    </row>
    <row r="10544" spans="12:12">
      <c r="L10544" s="16" t="str">
        <f t="shared" si="420"/>
        <v>OP</v>
      </c>
    </row>
    <row r="10545" spans="12:12">
      <c r="L10545" s="16" t="str">
        <f t="shared" si="420"/>
        <v>OP</v>
      </c>
    </row>
    <row r="10546" spans="12:12">
      <c r="L10546" s="16" t="str">
        <f t="shared" si="420"/>
        <v>OP</v>
      </c>
    </row>
    <row r="10547" spans="12:12">
      <c r="L10547" s="16" t="str">
        <f t="shared" si="420"/>
        <v>OP</v>
      </c>
    </row>
    <row r="10548" spans="12:12">
      <c r="L10548" s="16" t="str">
        <f t="shared" si="420"/>
        <v>OP</v>
      </c>
    </row>
    <row r="10549" spans="12:12">
      <c r="L10549" s="16" t="str">
        <f t="shared" si="420"/>
        <v>OP</v>
      </c>
    </row>
    <row r="10550" spans="12:12">
      <c r="L10550" s="16" t="str">
        <f t="shared" si="420"/>
        <v>OP</v>
      </c>
    </row>
    <row r="10551" spans="12:12">
      <c r="L10551" s="16" t="str">
        <f t="shared" si="420"/>
        <v>OP</v>
      </c>
    </row>
    <row r="10552" spans="12:12">
      <c r="L10552" s="16" t="str">
        <f t="shared" si="420"/>
        <v>OP</v>
      </c>
    </row>
    <row r="10553" spans="12:12">
      <c r="L10553" s="16" t="str">
        <f t="shared" si="420"/>
        <v>OP</v>
      </c>
    </row>
    <row r="10554" spans="12:12">
      <c r="L10554" s="16" t="str">
        <f t="shared" si="420"/>
        <v>OP</v>
      </c>
    </row>
    <row r="10555" spans="12:12">
      <c r="L10555" s="16" t="str">
        <f t="shared" si="420"/>
        <v>OP</v>
      </c>
    </row>
    <row r="10556" spans="12:12">
      <c r="L10556" s="16" t="str">
        <f t="shared" si="420"/>
        <v>OP</v>
      </c>
    </row>
    <row r="10557" spans="12:12">
      <c r="L10557" s="16" t="str">
        <f t="shared" si="420"/>
        <v>OP</v>
      </c>
    </row>
    <row r="10558" spans="12:12">
      <c r="L10558" s="16" t="str">
        <f t="shared" si="420"/>
        <v>OP</v>
      </c>
    </row>
    <row r="10559" spans="12:12">
      <c r="L10559" s="16" t="str">
        <f t="shared" si="420"/>
        <v>OP</v>
      </c>
    </row>
    <row r="10560" spans="12:12">
      <c r="L10560" s="16" t="str">
        <f t="shared" si="420"/>
        <v>OP</v>
      </c>
    </row>
    <row r="10561" spans="12:12">
      <c r="L10561" s="16" t="str">
        <f t="shared" si="420"/>
        <v>OP</v>
      </c>
    </row>
    <row r="10562" spans="12:12">
      <c r="L10562" s="16" t="str">
        <f t="shared" si="420"/>
        <v>OP</v>
      </c>
    </row>
    <row r="10563" spans="12:12">
      <c r="L10563" s="16" t="str">
        <f t="shared" si="420"/>
        <v>OP</v>
      </c>
    </row>
    <row r="10564" spans="12:12">
      <c r="L10564" s="16" t="str">
        <f t="shared" si="420"/>
        <v>OP</v>
      </c>
    </row>
    <row r="10565" spans="12:12">
      <c r="L10565" s="16" t="str">
        <f t="shared" si="420"/>
        <v>OP</v>
      </c>
    </row>
    <row r="10566" spans="12:12">
      <c r="L10566" s="16" t="str">
        <f t="shared" ref="L10566:L10629" si="421">IF(J10566&lt;0.9993,"OP","")</f>
        <v>OP</v>
      </c>
    </row>
    <row r="10567" spans="12:12">
      <c r="L10567" s="16" t="str">
        <f t="shared" si="421"/>
        <v>OP</v>
      </c>
    </row>
    <row r="10568" spans="12:12">
      <c r="L10568" s="16" t="str">
        <f t="shared" si="421"/>
        <v>OP</v>
      </c>
    </row>
    <row r="10569" spans="12:12">
      <c r="L10569" s="16" t="str">
        <f t="shared" si="421"/>
        <v>OP</v>
      </c>
    </row>
    <row r="10570" spans="12:12">
      <c r="L10570" s="16" t="str">
        <f t="shared" si="421"/>
        <v>OP</v>
      </c>
    </row>
    <row r="10571" spans="12:12">
      <c r="L10571" s="16" t="str">
        <f t="shared" si="421"/>
        <v>OP</v>
      </c>
    </row>
    <row r="10572" spans="12:12">
      <c r="L10572" s="16" t="str">
        <f t="shared" si="421"/>
        <v>OP</v>
      </c>
    </row>
    <row r="10573" spans="12:12">
      <c r="L10573" s="16" t="str">
        <f t="shared" si="421"/>
        <v>OP</v>
      </c>
    </row>
    <row r="10574" spans="12:12">
      <c r="L10574" s="16" t="str">
        <f t="shared" si="421"/>
        <v>OP</v>
      </c>
    </row>
    <row r="10575" spans="12:12">
      <c r="L10575" s="16" t="str">
        <f t="shared" si="421"/>
        <v>OP</v>
      </c>
    </row>
    <row r="10576" spans="12:12">
      <c r="L10576" s="16" t="str">
        <f t="shared" si="421"/>
        <v>OP</v>
      </c>
    </row>
    <row r="10577" spans="12:12">
      <c r="L10577" s="16" t="str">
        <f t="shared" si="421"/>
        <v>OP</v>
      </c>
    </row>
    <row r="10578" spans="12:12">
      <c r="L10578" s="16" t="str">
        <f t="shared" si="421"/>
        <v>OP</v>
      </c>
    </row>
    <row r="10579" spans="12:12">
      <c r="L10579" s="16" t="str">
        <f t="shared" si="421"/>
        <v>OP</v>
      </c>
    </row>
    <row r="10580" spans="12:12">
      <c r="L10580" s="16" t="str">
        <f t="shared" si="421"/>
        <v>OP</v>
      </c>
    </row>
    <row r="10581" spans="12:12">
      <c r="L10581" s="16" t="str">
        <f t="shared" si="421"/>
        <v>OP</v>
      </c>
    </row>
    <row r="10582" spans="12:12">
      <c r="L10582" s="16" t="str">
        <f t="shared" si="421"/>
        <v>OP</v>
      </c>
    </row>
    <row r="10583" spans="12:12">
      <c r="L10583" s="16" t="str">
        <f t="shared" si="421"/>
        <v>OP</v>
      </c>
    </row>
    <row r="10584" spans="12:12">
      <c r="L10584" s="16" t="str">
        <f t="shared" si="421"/>
        <v>OP</v>
      </c>
    </row>
    <row r="10585" spans="12:12">
      <c r="L10585" s="16" t="str">
        <f t="shared" si="421"/>
        <v>OP</v>
      </c>
    </row>
    <row r="10586" spans="12:12">
      <c r="L10586" s="16" t="str">
        <f t="shared" si="421"/>
        <v>OP</v>
      </c>
    </row>
    <row r="10587" spans="12:12">
      <c r="L10587" s="16" t="str">
        <f t="shared" si="421"/>
        <v>OP</v>
      </c>
    </row>
    <row r="10588" spans="12:12">
      <c r="L10588" s="16" t="str">
        <f t="shared" si="421"/>
        <v>OP</v>
      </c>
    </row>
    <row r="10589" spans="12:12">
      <c r="L10589" s="16" t="str">
        <f t="shared" si="421"/>
        <v>OP</v>
      </c>
    </row>
    <row r="10590" spans="12:12">
      <c r="L10590" s="16" t="str">
        <f t="shared" si="421"/>
        <v>OP</v>
      </c>
    </row>
    <row r="10591" spans="12:12">
      <c r="L10591" s="16" t="str">
        <f t="shared" si="421"/>
        <v>OP</v>
      </c>
    </row>
    <row r="10592" spans="12:12">
      <c r="L10592" s="16" t="str">
        <f t="shared" si="421"/>
        <v>OP</v>
      </c>
    </row>
    <row r="10593" spans="12:12">
      <c r="L10593" s="16" t="str">
        <f t="shared" si="421"/>
        <v>OP</v>
      </c>
    </row>
    <row r="10594" spans="12:12">
      <c r="L10594" s="16" t="str">
        <f t="shared" si="421"/>
        <v>OP</v>
      </c>
    </row>
    <row r="10595" spans="12:12">
      <c r="L10595" s="16" t="str">
        <f t="shared" si="421"/>
        <v>OP</v>
      </c>
    </row>
    <row r="10596" spans="12:12">
      <c r="L10596" s="16" t="str">
        <f t="shared" si="421"/>
        <v>OP</v>
      </c>
    </row>
    <row r="10597" spans="12:12">
      <c r="L10597" s="16" t="str">
        <f t="shared" si="421"/>
        <v>OP</v>
      </c>
    </row>
    <row r="10598" spans="12:12">
      <c r="L10598" s="16" t="str">
        <f t="shared" si="421"/>
        <v>OP</v>
      </c>
    </row>
    <row r="10599" spans="12:12">
      <c r="L10599" s="16" t="str">
        <f t="shared" si="421"/>
        <v>OP</v>
      </c>
    </row>
    <row r="10600" spans="12:12">
      <c r="L10600" s="16" t="str">
        <f t="shared" si="421"/>
        <v>OP</v>
      </c>
    </row>
    <row r="10601" spans="12:12">
      <c r="L10601" s="16" t="str">
        <f t="shared" si="421"/>
        <v>OP</v>
      </c>
    </row>
    <row r="10602" spans="12:12">
      <c r="L10602" s="16" t="str">
        <f t="shared" si="421"/>
        <v>OP</v>
      </c>
    </row>
    <row r="10603" spans="12:12">
      <c r="L10603" s="16" t="str">
        <f t="shared" si="421"/>
        <v>OP</v>
      </c>
    </row>
    <row r="10604" spans="12:12">
      <c r="L10604" s="16" t="str">
        <f t="shared" si="421"/>
        <v>OP</v>
      </c>
    </row>
    <row r="10605" spans="12:12">
      <c r="L10605" s="16" t="str">
        <f t="shared" si="421"/>
        <v>OP</v>
      </c>
    </row>
    <row r="10606" spans="12:12">
      <c r="L10606" s="16" t="str">
        <f t="shared" si="421"/>
        <v>OP</v>
      </c>
    </row>
    <row r="10607" spans="12:12">
      <c r="L10607" s="16" t="str">
        <f t="shared" si="421"/>
        <v>OP</v>
      </c>
    </row>
    <row r="10608" spans="12:12">
      <c r="L10608" s="16" t="str">
        <f t="shared" si="421"/>
        <v>OP</v>
      </c>
    </row>
    <row r="10609" spans="12:12">
      <c r="L10609" s="16" t="str">
        <f t="shared" si="421"/>
        <v>OP</v>
      </c>
    </row>
    <row r="10610" spans="12:12">
      <c r="L10610" s="16" t="str">
        <f t="shared" si="421"/>
        <v>OP</v>
      </c>
    </row>
    <row r="10611" spans="12:12">
      <c r="L10611" s="16" t="str">
        <f t="shared" si="421"/>
        <v>OP</v>
      </c>
    </row>
    <row r="10612" spans="12:12">
      <c r="L10612" s="16" t="str">
        <f t="shared" si="421"/>
        <v>OP</v>
      </c>
    </row>
    <row r="10613" spans="12:12">
      <c r="L10613" s="16" t="str">
        <f t="shared" si="421"/>
        <v>OP</v>
      </c>
    </row>
    <row r="10614" spans="12:12">
      <c r="L10614" s="16" t="str">
        <f t="shared" si="421"/>
        <v>OP</v>
      </c>
    </row>
    <row r="10615" spans="12:12">
      <c r="L10615" s="16" t="str">
        <f t="shared" si="421"/>
        <v>OP</v>
      </c>
    </row>
    <row r="10616" spans="12:12">
      <c r="L10616" s="16" t="str">
        <f t="shared" si="421"/>
        <v>OP</v>
      </c>
    </row>
    <row r="10617" spans="12:12">
      <c r="L10617" s="16" t="str">
        <f t="shared" si="421"/>
        <v>OP</v>
      </c>
    </row>
    <row r="10618" spans="12:12">
      <c r="L10618" s="16" t="str">
        <f t="shared" si="421"/>
        <v>OP</v>
      </c>
    </row>
    <row r="10619" spans="12:12">
      <c r="L10619" s="16" t="str">
        <f t="shared" si="421"/>
        <v>OP</v>
      </c>
    </row>
    <row r="10620" spans="12:12">
      <c r="L10620" s="16" t="str">
        <f t="shared" si="421"/>
        <v>OP</v>
      </c>
    </row>
    <row r="10621" spans="12:12">
      <c r="L10621" s="16" t="str">
        <f t="shared" si="421"/>
        <v>OP</v>
      </c>
    </row>
    <row r="10622" spans="12:12">
      <c r="L10622" s="16" t="str">
        <f t="shared" si="421"/>
        <v>OP</v>
      </c>
    </row>
    <row r="10623" spans="12:12">
      <c r="L10623" s="16" t="str">
        <f t="shared" si="421"/>
        <v>OP</v>
      </c>
    </row>
    <row r="10624" spans="12:12">
      <c r="L10624" s="16" t="str">
        <f t="shared" si="421"/>
        <v>OP</v>
      </c>
    </row>
    <row r="10625" spans="12:12">
      <c r="L10625" s="16" t="str">
        <f t="shared" si="421"/>
        <v>OP</v>
      </c>
    </row>
    <row r="10626" spans="12:12">
      <c r="L10626" s="16" t="str">
        <f t="shared" si="421"/>
        <v>OP</v>
      </c>
    </row>
    <row r="10627" spans="12:12">
      <c r="L10627" s="16" t="str">
        <f t="shared" si="421"/>
        <v>OP</v>
      </c>
    </row>
    <row r="10628" spans="12:12">
      <c r="L10628" s="16" t="str">
        <f t="shared" si="421"/>
        <v>OP</v>
      </c>
    </row>
    <row r="10629" spans="12:12">
      <c r="L10629" s="16" t="str">
        <f t="shared" si="421"/>
        <v>OP</v>
      </c>
    </row>
    <row r="10630" spans="12:12">
      <c r="L10630" s="16" t="str">
        <f t="shared" ref="L10630:L10693" si="422">IF(J10630&lt;0.9993,"OP","")</f>
        <v>OP</v>
      </c>
    </row>
    <row r="10631" spans="12:12">
      <c r="L10631" s="16" t="str">
        <f t="shared" si="422"/>
        <v>OP</v>
      </c>
    </row>
    <row r="10632" spans="12:12">
      <c r="L10632" s="16" t="str">
        <f t="shared" si="422"/>
        <v>OP</v>
      </c>
    </row>
    <row r="10633" spans="12:12">
      <c r="L10633" s="16" t="str">
        <f t="shared" si="422"/>
        <v>OP</v>
      </c>
    </row>
    <row r="10634" spans="12:12">
      <c r="L10634" s="16" t="str">
        <f t="shared" si="422"/>
        <v>OP</v>
      </c>
    </row>
    <row r="10635" spans="12:12">
      <c r="L10635" s="16" t="str">
        <f t="shared" si="422"/>
        <v>OP</v>
      </c>
    </row>
    <row r="10636" spans="12:12">
      <c r="L10636" s="16" t="str">
        <f t="shared" si="422"/>
        <v>OP</v>
      </c>
    </row>
    <row r="10637" spans="12:12">
      <c r="L10637" s="16" t="str">
        <f t="shared" si="422"/>
        <v>OP</v>
      </c>
    </row>
    <row r="10638" spans="12:12">
      <c r="L10638" s="16" t="str">
        <f t="shared" si="422"/>
        <v>OP</v>
      </c>
    </row>
    <row r="10639" spans="12:12">
      <c r="L10639" s="16" t="str">
        <f t="shared" si="422"/>
        <v>OP</v>
      </c>
    </row>
    <row r="10640" spans="12:12">
      <c r="L10640" s="16" t="str">
        <f t="shared" si="422"/>
        <v>OP</v>
      </c>
    </row>
    <row r="10641" spans="12:12">
      <c r="L10641" s="16" t="str">
        <f t="shared" si="422"/>
        <v>OP</v>
      </c>
    </row>
    <row r="10642" spans="12:12">
      <c r="L10642" s="16" t="str">
        <f t="shared" si="422"/>
        <v>OP</v>
      </c>
    </row>
    <row r="10643" spans="12:12">
      <c r="L10643" s="16" t="str">
        <f t="shared" si="422"/>
        <v>OP</v>
      </c>
    </row>
    <row r="10644" spans="12:12">
      <c r="L10644" s="16" t="str">
        <f t="shared" si="422"/>
        <v>OP</v>
      </c>
    </row>
    <row r="10645" spans="12:12">
      <c r="L10645" s="16" t="str">
        <f t="shared" si="422"/>
        <v>OP</v>
      </c>
    </row>
    <row r="10646" spans="12:12">
      <c r="L10646" s="16" t="str">
        <f t="shared" si="422"/>
        <v>OP</v>
      </c>
    </row>
    <row r="10647" spans="12:12">
      <c r="L10647" s="16" t="str">
        <f t="shared" si="422"/>
        <v>OP</v>
      </c>
    </row>
    <row r="10648" spans="12:12">
      <c r="L10648" s="16" t="str">
        <f t="shared" si="422"/>
        <v>OP</v>
      </c>
    </row>
    <row r="10649" spans="12:12">
      <c r="L10649" s="16" t="str">
        <f t="shared" si="422"/>
        <v>OP</v>
      </c>
    </row>
    <row r="10650" spans="12:12">
      <c r="L10650" s="16" t="str">
        <f t="shared" si="422"/>
        <v>OP</v>
      </c>
    </row>
    <row r="10651" spans="12:12">
      <c r="L10651" s="16" t="str">
        <f t="shared" si="422"/>
        <v>OP</v>
      </c>
    </row>
    <row r="10652" spans="12:12">
      <c r="L10652" s="16" t="str">
        <f t="shared" si="422"/>
        <v>OP</v>
      </c>
    </row>
    <row r="10653" spans="12:12">
      <c r="L10653" s="16" t="str">
        <f t="shared" si="422"/>
        <v>OP</v>
      </c>
    </row>
    <row r="10654" spans="12:12">
      <c r="L10654" s="16" t="str">
        <f t="shared" si="422"/>
        <v>OP</v>
      </c>
    </row>
    <row r="10655" spans="12:12">
      <c r="L10655" s="16" t="str">
        <f t="shared" si="422"/>
        <v>OP</v>
      </c>
    </row>
    <row r="10656" spans="12:12">
      <c r="L10656" s="16" t="str">
        <f t="shared" si="422"/>
        <v>OP</v>
      </c>
    </row>
    <row r="10657" spans="12:12">
      <c r="L10657" s="16" t="str">
        <f t="shared" si="422"/>
        <v>OP</v>
      </c>
    </row>
    <row r="10658" spans="12:12">
      <c r="L10658" s="16" t="str">
        <f t="shared" si="422"/>
        <v>OP</v>
      </c>
    </row>
    <row r="10659" spans="12:12">
      <c r="L10659" s="16" t="str">
        <f t="shared" si="422"/>
        <v>OP</v>
      </c>
    </row>
    <row r="10660" spans="12:12">
      <c r="L10660" s="16" t="str">
        <f t="shared" si="422"/>
        <v>OP</v>
      </c>
    </row>
    <row r="10661" spans="12:12">
      <c r="L10661" s="16" t="str">
        <f t="shared" si="422"/>
        <v>OP</v>
      </c>
    </row>
    <row r="10662" spans="12:12">
      <c r="L10662" s="16" t="str">
        <f t="shared" si="422"/>
        <v>OP</v>
      </c>
    </row>
    <row r="10663" spans="12:12">
      <c r="L10663" s="16" t="str">
        <f t="shared" si="422"/>
        <v>OP</v>
      </c>
    </row>
    <row r="10664" spans="12:12">
      <c r="L10664" s="16" t="str">
        <f t="shared" si="422"/>
        <v>OP</v>
      </c>
    </row>
    <row r="10665" spans="12:12">
      <c r="L10665" s="16" t="str">
        <f t="shared" si="422"/>
        <v>OP</v>
      </c>
    </row>
    <row r="10666" spans="12:12">
      <c r="L10666" s="16" t="str">
        <f t="shared" si="422"/>
        <v>OP</v>
      </c>
    </row>
    <row r="10667" spans="12:12">
      <c r="L10667" s="16" t="str">
        <f t="shared" si="422"/>
        <v>OP</v>
      </c>
    </row>
    <row r="10668" spans="12:12">
      <c r="L10668" s="16" t="str">
        <f t="shared" si="422"/>
        <v>OP</v>
      </c>
    </row>
    <row r="10669" spans="12:12">
      <c r="L10669" s="16" t="str">
        <f t="shared" si="422"/>
        <v>OP</v>
      </c>
    </row>
    <row r="10670" spans="12:12">
      <c r="L10670" s="16" t="str">
        <f t="shared" si="422"/>
        <v>OP</v>
      </c>
    </row>
    <row r="10671" spans="12:12">
      <c r="L10671" s="16" t="str">
        <f t="shared" si="422"/>
        <v>OP</v>
      </c>
    </row>
    <row r="10672" spans="12:12">
      <c r="L10672" s="16" t="str">
        <f t="shared" si="422"/>
        <v>OP</v>
      </c>
    </row>
    <row r="10673" spans="12:12">
      <c r="L10673" s="16" t="str">
        <f t="shared" si="422"/>
        <v>OP</v>
      </c>
    </row>
    <row r="10674" spans="12:12">
      <c r="L10674" s="16" t="str">
        <f t="shared" si="422"/>
        <v>OP</v>
      </c>
    </row>
    <row r="10675" spans="12:12">
      <c r="L10675" s="16" t="str">
        <f t="shared" si="422"/>
        <v>OP</v>
      </c>
    </row>
    <row r="10676" spans="12:12">
      <c r="L10676" s="16" t="str">
        <f t="shared" si="422"/>
        <v>OP</v>
      </c>
    </row>
    <row r="10677" spans="12:12">
      <c r="L10677" s="16" t="str">
        <f t="shared" si="422"/>
        <v>OP</v>
      </c>
    </row>
    <row r="10678" spans="12:12">
      <c r="L10678" s="16" t="str">
        <f t="shared" si="422"/>
        <v>OP</v>
      </c>
    </row>
    <row r="10679" spans="12:12">
      <c r="L10679" s="16" t="str">
        <f t="shared" si="422"/>
        <v>OP</v>
      </c>
    </row>
    <row r="10680" spans="12:12">
      <c r="L10680" s="16" t="str">
        <f t="shared" si="422"/>
        <v>OP</v>
      </c>
    </row>
    <row r="10681" spans="12:12">
      <c r="L10681" s="16" t="str">
        <f t="shared" si="422"/>
        <v>OP</v>
      </c>
    </row>
    <row r="10682" spans="12:12">
      <c r="L10682" s="16" t="str">
        <f t="shared" si="422"/>
        <v>OP</v>
      </c>
    </row>
    <row r="10683" spans="12:12">
      <c r="L10683" s="16" t="str">
        <f t="shared" si="422"/>
        <v>OP</v>
      </c>
    </row>
    <row r="10684" spans="12:12">
      <c r="L10684" s="16" t="str">
        <f t="shared" si="422"/>
        <v>OP</v>
      </c>
    </row>
    <row r="10685" spans="12:12">
      <c r="L10685" s="16" t="str">
        <f t="shared" si="422"/>
        <v>OP</v>
      </c>
    </row>
    <row r="10686" spans="12:12">
      <c r="L10686" s="16" t="str">
        <f t="shared" si="422"/>
        <v>OP</v>
      </c>
    </row>
    <row r="10687" spans="12:12">
      <c r="L10687" s="16" t="str">
        <f t="shared" si="422"/>
        <v>OP</v>
      </c>
    </row>
    <row r="10688" spans="12:12">
      <c r="L10688" s="16" t="str">
        <f t="shared" si="422"/>
        <v>OP</v>
      </c>
    </row>
    <row r="10689" spans="12:12">
      <c r="L10689" s="16" t="str">
        <f t="shared" si="422"/>
        <v>OP</v>
      </c>
    </row>
    <row r="10690" spans="12:12">
      <c r="L10690" s="16" t="str">
        <f t="shared" si="422"/>
        <v>OP</v>
      </c>
    </row>
    <row r="10691" spans="12:12">
      <c r="L10691" s="16" t="str">
        <f t="shared" si="422"/>
        <v>OP</v>
      </c>
    </row>
    <row r="10692" spans="12:12">
      <c r="L10692" s="16" t="str">
        <f t="shared" si="422"/>
        <v>OP</v>
      </c>
    </row>
    <row r="10693" spans="12:12">
      <c r="L10693" s="16" t="str">
        <f t="shared" si="422"/>
        <v>OP</v>
      </c>
    </row>
    <row r="10694" spans="12:12">
      <c r="L10694" s="16" t="str">
        <f t="shared" ref="L10694:L10757" si="423">IF(J10694&lt;0.9993,"OP","")</f>
        <v>OP</v>
      </c>
    </row>
    <row r="10695" spans="12:12">
      <c r="L10695" s="16" t="str">
        <f t="shared" si="423"/>
        <v>OP</v>
      </c>
    </row>
    <row r="10696" spans="12:12">
      <c r="L10696" s="16" t="str">
        <f t="shared" si="423"/>
        <v>OP</v>
      </c>
    </row>
    <row r="10697" spans="12:12">
      <c r="L10697" s="16" t="str">
        <f t="shared" si="423"/>
        <v>OP</v>
      </c>
    </row>
    <row r="10698" spans="12:12">
      <c r="L10698" s="16" t="str">
        <f t="shared" si="423"/>
        <v>OP</v>
      </c>
    </row>
    <row r="10699" spans="12:12">
      <c r="L10699" s="16" t="str">
        <f t="shared" si="423"/>
        <v>OP</v>
      </c>
    </row>
    <row r="10700" spans="12:12">
      <c r="L10700" s="16" t="str">
        <f t="shared" si="423"/>
        <v>OP</v>
      </c>
    </row>
    <row r="10701" spans="12:12">
      <c r="L10701" s="16" t="str">
        <f t="shared" si="423"/>
        <v>OP</v>
      </c>
    </row>
    <row r="10702" spans="12:12">
      <c r="L10702" s="16" t="str">
        <f t="shared" si="423"/>
        <v>OP</v>
      </c>
    </row>
    <row r="10703" spans="12:12">
      <c r="L10703" s="16" t="str">
        <f t="shared" si="423"/>
        <v>OP</v>
      </c>
    </row>
    <row r="10704" spans="12:12">
      <c r="L10704" s="16" t="str">
        <f t="shared" si="423"/>
        <v>OP</v>
      </c>
    </row>
    <row r="10705" spans="12:12">
      <c r="L10705" s="16" t="str">
        <f t="shared" si="423"/>
        <v>OP</v>
      </c>
    </row>
    <row r="10706" spans="12:12">
      <c r="L10706" s="16" t="str">
        <f t="shared" si="423"/>
        <v>OP</v>
      </c>
    </row>
    <row r="10707" spans="12:12">
      <c r="L10707" s="16" t="str">
        <f t="shared" si="423"/>
        <v>OP</v>
      </c>
    </row>
    <row r="10708" spans="12:12">
      <c r="L10708" s="16" t="str">
        <f t="shared" si="423"/>
        <v>OP</v>
      </c>
    </row>
    <row r="10709" spans="12:12">
      <c r="L10709" s="16" t="str">
        <f t="shared" si="423"/>
        <v>OP</v>
      </c>
    </row>
    <row r="10710" spans="12:12">
      <c r="L10710" s="16" t="str">
        <f t="shared" si="423"/>
        <v>OP</v>
      </c>
    </row>
    <row r="10711" spans="12:12">
      <c r="L10711" s="16" t="str">
        <f t="shared" si="423"/>
        <v>OP</v>
      </c>
    </row>
    <row r="10712" spans="12:12">
      <c r="L10712" s="16" t="str">
        <f t="shared" si="423"/>
        <v>OP</v>
      </c>
    </row>
    <row r="10713" spans="12:12">
      <c r="L10713" s="16" t="str">
        <f t="shared" si="423"/>
        <v>OP</v>
      </c>
    </row>
    <row r="10714" spans="12:12">
      <c r="L10714" s="16" t="str">
        <f t="shared" si="423"/>
        <v>OP</v>
      </c>
    </row>
    <row r="10715" spans="12:12">
      <c r="L10715" s="16" t="str">
        <f t="shared" si="423"/>
        <v>OP</v>
      </c>
    </row>
    <row r="10716" spans="12:12">
      <c r="L10716" s="16" t="str">
        <f t="shared" si="423"/>
        <v>OP</v>
      </c>
    </row>
    <row r="10717" spans="12:12">
      <c r="L10717" s="16" t="str">
        <f t="shared" si="423"/>
        <v>OP</v>
      </c>
    </row>
    <row r="10718" spans="12:12">
      <c r="L10718" s="16" t="str">
        <f t="shared" si="423"/>
        <v>OP</v>
      </c>
    </row>
    <row r="10719" spans="12:12">
      <c r="L10719" s="16" t="str">
        <f t="shared" si="423"/>
        <v>OP</v>
      </c>
    </row>
    <row r="10720" spans="12:12">
      <c r="L10720" s="16" t="str">
        <f t="shared" si="423"/>
        <v>OP</v>
      </c>
    </row>
    <row r="10721" spans="12:12">
      <c r="L10721" s="16" t="str">
        <f t="shared" si="423"/>
        <v>OP</v>
      </c>
    </row>
    <row r="10722" spans="12:12">
      <c r="L10722" s="16" t="str">
        <f t="shared" si="423"/>
        <v>OP</v>
      </c>
    </row>
    <row r="10723" spans="12:12">
      <c r="L10723" s="16" t="str">
        <f t="shared" si="423"/>
        <v>OP</v>
      </c>
    </row>
    <row r="10724" spans="12:12">
      <c r="L10724" s="16" t="str">
        <f t="shared" si="423"/>
        <v>OP</v>
      </c>
    </row>
    <row r="10725" spans="12:12">
      <c r="L10725" s="16" t="str">
        <f t="shared" si="423"/>
        <v>OP</v>
      </c>
    </row>
    <row r="10726" spans="12:12">
      <c r="L10726" s="16" t="str">
        <f t="shared" si="423"/>
        <v>OP</v>
      </c>
    </row>
    <row r="10727" spans="12:12">
      <c r="L10727" s="16" t="str">
        <f t="shared" si="423"/>
        <v>OP</v>
      </c>
    </row>
    <row r="10728" spans="12:12">
      <c r="L10728" s="16" t="str">
        <f t="shared" si="423"/>
        <v>OP</v>
      </c>
    </row>
    <row r="10729" spans="12:12">
      <c r="L10729" s="16" t="str">
        <f t="shared" si="423"/>
        <v>OP</v>
      </c>
    </row>
    <row r="10730" spans="12:12">
      <c r="L10730" s="16" t="str">
        <f t="shared" si="423"/>
        <v>OP</v>
      </c>
    </row>
    <row r="10731" spans="12:12">
      <c r="L10731" s="16" t="str">
        <f t="shared" si="423"/>
        <v>OP</v>
      </c>
    </row>
    <row r="10732" spans="12:12">
      <c r="L10732" s="16" t="str">
        <f t="shared" si="423"/>
        <v>OP</v>
      </c>
    </row>
    <row r="10733" spans="12:12">
      <c r="L10733" s="16" t="str">
        <f t="shared" si="423"/>
        <v>OP</v>
      </c>
    </row>
    <row r="10734" spans="12:12">
      <c r="L10734" s="16" t="str">
        <f t="shared" si="423"/>
        <v>OP</v>
      </c>
    </row>
    <row r="10735" spans="12:12">
      <c r="L10735" s="16" t="str">
        <f t="shared" si="423"/>
        <v>OP</v>
      </c>
    </row>
    <row r="10736" spans="12:12">
      <c r="L10736" s="16" t="str">
        <f t="shared" si="423"/>
        <v>OP</v>
      </c>
    </row>
    <row r="10737" spans="12:12">
      <c r="L10737" s="16" t="str">
        <f t="shared" si="423"/>
        <v>OP</v>
      </c>
    </row>
    <row r="10738" spans="12:12">
      <c r="L10738" s="16" t="str">
        <f t="shared" si="423"/>
        <v>OP</v>
      </c>
    </row>
    <row r="10739" spans="12:12">
      <c r="L10739" s="16" t="str">
        <f t="shared" si="423"/>
        <v>OP</v>
      </c>
    </row>
    <row r="10740" spans="12:12">
      <c r="L10740" s="16" t="str">
        <f t="shared" si="423"/>
        <v>OP</v>
      </c>
    </row>
    <row r="10741" spans="12:12">
      <c r="L10741" s="16" t="str">
        <f t="shared" si="423"/>
        <v>OP</v>
      </c>
    </row>
    <row r="10742" spans="12:12">
      <c r="L10742" s="16" t="str">
        <f t="shared" si="423"/>
        <v>OP</v>
      </c>
    </row>
    <row r="10743" spans="12:12">
      <c r="L10743" s="16" t="str">
        <f t="shared" si="423"/>
        <v>OP</v>
      </c>
    </row>
    <row r="10744" spans="12:12">
      <c r="L10744" s="16" t="str">
        <f t="shared" si="423"/>
        <v>OP</v>
      </c>
    </row>
    <row r="10745" spans="12:12">
      <c r="L10745" s="16" t="str">
        <f t="shared" si="423"/>
        <v>OP</v>
      </c>
    </row>
    <row r="10746" spans="12:12">
      <c r="L10746" s="16" t="str">
        <f t="shared" si="423"/>
        <v>OP</v>
      </c>
    </row>
    <row r="10747" spans="12:12">
      <c r="L10747" s="16" t="str">
        <f t="shared" si="423"/>
        <v>OP</v>
      </c>
    </row>
    <row r="10748" spans="12:12">
      <c r="L10748" s="16" t="str">
        <f t="shared" si="423"/>
        <v>OP</v>
      </c>
    </row>
    <row r="10749" spans="12:12">
      <c r="L10749" s="16" t="str">
        <f t="shared" si="423"/>
        <v>OP</v>
      </c>
    </row>
    <row r="10750" spans="12:12">
      <c r="L10750" s="16" t="str">
        <f t="shared" si="423"/>
        <v>OP</v>
      </c>
    </row>
    <row r="10751" spans="12:12">
      <c r="L10751" s="16" t="str">
        <f t="shared" si="423"/>
        <v>OP</v>
      </c>
    </row>
    <row r="10752" spans="12:12">
      <c r="L10752" s="16" t="str">
        <f t="shared" si="423"/>
        <v>OP</v>
      </c>
    </row>
    <row r="10753" spans="12:12">
      <c r="L10753" s="16" t="str">
        <f t="shared" si="423"/>
        <v>OP</v>
      </c>
    </row>
    <row r="10754" spans="12:12">
      <c r="L10754" s="16" t="str">
        <f t="shared" si="423"/>
        <v>OP</v>
      </c>
    </row>
    <row r="10755" spans="12:12">
      <c r="L10755" s="16" t="str">
        <f t="shared" si="423"/>
        <v>OP</v>
      </c>
    </row>
    <row r="10756" spans="12:12">
      <c r="L10756" s="16" t="str">
        <f t="shared" si="423"/>
        <v>OP</v>
      </c>
    </row>
    <row r="10757" spans="12:12">
      <c r="L10757" s="16" t="str">
        <f t="shared" si="423"/>
        <v>OP</v>
      </c>
    </row>
    <row r="10758" spans="12:12">
      <c r="L10758" s="16" t="str">
        <f t="shared" ref="L10758:L10821" si="424">IF(J10758&lt;0.9993,"OP","")</f>
        <v>OP</v>
      </c>
    </row>
    <row r="10759" spans="12:12">
      <c r="L10759" s="16" t="str">
        <f t="shared" si="424"/>
        <v>OP</v>
      </c>
    </row>
    <row r="10760" spans="12:12">
      <c r="L10760" s="16" t="str">
        <f t="shared" si="424"/>
        <v>OP</v>
      </c>
    </row>
    <row r="10761" spans="12:12">
      <c r="L10761" s="16" t="str">
        <f t="shared" si="424"/>
        <v>OP</v>
      </c>
    </row>
    <row r="10762" spans="12:12">
      <c r="L10762" s="16" t="str">
        <f t="shared" si="424"/>
        <v>OP</v>
      </c>
    </row>
    <row r="10763" spans="12:12">
      <c r="L10763" s="16" t="str">
        <f t="shared" si="424"/>
        <v>OP</v>
      </c>
    </row>
    <row r="10764" spans="12:12">
      <c r="L10764" s="16" t="str">
        <f t="shared" si="424"/>
        <v>OP</v>
      </c>
    </row>
    <row r="10765" spans="12:12">
      <c r="L10765" s="16" t="str">
        <f t="shared" si="424"/>
        <v>OP</v>
      </c>
    </row>
    <row r="10766" spans="12:12">
      <c r="L10766" s="16" t="str">
        <f t="shared" si="424"/>
        <v>OP</v>
      </c>
    </row>
    <row r="10767" spans="12:12">
      <c r="L10767" s="16" t="str">
        <f t="shared" si="424"/>
        <v>OP</v>
      </c>
    </row>
    <row r="10768" spans="12:12">
      <c r="L10768" s="16" t="str">
        <f t="shared" si="424"/>
        <v>OP</v>
      </c>
    </row>
    <row r="10769" spans="12:12">
      <c r="L10769" s="16" t="str">
        <f t="shared" si="424"/>
        <v>OP</v>
      </c>
    </row>
    <row r="10770" spans="12:12">
      <c r="L10770" s="16" t="str">
        <f t="shared" si="424"/>
        <v>OP</v>
      </c>
    </row>
    <row r="10771" spans="12:12">
      <c r="L10771" s="16" t="str">
        <f t="shared" si="424"/>
        <v>OP</v>
      </c>
    </row>
    <row r="10772" spans="12:12">
      <c r="L10772" s="16" t="str">
        <f t="shared" si="424"/>
        <v>OP</v>
      </c>
    </row>
    <row r="10773" spans="12:12">
      <c r="L10773" s="16" t="str">
        <f t="shared" si="424"/>
        <v>OP</v>
      </c>
    </row>
    <row r="10774" spans="12:12">
      <c r="L10774" s="16" t="str">
        <f t="shared" si="424"/>
        <v>OP</v>
      </c>
    </row>
    <row r="10775" spans="12:12">
      <c r="L10775" s="16" t="str">
        <f t="shared" si="424"/>
        <v>OP</v>
      </c>
    </row>
    <row r="10776" spans="12:12">
      <c r="L10776" s="16" t="str">
        <f t="shared" si="424"/>
        <v>OP</v>
      </c>
    </row>
    <row r="10777" spans="12:12">
      <c r="L10777" s="16" t="str">
        <f t="shared" si="424"/>
        <v>OP</v>
      </c>
    </row>
    <row r="10778" spans="12:12">
      <c r="L10778" s="16" t="str">
        <f t="shared" si="424"/>
        <v>OP</v>
      </c>
    </row>
    <row r="10779" spans="12:12">
      <c r="L10779" s="16" t="str">
        <f t="shared" si="424"/>
        <v>OP</v>
      </c>
    </row>
    <row r="10780" spans="12:12">
      <c r="L10780" s="16" t="str">
        <f t="shared" si="424"/>
        <v>OP</v>
      </c>
    </row>
    <row r="10781" spans="12:12">
      <c r="L10781" s="16" t="str">
        <f t="shared" si="424"/>
        <v>OP</v>
      </c>
    </row>
    <row r="10782" spans="12:12">
      <c r="L10782" s="16" t="str">
        <f t="shared" si="424"/>
        <v>OP</v>
      </c>
    </row>
    <row r="10783" spans="12:12">
      <c r="L10783" s="16" t="str">
        <f t="shared" si="424"/>
        <v>OP</v>
      </c>
    </row>
    <row r="10784" spans="12:12">
      <c r="L10784" s="16" t="str">
        <f t="shared" si="424"/>
        <v>OP</v>
      </c>
    </row>
    <row r="10785" spans="12:12">
      <c r="L10785" s="16" t="str">
        <f t="shared" si="424"/>
        <v>OP</v>
      </c>
    </row>
    <row r="10786" spans="12:12">
      <c r="L10786" s="16" t="str">
        <f t="shared" si="424"/>
        <v>OP</v>
      </c>
    </row>
    <row r="10787" spans="12:12">
      <c r="L10787" s="16" t="str">
        <f t="shared" si="424"/>
        <v>OP</v>
      </c>
    </row>
    <row r="10788" spans="12:12">
      <c r="L10788" s="16" t="str">
        <f t="shared" si="424"/>
        <v>OP</v>
      </c>
    </row>
    <row r="10789" spans="12:12">
      <c r="L10789" s="16" t="str">
        <f t="shared" si="424"/>
        <v>OP</v>
      </c>
    </row>
    <row r="10790" spans="12:12">
      <c r="L10790" s="16" t="str">
        <f t="shared" si="424"/>
        <v>OP</v>
      </c>
    </row>
    <row r="10791" spans="12:12">
      <c r="L10791" s="16" t="str">
        <f t="shared" si="424"/>
        <v>OP</v>
      </c>
    </row>
    <row r="10792" spans="12:12">
      <c r="L10792" s="16" t="str">
        <f t="shared" si="424"/>
        <v>OP</v>
      </c>
    </row>
    <row r="10793" spans="12:12">
      <c r="L10793" s="16" t="str">
        <f t="shared" si="424"/>
        <v>OP</v>
      </c>
    </row>
    <row r="10794" spans="12:12">
      <c r="L10794" s="16" t="str">
        <f t="shared" si="424"/>
        <v>OP</v>
      </c>
    </row>
    <row r="10795" spans="12:12">
      <c r="L10795" s="16" t="str">
        <f t="shared" si="424"/>
        <v>OP</v>
      </c>
    </row>
    <row r="10796" spans="12:12">
      <c r="L10796" s="16" t="str">
        <f t="shared" si="424"/>
        <v>OP</v>
      </c>
    </row>
    <row r="10797" spans="12:12">
      <c r="L10797" s="16" t="str">
        <f t="shared" si="424"/>
        <v>OP</v>
      </c>
    </row>
    <row r="10798" spans="12:12">
      <c r="L10798" s="16" t="str">
        <f t="shared" si="424"/>
        <v>OP</v>
      </c>
    </row>
    <row r="10799" spans="12:12">
      <c r="L10799" s="16" t="str">
        <f t="shared" si="424"/>
        <v>OP</v>
      </c>
    </row>
    <row r="10800" spans="12:12">
      <c r="L10800" s="16" t="str">
        <f t="shared" si="424"/>
        <v>OP</v>
      </c>
    </row>
    <row r="10801" spans="12:12">
      <c r="L10801" s="16" t="str">
        <f t="shared" si="424"/>
        <v>OP</v>
      </c>
    </row>
    <row r="10802" spans="12:12">
      <c r="L10802" s="16" t="str">
        <f t="shared" si="424"/>
        <v>OP</v>
      </c>
    </row>
    <row r="10803" spans="12:12">
      <c r="L10803" s="16" t="str">
        <f t="shared" si="424"/>
        <v>OP</v>
      </c>
    </row>
    <row r="10804" spans="12:12">
      <c r="L10804" s="16" t="str">
        <f t="shared" si="424"/>
        <v>OP</v>
      </c>
    </row>
    <row r="10805" spans="12:12">
      <c r="L10805" s="16" t="str">
        <f t="shared" si="424"/>
        <v>OP</v>
      </c>
    </row>
    <row r="10806" spans="12:12">
      <c r="L10806" s="16" t="str">
        <f t="shared" si="424"/>
        <v>OP</v>
      </c>
    </row>
    <row r="10807" spans="12:12">
      <c r="L10807" s="16" t="str">
        <f t="shared" si="424"/>
        <v>OP</v>
      </c>
    </row>
    <row r="10808" spans="12:12">
      <c r="L10808" s="16" t="str">
        <f t="shared" si="424"/>
        <v>OP</v>
      </c>
    </row>
    <row r="10809" spans="12:12">
      <c r="L10809" s="16" t="str">
        <f t="shared" si="424"/>
        <v>OP</v>
      </c>
    </row>
    <row r="10810" spans="12:12">
      <c r="L10810" s="16" t="str">
        <f t="shared" si="424"/>
        <v>OP</v>
      </c>
    </row>
    <row r="10811" spans="12:12">
      <c r="L10811" s="16" t="str">
        <f t="shared" si="424"/>
        <v>OP</v>
      </c>
    </row>
    <row r="10812" spans="12:12">
      <c r="L10812" s="16" t="str">
        <f t="shared" si="424"/>
        <v>OP</v>
      </c>
    </row>
    <row r="10813" spans="12:12">
      <c r="L10813" s="16" t="str">
        <f t="shared" si="424"/>
        <v>OP</v>
      </c>
    </row>
    <row r="10814" spans="12:12">
      <c r="L10814" s="16" t="str">
        <f t="shared" si="424"/>
        <v>OP</v>
      </c>
    </row>
    <row r="10815" spans="12:12">
      <c r="L10815" s="16" t="str">
        <f t="shared" si="424"/>
        <v>OP</v>
      </c>
    </row>
    <row r="10816" spans="12:12">
      <c r="L10816" s="16" t="str">
        <f t="shared" si="424"/>
        <v>OP</v>
      </c>
    </row>
    <row r="10817" spans="12:12">
      <c r="L10817" s="16" t="str">
        <f t="shared" si="424"/>
        <v>OP</v>
      </c>
    </row>
    <row r="10818" spans="12:12">
      <c r="L10818" s="16" t="str">
        <f t="shared" si="424"/>
        <v>OP</v>
      </c>
    </row>
    <row r="10819" spans="12:12">
      <c r="L10819" s="16" t="str">
        <f t="shared" si="424"/>
        <v>OP</v>
      </c>
    </row>
    <row r="10820" spans="12:12">
      <c r="L10820" s="16" t="str">
        <f t="shared" si="424"/>
        <v>OP</v>
      </c>
    </row>
    <row r="10821" spans="12:12">
      <c r="L10821" s="16" t="str">
        <f t="shared" si="424"/>
        <v>OP</v>
      </c>
    </row>
    <row r="10822" spans="12:12">
      <c r="L10822" s="16" t="str">
        <f t="shared" ref="L10822:L10885" si="425">IF(J10822&lt;0.9993,"OP","")</f>
        <v>OP</v>
      </c>
    </row>
    <row r="10823" spans="12:12">
      <c r="L10823" s="16" t="str">
        <f t="shared" si="425"/>
        <v>OP</v>
      </c>
    </row>
    <row r="10824" spans="12:12">
      <c r="L10824" s="16" t="str">
        <f t="shared" si="425"/>
        <v>OP</v>
      </c>
    </row>
    <row r="10825" spans="12:12">
      <c r="L10825" s="16" t="str">
        <f t="shared" si="425"/>
        <v>OP</v>
      </c>
    </row>
    <row r="10826" spans="12:12">
      <c r="L10826" s="16" t="str">
        <f t="shared" si="425"/>
        <v>OP</v>
      </c>
    </row>
    <row r="10827" spans="12:12">
      <c r="L10827" s="16" t="str">
        <f t="shared" si="425"/>
        <v>OP</v>
      </c>
    </row>
    <row r="10828" spans="12:12">
      <c r="L10828" s="16" t="str">
        <f t="shared" si="425"/>
        <v>OP</v>
      </c>
    </row>
    <row r="10829" spans="12:12">
      <c r="L10829" s="16" t="str">
        <f t="shared" si="425"/>
        <v>OP</v>
      </c>
    </row>
    <row r="10830" spans="12:12">
      <c r="L10830" s="16" t="str">
        <f t="shared" si="425"/>
        <v>OP</v>
      </c>
    </row>
    <row r="10831" spans="12:12">
      <c r="L10831" s="16" t="str">
        <f t="shared" si="425"/>
        <v>OP</v>
      </c>
    </row>
    <row r="10832" spans="12:12">
      <c r="L10832" s="16" t="str">
        <f t="shared" si="425"/>
        <v>OP</v>
      </c>
    </row>
    <row r="10833" spans="12:12">
      <c r="L10833" s="16" t="str">
        <f t="shared" si="425"/>
        <v>OP</v>
      </c>
    </row>
    <row r="10834" spans="12:12">
      <c r="L10834" s="16" t="str">
        <f t="shared" si="425"/>
        <v>OP</v>
      </c>
    </row>
    <row r="10835" spans="12:12">
      <c r="L10835" s="16" t="str">
        <f t="shared" si="425"/>
        <v>OP</v>
      </c>
    </row>
    <row r="10836" spans="12:12">
      <c r="L10836" s="16" t="str">
        <f t="shared" si="425"/>
        <v>OP</v>
      </c>
    </row>
    <row r="10837" spans="12:12">
      <c r="L10837" s="16" t="str">
        <f t="shared" si="425"/>
        <v>OP</v>
      </c>
    </row>
    <row r="10838" spans="12:12">
      <c r="L10838" s="16" t="str">
        <f t="shared" si="425"/>
        <v>OP</v>
      </c>
    </row>
    <row r="10839" spans="12:12">
      <c r="L10839" s="16" t="str">
        <f t="shared" si="425"/>
        <v>OP</v>
      </c>
    </row>
    <row r="10840" spans="12:12">
      <c r="L10840" s="16" t="str">
        <f t="shared" si="425"/>
        <v>OP</v>
      </c>
    </row>
    <row r="10841" spans="12:12">
      <c r="L10841" s="16" t="str">
        <f t="shared" si="425"/>
        <v>OP</v>
      </c>
    </row>
    <row r="10842" spans="12:12">
      <c r="L10842" s="16" t="str">
        <f t="shared" si="425"/>
        <v>OP</v>
      </c>
    </row>
    <row r="10843" spans="12:12">
      <c r="L10843" s="16" t="str">
        <f t="shared" si="425"/>
        <v>OP</v>
      </c>
    </row>
    <row r="10844" spans="12:12">
      <c r="L10844" s="16" t="str">
        <f t="shared" si="425"/>
        <v>OP</v>
      </c>
    </row>
    <row r="10845" spans="12:12">
      <c r="L10845" s="16" t="str">
        <f t="shared" si="425"/>
        <v>OP</v>
      </c>
    </row>
    <row r="10846" spans="12:12">
      <c r="L10846" s="16" t="str">
        <f t="shared" si="425"/>
        <v>OP</v>
      </c>
    </row>
    <row r="10847" spans="12:12">
      <c r="L10847" s="16" t="str">
        <f t="shared" si="425"/>
        <v>OP</v>
      </c>
    </row>
    <row r="10848" spans="12:12">
      <c r="L10848" s="16" t="str">
        <f t="shared" si="425"/>
        <v>OP</v>
      </c>
    </row>
    <row r="10849" spans="12:12">
      <c r="L10849" s="16" t="str">
        <f t="shared" si="425"/>
        <v>OP</v>
      </c>
    </row>
    <row r="10850" spans="12:12">
      <c r="L10850" s="16" t="str">
        <f t="shared" si="425"/>
        <v>OP</v>
      </c>
    </row>
    <row r="10851" spans="12:12">
      <c r="L10851" s="16" t="str">
        <f t="shared" si="425"/>
        <v>OP</v>
      </c>
    </row>
    <row r="10852" spans="12:12">
      <c r="L10852" s="16" t="str">
        <f t="shared" si="425"/>
        <v>OP</v>
      </c>
    </row>
    <row r="10853" spans="12:12">
      <c r="L10853" s="16" t="str">
        <f t="shared" si="425"/>
        <v>OP</v>
      </c>
    </row>
    <row r="10854" spans="12:12">
      <c r="L10854" s="16" t="str">
        <f t="shared" si="425"/>
        <v>OP</v>
      </c>
    </row>
    <row r="10855" spans="12:12">
      <c r="L10855" s="16" t="str">
        <f t="shared" si="425"/>
        <v>OP</v>
      </c>
    </row>
    <row r="10856" spans="12:12">
      <c r="L10856" s="16" t="str">
        <f t="shared" si="425"/>
        <v>OP</v>
      </c>
    </row>
    <row r="10857" spans="12:12">
      <c r="L10857" s="16" t="str">
        <f t="shared" si="425"/>
        <v>OP</v>
      </c>
    </row>
    <row r="10858" spans="12:12">
      <c r="L10858" s="16" t="str">
        <f t="shared" si="425"/>
        <v>OP</v>
      </c>
    </row>
    <row r="10859" spans="12:12">
      <c r="L10859" s="16" t="str">
        <f t="shared" si="425"/>
        <v>OP</v>
      </c>
    </row>
    <row r="10860" spans="12:12">
      <c r="L10860" s="16" t="str">
        <f t="shared" si="425"/>
        <v>OP</v>
      </c>
    </row>
    <row r="10861" spans="12:12">
      <c r="L10861" s="16" t="str">
        <f t="shared" si="425"/>
        <v>OP</v>
      </c>
    </row>
    <row r="10862" spans="12:12">
      <c r="L10862" s="16" t="str">
        <f t="shared" si="425"/>
        <v>OP</v>
      </c>
    </row>
    <row r="10863" spans="12:12">
      <c r="L10863" s="16" t="str">
        <f t="shared" si="425"/>
        <v>OP</v>
      </c>
    </row>
    <row r="10864" spans="12:12">
      <c r="L10864" s="16" t="str">
        <f t="shared" si="425"/>
        <v>OP</v>
      </c>
    </row>
    <row r="10865" spans="12:12">
      <c r="L10865" s="16" t="str">
        <f t="shared" si="425"/>
        <v>OP</v>
      </c>
    </row>
    <row r="10866" spans="12:12">
      <c r="L10866" s="16" t="str">
        <f t="shared" si="425"/>
        <v>OP</v>
      </c>
    </row>
    <row r="10867" spans="12:12">
      <c r="L10867" s="16" t="str">
        <f t="shared" si="425"/>
        <v>OP</v>
      </c>
    </row>
    <row r="10868" spans="12:12">
      <c r="L10868" s="16" t="str">
        <f t="shared" si="425"/>
        <v>OP</v>
      </c>
    </row>
    <row r="10869" spans="12:12">
      <c r="L10869" s="16" t="str">
        <f t="shared" si="425"/>
        <v>OP</v>
      </c>
    </row>
    <row r="10870" spans="12:12">
      <c r="L10870" s="16" t="str">
        <f t="shared" si="425"/>
        <v>OP</v>
      </c>
    </row>
    <row r="10871" spans="12:12">
      <c r="L10871" s="16" t="str">
        <f t="shared" si="425"/>
        <v>OP</v>
      </c>
    </row>
    <row r="10872" spans="12:12">
      <c r="L10872" s="16" t="str">
        <f t="shared" si="425"/>
        <v>OP</v>
      </c>
    </row>
    <row r="10873" spans="12:12">
      <c r="L10873" s="16" t="str">
        <f t="shared" si="425"/>
        <v>OP</v>
      </c>
    </row>
    <row r="10874" spans="12:12">
      <c r="L10874" s="16" t="str">
        <f t="shared" si="425"/>
        <v>OP</v>
      </c>
    </row>
    <row r="10875" spans="12:12">
      <c r="L10875" s="16" t="str">
        <f t="shared" si="425"/>
        <v>OP</v>
      </c>
    </row>
    <row r="10876" spans="12:12">
      <c r="L10876" s="16" t="str">
        <f t="shared" si="425"/>
        <v>OP</v>
      </c>
    </row>
    <row r="10877" spans="12:12">
      <c r="L10877" s="16" t="str">
        <f t="shared" si="425"/>
        <v>OP</v>
      </c>
    </row>
    <row r="10878" spans="12:12">
      <c r="L10878" s="16" t="str">
        <f t="shared" si="425"/>
        <v>OP</v>
      </c>
    </row>
    <row r="10879" spans="12:12">
      <c r="L10879" s="16" t="str">
        <f t="shared" si="425"/>
        <v>OP</v>
      </c>
    </row>
    <row r="10880" spans="12:12">
      <c r="L10880" s="16" t="str">
        <f t="shared" si="425"/>
        <v>OP</v>
      </c>
    </row>
    <row r="10881" spans="12:12">
      <c r="L10881" s="16" t="str">
        <f t="shared" si="425"/>
        <v>OP</v>
      </c>
    </row>
    <row r="10882" spans="12:12">
      <c r="L10882" s="16" t="str">
        <f t="shared" si="425"/>
        <v>OP</v>
      </c>
    </row>
    <row r="10883" spans="12:12">
      <c r="L10883" s="16" t="str">
        <f t="shared" si="425"/>
        <v>OP</v>
      </c>
    </row>
    <row r="10884" spans="12:12">
      <c r="L10884" s="16" t="str">
        <f t="shared" si="425"/>
        <v>OP</v>
      </c>
    </row>
    <row r="10885" spans="12:12">
      <c r="L10885" s="16" t="str">
        <f t="shared" si="425"/>
        <v>OP</v>
      </c>
    </row>
    <row r="10886" spans="12:12">
      <c r="L10886" s="16" t="str">
        <f t="shared" ref="L10886:L10949" si="426">IF(J10886&lt;0.9993,"OP","")</f>
        <v>OP</v>
      </c>
    </row>
    <row r="10887" spans="12:12">
      <c r="L10887" s="16" t="str">
        <f t="shared" si="426"/>
        <v>OP</v>
      </c>
    </row>
    <row r="10888" spans="12:12">
      <c r="L10888" s="16" t="str">
        <f t="shared" si="426"/>
        <v>OP</v>
      </c>
    </row>
    <row r="10889" spans="12:12">
      <c r="L10889" s="16" t="str">
        <f t="shared" si="426"/>
        <v>OP</v>
      </c>
    </row>
    <row r="10890" spans="12:12">
      <c r="L10890" s="16" t="str">
        <f t="shared" si="426"/>
        <v>OP</v>
      </c>
    </row>
    <row r="10891" spans="12:12">
      <c r="L10891" s="16" t="str">
        <f t="shared" si="426"/>
        <v>OP</v>
      </c>
    </row>
    <row r="10892" spans="12:12">
      <c r="L10892" s="16" t="str">
        <f t="shared" si="426"/>
        <v>OP</v>
      </c>
    </row>
    <row r="10893" spans="12:12">
      <c r="L10893" s="16" t="str">
        <f t="shared" si="426"/>
        <v>OP</v>
      </c>
    </row>
    <row r="10894" spans="12:12">
      <c r="L10894" s="16" t="str">
        <f t="shared" si="426"/>
        <v>OP</v>
      </c>
    </row>
    <row r="10895" spans="12:12">
      <c r="L10895" s="16" t="str">
        <f t="shared" si="426"/>
        <v>OP</v>
      </c>
    </row>
    <row r="10896" spans="12:12">
      <c r="L10896" s="16" t="str">
        <f t="shared" si="426"/>
        <v>OP</v>
      </c>
    </row>
    <row r="10897" spans="12:12">
      <c r="L10897" s="16" t="str">
        <f t="shared" si="426"/>
        <v>OP</v>
      </c>
    </row>
    <row r="10898" spans="12:12">
      <c r="L10898" s="16" t="str">
        <f t="shared" si="426"/>
        <v>OP</v>
      </c>
    </row>
    <row r="10899" spans="12:12">
      <c r="L10899" s="16" t="str">
        <f t="shared" si="426"/>
        <v>OP</v>
      </c>
    </row>
    <row r="10900" spans="12:12">
      <c r="L10900" s="16" t="str">
        <f t="shared" si="426"/>
        <v>OP</v>
      </c>
    </row>
    <row r="10901" spans="12:12">
      <c r="L10901" s="16" t="str">
        <f t="shared" si="426"/>
        <v>OP</v>
      </c>
    </row>
    <row r="10902" spans="12:12">
      <c r="L10902" s="16" t="str">
        <f t="shared" si="426"/>
        <v>OP</v>
      </c>
    </row>
    <row r="10903" spans="12:12">
      <c r="L10903" s="16" t="str">
        <f t="shared" si="426"/>
        <v>OP</v>
      </c>
    </row>
    <row r="10904" spans="12:12">
      <c r="L10904" s="16" t="str">
        <f t="shared" si="426"/>
        <v>OP</v>
      </c>
    </row>
    <row r="10905" spans="12:12">
      <c r="L10905" s="16" t="str">
        <f t="shared" si="426"/>
        <v>OP</v>
      </c>
    </row>
    <row r="10906" spans="12:12">
      <c r="L10906" s="16" t="str">
        <f t="shared" si="426"/>
        <v>OP</v>
      </c>
    </row>
    <row r="10907" spans="12:12">
      <c r="L10907" s="16" t="str">
        <f t="shared" si="426"/>
        <v>OP</v>
      </c>
    </row>
    <row r="10908" spans="12:12">
      <c r="L10908" s="16" t="str">
        <f t="shared" si="426"/>
        <v>OP</v>
      </c>
    </row>
    <row r="10909" spans="12:12">
      <c r="L10909" s="16" t="str">
        <f t="shared" si="426"/>
        <v>OP</v>
      </c>
    </row>
    <row r="10910" spans="12:12">
      <c r="L10910" s="16" t="str">
        <f t="shared" si="426"/>
        <v>OP</v>
      </c>
    </row>
    <row r="10911" spans="12:12">
      <c r="L10911" s="16" t="str">
        <f t="shared" si="426"/>
        <v>OP</v>
      </c>
    </row>
    <row r="10912" spans="12:12">
      <c r="L10912" s="16" t="str">
        <f t="shared" si="426"/>
        <v>OP</v>
      </c>
    </row>
    <row r="10913" spans="12:12">
      <c r="L10913" s="16" t="str">
        <f t="shared" si="426"/>
        <v>OP</v>
      </c>
    </row>
    <row r="10914" spans="12:12">
      <c r="L10914" s="16" t="str">
        <f t="shared" si="426"/>
        <v>OP</v>
      </c>
    </row>
    <row r="10915" spans="12:12">
      <c r="L10915" s="16" t="str">
        <f t="shared" si="426"/>
        <v>OP</v>
      </c>
    </row>
    <row r="10916" spans="12:12">
      <c r="L10916" s="16" t="str">
        <f t="shared" si="426"/>
        <v>OP</v>
      </c>
    </row>
    <row r="10917" spans="12:12">
      <c r="L10917" s="16" t="str">
        <f t="shared" si="426"/>
        <v>OP</v>
      </c>
    </row>
    <row r="10918" spans="12:12">
      <c r="L10918" s="16" t="str">
        <f t="shared" si="426"/>
        <v>OP</v>
      </c>
    </row>
    <row r="10919" spans="12:12">
      <c r="L10919" s="16" t="str">
        <f t="shared" si="426"/>
        <v>OP</v>
      </c>
    </row>
    <row r="10920" spans="12:12">
      <c r="L10920" s="16" t="str">
        <f t="shared" si="426"/>
        <v>OP</v>
      </c>
    </row>
    <row r="10921" spans="12:12">
      <c r="L10921" s="16" t="str">
        <f t="shared" si="426"/>
        <v>OP</v>
      </c>
    </row>
    <row r="10922" spans="12:12">
      <c r="L10922" s="16" t="str">
        <f t="shared" si="426"/>
        <v>OP</v>
      </c>
    </row>
    <row r="10923" spans="12:12">
      <c r="L10923" s="16" t="str">
        <f t="shared" si="426"/>
        <v>OP</v>
      </c>
    </row>
    <row r="10924" spans="12:12">
      <c r="L10924" s="16" t="str">
        <f t="shared" si="426"/>
        <v>OP</v>
      </c>
    </row>
    <row r="10925" spans="12:12">
      <c r="L10925" s="16" t="str">
        <f t="shared" si="426"/>
        <v>OP</v>
      </c>
    </row>
    <row r="10926" spans="12:12">
      <c r="L10926" s="16" t="str">
        <f t="shared" si="426"/>
        <v>OP</v>
      </c>
    </row>
    <row r="10927" spans="12:12">
      <c r="L10927" s="16" t="str">
        <f t="shared" si="426"/>
        <v>OP</v>
      </c>
    </row>
    <row r="10928" spans="12:12">
      <c r="L10928" s="16" t="str">
        <f t="shared" si="426"/>
        <v>OP</v>
      </c>
    </row>
    <row r="10929" spans="12:12">
      <c r="L10929" s="16" t="str">
        <f t="shared" si="426"/>
        <v>OP</v>
      </c>
    </row>
    <row r="10930" spans="12:12">
      <c r="L10930" s="16" t="str">
        <f t="shared" si="426"/>
        <v>OP</v>
      </c>
    </row>
    <row r="10931" spans="12:12">
      <c r="L10931" s="16" t="str">
        <f t="shared" si="426"/>
        <v>OP</v>
      </c>
    </row>
    <row r="10932" spans="12:12">
      <c r="L10932" s="16" t="str">
        <f t="shared" si="426"/>
        <v>OP</v>
      </c>
    </row>
    <row r="10933" spans="12:12">
      <c r="L10933" s="16" t="str">
        <f t="shared" si="426"/>
        <v>OP</v>
      </c>
    </row>
    <row r="10934" spans="12:12">
      <c r="L10934" s="16" t="str">
        <f t="shared" si="426"/>
        <v>OP</v>
      </c>
    </row>
    <row r="10935" spans="12:12">
      <c r="L10935" s="16" t="str">
        <f t="shared" si="426"/>
        <v>OP</v>
      </c>
    </row>
    <row r="10936" spans="12:12">
      <c r="L10936" s="16" t="str">
        <f t="shared" si="426"/>
        <v>OP</v>
      </c>
    </row>
    <row r="10937" spans="12:12">
      <c r="L10937" s="16" t="str">
        <f t="shared" si="426"/>
        <v>OP</v>
      </c>
    </row>
    <row r="10938" spans="12:12">
      <c r="L10938" s="16" t="str">
        <f t="shared" si="426"/>
        <v>OP</v>
      </c>
    </row>
    <row r="10939" spans="12:12">
      <c r="L10939" s="16" t="str">
        <f t="shared" si="426"/>
        <v>OP</v>
      </c>
    </row>
    <row r="10940" spans="12:12">
      <c r="L10940" s="16" t="str">
        <f t="shared" si="426"/>
        <v>OP</v>
      </c>
    </row>
    <row r="10941" spans="12:12">
      <c r="L10941" s="16" t="str">
        <f t="shared" si="426"/>
        <v>OP</v>
      </c>
    </row>
    <row r="10942" spans="12:12">
      <c r="L10942" s="16" t="str">
        <f t="shared" si="426"/>
        <v>OP</v>
      </c>
    </row>
    <row r="10943" spans="12:12">
      <c r="L10943" s="16" t="str">
        <f t="shared" si="426"/>
        <v>OP</v>
      </c>
    </row>
    <row r="10944" spans="12:12">
      <c r="L10944" s="16" t="str">
        <f t="shared" si="426"/>
        <v>OP</v>
      </c>
    </row>
    <row r="10945" spans="12:12">
      <c r="L10945" s="16" t="str">
        <f t="shared" si="426"/>
        <v>OP</v>
      </c>
    </row>
    <row r="10946" spans="12:12">
      <c r="L10946" s="16" t="str">
        <f t="shared" si="426"/>
        <v>OP</v>
      </c>
    </row>
    <row r="10947" spans="12:12">
      <c r="L10947" s="16" t="str">
        <f t="shared" si="426"/>
        <v>OP</v>
      </c>
    </row>
    <row r="10948" spans="12:12">
      <c r="L10948" s="16" t="str">
        <f t="shared" si="426"/>
        <v>OP</v>
      </c>
    </row>
    <row r="10949" spans="12:12">
      <c r="L10949" s="16" t="str">
        <f t="shared" si="426"/>
        <v>OP</v>
      </c>
    </row>
    <row r="10950" spans="12:12">
      <c r="L10950" s="16" t="str">
        <f t="shared" ref="L10950:L11013" si="427">IF(J10950&lt;0.9993,"OP","")</f>
        <v>OP</v>
      </c>
    </row>
    <row r="10951" spans="12:12">
      <c r="L10951" s="16" t="str">
        <f t="shared" si="427"/>
        <v>OP</v>
      </c>
    </row>
    <row r="10952" spans="12:12">
      <c r="L10952" s="16" t="str">
        <f t="shared" si="427"/>
        <v>OP</v>
      </c>
    </row>
    <row r="10953" spans="12:12">
      <c r="L10953" s="16" t="str">
        <f t="shared" si="427"/>
        <v>OP</v>
      </c>
    </row>
    <row r="10954" spans="12:12">
      <c r="L10954" s="16" t="str">
        <f t="shared" si="427"/>
        <v>OP</v>
      </c>
    </row>
    <row r="10955" spans="12:12">
      <c r="L10955" s="16" t="str">
        <f t="shared" si="427"/>
        <v>OP</v>
      </c>
    </row>
    <row r="10956" spans="12:12">
      <c r="L10956" s="16" t="str">
        <f t="shared" si="427"/>
        <v>OP</v>
      </c>
    </row>
    <row r="10957" spans="12:12">
      <c r="L10957" s="16" t="str">
        <f t="shared" si="427"/>
        <v>OP</v>
      </c>
    </row>
    <row r="10958" spans="12:12">
      <c r="L10958" s="16" t="str">
        <f t="shared" si="427"/>
        <v>OP</v>
      </c>
    </row>
    <row r="10959" spans="12:12">
      <c r="L10959" s="16" t="str">
        <f t="shared" si="427"/>
        <v>OP</v>
      </c>
    </row>
    <row r="10960" spans="12:12">
      <c r="L10960" s="16" t="str">
        <f t="shared" si="427"/>
        <v>OP</v>
      </c>
    </row>
    <row r="10961" spans="12:12">
      <c r="L10961" s="16" t="str">
        <f t="shared" si="427"/>
        <v>OP</v>
      </c>
    </row>
    <row r="10962" spans="12:12">
      <c r="L10962" s="16" t="str">
        <f t="shared" si="427"/>
        <v>OP</v>
      </c>
    </row>
    <row r="10963" spans="12:12">
      <c r="L10963" s="16" t="str">
        <f t="shared" si="427"/>
        <v>OP</v>
      </c>
    </row>
    <row r="10964" spans="12:12">
      <c r="L10964" s="16" t="str">
        <f t="shared" si="427"/>
        <v>OP</v>
      </c>
    </row>
    <row r="10965" spans="12:12">
      <c r="L10965" s="16" t="str">
        <f t="shared" si="427"/>
        <v>OP</v>
      </c>
    </row>
    <row r="10966" spans="12:12">
      <c r="L10966" s="16" t="str">
        <f t="shared" si="427"/>
        <v>OP</v>
      </c>
    </row>
    <row r="10967" spans="12:12">
      <c r="L10967" s="16" t="str">
        <f t="shared" si="427"/>
        <v>OP</v>
      </c>
    </row>
    <row r="10968" spans="12:12">
      <c r="L10968" s="16" t="str">
        <f t="shared" si="427"/>
        <v>OP</v>
      </c>
    </row>
    <row r="10969" spans="12:12">
      <c r="L10969" s="16" t="str">
        <f t="shared" si="427"/>
        <v>OP</v>
      </c>
    </row>
    <row r="10970" spans="12:12">
      <c r="L10970" s="16" t="str">
        <f t="shared" si="427"/>
        <v>OP</v>
      </c>
    </row>
    <row r="10971" spans="12:12">
      <c r="L10971" s="16" t="str">
        <f t="shared" si="427"/>
        <v>OP</v>
      </c>
    </row>
    <row r="10972" spans="12:12">
      <c r="L10972" s="16" t="str">
        <f t="shared" si="427"/>
        <v>OP</v>
      </c>
    </row>
    <row r="10973" spans="12:12">
      <c r="L10973" s="16" t="str">
        <f t="shared" si="427"/>
        <v>OP</v>
      </c>
    </row>
    <row r="10974" spans="12:12">
      <c r="L10974" s="16" t="str">
        <f t="shared" si="427"/>
        <v>OP</v>
      </c>
    </row>
    <row r="10975" spans="12:12">
      <c r="L10975" s="16" t="str">
        <f t="shared" si="427"/>
        <v>OP</v>
      </c>
    </row>
    <row r="10976" spans="12:12">
      <c r="L10976" s="16" t="str">
        <f t="shared" si="427"/>
        <v>OP</v>
      </c>
    </row>
    <row r="10977" spans="12:12">
      <c r="L10977" s="16" t="str">
        <f t="shared" si="427"/>
        <v>OP</v>
      </c>
    </row>
    <row r="10978" spans="12:12">
      <c r="L10978" s="16" t="str">
        <f t="shared" si="427"/>
        <v>OP</v>
      </c>
    </row>
    <row r="10979" spans="12:12">
      <c r="L10979" s="16" t="str">
        <f t="shared" si="427"/>
        <v>OP</v>
      </c>
    </row>
    <row r="10980" spans="12:12">
      <c r="L10980" s="16" t="str">
        <f t="shared" si="427"/>
        <v>OP</v>
      </c>
    </row>
    <row r="10981" spans="12:12">
      <c r="L10981" s="16" t="str">
        <f t="shared" si="427"/>
        <v>OP</v>
      </c>
    </row>
    <row r="10982" spans="12:12">
      <c r="L10982" s="16" t="str">
        <f t="shared" si="427"/>
        <v>OP</v>
      </c>
    </row>
    <row r="10983" spans="12:12">
      <c r="L10983" s="16" t="str">
        <f t="shared" si="427"/>
        <v>OP</v>
      </c>
    </row>
    <row r="10984" spans="12:12">
      <c r="L10984" s="16" t="str">
        <f t="shared" si="427"/>
        <v>OP</v>
      </c>
    </row>
    <row r="10985" spans="12:12">
      <c r="L10985" s="16" t="str">
        <f t="shared" si="427"/>
        <v>OP</v>
      </c>
    </row>
    <row r="10986" spans="12:12">
      <c r="L10986" s="16" t="str">
        <f t="shared" si="427"/>
        <v>OP</v>
      </c>
    </row>
    <row r="10987" spans="12:12">
      <c r="L10987" s="16" t="str">
        <f t="shared" si="427"/>
        <v>OP</v>
      </c>
    </row>
    <row r="10988" spans="12:12">
      <c r="L10988" s="16" t="str">
        <f t="shared" si="427"/>
        <v>OP</v>
      </c>
    </row>
    <row r="10989" spans="12:12">
      <c r="L10989" s="16" t="str">
        <f t="shared" si="427"/>
        <v>OP</v>
      </c>
    </row>
    <row r="10990" spans="12:12">
      <c r="L10990" s="16" t="str">
        <f t="shared" si="427"/>
        <v>OP</v>
      </c>
    </row>
    <row r="10991" spans="12:12">
      <c r="L10991" s="16" t="str">
        <f t="shared" si="427"/>
        <v>OP</v>
      </c>
    </row>
    <row r="10992" spans="12:12">
      <c r="L10992" s="16" t="str">
        <f t="shared" si="427"/>
        <v>OP</v>
      </c>
    </row>
    <row r="10993" spans="12:12">
      <c r="L10993" s="16" t="str">
        <f t="shared" si="427"/>
        <v>OP</v>
      </c>
    </row>
    <row r="10994" spans="12:12">
      <c r="L10994" s="16" t="str">
        <f t="shared" si="427"/>
        <v>OP</v>
      </c>
    </row>
    <row r="10995" spans="12:12">
      <c r="L10995" s="16" t="str">
        <f t="shared" si="427"/>
        <v>OP</v>
      </c>
    </row>
    <row r="10996" spans="12:12">
      <c r="L10996" s="16" t="str">
        <f t="shared" si="427"/>
        <v>OP</v>
      </c>
    </row>
    <row r="10997" spans="12:12">
      <c r="L10997" s="16" t="str">
        <f t="shared" si="427"/>
        <v>OP</v>
      </c>
    </row>
    <row r="10998" spans="12:12">
      <c r="L10998" s="16" t="str">
        <f t="shared" si="427"/>
        <v>OP</v>
      </c>
    </row>
    <row r="10999" spans="12:12">
      <c r="L10999" s="16" t="str">
        <f t="shared" si="427"/>
        <v>OP</v>
      </c>
    </row>
    <row r="11000" spans="12:12">
      <c r="L11000" s="16" t="str">
        <f t="shared" si="427"/>
        <v>OP</v>
      </c>
    </row>
    <row r="11001" spans="12:12">
      <c r="L11001" s="16" t="str">
        <f t="shared" si="427"/>
        <v>OP</v>
      </c>
    </row>
    <row r="11002" spans="12:12">
      <c r="L11002" s="16" t="str">
        <f t="shared" si="427"/>
        <v>OP</v>
      </c>
    </row>
    <row r="11003" spans="12:12">
      <c r="L11003" s="16" t="str">
        <f t="shared" si="427"/>
        <v>OP</v>
      </c>
    </row>
    <row r="11004" spans="12:12">
      <c r="L11004" s="16" t="str">
        <f t="shared" si="427"/>
        <v>OP</v>
      </c>
    </row>
    <row r="11005" spans="12:12">
      <c r="L11005" s="16" t="str">
        <f t="shared" si="427"/>
        <v>OP</v>
      </c>
    </row>
    <row r="11006" spans="12:12">
      <c r="L11006" s="16" t="str">
        <f t="shared" si="427"/>
        <v>OP</v>
      </c>
    </row>
    <row r="11007" spans="12:12">
      <c r="L11007" s="16" t="str">
        <f t="shared" si="427"/>
        <v>OP</v>
      </c>
    </row>
    <row r="11008" spans="12:12">
      <c r="L11008" s="16" t="str">
        <f t="shared" si="427"/>
        <v>OP</v>
      </c>
    </row>
    <row r="11009" spans="12:12">
      <c r="L11009" s="16" t="str">
        <f t="shared" si="427"/>
        <v>OP</v>
      </c>
    </row>
    <row r="11010" spans="12:12">
      <c r="L11010" s="16" t="str">
        <f t="shared" si="427"/>
        <v>OP</v>
      </c>
    </row>
    <row r="11011" spans="12:12">
      <c r="L11011" s="16" t="str">
        <f t="shared" si="427"/>
        <v>OP</v>
      </c>
    </row>
    <row r="11012" spans="12:12">
      <c r="L11012" s="16" t="str">
        <f t="shared" si="427"/>
        <v>OP</v>
      </c>
    </row>
    <row r="11013" spans="12:12">
      <c r="L11013" s="16" t="str">
        <f t="shared" si="427"/>
        <v>OP</v>
      </c>
    </row>
    <row r="11014" spans="12:12">
      <c r="L11014" s="16" t="str">
        <f t="shared" ref="L11014:L11077" si="428">IF(J11014&lt;0.9993,"OP","")</f>
        <v>OP</v>
      </c>
    </row>
    <row r="11015" spans="12:12">
      <c r="L11015" s="16" t="str">
        <f t="shared" si="428"/>
        <v>OP</v>
      </c>
    </row>
    <row r="11016" spans="12:12">
      <c r="L11016" s="16" t="str">
        <f t="shared" si="428"/>
        <v>OP</v>
      </c>
    </row>
    <row r="11017" spans="12:12">
      <c r="L11017" s="16" t="str">
        <f t="shared" si="428"/>
        <v>OP</v>
      </c>
    </row>
    <row r="11018" spans="12:12">
      <c r="L11018" s="16" t="str">
        <f t="shared" si="428"/>
        <v>OP</v>
      </c>
    </row>
    <row r="11019" spans="12:12">
      <c r="L11019" s="16" t="str">
        <f t="shared" si="428"/>
        <v>OP</v>
      </c>
    </row>
    <row r="11020" spans="12:12">
      <c r="L11020" s="16" t="str">
        <f t="shared" si="428"/>
        <v>OP</v>
      </c>
    </row>
    <row r="11021" spans="12:12">
      <c r="L11021" s="16" t="str">
        <f t="shared" si="428"/>
        <v>OP</v>
      </c>
    </row>
    <row r="11022" spans="12:12">
      <c r="L11022" s="16" t="str">
        <f t="shared" si="428"/>
        <v>OP</v>
      </c>
    </row>
    <row r="11023" spans="12:12">
      <c r="L11023" s="16" t="str">
        <f t="shared" si="428"/>
        <v>OP</v>
      </c>
    </row>
    <row r="11024" spans="12:12">
      <c r="L11024" s="16" t="str">
        <f t="shared" si="428"/>
        <v>OP</v>
      </c>
    </row>
    <row r="11025" spans="12:12">
      <c r="L11025" s="16" t="str">
        <f t="shared" si="428"/>
        <v>OP</v>
      </c>
    </row>
    <row r="11026" spans="12:12">
      <c r="L11026" s="16" t="str">
        <f t="shared" si="428"/>
        <v>OP</v>
      </c>
    </row>
    <row r="11027" spans="12:12">
      <c r="L11027" s="16" t="str">
        <f t="shared" si="428"/>
        <v>OP</v>
      </c>
    </row>
    <row r="11028" spans="12:12">
      <c r="L11028" s="16" t="str">
        <f t="shared" si="428"/>
        <v>OP</v>
      </c>
    </row>
    <row r="11029" spans="12:12">
      <c r="L11029" s="16" t="str">
        <f t="shared" si="428"/>
        <v>OP</v>
      </c>
    </row>
    <row r="11030" spans="12:12">
      <c r="L11030" s="16" t="str">
        <f t="shared" si="428"/>
        <v>OP</v>
      </c>
    </row>
    <row r="11031" spans="12:12">
      <c r="L11031" s="16" t="str">
        <f t="shared" si="428"/>
        <v>OP</v>
      </c>
    </row>
    <row r="11032" spans="12:12">
      <c r="L11032" s="16" t="str">
        <f t="shared" si="428"/>
        <v>OP</v>
      </c>
    </row>
    <row r="11033" spans="12:12">
      <c r="L11033" s="16" t="str">
        <f t="shared" si="428"/>
        <v>OP</v>
      </c>
    </row>
    <row r="11034" spans="12:12">
      <c r="L11034" s="16" t="str">
        <f t="shared" si="428"/>
        <v>OP</v>
      </c>
    </row>
    <row r="11035" spans="12:12">
      <c r="L11035" s="16" t="str">
        <f t="shared" si="428"/>
        <v>OP</v>
      </c>
    </row>
    <row r="11036" spans="12:12">
      <c r="L11036" s="16" t="str">
        <f t="shared" si="428"/>
        <v>OP</v>
      </c>
    </row>
    <row r="11037" spans="12:12">
      <c r="L11037" s="16" t="str">
        <f t="shared" si="428"/>
        <v>OP</v>
      </c>
    </row>
    <row r="11038" spans="12:12">
      <c r="L11038" s="16" t="str">
        <f t="shared" si="428"/>
        <v>OP</v>
      </c>
    </row>
    <row r="11039" spans="12:12">
      <c r="L11039" s="16" t="str">
        <f t="shared" si="428"/>
        <v>OP</v>
      </c>
    </row>
    <row r="11040" spans="12:12">
      <c r="L11040" s="16" t="str">
        <f t="shared" si="428"/>
        <v>OP</v>
      </c>
    </row>
    <row r="11041" spans="12:12">
      <c r="L11041" s="16" t="str">
        <f t="shared" si="428"/>
        <v>OP</v>
      </c>
    </row>
    <row r="11042" spans="12:12">
      <c r="L11042" s="16" t="str">
        <f t="shared" si="428"/>
        <v>OP</v>
      </c>
    </row>
    <row r="11043" spans="12:12">
      <c r="L11043" s="16" t="str">
        <f t="shared" si="428"/>
        <v>OP</v>
      </c>
    </row>
    <row r="11044" spans="12:12">
      <c r="L11044" s="16" t="str">
        <f t="shared" si="428"/>
        <v>OP</v>
      </c>
    </row>
    <row r="11045" spans="12:12">
      <c r="L11045" s="16" t="str">
        <f t="shared" si="428"/>
        <v>OP</v>
      </c>
    </row>
    <row r="11046" spans="12:12">
      <c r="L11046" s="16" t="str">
        <f t="shared" si="428"/>
        <v>OP</v>
      </c>
    </row>
    <row r="11047" spans="12:12">
      <c r="L11047" s="16" t="str">
        <f t="shared" si="428"/>
        <v>OP</v>
      </c>
    </row>
    <row r="11048" spans="12:12">
      <c r="L11048" s="16" t="str">
        <f t="shared" si="428"/>
        <v>OP</v>
      </c>
    </row>
    <row r="11049" spans="12:12">
      <c r="L11049" s="16" t="str">
        <f t="shared" si="428"/>
        <v>OP</v>
      </c>
    </row>
    <row r="11050" spans="12:12">
      <c r="L11050" s="16" t="str">
        <f t="shared" si="428"/>
        <v>OP</v>
      </c>
    </row>
    <row r="11051" spans="12:12">
      <c r="L11051" s="16" t="str">
        <f t="shared" si="428"/>
        <v>OP</v>
      </c>
    </row>
    <row r="11052" spans="12:12">
      <c r="L11052" s="16" t="str">
        <f t="shared" si="428"/>
        <v>OP</v>
      </c>
    </row>
    <row r="11053" spans="12:12">
      <c r="L11053" s="16" t="str">
        <f t="shared" si="428"/>
        <v>OP</v>
      </c>
    </row>
    <row r="11054" spans="12:12">
      <c r="L11054" s="16" t="str">
        <f t="shared" si="428"/>
        <v>OP</v>
      </c>
    </row>
    <row r="11055" spans="12:12">
      <c r="L11055" s="16" t="str">
        <f t="shared" si="428"/>
        <v>OP</v>
      </c>
    </row>
    <row r="11056" spans="12:12">
      <c r="L11056" s="16" t="str">
        <f t="shared" si="428"/>
        <v>OP</v>
      </c>
    </row>
    <row r="11057" spans="12:12">
      <c r="L11057" s="16" t="str">
        <f t="shared" si="428"/>
        <v>OP</v>
      </c>
    </row>
    <row r="11058" spans="12:12">
      <c r="L11058" s="16" t="str">
        <f t="shared" si="428"/>
        <v>OP</v>
      </c>
    </row>
    <row r="11059" spans="12:12">
      <c r="L11059" s="16" t="str">
        <f t="shared" si="428"/>
        <v>OP</v>
      </c>
    </row>
    <row r="11060" spans="12:12">
      <c r="L11060" s="16" t="str">
        <f t="shared" si="428"/>
        <v>OP</v>
      </c>
    </row>
    <row r="11061" spans="12:12">
      <c r="L11061" s="16" t="str">
        <f t="shared" si="428"/>
        <v>OP</v>
      </c>
    </row>
    <row r="11062" spans="12:12">
      <c r="L11062" s="16" t="str">
        <f t="shared" si="428"/>
        <v>OP</v>
      </c>
    </row>
    <row r="11063" spans="12:12">
      <c r="L11063" s="16" t="str">
        <f t="shared" si="428"/>
        <v>OP</v>
      </c>
    </row>
    <row r="11064" spans="12:12">
      <c r="L11064" s="16" t="str">
        <f t="shared" si="428"/>
        <v>OP</v>
      </c>
    </row>
    <row r="11065" spans="12:12">
      <c r="L11065" s="16" t="str">
        <f t="shared" si="428"/>
        <v>OP</v>
      </c>
    </row>
    <row r="11066" spans="12:12">
      <c r="L11066" s="16" t="str">
        <f t="shared" si="428"/>
        <v>OP</v>
      </c>
    </row>
    <row r="11067" spans="12:12">
      <c r="L11067" s="16" t="str">
        <f t="shared" si="428"/>
        <v>OP</v>
      </c>
    </row>
    <row r="11068" spans="12:12">
      <c r="L11068" s="16" t="str">
        <f t="shared" si="428"/>
        <v>OP</v>
      </c>
    </row>
    <row r="11069" spans="12:12">
      <c r="L11069" s="16" t="str">
        <f t="shared" si="428"/>
        <v>OP</v>
      </c>
    </row>
    <row r="11070" spans="12:12">
      <c r="L11070" s="16" t="str">
        <f t="shared" si="428"/>
        <v>OP</v>
      </c>
    </row>
    <row r="11071" spans="12:12">
      <c r="L11071" s="16" t="str">
        <f t="shared" si="428"/>
        <v>OP</v>
      </c>
    </row>
    <row r="11072" spans="12:12">
      <c r="L11072" s="16" t="str">
        <f t="shared" si="428"/>
        <v>OP</v>
      </c>
    </row>
    <row r="11073" spans="12:12">
      <c r="L11073" s="16" t="str">
        <f t="shared" si="428"/>
        <v>OP</v>
      </c>
    </row>
    <row r="11074" spans="12:12">
      <c r="L11074" s="16" t="str">
        <f t="shared" si="428"/>
        <v>OP</v>
      </c>
    </row>
    <row r="11075" spans="12:12">
      <c r="L11075" s="16" t="str">
        <f t="shared" si="428"/>
        <v>OP</v>
      </c>
    </row>
    <row r="11076" spans="12:12">
      <c r="L11076" s="16" t="str">
        <f t="shared" si="428"/>
        <v>OP</v>
      </c>
    </row>
    <row r="11077" spans="12:12">
      <c r="L11077" s="16" t="str">
        <f t="shared" si="428"/>
        <v>OP</v>
      </c>
    </row>
    <row r="11078" spans="12:12">
      <c r="L11078" s="16" t="str">
        <f t="shared" ref="L11078:L11141" si="429">IF(J11078&lt;0.9993,"OP","")</f>
        <v>OP</v>
      </c>
    </row>
    <row r="11079" spans="12:12">
      <c r="L11079" s="16" t="str">
        <f t="shared" si="429"/>
        <v>OP</v>
      </c>
    </row>
    <row r="11080" spans="12:12">
      <c r="L11080" s="16" t="str">
        <f t="shared" si="429"/>
        <v>OP</v>
      </c>
    </row>
    <row r="11081" spans="12:12">
      <c r="L11081" s="16" t="str">
        <f t="shared" si="429"/>
        <v>OP</v>
      </c>
    </row>
    <row r="11082" spans="12:12">
      <c r="L11082" s="16" t="str">
        <f t="shared" si="429"/>
        <v>OP</v>
      </c>
    </row>
    <row r="11083" spans="12:12">
      <c r="L11083" s="16" t="str">
        <f t="shared" si="429"/>
        <v>OP</v>
      </c>
    </row>
    <row r="11084" spans="12:12">
      <c r="L11084" s="16" t="str">
        <f t="shared" si="429"/>
        <v>OP</v>
      </c>
    </row>
    <row r="11085" spans="12:12">
      <c r="L11085" s="16" t="str">
        <f t="shared" si="429"/>
        <v>OP</v>
      </c>
    </row>
    <row r="11086" spans="12:12">
      <c r="L11086" s="16" t="str">
        <f t="shared" si="429"/>
        <v>OP</v>
      </c>
    </row>
    <row r="11087" spans="12:12">
      <c r="L11087" s="16" t="str">
        <f t="shared" si="429"/>
        <v>OP</v>
      </c>
    </row>
    <row r="11088" spans="12:12">
      <c r="L11088" s="16" t="str">
        <f t="shared" si="429"/>
        <v>OP</v>
      </c>
    </row>
    <row r="11089" spans="12:12">
      <c r="L11089" s="16" t="str">
        <f t="shared" si="429"/>
        <v>OP</v>
      </c>
    </row>
    <row r="11090" spans="12:12">
      <c r="L11090" s="16" t="str">
        <f t="shared" si="429"/>
        <v>OP</v>
      </c>
    </row>
    <row r="11091" spans="12:12">
      <c r="L11091" s="16" t="str">
        <f t="shared" si="429"/>
        <v>OP</v>
      </c>
    </row>
    <row r="11092" spans="12:12">
      <c r="L11092" s="16" t="str">
        <f t="shared" si="429"/>
        <v>OP</v>
      </c>
    </row>
    <row r="11093" spans="12:12">
      <c r="L11093" s="16" t="str">
        <f t="shared" si="429"/>
        <v>OP</v>
      </c>
    </row>
    <row r="11094" spans="12:12">
      <c r="L11094" s="16" t="str">
        <f t="shared" si="429"/>
        <v>OP</v>
      </c>
    </row>
    <row r="11095" spans="12:12">
      <c r="L11095" s="16" t="str">
        <f t="shared" si="429"/>
        <v>OP</v>
      </c>
    </row>
    <row r="11096" spans="12:12">
      <c r="L11096" s="16" t="str">
        <f t="shared" si="429"/>
        <v>OP</v>
      </c>
    </row>
    <row r="11097" spans="12:12">
      <c r="L11097" s="16" t="str">
        <f t="shared" si="429"/>
        <v>OP</v>
      </c>
    </row>
    <row r="11098" spans="12:12">
      <c r="L11098" s="16" t="str">
        <f t="shared" si="429"/>
        <v>OP</v>
      </c>
    </row>
    <row r="11099" spans="12:12">
      <c r="L11099" s="16" t="str">
        <f t="shared" si="429"/>
        <v>OP</v>
      </c>
    </row>
    <row r="11100" spans="12:12">
      <c r="L11100" s="16" t="str">
        <f t="shared" si="429"/>
        <v>OP</v>
      </c>
    </row>
    <row r="11101" spans="12:12">
      <c r="L11101" s="16" t="str">
        <f t="shared" si="429"/>
        <v>OP</v>
      </c>
    </row>
    <row r="11102" spans="12:12">
      <c r="L11102" s="16" t="str">
        <f t="shared" si="429"/>
        <v>OP</v>
      </c>
    </row>
    <row r="11103" spans="12:12">
      <c r="L11103" s="16" t="str">
        <f t="shared" si="429"/>
        <v>OP</v>
      </c>
    </row>
    <row r="11104" spans="12:12">
      <c r="L11104" s="16" t="str">
        <f t="shared" si="429"/>
        <v>OP</v>
      </c>
    </row>
    <row r="11105" spans="12:12">
      <c r="L11105" s="16" t="str">
        <f t="shared" si="429"/>
        <v>OP</v>
      </c>
    </row>
    <row r="11106" spans="12:12">
      <c r="L11106" s="16" t="str">
        <f t="shared" si="429"/>
        <v>OP</v>
      </c>
    </row>
    <row r="11107" spans="12:12">
      <c r="L11107" s="16" t="str">
        <f t="shared" si="429"/>
        <v>OP</v>
      </c>
    </row>
    <row r="11108" spans="12:12">
      <c r="L11108" s="16" t="str">
        <f t="shared" si="429"/>
        <v>OP</v>
      </c>
    </row>
    <row r="11109" spans="12:12">
      <c r="L11109" s="16" t="str">
        <f t="shared" si="429"/>
        <v>OP</v>
      </c>
    </row>
    <row r="11110" spans="12:12">
      <c r="L11110" s="16" t="str">
        <f t="shared" si="429"/>
        <v>OP</v>
      </c>
    </row>
    <row r="11111" spans="12:12">
      <c r="L11111" s="16" t="str">
        <f t="shared" si="429"/>
        <v>OP</v>
      </c>
    </row>
    <row r="11112" spans="12:12">
      <c r="L11112" s="16" t="str">
        <f t="shared" si="429"/>
        <v>OP</v>
      </c>
    </row>
    <row r="11113" spans="12:12">
      <c r="L11113" s="16" t="str">
        <f t="shared" si="429"/>
        <v>OP</v>
      </c>
    </row>
    <row r="11114" spans="12:12">
      <c r="L11114" s="16" t="str">
        <f t="shared" si="429"/>
        <v>OP</v>
      </c>
    </row>
    <row r="11115" spans="12:12">
      <c r="L11115" s="16" t="str">
        <f t="shared" si="429"/>
        <v>OP</v>
      </c>
    </row>
    <row r="11116" spans="12:12">
      <c r="L11116" s="16" t="str">
        <f t="shared" si="429"/>
        <v>OP</v>
      </c>
    </row>
    <row r="11117" spans="12:12">
      <c r="L11117" s="16" t="str">
        <f t="shared" si="429"/>
        <v>OP</v>
      </c>
    </row>
    <row r="11118" spans="12:12">
      <c r="L11118" s="16" t="str">
        <f t="shared" si="429"/>
        <v>OP</v>
      </c>
    </row>
    <row r="11119" spans="12:12">
      <c r="L11119" s="16" t="str">
        <f t="shared" si="429"/>
        <v>OP</v>
      </c>
    </row>
    <row r="11120" spans="12:12">
      <c r="L11120" s="16" t="str">
        <f t="shared" si="429"/>
        <v>OP</v>
      </c>
    </row>
    <row r="11121" spans="12:12">
      <c r="L11121" s="16" t="str">
        <f t="shared" si="429"/>
        <v>OP</v>
      </c>
    </row>
    <row r="11122" spans="12:12">
      <c r="L11122" s="16" t="str">
        <f t="shared" si="429"/>
        <v>OP</v>
      </c>
    </row>
    <row r="11123" spans="12:12">
      <c r="L11123" s="16" t="str">
        <f t="shared" si="429"/>
        <v>OP</v>
      </c>
    </row>
    <row r="11124" spans="12:12">
      <c r="L11124" s="16" t="str">
        <f t="shared" si="429"/>
        <v>OP</v>
      </c>
    </row>
    <row r="11125" spans="12:12">
      <c r="L11125" s="16" t="str">
        <f t="shared" si="429"/>
        <v>OP</v>
      </c>
    </row>
    <row r="11126" spans="12:12">
      <c r="L11126" s="16" t="str">
        <f t="shared" si="429"/>
        <v>OP</v>
      </c>
    </row>
    <row r="11127" spans="12:12">
      <c r="L11127" s="16" t="str">
        <f t="shared" si="429"/>
        <v>OP</v>
      </c>
    </row>
    <row r="11128" spans="12:12">
      <c r="L11128" s="16" t="str">
        <f t="shared" si="429"/>
        <v>OP</v>
      </c>
    </row>
    <row r="11129" spans="12:12">
      <c r="L11129" s="16" t="str">
        <f t="shared" si="429"/>
        <v>OP</v>
      </c>
    </row>
    <row r="11130" spans="12:12">
      <c r="L11130" s="16" t="str">
        <f t="shared" si="429"/>
        <v>OP</v>
      </c>
    </row>
    <row r="11131" spans="12:12">
      <c r="L11131" s="16" t="str">
        <f t="shared" si="429"/>
        <v>OP</v>
      </c>
    </row>
    <row r="11132" spans="12:12">
      <c r="L11132" s="16" t="str">
        <f t="shared" si="429"/>
        <v>OP</v>
      </c>
    </row>
    <row r="11133" spans="12:12">
      <c r="L11133" s="16" t="str">
        <f t="shared" si="429"/>
        <v>OP</v>
      </c>
    </row>
    <row r="11134" spans="12:12">
      <c r="L11134" s="16" t="str">
        <f t="shared" si="429"/>
        <v>OP</v>
      </c>
    </row>
    <row r="11135" spans="12:12">
      <c r="L11135" s="16" t="str">
        <f t="shared" si="429"/>
        <v>OP</v>
      </c>
    </row>
    <row r="11136" spans="12:12">
      <c r="L11136" s="16" t="str">
        <f t="shared" si="429"/>
        <v>OP</v>
      </c>
    </row>
    <row r="11137" spans="12:12">
      <c r="L11137" s="16" t="str">
        <f t="shared" si="429"/>
        <v>OP</v>
      </c>
    </row>
    <row r="11138" spans="12:12">
      <c r="L11138" s="16" t="str">
        <f t="shared" si="429"/>
        <v>OP</v>
      </c>
    </row>
    <row r="11139" spans="12:12">
      <c r="L11139" s="16" t="str">
        <f t="shared" si="429"/>
        <v>OP</v>
      </c>
    </row>
    <row r="11140" spans="12:12">
      <c r="L11140" s="16" t="str">
        <f t="shared" si="429"/>
        <v>OP</v>
      </c>
    </row>
    <row r="11141" spans="12:12">
      <c r="L11141" s="16" t="str">
        <f t="shared" si="429"/>
        <v>OP</v>
      </c>
    </row>
    <row r="11142" spans="12:12">
      <c r="L11142" s="16" t="str">
        <f t="shared" ref="L11142:L11205" si="430">IF(J11142&lt;0.9993,"OP","")</f>
        <v>OP</v>
      </c>
    </row>
    <row r="11143" spans="12:12">
      <c r="L11143" s="16" t="str">
        <f t="shared" si="430"/>
        <v>OP</v>
      </c>
    </row>
    <row r="11144" spans="12:12">
      <c r="L11144" s="16" t="str">
        <f t="shared" si="430"/>
        <v>OP</v>
      </c>
    </row>
    <row r="11145" spans="12:12">
      <c r="L11145" s="16" t="str">
        <f t="shared" si="430"/>
        <v>OP</v>
      </c>
    </row>
    <row r="11146" spans="12:12">
      <c r="L11146" s="16" t="str">
        <f t="shared" si="430"/>
        <v>OP</v>
      </c>
    </row>
    <row r="11147" spans="12:12">
      <c r="L11147" s="16" t="str">
        <f t="shared" si="430"/>
        <v>OP</v>
      </c>
    </row>
    <row r="11148" spans="12:12">
      <c r="L11148" s="16" t="str">
        <f t="shared" si="430"/>
        <v>OP</v>
      </c>
    </row>
    <row r="11149" spans="12:12">
      <c r="L11149" s="16" t="str">
        <f t="shared" si="430"/>
        <v>OP</v>
      </c>
    </row>
    <row r="11150" spans="12:12">
      <c r="L11150" s="16" t="str">
        <f t="shared" si="430"/>
        <v>OP</v>
      </c>
    </row>
    <row r="11151" spans="12:12">
      <c r="L11151" s="16" t="str">
        <f t="shared" si="430"/>
        <v>OP</v>
      </c>
    </row>
    <row r="11152" spans="12:12">
      <c r="L11152" s="16" t="str">
        <f t="shared" si="430"/>
        <v>OP</v>
      </c>
    </row>
    <row r="11153" spans="12:12">
      <c r="L11153" s="16" t="str">
        <f t="shared" si="430"/>
        <v>OP</v>
      </c>
    </row>
    <row r="11154" spans="12:12">
      <c r="L11154" s="16" t="str">
        <f t="shared" si="430"/>
        <v>OP</v>
      </c>
    </row>
    <row r="11155" spans="12:12">
      <c r="L11155" s="16" t="str">
        <f t="shared" si="430"/>
        <v>OP</v>
      </c>
    </row>
    <row r="11156" spans="12:12">
      <c r="L11156" s="16" t="str">
        <f t="shared" si="430"/>
        <v>OP</v>
      </c>
    </row>
    <row r="11157" spans="12:12">
      <c r="L11157" s="16" t="str">
        <f t="shared" si="430"/>
        <v>OP</v>
      </c>
    </row>
    <row r="11158" spans="12:12">
      <c r="L11158" s="16" t="str">
        <f t="shared" si="430"/>
        <v>OP</v>
      </c>
    </row>
    <row r="11159" spans="12:12">
      <c r="L11159" s="16" t="str">
        <f t="shared" si="430"/>
        <v>OP</v>
      </c>
    </row>
    <row r="11160" spans="12:12">
      <c r="L11160" s="16" t="str">
        <f t="shared" si="430"/>
        <v>OP</v>
      </c>
    </row>
    <row r="11161" spans="12:12">
      <c r="L11161" s="16" t="str">
        <f t="shared" si="430"/>
        <v>OP</v>
      </c>
    </row>
    <row r="11162" spans="12:12">
      <c r="L11162" s="16" t="str">
        <f t="shared" si="430"/>
        <v>OP</v>
      </c>
    </row>
    <row r="11163" spans="12:12">
      <c r="L11163" s="16" t="str">
        <f t="shared" si="430"/>
        <v>OP</v>
      </c>
    </row>
    <row r="11164" spans="12:12">
      <c r="L11164" s="16" t="str">
        <f t="shared" si="430"/>
        <v>OP</v>
      </c>
    </row>
    <row r="11165" spans="12:12">
      <c r="L11165" s="16" t="str">
        <f t="shared" si="430"/>
        <v>OP</v>
      </c>
    </row>
    <row r="11166" spans="12:12">
      <c r="L11166" s="16" t="str">
        <f t="shared" si="430"/>
        <v>OP</v>
      </c>
    </row>
    <row r="11167" spans="12:12">
      <c r="L11167" s="16" t="str">
        <f t="shared" si="430"/>
        <v>OP</v>
      </c>
    </row>
    <row r="11168" spans="12:12">
      <c r="L11168" s="16" t="str">
        <f t="shared" si="430"/>
        <v>OP</v>
      </c>
    </row>
    <row r="11169" spans="12:12">
      <c r="L11169" s="16" t="str">
        <f t="shared" si="430"/>
        <v>OP</v>
      </c>
    </row>
    <row r="11170" spans="12:12">
      <c r="L11170" s="16" t="str">
        <f t="shared" si="430"/>
        <v>OP</v>
      </c>
    </row>
    <row r="11171" spans="12:12">
      <c r="L11171" s="16" t="str">
        <f t="shared" si="430"/>
        <v>OP</v>
      </c>
    </row>
    <row r="11172" spans="12:12">
      <c r="L11172" s="16" t="str">
        <f t="shared" si="430"/>
        <v>OP</v>
      </c>
    </row>
    <row r="11173" spans="12:12">
      <c r="L11173" s="16" t="str">
        <f t="shared" si="430"/>
        <v>OP</v>
      </c>
    </row>
    <row r="11174" spans="12:12">
      <c r="L11174" s="16" t="str">
        <f t="shared" si="430"/>
        <v>OP</v>
      </c>
    </row>
    <row r="11175" spans="12:12">
      <c r="L11175" s="16" t="str">
        <f t="shared" si="430"/>
        <v>OP</v>
      </c>
    </row>
    <row r="11176" spans="12:12">
      <c r="L11176" s="16" t="str">
        <f t="shared" si="430"/>
        <v>OP</v>
      </c>
    </row>
    <row r="11177" spans="12:12">
      <c r="L11177" s="16" t="str">
        <f t="shared" si="430"/>
        <v>OP</v>
      </c>
    </row>
    <row r="11178" spans="12:12">
      <c r="L11178" s="16" t="str">
        <f t="shared" si="430"/>
        <v>OP</v>
      </c>
    </row>
    <row r="11179" spans="12:12">
      <c r="L11179" s="16" t="str">
        <f t="shared" si="430"/>
        <v>OP</v>
      </c>
    </row>
    <row r="11180" spans="12:12">
      <c r="L11180" s="16" t="str">
        <f t="shared" si="430"/>
        <v>OP</v>
      </c>
    </row>
    <row r="11181" spans="12:12">
      <c r="L11181" s="16" t="str">
        <f t="shared" si="430"/>
        <v>OP</v>
      </c>
    </row>
    <row r="11182" spans="12:12">
      <c r="L11182" s="16" t="str">
        <f t="shared" si="430"/>
        <v>OP</v>
      </c>
    </row>
    <row r="11183" spans="12:12">
      <c r="L11183" s="16" t="str">
        <f t="shared" si="430"/>
        <v>OP</v>
      </c>
    </row>
    <row r="11184" spans="12:12">
      <c r="L11184" s="16" t="str">
        <f t="shared" si="430"/>
        <v>OP</v>
      </c>
    </row>
    <row r="11185" spans="12:12">
      <c r="L11185" s="16" t="str">
        <f t="shared" si="430"/>
        <v>OP</v>
      </c>
    </row>
    <row r="11186" spans="12:12">
      <c r="L11186" s="16" t="str">
        <f t="shared" si="430"/>
        <v>OP</v>
      </c>
    </row>
    <row r="11187" spans="12:12">
      <c r="L11187" s="16" t="str">
        <f t="shared" si="430"/>
        <v>OP</v>
      </c>
    </row>
    <row r="11188" spans="12:12">
      <c r="L11188" s="16" t="str">
        <f t="shared" si="430"/>
        <v>OP</v>
      </c>
    </row>
    <row r="11189" spans="12:12">
      <c r="L11189" s="16" t="str">
        <f t="shared" si="430"/>
        <v>OP</v>
      </c>
    </row>
    <row r="11190" spans="12:12">
      <c r="L11190" s="16" t="str">
        <f t="shared" si="430"/>
        <v>OP</v>
      </c>
    </row>
    <row r="11191" spans="12:12">
      <c r="L11191" s="16" t="str">
        <f t="shared" si="430"/>
        <v>OP</v>
      </c>
    </row>
    <row r="11192" spans="12:12">
      <c r="L11192" s="16" t="str">
        <f t="shared" si="430"/>
        <v>OP</v>
      </c>
    </row>
    <row r="11193" spans="12:12">
      <c r="L11193" s="16" t="str">
        <f t="shared" si="430"/>
        <v>OP</v>
      </c>
    </row>
    <row r="11194" spans="12:12">
      <c r="L11194" s="16" t="str">
        <f t="shared" si="430"/>
        <v>OP</v>
      </c>
    </row>
    <row r="11195" spans="12:12">
      <c r="L11195" s="16" t="str">
        <f t="shared" si="430"/>
        <v>OP</v>
      </c>
    </row>
    <row r="11196" spans="12:12">
      <c r="L11196" s="16" t="str">
        <f t="shared" si="430"/>
        <v>OP</v>
      </c>
    </row>
    <row r="11197" spans="12:12">
      <c r="L11197" s="16" t="str">
        <f t="shared" si="430"/>
        <v>OP</v>
      </c>
    </row>
    <row r="11198" spans="12:12">
      <c r="L11198" s="16" t="str">
        <f t="shared" si="430"/>
        <v>OP</v>
      </c>
    </row>
    <row r="11199" spans="12:12">
      <c r="L11199" s="16" t="str">
        <f t="shared" si="430"/>
        <v>OP</v>
      </c>
    </row>
    <row r="11200" spans="12:12">
      <c r="L11200" s="16" t="str">
        <f t="shared" si="430"/>
        <v>OP</v>
      </c>
    </row>
    <row r="11201" spans="12:12">
      <c r="L11201" s="16" t="str">
        <f t="shared" si="430"/>
        <v>OP</v>
      </c>
    </row>
    <row r="11202" spans="12:12">
      <c r="L11202" s="16" t="str">
        <f t="shared" si="430"/>
        <v>OP</v>
      </c>
    </row>
    <row r="11203" spans="12:12">
      <c r="L11203" s="16" t="str">
        <f t="shared" si="430"/>
        <v>OP</v>
      </c>
    </row>
    <row r="11204" spans="12:12">
      <c r="L11204" s="16" t="str">
        <f t="shared" si="430"/>
        <v>OP</v>
      </c>
    </row>
    <row r="11205" spans="12:12">
      <c r="L11205" s="16" t="str">
        <f t="shared" si="430"/>
        <v>OP</v>
      </c>
    </row>
    <row r="11206" spans="12:12">
      <c r="L11206" s="16" t="str">
        <f t="shared" ref="L11206:L11269" si="431">IF(J11206&lt;0.9993,"OP","")</f>
        <v>OP</v>
      </c>
    </row>
    <row r="11207" spans="12:12">
      <c r="L11207" s="16" t="str">
        <f t="shared" si="431"/>
        <v>OP</v>
      </c>
    </row>
    <row r="11208" spans="12:12">
      <c r="L11208" s="16" t="str">
        <f t="shared" si="431"/>
        <v>OP</v>
      </c>
    </row>
    <row r="11209" spans="12:12">
      <c r="L11209" s="16" t="str">
        <f t="shared" si="431"/>
        <v>OP</v>
      </c>
    </row>
    <row r="11210" spans="12:12">
      <c r="L11210" s="16" t="str">
        <f t="shared" si="431"/>
        <v>OP</v>
      </c>
    </row>
    <row r="11211" spans="12:12">
      <c r="L11211" s="16" t="str">
        <f t="shared" si="431"/>
        <v>OP</v>
      </c>
    </row>
    <row r="11212" spans="12:12">
      <c r="L11212" s="16" t="str">
        <f t="shared" si="431"/>
        <v>OP</v>
      </c>
    </row>
    <row r="11213" spans="12:12">
      <c r="L11213" s="16" t="str">
        <f t="shared" si="431"/>
        <v>OP</v>
      </c>
    </row>
    <row r="11214" spans="12:12">
      <c r="L11214" s="16" t="str">
        <f t="shared" si="431"/>
        <v>OP</v>
      </c>
    </row>
    <row r="11215" spans="12:12">
      <c r="L11215" s="16" t="str">
        <f t="shared" si="431"/>
        <v>OP</v>
      </c>
    </row>
    <row r="11216" spans="12:12">
      <c r="L11216" s="16" t="str">
        <f t="shared" si="431"/>
        <v>OP</v>
      </c>
    </row>
    <row r="11217" spans="12:12">
      <c r="L11217" s="16" t="str">
        <f t="shared" si="431"/>
        <v>OP</v>
      </c>
    </row>
    <row r="11218" spans="12:12">
      <c r="L11218" s="16" t="str">
        <f t="shared" si="431"/>
        <v>OP</v>
      </c>
    </row>
    <row r="11219" spans="12:12">
      <c r="L11219" s="16" t="str">
        <f t="shared" si="431"/>
        <v>OP</v>
      </c>
    </row>
    <row r="11220" spans="12:12">
      <c r="L11220" s="16" t="str">
        <f t="shared" si="431"/>
        <v>OP</v>
      </c>
    </row>
    <row r="11221" spans="12:12">
      <c r="L11221" s="16" t="str">
        <f t="shared" si="431"/>
        <v>OP</v>
      </c>
    </row>
    <row r="11222" spans="12:12">
      <c r="L11222" s="16" t="str">
        <f t="shared" si="431"/>
        <v>OP</v>
      </c>
    </row>
    <row r="11223" spans="12:12">
      <c r="L11223" s="16" t="str">
        <f t="shared" si="431"/>
        <v>OP</v>
      </c>
    </row>
    <row r="11224" spans="12:12">
      <c r="L11224" s="16" t="str">
        <f t="shared" si="431"/>
        <v>OP</v>
      </c>
    </row>
    <row r="11225" spans="12:12">
      <c r="L11225" s="16" t="str">
        <f t="shared" si="431"/>
        <v>OP</v>
      </c>
    </row>
    <row r="11226" spans="12:12">
      <c r="L11226" s="16" t="str">
        <f t="shared" si="431"/>
        <v>OP</v>
      </c>
    </row>
    <row r="11227" spans="12:12">
      <c r="L11227" s="16" t="str">
        <f t="shared" si="431"/>
        <v>OP</v>
      </c>
    </row>
    <row r="11228" spans="12:12">
      <c r="L11228" s="16" t="str">
        <f t="shared" si="431"/>
        <v>OP</v>
      </c>
    </row>
    <row r="11229" spans="12:12">
      <c r="L11229" s="16" t="str">
        <f t="shared" si="431"/>
        <v>OP</v>
      </c>
    </row>
    <row r="11230" spans="12:12">
      <c r="L11230" s="16" t="str">
        <f t="shared" si="431"/>
        <v>OP</v>
      </c>
    </row>
    <row r="11231" spans="12:12">
      <c r="L11231" s="16" t="str">
        <f t="shared" si="431"/>
        <v>OP</v>
      </c>
    </row>
    <row r="11232" spans="12:12">
      <c r="L11232" s="16" t="str">
        <f t="shared" si="431"/>
        <v>OP</v>
      </c>
    </row>
    <row r="11233" spans="12:12">
      <c r="L11233" s="16" t="str">
        <f t="shared" si="431"/>
        <v>OP</v>
      </c>
    </row>
    <row r="11234" spans="12:12">
      <c r="L11234" s="16" t="str">
        <f t="shared" si="431"/>
        <v>OP</v>
      </c>
    </row>
    <row r="11235" spans="12:12">
      <c r="L11235" s="16" t="str">
        <f t="shared" si="431"/>
        <v>OP</v>
      </c>
    </row>
    <row r="11236" spans="12:12">
      <c r="L11236" s="16" t="str">
        <f t="shared" si="431"/>
        <v>OP</v>
      </c>
    </row>
    <row r="11237" spans="12:12">
      <c r="L11237" s="16" t="str">
        <f t="shared" si="431"/>
        <v>OP</v>
      </c>
    </row>
    <row r="11238" spans="12:12">
      <c r="L11238" s="16" t="str">
        <f t="shared" si="431"/>
        <v>OP</v>
      </c>
    </row>
    <row r="11239" spans="12:12">
      <c r="L11239" s="16" t="str">
        <f t="shared" si="431"/>
        <v>OP</v>
      </c>
    </row>
    <row r="11240" spans="12:12">
      <c r="L11240" s="16" t="str">
        <f t="shared" si="431"/>
        <v>OP</v>
      </c>
    </row>
    <row r="11241" spans="12:12">
      <c r="L11241" s="16" t="str">
        <f t="shared" si="431"/>
        <v>OP</v>
      </c>
    </row>
    <row r="11242" spans="12:12">
      <c r="L11242" s="16" t="str">
        <f t="shared" si="431"/>
        <v>OP</v>
      </c>
    </row>
    <row r="11243" spans="12:12">
      <c r="L11243" s="16" t="str">
        <f t="shared" si="431"/>
        <v>OP</v>
      </c>
    </row>
    <row r="11244" spans="12:12">
      <c r="L11244" s="16" t="str">
        <f t="shared" si="431"/>
        <v>OP</v>
      </c>
    </row>
    <row r="11245" spans="12:12">
      <c r="L11245" s="16" t="str">
        <f t="shared" si="431"/>
        <v>OP</v>
      </c>
    </row>
    <row r="11246" spans="12:12">
      <c r="L11246" s="16" t="str">
        <f t="shared" si="431"/>
        <v>OP</v>
      </c>
    </row>
    <row r="11247" spans="12:12">
      <c r="L11247" s="16" t="str">
        <f t="shared" si="431"/>
        <v>OP</v>
      </c>
    </row>
    <row r="11248" spans="12:12">
      <c r="L11248" s="16" t="str">
        <f t="shared" si="431"/>
        <v>OP</v>
      </c>
    </row>
    <row r="11249" spans="12:12">
      <c r="L11249" s="16" t="str">
        <f t="shared" si="431"/>
        <v>OP</v>
      </c>
    </row>
    <row r="11250" spans="12:12">
      <c r="L11250" s="16" t="str">
        <f t="shared" si="431"/>
        <v>OP</v>
      </c>
    </row>
    <row r="11251" spans="12:12">
      <c r="L11251" s="16" t="str">
        <f t="shared" si="431"/>
        <v>OP</v>
      </c>
    </row>
    <row r="11252" spans="12:12">
      <c r="L11252" s="16" t="str">
        <f t="shared" si="431"/>
        <v>OP</v>
      </c>
    </row>
    <row r="11253" spans="12:12">
      <c r="L11253" s="16" t="str">
        <f t="shared" si="431"/>
        <v>OP</v>
      </c>
    </row>
    <row r="11254" spans="12:12">
      <c r="L11254" s="16" t="str">
        <f t="shared" si="431"/>
        <v>OP</v>
      </c>
    </row>
    <row r="11255" spans="12:12">
      <c r="L11255" s="16" t="str">
        <f t="shared" si="431"/>
        <v>OP</v>
      </c>
    </row>
    <row r="11256" spans="12:12">
      <c r="L11256" s="16" t="str">
        <f t="shared" si="431"/>
        <v>OP</v>
      </c>
    </row>
    <row r="11257" spans="12:12">
      <c r="L11257" s="16" t="str">
        <f t="shared" si="431"/>
        <v>OP</v>
      </c>
    </row>
    <row r="11258" spans="12:12">
      <c r="L11258" s="16" t="str">
        <f t="shared" si="431"/>
        <v>OP</v>
      </c>
    </row>
    <row r="11259" spans="12:12">
      <c r="L11259" s="16" t="str">
        <f t="shared" si="431"/>
        <v>OP</v>
      </c>
    </row>
    <row r="11260" spans="12:12">
      <c r="L11260" s="16" t="str">
        <f t="shared" si="431"/>
        <v>OP</v>
      </c>
    </row>
    <row r="11261" spans="12:12">
      <c r="L11261" s="16" t="str">
        <f t="shared" si="431"/>
        <v>OP</v>
      </c>
    </row>
    <row r="11262" spans="12:12">
      <c r="L11262" s="16" t="str">
        <f t="shared" si="431"/>
        <v>OP</v>
      </c>
    </row>
    <row r="11263" spans="12:12">
      <c r="L11263" s="16" t="str">
        <f t="shared" si="431"/>
        <v>OP</v>
      </c>
    </row>
    <row r="11264" spans="12:12">
      <c r="L11264" s="16" t="str">
        <f t="shared" si="431"/>
        <v>OP</v>
      </c>
    </row>
    <row r="11265" spans="12:12">
      <c r="L11265" s="16" t="str">
        <f t="shared" si="431"/>
        <v>OP</v>
      </c>
    </row>
    <row r="11266" spans="12:12">
      <c r="L11266" s="16" t="str">
        <f t="shared" si="431"/>
        <v>OP</v>
      </c>
    </row>
    <row r="11267" spans="12:12">
      <c r="L11267" s="16" t="str">
        <f t="shared" si="431"/>
        <v>OP</v>
      </c>
    </row>
    <row r="11268" spans="12:12">
      <c r="L11268" s="16" t="str">
        <f t="shared" si="431"/>
        <v>OP</v>
      </c>
    </row>
    <row r="11269" spans="12:12">
      <c r="L11269" s="16" t="str">
        <f t="shared" si="431"/>
        <v>OP</v>
      </c>
    </row>
    <row r="11270" spans="12:12">
      <c r="L11270" s="16" t="str">
        <f t="shared" ref="L11270:L11333" si="432">IF(J11270&lt;0.9993,"OP","")</f>
        <v>OP</v>
      </c>
    </row>
    <row r="11271" spans="12:12">
      <c r="L11271" s="16" t="str">
        <f t="shared" si="432"/>
        <v>OP</v>
      </c>
    </row>
    <row r="11272" spans="12:12">
      <c r="L11272" s="16" t="str">
        <f t="shared" si="432"/>
        <v>OP</v>
      </c>
    </row>
    <row r="11273" spans="12:12">
      <c r="L11273" s="16" t="str">
        <f t="shared" si="432"/>
        <v>OP</v>
      </c>
    </row>
    <row r="11274" spans="12:12">
      <c r="L11274" s="16" t="str">
        <f t="shared" si="432"/>
        <v>OP</v>
      </c>
    </row>
    <row r="11275" spans="12:12">
      <c r="L11275" s="16" t="str">
        <f t="shared" si="432"/>
        <v>OP</v>
      </c>
    </row>
    <row r="11276" spans="12:12">
      <c r="L11276" s="16" t="str">
        <f t="shared" si="432"/>
        <v>OP</v>
      </c>
    </row>
    <row r="11277" spans="12:12">
      <c r="L11277" s="16" t="str">
        <f t="shared" si="432"/>
        <v>OP</v>
      </c>
    </row>
    <row r="11278" spans="12:12">
      <c r="L11278" s="16" t="str">
        <f t="shared" si="432"/>
        <v>OP</v>
      </c>
    </row>
    <row r="11279" spans="12:12">
      <c r="L11279" s="16" t="str">
        <f t="shared" si="432"/>
        <v>OP</v>
      </c>
    </row>
    <row r="11280" spans="12:12">
      <c r="L11280" s="16" t="str">
        <f t="shared" si="432"/>
        <v>OP</v>
      </c>
    </row>
    <row r="11281" spans="12:12">
      <c r="L11281" s="16" t="str">
        <f t="shared" si="432"/>
        <v>OP</v>
      </c>
    </row>
    <row r="11282" spans="12:12">
      <c r="L11282" s="16" t="str">
        <f t="shared" si="432"/>
        <v>OP</v>
      </c>
    </row>
    <row r="11283" spans="12:12">
      <c r="L11283" s="16" t="str">
        <f t="shared" si="432"/>
        <v>OP</v>
      </c>
    </row>
    <row r="11284" spans="12:12">
      <c r="L11284" s="16" t="str">
        <f t="shared" si="432"/>
        <v>OP</v>
      </c>
    </row>
    <row r="11285" spans="12:12">
      <c r="L11285" s="16" t="str">
        <f t="shared" si="432"/>
        <v>OP</v>
      </c>
    </row>
    <row r="11286" spans="12:12">
      <c r="L11286" s="16" t="str">
        <f t="shared" si="432"/>
        <v>OP</v>
      </c>
    </row>
    <row r="11287" spans="12:12">
      <c r="L11287" s="16" t="str">
        <f t="shared" si="432"/>
        <v>OP</v>
      </c>
    </row>
    <row r="11288" spans="12:12">
      <c r="L11288" s="16" t="str">
        <f t="shared" si="432"/>
        <v>OP</v>
      </c>
    </row>
    <row r="11289" spans="12:12">
      <c r="L11289" s="16" t="str">
        <f t="shared" si="432"/>
        <v>OP</v>
      </c>
    </row>
    <row r="11290" spans="12:12">
      <c r="L11290" s="16" t="str">
        <f t="shared" si="432"/>
        <v>OP</v>
      </c>
    </row>
    <row r="11291" spans="12:12">
      <c r="L11291" s="16" t="str">
        <f t="shared" si="432"/>
        <v>OP</v>
      </c>
    </row>
    <row r="11292" spans="12:12">
      <c r="L11292" s="16" t="str">
        <f t="shared" si="432"/>
        <v>OP</v>
      </c>
    </row>
    <row r="11293" spans="12:12">
      <c r="L11293" s="16" t="str">
        <f t="shared" si="432"/>
        <v>OP</v>
      </c>
    </row>
    <row r="11294" spans="12:12">
      <c r="L11294" s="16" t="str">
        <f t="shared" si="432"/>
        <v>OP</v>
      </c>
    </row>
    <row r="11295" spans="12:12">
      <c r="L11295" s="16" t="str">
        <f t="shared" si="432"/>
        <v>OP</v>
      </c>
    </row>
    <row r="11296" spans="12:12">
      <c r="L11296" s="16" t="str">
        <f t="shared" si="432"/>
        <v>OP</v>
      </c>
    </row>
    <row r="11297" spans="12:12">
      <c r="L11297" s="16" t="str">
        <f t="shared" si="432"/>
        <v>OP</v>
      </c>
    </row>
    <row r="11298" spans="12:12">
      <c r="L11298" s="16" t="str">
        <f t="shared" si="432"/>
        <v>OP</v>
      </c>
    </row>
    <row r="11299" spans="12:12">
      <c r="L11299" s="16" t="str">
        <f t="shared" si="432"/>
        <v>OP</v>
      </c>
    </row>
    <row r="11300" spans="12:12">
      <c r="L11300" s="16" t="str">
        <f t="shared" si="432"/>
        <v>OP</v>
      </c>
    </row>
    <row r="11301" spans="12:12">
      <c r="L11301" s="16" t="str">
        <f t="shared" si="432"/>
        <v>OP</v>
      </c>
    </row>
    <row r="11302" spans="12:12">
      <c r="L11302" s="16" t="str">
        <f t="shared" si="432"/>
        <v>OP</v>
      </c>
    </row>
    <row r="11303" spans="12:12">
      <c r="L11303" s="16" t="str">
        <f t="shared" si="432"/>
        <v>OP</v>
      </c>
    </row>
    <row r="11304" spans="12:12">
      <c r="L11304" s="16" t="str">
        <f t="shared" si="432"/>
        <v>OP</v>
      </c>
    </row>
    <row r="11305" spans="12:12">
      <c r="L11305" s="16" t="str">
        <f t="shared" si="432"/>
        <v>OP</v>
      </c>
    </row>
    <row r="11306" spans="12:12">
      <c r="L11306" s="16" t="str">
        <f t="shared" si="432"/>
        <v>OP</v>
      </c>
    </row>
    <row r="11307" spans="12:12">
      <c r="L11307" s="16" t="str">
        <f t="shared" si="432"/>
        <v>OP</v>
      </c>
    </row>
    <row r="11308" spans="12:12">
      <c r="L11308" s="16" t="str">
        <f t="shared" si="432"/>
        <v>OP</v>
      </c>
    </row>
    <row r="11309" spans="12:12">
      <c r="L11309" s="16" t="str">
        <f t="shared" si="432"/>
        <v>OP</v>
      </c>
    </row>
    <row r="11310" spans="12:12">
      <c r="L11310" s="16" t="str">
        <f t="shared" si="432"/>
        <v>OP</v>
      </c>
    </row>
    <row r="11311" spans="12:12">
      <c r="L11311" s="16" t="str">
        <f t="shared" si="432"/>
        <v>OP</v>
      </c>
    </row>
    <row r="11312" spans="12:12">
      <c r="L11312" s="16" t="str">
        <f t="shared" si="432"/>
        <v>OP</v>
      </c>
    </row>
    <row r="11313" spans="12:12">
      <c r="L11313" s="16" t="str">
        <f t="shared" si="432"/>
        <v>OP</v>
      </c>
    </row>
    <row r="11314" spans="12:12">
      <c r="L11314" s="16" t="str">
        <f t="shared" si="432"/>
        <v>OP</v>
      </c>
    </row>
    <row r="11315" spans="12:12">
      <c r="L11315" s="16" t="str">
        <f t="shared" si="432"/>
        <v>OP</v>
      </c>
    </row>
    <row r="11316" spans="12:12">
      <c r="L11316" s="16" t="str">
        <f t="shared" si="432"/>
        <v>OP</v>
      </c>
    </row>
    <row r="11317" spans="12:12">
      <c r="L11317" s="16" t="str">
        <f t="shared" si="432"/>
        <v>OP</v>
      </c>
    </row>
    <row r="11318" spans="12:12">
      <c r="L11318" s="16" t="str">
        <f t="shared" si="432"/>
        <v>OP</v>
      </c>
    </row>
    <row r="11319" spans="12:12">
      <c r="L11319" s="16" t="str">
        <f t="shared" si="432"/>
        <v>OP</v>
      </c>
    </row>
    <row r="11320" spans="12:12">
      <c r="L11320" s="16" t="str">
        <f t="shared" si="432"/>
        <v>OP</v>
      </c>
    </row>
    <row r="11321" spans="12:12">
      <c r="L11321" s="16" t="str">
        <f t="shared" si="432"/>
        <v>OP</v>
      </c>
    </row>
    <row r="11322" spans="12:12">
      <c r="L11322" s="16" t="str">
        <f t="shared" si="432"/>
        <v>OP</v>
      </c>
    </row>
    <row r="11323" spans="12:12">
      <c r="L11323" s="16" t="str">
        <f t="shared" si="432"/>
        <v>OP</v>
      </c>
    </row>
    <row r="11324" spans="12:12">
      <c r="L11324" s="16" t="str">
        <f t="shared" si="432"/>
        <v>OP</v>
      </c>
    </row>
    <row r="11325" spans="12:12">
      <c r="L11325" s="16" t="str">
        <f t="shared" si="432"/>
        <v>OP</v>
      </c>
    </row>
    <row r="11326" spans="12:12">
      <c r="L11326" s="16" t="str">
        <f t="shared" si="432"/>
        <v>OP</v>
      </c>
    </row>
    <row r="11327" spans="12:12">
      <c r="L11327" s="16" t="str">
        <f t="shared" si="432"/>
        <v>OP</v>
      </c>
    </row>
    <row r="11328" spans="12:12">
      <c r="L11328" s="16" t="str">
        <f t="shared" si="432"/>
        <v>OP</v>
      </c>
    </row>
    <row r="11329" spans="12:12">
      <c r="L11329" s="16" t="str">
        <f t="shared" si="432"/>
        <v>OP</v>
      </c>
    </row>
    <row r="11330" spans="12:12">
      <c r="L11330" s="16" t="str">
        <f t="shared" si="432"/>
        <v>OP</v>
      </c>
    </row>
    <row r="11331" spans="12:12">
      <c r="L11331" s="16" t="str">
        <f t="shared" si="432"/>
        <v>OP</v>
      </c>
    </row>
    <row r="11332" spans="12:12">
      <c r="L11332" s="16" t="str">
        <f t="shared" si="432"/>
        <v>OP</v>
      </c>
    </row>
    <row r="11333" spans="12:12">
      <c r="L11333" s="16" t="str">
        <f t="shared" si="432"/>
        <v>OP</v>
      </c>
    </row>
    <row r="11334" spans="12:12">
      <c r="L11334" s="16" t="str">
        <f t="shared" ref="L11334:L11397" si="433">IF(J11334&lt;0.9993,"OP","")</f>
        <v>OP</v>
      </c>
    </row>
    <row r="11335" spans="12:12">
      <c r="L11335" s="16" t="str">
        <f t="shared" si="433"/>
        <v>OP</v>
      </c>
    </row>
    <row r="11336" spans="12:12">
      <c r="L11336" s="16" t="str">
        <f t="shared" si="433"/>
        <v>OP</v>
      </c>
    </row>
    <row r="11337" spans="12:12">
      <c r="L11337" s="16" t="str">
        <f t="shared" si="433"/>
        <v>OP</v>
      </c>
    </row>
    <row r="11338" spans="12:12">
      <c r="L11338" s="16" t="str">
        <f t="shared" si="433"/>
        <v>OP</v>
      </c>
    </row>
    <row r="11339" spans="12:12">
      <c r="L11339" s="16" t="str">
        <f t="shared" si="433"/>
        <v>OP</v>
      </c>
    </row>
    <row r="11340" spans="12:12">
      <c r="L11340" s="16" t="str">
        <f t="shared" si="433"/>
        <v>OP</v>
      </c>
    </row>
    <row r="11341" spans="12:12">
      <c r="L11341" s="16" t="str">
        <f t="shared" si="433"/>
        <v>OP</v>
      </c>
    </row>
    <row r="11342" spans="12:12">
      <c r="L11342" s="16" t="str">
        <f t="shared" si="433"/>
        <v>OP</v>
      </c>
    </row>
    <row r="11343" spans="12:12">
      <c r="L11343" s="16" t="str">
        <f t="shared" si="433"/>
        <v>OP</v>
      </c>
    </row>
    <row r="11344" spans="12:12">
      <c r="L11344" s="16" t="str">
        <f t="shared" si="433"/>
        <v>OP</v>
      </c>
    </row>
    <row r="11345" spans="12:12">
      <c r="L11345" s="16" t="str">
        <f t="shared" si="433"/>
        <v>OP</v>
      </c>
    </row>
    <row r="11346" spans="12:12">
      <c r="L11346" s="16" t="str">
        <f t="shared" si="433"/>
        <v>OP</v>
      </c>
    </row>
    <row r="11347" spans="12:12">
      <c r="L11347" s="16" t="str">
        <f t="shared" si="433"/>
        <v>OP</v>
      </c>
    </row>
    <row r="11348" spans="12:12">
      <c r="L11348" s="16" t="str">
        <f t="shared" si="433"/>
        <v>OP</v>
      </c>
    </row>
    <row r="11349" spans="12:12">
      <c r="L11349" s="16" t="str">
        <f t="shared" si="433"/>
        <v>OP</v>
      </c>
    </row>
    <row r="11350" spans="12:12">
      <c r="L11350" s="16" t="str">
        <f t="shared" si="433"/>
        <v>OP</v>
      </c>
    </row>
    <row r="11351" spans="12:12">
      <c r="L11351" s="16" t="str">
        <f t="shared" si="433"/>
        <v>OP</v>
      </c>
    </row>
    <row r="11352" spans="12:12">
      <c r="L11352" s="16" t="str">
        <f t="shared" si="433"/>
        <v>OP</v>
      </c>
    </row>
    <row r="11353" spans="12:12">
      <c r="L11353" s="16" t="str">
        <f t="shared" si="433"/>
        <v>OP</v>
      </c>
    </row>
    <row r="11354" spans="12:12">
      <c r="L11354" s="16" t="str">
        <f t="shared" si="433"/>
        <v>OP</v>
      </c>
    </row>
    <row r="11355" spans="12:12">
      <c r="L11355" s="16" t="str">
        <f t="shared" si="433"/>
        <v>OP</v>
      </c>
    </row>
    <row r="11356" spans="12:12">
      <c r="L11356" s="16" t="str">
        <f t="shared" si="433"/>
        <v>OP</v>
      </c>
    </row>
    <row r="11357" spans="12:12">
      <c r="L11357" s="16" t="str">
        <f t="shared" si="433"/>
        <v>OP</v>
      </c>
    </row>
    <row r="11358" spans="12:12">
      <c r="L11358" s="16" t="str">
        <f t="shared" si="433"/>
        <v>OP</v>
      </c>
    </row>
    <row r="11359" spans="12:12">
      <c r="L11359" s="16" t="str">
        <f t="shared" si="433"/>
        <v>OP</v>
      </c>
    </row>
    <row r="11360" spans="12:12">
      <c r="L11360" s="16" t="str">
        <f t="shared" si="433"/>
        <v>OP</v>
      </c>
    </row>
    <row r="11361" spans="12:12">
      <c r="L11361" s="16" t="str">
        <f t="shared" si="433"/>
        <v>OP</v>
      </c>
    </row>
    <row r="11362" spans="12:12">
      <c r="L11362" s="16" t="str">
        <f t="shared" si="433"/>
        <v>OP</v>
      </c>
    </row>
    <row r="11363" spans="12:12">
      <c r="L11363" s="16" t="str">
        <f t="shared" si="433"/>
        <v>OP</v>
      </c>
    </row>
    <row r="11364" spans="12:12">
      <c r="L11364" s="16" t="str">
        <f t="shared" si="433"/>
        <v>OP</v>
      </c>
    </row>
    <row r="11365" spans="12:12">
      <c r="L11365" s="16" t="str">
        <f t="shared" si="433"/>
        <v>OP</v>
      </c>
    </row>
    <row r="11366" spans="12:12">
      <c r="L11366" s="16" t="str">
        <f t="shared" si="433"/>
        <v>OP</v>
      </c>
    </row>
    <row r="11367" spans="12:12">
      <c r="L11367" s="16" t="str">
        <f t="shared" si="433"/>
        <v>OP</v>
      </c>
    </row>
    <row r="11368" spans="12:12">
      <c r="L11368" s="16" t="str">
        <f t="shared" si="433"/>
        <v>OP</v>
      </c>
    </row>
    <row r="11369" spans="12:12">
      <c r="L11369" s="16" t="str">
        <f t="shared" si="433"/>
        <v>OP</v>
      </c>
    </row>
    <row r="11370" spans="12:12">
      <c r="L11370" s="16" t="str">
        <f t="shared" si="433"/>
        <v>OP</v>
      </c>
    </row>
    <row r="11371" spans="12:12">
      <c r="L11371" s="16" t="str">
        <f t="shared" si="433"/>
        <v>OP</v>
      </c>
    </row>
    <row r="11372" spans="12:12">
      <c r="L11372" s="16" t="str">
        <f t="shared" si="433"/>
        <v>OP</v>
      </c>
    </row>
    <row r="11373" spans="12:12">
      <c r="L11373" s="16" t="str">
        <f t="shared" si="433"/>
        <v>OP</v>
      </c>
    </row>
    <row r="11374" spans="12:12">
      <c r="L11374" s="16" t="str">
        <f t="shared" si="433"/>
        <v>OP</v>
      </c>
    </row>
    <row r="11375" spans="12:12">
      <c r="L11375" s="16" t="str">
        <f t="shared" si="433"/>
        <v>OP</v>
      </c>
    </row>
    <row r="11376" spans="12:12">
      <c r="L11376" s="16" t="str">
        <f t="shared" si="433"/>
        <v>OP</v>
      </c>
    </row>
    <row r="11377" spans="12:12">
      <c r="L11377" s="16" t="str">
        <f t="shared" si="433"/>
        <v>OP</v>
      </c>
    </row>
    <row r="11378" spans="12:12">
      <c r="L11378" s="16" t="str">
        <f t="shared" si="433"/>
        <v>OP</v>
      </c>
    </row>
    <row r="11379" spans="12:12">
      <c r="L11379" s="16" t="str">
        <f t="shared" si="433"/>
        <v>OP</v>
      </c>
    </row>
    <row r="11380" spans="12:12">
      <c r="L11380" s="16" t="str">
        <f t="shared" si="433"/>
        <v>OP</v>
      </c>
    </row>
    <row r="11381" spans="12:12">
      <c r="L11381" s="16" t="str">
        <f t="shared" si="433"/>
        <v>OP</v>
      </c>
    </row>
    <row r="11382" spans="12:12">
      <c r="L11382" s="16" t="str">
        <f t="shared" si="433"/>
        <v>OP</v>
      </c>
    </row>
    <row r="11383" spans="12:12">
      <c r="L11383" s="16" t="str">
        <f t="shared" si="433"/>
        <v>OP</v>
      </c>
    </row>
    <row r="11384" spans="12:12">
      <c r="L11384" s="16" t="str">
        <f t="shared" si="433"/>
        <v>OP</v>
      </c>
    </row>
    <row r="11385" spans="12:12">
      <c r="L11385" s="16" t="str">
        <f t="shared" si="433"/>
        <v>OP</v>
      </c>
    </row>
    <row r="11386" spans="12:12">
      <c r="L11386" s="16" t="str">
        <f t="shared" si="433"/>
        <v>OP</v>
      </c>
    </row>
    <row r="11387" spans="12:12">
      <c r="L11387" s="16" t="str">
        <f t="shared" si="433"/>
        <v>OP</v>
      </c>
    </row>
    <row r="11388" spans="12:12">
      <c r="L11388" s="16" t="str">
        <f t="shared" si="433"/>
        <v>OP</v>
      </c>
    </row>
    <row r="11389" spans="12:12">
      <c r="L11389" s="16" t="str">
        <f t="shared" si="433"/>
        <v>OP</v>
      </c>
    </row>
    <row r="11390" spans="12:12">
      <c r="L11390" s="16" t="str">
        <f t="shared" si="433"/>
        <v>OP</v>
      </c>
    </row>
    <row r="11391" spans="12:12">
      <c r="L11391" s="16" t="str">
        <f t="shared" si="433"/>
        <v>OP</v>
      </c>
    </row>
    <row r="11392" spans="12:12">
      <c r="L11392" s="16" t="str">
        <f t="shared" si="433"/>
        <v>OP</v>
      </c>
    </row>
    <row r="11393" spans="12:12">
      <c r="L11393" s="16" t="str">
        <f t="shared" si="433"/>
        <v>OP</v>
      </c>
    </row>
    <row r="11394" spans="12:12">
      <c r="L11394" s="16" t="str">
        <f t="shared" si="433"/>
        <v>OP</v>
      </c>
    </row>
    <row r="11395" spans="12:12">
      <c r="L11395" s="16" t="str">
        <f t="shared" si="433"/>
        <v>OP</v>
      </c>
    </row>
    <row r="11396" spans="12:12">
      <c r="L11396" s="16" t="str">
        <f t="shared" si="433"/>
        <v>OP</v>
      </c>
    </row>
    <row r="11397" spans="12:12">
      <c r="L11397" s="16" t="str">
        <f t="shared" si="433"/>
        <v>OP</v>
      </c>
    </row>
    <row r="11398" spans="12:12">
      <c r="L11398" s="16" t="str">
        <f t="shared" ref="L11398:L11461" si="434">IF(J11398&lt;0.9993,"OP","")</f>
        <v>OP</v>
      </c>
    </row>
    <row r="11399" spans="12:12">
      <c r="L11399" s="16" t="str">
        <f t="shared" si="434"/>
        <v>OP</v>
      </c>
    </row>
    <row r="11400" spans="12:12">
      <c r="L11400" s="16" t="str">
        <f t="shared" si="434"/>
        <v>OP</v>
      </c>
    </row>
    <row r="11401" spans="12:12">
      <c r="L11401" s="16" t="str">
        <f t="shared" si="434"/>
        <v>OP</v>
      </c>
    </row>
    <row r="11402" spans="12:12">
      <c r="L11402" s="16" t="str">
        <f t="shared" si="434"/>
        <v>OP</v>
      </c>
    </row>
    <row r="11403" spans="12:12">
      <c r="L11403" s="16" t="str">
        <f t="shared" si="434"/>
        <v>OP</v>
      </c>
    </row>
    <row r="11404" spans="12:12">
      <c r="L11404" s="16" t="str">
        <f t="shared" si="434"/>
        <v>OP</v>
      </c>
    </row>
    <row r="11405" spans="12:12">
      <c r="L11405" s="16" t="str">
        <f t="shared" si="434"/>
        <v>OP</v>
      </c>
    </row>
    <row r="11406" spans="12:12">
      <c r="L11406" s="16" t="str">
        <f t="shared" si="434"/>
        <v>OP</v>
      </c>
    </row>
    <row r="11407" spans="12:12">
      <c r="L11407" s="16" t="str">
        <f t="shared" si="434"/>
        <v>OP</v>
      </c>
    </row>
    <row r="11408" spans="12:12">
      <c r="L11408" s="16" t="str">
        <f t="shared" si="434"/>
        <v>OP</v>
      </c>
    </row>
    <row r="11409" spans="12:12">
      <c r="L11409" s="16" t="str">
        <f t="shared" si="434"/>
        <v>OP</v>
      </c>
    </row>
    <row r="11410" spans="12:12">
      <c r="L11410" s="16" t="str">
        <f t="shared" si="434"/>
        <v>OP</v>
      </c>
    </row>
    <row r="11411" spans="12:12">
      <c r="L11411" s="16" t="str">
        <f t="shared" si="434"/>
        <v>OP</v>
      </c>
    </row>
    <row r="11412" spans="12:12">
      <c r="L11412" s="16" t="str">
        <f t="shared" si="434"/>
        <v>OP</v>
      </c>
    </row>
    <row r="11413" spans="12:12">
      <c r="L11413" s="16" t="str">
        <f t="shared" si="434"/>
        <v>OP</v>
      </c>
    </row>
    <row r="11414" spans="12:12">
      <c r="L11414" s="16" t="str">
        <f t="shared" si="434"/>
        <v>OP</v>
      </c>
    </row>
    <row r="11415" spans="12:12">
      <c r="L11415" s="16" t="str">
        <f t="shared" si="434"/>
        <v>OP</v>
      </c>
    </row>
    <row r="11416" spans="12:12">
      <c r="L11416" s="16" t="str">
        <f t="shared" si="434"/>
        <v>OP</v>
      </c>
    </row>
    <row r="11417" spans="12:12">
      <c r="L11417" s="16" t="str">
        <f t="shared" si="434"/>
        <v>OP</v>
      </c>
    </row>
    <row r="11418" spans="12:12">
      <c r="L11418" s="16" t="str">
        <f t="shared" si="434"/>
        <v>OP</v>
      </c>
    </row>
    <row r="11419" spans="12:12">
      <c r="L11419" s="16" t="str">
        <f t="shared" si="434"/>
        <v>OP</v>
      </c>
    </row>
    <row r="11420" spans="12:12">
      <c r="L11420" s="16" t="str">
        <f t="shared" si="434"/>
        <v>OP</v>
      </c>
    </row>
    <row r="11421" spans="12:12">
      <c r="L11421" s="16" t="str">
        <f t="shared" si="434"/>
        <v>OP</v>
      </c>
    </row>
    <row r="11422" spans="12:12">
      <c r="L11422" s="16" t="str">
        <f t="shared" si="434"/>
        <v>OP</v>
      </c>
    </row>
    <row r="11423" spans="12:12">
      <c r="L11423" s="16" t="str">
        <f t="shared" si="434"/>
        <v>OP</v>
      </c>
    </row>
    <row r="11424" spans="12:12">
      <c r="L11424" s="16" t="str">
        <f t="shared" si="434"/>
        <v>OP</v>
      </c>
    </row>
    <row r="11425" spans="12:12">
      <c r="L11425" s="16" t="str">
        <f t="shared" si="434"/>
        <v>OP</v>
      </c>
    </row>
    <row r="11426" spans="12:12">
      <c r="L11426" s="16" t="str">
        <f t="shared" si="434"/>
        <v>OP</v>
      </c>
    </row>
    <row r="11427" spans="12:12">
      <c r="L11427" s="16" t="str">
        <f t="shared" si="434"/>
        <v>OP</v>
      </c>
    </row>
    <row r="11428" spans="12:12">
      <c r="L11428" s="16" t="str">
        <f t="shared" si="434"/>
        <v>OP</v>
      </c>
    </row>
    <row r="11429" spans="12:12">
      <c r="L11429" s="16" t="str">
        <f t="shared" si="434"/>
        <v>OP</v>
      </c>
    </row>
    <row r="11430" spans="12:12">
      <c r="L11430" s="16" t="str">
        <f t="shared" si="434"/>
        <v>OP</v>
      </c>
    </row>
    <row r="11431" spans="12:12">
      <c r="L11431" s="16" t="str">
        <f t="shared" si="434"/>
        <v>OP</v>
      </c>
    </row>
    <row r="11432" spans="12:12">
      <c r="L11432" s="16" t="str">
        <f t="shared" si="434"/>
        <v>OP</v>
      </c>
    </row>
    <row r="11433" spans="12:12">
      <c r="L11433" s="16" t="str">
        <f t="shared" si="434"/>
        <v>OP</v>
      </c>
    </row>
    <row r="11434" spans="12:12">
      <c r="L11434" s="16" t="str">
        <f t="shared" si="434"/>
        <v>OP</v>
      </c>
    </row>
    <row r="11435" spans="12:12">
      <c r="L11435" s="16" t="str">
        <f t="shared" si="434"/>
        <v>OP</v>
      </c>
    </row>
    <row r="11436" spans="12:12">
      <c r="L11436" s="16" t="str">
        <f t="shared" si="434"/>
        <v>OP</v>
      </c>
    </row>
    <row r="11437" spans="12:12">
      <c r="L11437" s="16" t="str">
        <f t="shared" si="434"/>
        <v>OP</v>
      </c>
    </row>
    <row r="11438" spans="12:12">
      <c r="L11438" s="16" t="str">
        <f t="shared" si="434"/>
        <v>OP</v>
      </c>
    </row>
    <row r="11439" spans="12:12">
      <c r="L11439" s="16" t="str">
        <f t="shared" si="434"/>
        <v>OP</v>
      </c>
    </row>
    <row r="11440" spans="12:12">
      <c r="L11440" s="16" t="str">
        <f t="shared" si="434"/>
        <v>OP</v>
      </c>
    </row>
    <row r="11441" spans="12:12">
      <c r="L11441" s="16" t="str">
        <f t="shared" si="434"/>
        <v>OP</v>
      </c>
    </row>
    <row r="11442" spans="12:12">
      <c r="L11442" s="16" t="str">
        <f t="shared" si="434"/>
        <v>OP</v>
      </c>
    </row>
    <row r="11443" spans="12:12">
      <c r="L11443" s="16" t="str">
        <f t="shared" si="434"/>
        <v>OP</v>
      </c>
    </row>
    <row r="11444" spans="12:12">
      <c r="L11444" s="16" t="str">
        <f t="shared" si="434"/>
        <v>OP</v>
      </c>
    </row>
    <row r="11445" spans="12:12">
      <c r="L11445" s="16" t="str">
        <f t="shared" si="434"/>
        <v>OP</v>
      </c>
    </row>
    <row r="11446" spans="12:12">
      <c r="L11446" s="16" t="str">
        <f t="shared" si="434"/>
        <v>OP</v>
      </c>
    </row>
    <row r="11447" spans="12:12">
      <c r="L11447" s="16" t="str">
        <f t="shared" si="434"/>
        <v>OP</v>
      </c>
    </row>
    <row r="11448" spans="12:12">
      <c r="L11448" s="16" t="str">
        <f t="shared" si="434"/>
        <v>OP</v>
      </c>
    </row>
    <row r="11449" spans="12:12">
      <c r="L11449" s="16" t="str">
        <f t="shared" si="434"/>
        <v>OP</v>
      </c>
    </row>
    <row r="11450" spans="12:12">
      <c r="L11450" s="16" t="str">
        <f t="shared" si="434"/>
        <v>OP</v>
      </c>
    </row>
    <row r="11451" spans="12:12">
      <c r="L11451" s="16" t="str">
        <f t="shared" si="434"/>
        <v>OP</v>
      </c>
    </row>
    <row r="11452" spans="12:12">
      <c r="L11452" s="16" t="str">
        <f t="shared" si="434"/>
        <v>OP</v>
      </c>
    </row>
    <row r="11453" spans="12:12">
      <c r="L11453" s="16" t="str">
        <f t="shared" si="434"/>
        <v>OP</v>
      </c>
    </row>
    <row r="11454" spans="12:12">
      <c r="L11454" s="16" t="str">
        <f t="shared" si="434"/>
        <v>OP</v>
      </c>
    </row>
    <row r="11455" spans="12:12">
      <c r="L11455" s="16" t="str">
        <f t="shared" si="434"/>
        <v>OP</v>
      </c>
    </row>
    <row r="11456" spans="12:12">
      <c r="L11456" s="16" t="str">
        <f t="shared" si="434"/>
        <v>OP</v>
      </c>
    </row>
    <row r="11457" spans="12:12">
      <c r="L11457" s="16" t="str">
        <f t="shared" si="434"/>
        <v>OP</v>
      </c>
    </row>
    <row r="11458" spans="12:12">
      <c r="L11458" s="16" t="str">
        <f t="shared" si="434"/>
        <v>OP</v>
      </c>
    </row>
    <row r="11459" spans="12:12">
      <c r="L11459" s="16" t="str">
        <f t="shared" si="434"/>
        <v>OP</v>
      </c>
    </row>
    <row r="11460" spans="12:12">
      <c r="L11460" s="16" t="str">
        <f t="shared" si="434"/>
        <v>OP</v>
      </c>
    </row>
    <row r="11461" spans="12:12">
      <c r="L11461" s="16" t="str">
        <f t="shared" si="434"/>
        <v>OP</v>
      </c>
    </row>
    <row r="11462" spans="12:12">
      <c r="L11462" s="16" t="str">
        <f t="shared" ref="L11462:L11525" si="435">IF(J11462&lt;0.9993,"OP","")</f>
        <v>OP</v>
      </c>
    </row>
    <row r="11463" spans="12:12">
      <c r="L11463" s="16" t="str">
        <f t="shared" si="435"/>
        <v>OP</v>
      </c>
    </row>
    <row r="11464" spans="12:12">
      <c r="L11464" s="16" t="str">
        <f t="shared" si="435"/>
        <v>OP</v>
      </c>
    </row>
    <row r="11465" spans="12:12">
      <c r="L11465" s="16" t="str">
        <f t="shared" si="435"/>
        <v>OP</v>
      </c>
    </row>
    <row r="11466" spans="12:12">
      <c r="L11466" s="16" t="str">
        <f t="shared" si="435"/>
        <v>OP</v>
      </c>
    </row>
    <row r="11467" spans="12:12">
      <c r="L11467" s="16" t="str">
        <f t="shared" si="435"/>
        <v>OP</v>
      </c>
    </row>
    <row r="11468" spans="12:12">
      <c r="L11468" s="16" t="str">
        <f t="shared" si="435"/>
        <v>OP</v>
      </c>
    </row>
    <row r="11469" spans="12:12">
      <c r="L11469" s="16" t="str">
        <f t="shared" si="435"/>
        <v>OP</v>
      </c>
    </row>
    <row r="11470" spans="12:12">
      <c r="L11470" s="16" t="str">
        <f t="shared" si="435"/>
        <v>OP</v>
      </c>
    </row>
    <row r="11471" spans="12:12">
      <c r="L11471" s="16" t="str">
        <f t="shared" si="435"/>
        <v>OP</v>
      </c>
    </row>
    <row r="11472" spans="12:12">
      <c r="L11472" s="16" t="str">
        <f t="shared" si="435"/>
        <v>OP</v>
      </c>
    </row>
    <row r="11473" spans="12:12">
      <c r="L11473" s="16" t="str">
        <f t="shared" si="435"/>
        <v>OP</v>
      </c>
    </row>
    <row r="11474" spans="12:12">
      <c r="L11474" s="16" t="str">
        <f t="shared" si="435"/>
        <v>OP</v>
      </c>
    </row>
    <row r="11475" spans="12:12">
      <c r="L11475" s="16" t="str">
        <f t="shared" si="435"/>
        <v>OP</v>
      </c>
    </row>
    <row r="11476" spans="12:12">
      <c r="L11476" s="16" t="str">
        <f t="shared" si="435"/>
        <v>OP</v>
      </c>
    </row>
    <row r="11477" spans="12:12">
      <c r="L11477" s="16" t="str">
        <f t="shared" si="435"/>
        <v>OP</v>
      </c>
    </row>
    <row r="11478" spans="12:12">
      <c r="L11478" s="16" t="str">
        <f t="shared" si="435"/>
        <v>OP</v>
      </c>
    </row>
    <row r="11479" spans="12:12">
      <c r="L11479" s="16" t="str">
        <f t="shared" si="435"/>
        <v>OP</v>
      </c>
    </row>
    <row r="11480" spans="12:12">
      <c r="L11480" s="16" t="str">
        <f t="shared" si="435"/>
        <v>OP</v>
      </c>
    </row>
    <row r="11481" spans="12:12">
      <c r="L11481" s="16" t="str">
        <f t="shared" si="435"/>
        <v>OP</v>
      </c>
    </row>
    <row r="11482" spans="12:12">
      <c r="L11482" s="16" t="str">
        <f t="shared" si="435"/>
        <v>OP</v>
      </c>
    </row>
    <row r="11483" spans="12:12">
      <c r="L11483" s="16" t="str">
        <f t="shared" si="435"/>
        <v>OP</v>
      </c>
    </row>
    <row r="11484" spans="12:12">
      <c r="L11484" s="16" t="str">
        <f t="shared" si="435"/>
        <v>OP</v>
      </c>
    </row>
    <row r="11485" spans="12:12">
      <c r="L11485" s="16" t="str">
        <f t="shared" si="435"/>
        <v>OP</v>
      </c>
    </row>
    <row r="11486" spans="12:12">
      <c r="L11486" s="16" t="str">
        <f t="shared" si="435"/>
        <v>OP</v>
      </c>
    </row>
    <row r="11487" spans="12:12">
      <c r="L11487" s="16" t="str">
        <f t="shared" si="435"/>
        <v>OP</v>
      </c>
    </row>
    <row r="11488" spans="12:12">
      <c r="L11488" s="16" t="str">
        <f t="shared" si="435"/>
        <v>OP</v>
      </c>
    </row>
    <row r="11489" spans="12:12">
      <c r="L11489" s="16" t="str">
        <f t="shared" si="435"/>
        <v>OP</v>
      </c>
    </row>
    <row r="11490" spans="12:12">
      <c r="L11490" s="16" t="str">
        <f t="shared" si="435"/>
        <v>OP</v>
      </c>
    </row>
    <row r="11491" spans="12:12">
      <c r="L11491" s="16" t="str">
        <f t="shared" si="435"/>
        <v>OP</v>
      </c>
    </row>
    <row r="11492" spans="12:12">
      <c r="L11492" s="16" t="str">
        <f t="shared" si="435"/>
        <v>OP</v>
      </c>
    </row>
    <row r="11493" spans="12:12">
      <c r="L11493" s="16" t="str">
        <f t="shared" si="435"/>
        <v>OP</v>
      </c>
    </row>
    <row r="11494" spans="12:12">
      <c r="L11494" s="16" t="str">
        <f t="shared" si="435"/>
        <v>OP</v>
      </c>
    </row>
    <row r="11495" spans="12:12">
      <c r="L11495" s="16" t="str">
        <f t="shared" si="435"/>
        <v>OP</v>
      </c>
    </row>
    <row r="11496" spans="12:12">
      <c r="L11496" s="16" t="str">
        <f t="shared" si="435"/>
        <v>OP</v>
      </c>
    </row>
    <row r="11497" spans="12:12">
      <c r="L11497" s="16" t="str">
        <f t="shared" si="435"/>
        <v>OP</v>
      </c>
    </row>
    <row r="11498" spans="12:12">
      <c r="L11498" s="16" t="str">
        <f t="shared" si="435"/>
        <v>OP</v>
      </c>
    </row>
    <row r="11499" spans="12:12">
      <c r="L11499" s="16" t="str">
        <f t="shared" si="435"/>
        <v>OP</v>
      </c>
    </row>
    <row r="11500" spans="12:12">
      <c r="L11500" s="16" t="str">
        <f t="shared" si="435"/>
        <v>OP</v>
      </c>
    </row>
    <row r="11501" spans="12:12">
      <c r="L11501" s="16" t="str">
        <f t="shared" si="435"/>
        <v>OP</v>
      </c>
    </row>
    <row r="11502" spans="12:12">
      <c r="L11502" s="16" t="str">
        <f t="shared" si="435"/>
        <v>OP</v>
      </c>
    </row>
    <row r="11503" spans="12:12">
      <c r="L11503" s="16" t="str">
        <f t="shared" si="435"/>
        <v>OP</v>
      </c>
    </row>
    <row r="11504" spans="12:12">
      <c r="L11504" s="16" t="str">
        <f t="shared" si="435"/>
        <v>OP</v>
      </c>
    </row>
    <row r="11505" spans="12:12">
      <c r="L11505" s="16" t="str">
        <f t="shared" si="435"/>
        <v>OP</v>
      </c>
    </row>
    <row r="11506" spans="12:12">
      <c r="L11506" s="16" t="str">
        <f t="shared" si="435"/>
        <v>OP</v>
      </c>
    </row>
    <row r="11507" spans="12:12">
      <c r="L11507" s="16" t="str">
        <f t="shared" si="435"/>
        <v>OP</v>
      </c>
    </row>
    <row r="11508" spans="12:12">
      <c r="L11508" s="16" t="str">
        <f t="shared" si="435"/>
        <v>OP</v>
      </c>
    </row>
    <row r="11509" spans="12:12">
      <c r="L11509" s="16" t="str">
        <f t="shared" si="435"/>
        <v>OP</v>
      </c>
    </row>
    <row r="11510" spans="12:12">
      <c r="L11510" s="16" t="str">
        <f t="shared" si="435"/>
        <v>OP</v>
      </c>
    </row>
    <row r="11511" spans="12:12">
      <c r="L11511" s="16" t="str">
        <f t="shared" si="435"/>
        <v>OP</v>
      </c>
    </row>
    <row r="11512" spans="12:12">
      <c r="L11512" s="16" t="str">
        <f t="shared" si="435"/>
        <v>OP</v>
      </c>
    </row>
    <row r="11513" spans="12:12">
      <c r="L11513" s="16" t="str">
        <f t="shared" si="435"/>
        <v>OP</v>
      </c>
    </row>
    <row r="11514" spans="12:12">
      <c r="L11514" s="16" t="str">
        <f t="shared" si="435"/>
        <v>OP</v>
      </c>
    </row>
    <row r="11515" spans="12:12">
      <c r="L11515" s="16" t="str">
        <f t="shared" si="435"/>
        <v>OP</v>
      </c>
    </row>
    <row r="11516" spans="12:12">
      <c r="L11516" s="16" t="str">
        <f t="shared" si="435"/>
        <v>OP</v>
      </c>
    </row>
    <row r="11517" spans="12:12">
      <c r="L11517" s="16" t="str">
        <f t="shared" si="435"/>
        <v>OP</v>
      </c>
    </row>
    <row r="11518" spans="12:12">
      <c r="L11518" s="16" t="str">
        <f t="shared" si="435"/>
        <v>OP</v>
      </c>
    </row>
    <row r="11519" spans="12:12">
      <c r="L11519" s="16" t="str">
        <f t="shared" si="435"/>
        <v>OP</v>
      </c>
    </row>
    <row r="11520" spans="12:12">
      <c r="L11520" s="16" t="str">
        <f t="shared" si="435"/>
        <v>OP</v>
      </c>
    </row>
    <row r="11521" spans="12:12">
      <c r="L11521" s="16" t="str">
        <f t="shared" si="435"/>
        <v>OP</v>
      </c>
    </row>
    <row r="11522" spans="12:12">
      <c r="L11522" s="16" t="str">
        <f t="shared" si="435"/>
        <v>OP</v>
      </c>
    </row>
    <row r="11523" spans="12:12">
      <c r="L11523" s="16" t="str">
        <f t="shared" si="435"/>
        <v>OP</v>
      </c>
    </row>
    <row r="11524" spans="12:12">
      <c r="L11524" s="16" t="str">
        <f t="shared" si="435"/>
        <v>OP</v>
      </c>
    </row>
    <row r="11525" spans="12:12">
      <c r="L11525" s="16" t="str">
        <f t="shared" si="435"/>
        <v>OP</v>
      </c>
    </row>
    <row r="11526" spans="12:12">
      <c r="L11526" s="16" t="str">
        <f t="shared" ref="L11526:L11589" si="436">IF(J11526&lt;0.9993,"OP","")</f>
        <v>OP</v>
      </c>
    </row>
    <row r="11527" spans="12:12">
      <c r="L11527" s="16" t="str">
        <f t="shared" si="436"/>
        <v>OP</v>
      </c>
    </row>
    <row r="11528" spans="12:12">
      <c r="L11528" s="16" t="str">
        <f t="shared" si="436"/>
        <v>OP</v>
      </c>
    </row>
    <row r="11529" spans="12:12">
      <c r="L11529" s="16" t="str">
        <f t="shared" si="436"/>
        <v>OP</v>
      </c>
    </row>
    <row r="11530" spans="12:12">
      <c r="L11530" s="16" t="str">
        <f t="shared" si="436"/>
        <v>OP</v>
      </c>
    </row>
    <row r="11531" spans="12:12">
      <c r="L11531" s="16" t="str">
        <f t="shared" si="436"/>
        <v>OP</v>
      </c>
    </row>
    <row r="11532" spans="12:12">
      <c r="L11532" s="16" t="str">
        <f t="shared" si="436"/>
        <v>OP</v>
      </c>
    </row>
    <row r="11533" spans="12:12">
      <c r="L11533" s="16" t="str">
        <f t="shared" si="436"/>
        <v>OP</v>
      </c>
    </row>
    <row r="11534" spans="12:12">
      <c r="L11534" s="16" t="str">
        <f t="shared" si="436"/>
        <v>OP</v>
      </c>
    </row>
    <row r="11535" spans="12:12">
      <c r="L11535" s="16" t="str">
        <f t="shared" si="436"/>
        <v>OP</v>
      </c>
    </row>
    <row r="11536" spans="12:12">
      <c r="L11536" s="16" t="str">
        <f t="shared" si="436"/>
        <v>OP</v>
      </c>
    </row>
    <row r="11537" spans="12:12">
      <c r="L11537" s="16" t="str">
        <f t="shared" si="436"/>
        <v>OP</v>
      </c>
    </row>
    <row r="11538" spans="12:12">
      <c r="L11538" s="16" t="str">
        <f t="shared" si="436"/>
        <v>OP</v>
      </c>
    </row>
    <row r="11539" spans="12:12">
      <c r="L11539" s="16" t="str">
        <f t="shared" si="436"/>
        <v>OP</v>
      </c>
    </row>
    <row r="11540" spans="12:12">
      <c r="L11540" s="16" t="str">
        <f t="shared" si="436"/>
        <v>OP</v>
      </c>
    </row>
    <row r="11541" spans="12:12">
      <c r="L11541" s="16" t="str">
        <f t="shared" si="436"/>
        <v>OP</v>
      </c>
    </row>
    <row r="11542" spans="12:12">
      <c r="L11542" s="16" t="str">
        <f t="shared" si="436"/>
        <v>OP</v>
      </c>
    </row>
    <row r="11543" spans="12:12">
      <c r="L11543" s="16" t="str">
        <f t="shared" si="436"/>
        <v>OP</v>
      </c>
    </row>
    <row r="11544" spans="12:12">
      <c r="L11544" s="16" t="str">
        <f t="shared" si="436"/>
        <v>OP</v>
      </c>
    </row>
    <row r="11545" spans="12:12">
      <c r="L11545" s="16" t="str">
        <f t="shared" si="436"/>
        <v>OP</v>
      </c>
    </row>
    <row r="11546" spans="12:12">
      <c r="L11546" s="16" t="str">
        <f t="shared" si="436"/>
        <v>OP</v>
      </c>
    </row>
    <row r="11547" spans="12:12">
      <c r="L11547" s="16" t="str">
        <f t="shared" si="436"/>
        <v>OP</v>
      </c>
    </row>
    <row r="11548" spans="12:12">
      <c r="L11548" s="16" t="str">
        <f t="shared" si="436"/>
        <v>OP</v>
      </c>
    </row>
    <row r="11549" spans="12:12">
      <c r="L11549" s="16" t="str">
        <f t="shared" si="436"/>
        <v>OP</v>
      </c>
    </row>
    <row r="11550" spans="12:12">
      <c r="L11550" s="16" t="str">
        <f t="shared" si="436"/>
        <v>OP</v>
      </c>
    </row>
    <row r="11551" spans="12:12">
      <c r="L11551" s="16" t="str">
        <f t="shared" si="436"/>
        <v>OP</v>
      </c>
    </row>
    <row r="11552" spans="12:12">
      <c r="L11552" s="16" t="str">
        <f t="shared" si="436"/>
        <v>OP</v>
      </c>
    </row>
    <row r="11553" spans="12:12">
      <c r="L11553" s="16" t="str">
        <f t="shared" si="436"/>
        <v>OP</v>
      </c>
    </row>
    <row r="11554" spans="12:12">
      <c r="L11554" s="16" t="str">
        <f t="shared" si="436"/>
        <v>OP</v>
      </c>
    </row>
    <row r="11555" spans="12:12">
      <c r="L11555" s="16" t="str">
        <f t="shared" si="436"/>
        <v>OP</v>
      </c>
    </row>
    <row r="11556" spans="12:12">
      <c r="L11556" s="16" t="str">
        <f t="shared" si="436"/>
        <v>OP</v>
      </c>
    </row>
    <row r="11557" spans="12:12">
      <c r="L11557" s="16" t="str">
        <f t="shared" si="436"/>
        <v>OP</v>
      </c>
    </row>
    <row r="11558" spans="12:12">
      <c r="L11558" s="16" t="str">
        <f t="shared" si="436"/>
        <v>OP</v>
      </c>
    </row>
    <row r="11559" spans="12:12">
      <c r="L11559" s="16" t="str">
        <f t="shared" si="436"/>
        <v>OP</v>
      </c>
    </row>
    <row r="11560" spans="12:12">
      <c r="L11560" s="16" t="str">
        <f t="shared" si="436"/>
        <v>OP</v>
      </c>
    </row>
    <row r="11561" spans="12:12">
      <c r="L11561" s="16" t="str">
        <f t="shared" si="436"/>
        <v>OP</v>
      </c>
    </row>
    <row r="11562" spans="12:12">
      <c r="L11562" s="16" t="str">
        <f t="shared" si="436"/>
        <v>OP</v>
      </c>
    </row>
    <row r="11563" spans="12:12">
      <c r="L11563" s="16" t="str">
        <f t="shared" si="436"/>
        <v>OP</v>
      </c>
    </row>
    <row r="11564" spans="12:12">
      <c r="L11564" s="16" t="str">
        <f t="shared" si="436"/>
        <v>OP</v>
      </c>
    </row>
    <row r="11565" spans="12:12">
      <c r="L11565" s="16" t="str">
        <f t="shared" si="436"/>
        <v>OP</v>
      </c>
    </row>
    <row r="11566" spans="12:12">
      <c r="L11566" s="16" t="str">
        <f t="shared" si="436"/>
        <v>OP</v>
      </c>
    </row>
    <row r="11567" spans="12:12">
      <c r="L11567" s="16" t="str">
        <f t="shared" si="436"/>
        <v>OP</v>
      </c>
    </row>
    <row r="11568" spans="12:12">
      <c r="L11568" s="16" t="str">
        <f t="shared" si="436"/>
        <v>OP</v>
      </c>
    </row>
    <row r="11569" spans="12:12">
      <c r="L11569" s="16" t="str">
        <f t="shared" si="436"/>
        <v>OP</v>
      </c>
    </row>
    <row r="11570" spans="12:12">
      <c r="L11570" s="16" t="str">
        <f t="shared" si="436"/>
        <v>OP</v>
      </c>
    </row>
    <row r="11571" spans="12:12">
      <c r="L11571" s="16" t="str">
        <f t="shared" si="436"/>
        <v>OP</v>
      </c>
    </row>
    <row r="11572" spans="12:12">
      <c r="L11572" s="16" t="str">
        <f t="shared" si="436"/>
        <v>OP</v>
      </c>
    </row>
    <row r="11573" spans="12:12">
      <c r="L11573" s="16" t="str">
        <f t="shared" si="436"/>
        <v>OP</v>
      </c>
    </row>
    <row r="11574" spans="12:12">
      <c r="L11574" s="16" t="str">
        <f t="shared" si="436"/>
        <v>OP</v>
      </c>
    </row>
    <row r="11575" spans="12:12">
      <c r="L11575" s="16" t="str">
        <f t="shared" si="436"/>
        <v>OP</v>
      </c>
    </row>
    <row r="11576" spans="12:12">
      <c r="L11576" s="16" t="str">
        <f t="shared" si="436"/>
        <v>OP</v>
      </c>
    </row>
    <row r="11577" spans="12:12">
      <c r="L11577" s="16" t="str">
        <f t="shared" si="436"/>
        <v>OP</v>
      </c>
    </row>
    <row r="11578" spans="12:12">
      <c r="L11578" s="16" t="str">
        <f t="shared" si="436"/>
        <v>OP</v>
      </c>
    </row>
    <row r="11579" spans="12:12">
      <c r="L11579" s="16" t="str">
        <f t="shared" si="436"/>
        <v>OP</v>
      </c>
    </row>
    <row r="11580" spans="12:12">
      <c r="L11580" s="16" t="str">
        <f t="shared" si="436"/>
        <v>OP</v>
      </c>
    </row>
    <row r="11581" spans="12:12">
      <c r="L11581" s="16" t="str">
        <f t="shared" si="436"/>
        <v>OP</v>
      </c>
    </row>
    <row r="11582" spans="12:12">
      <c r="L11582" s="16" t="str">
        <f t="shared" si="436"/>
        <v>OP</v>
      </c>
    </row>
    <row r="11583" spans="12:12">
      <c r="L11583" s="16" t="str">
        <f t="shared" si="436"/>
        <v>OP</v>
      </c>
    </row>
    <row r="11584" spans="12:12">
      <c r="L11584" s="16" t="str">
        <f t="shared" si="436"/>
        <v>OP</v>
      </c>
    </row>
    <row r="11585" spans="12:12">
      <c r="L11585" s="16" t="str">
        <f t="shared" si="436"/>
        <v>OP</v>
      </c>
    </row>
    <row r="11586" spans="12:12">
      <c r="L11586" s="16" t="str">
        <f t="shared" si="436"/>
        <v>OP</v>
      </c>
    </row>
    <row r="11587" spans="12:12">
      <c r="L11587" s="16" t="str">
        <f t="shared" si="436"/>
        <v>OP</v>
      </c>
    </row>
    <row r="11588" spans="12:12">
      <c r="L11588" s="16" t="str">
        <f t="shared" si="436"/>
        <v>OP</v>
      </c>
    </row>
    <row r="11589" spans="12:12">
      <c r="L11589" s="16" t="str">
        <f t="shared" si="436"/>
        <v>OP</v>
      </c>
    </row>
    <row r="11590" spans="12:12">
      <c r="L11590" s="16" t="str">
        <f t="shared" ref="L11590:L11653" si="437">IF(J11590&lt;0.9993,"OP","")</f>
        <v>OP</v>
      </c>
    </row>
    <row r="11591" spans="12:12">
      <c r="L11591" s="16" t="str">
        <f t="shared" si="437"/>
        <v>OP</v>
      </c>
    </row>
    <row r="11592" spans="12:12">
      <c r="L11592" s="16" t="str">
        <f t="shared" si="437"/>
        <v>OP</v>
      </c>
    </row>
    <row r="11593" spans="12:12">
      <c r="L11593" s="16" t="str">
        <f t="shared" si="437"/>
        <v>OP</v>
      </c>
    </row>
    <row r="11594" spans="12:12">
      <c r="L11594" s="16" t="str">
        <f t="shared" si="437"/>
        <v>OP</v>
      </c>
    </row>
    <row r="11595" spans="12:12">
      <c r="L11595" s="16" t="str">
        <f t="shared" si="437"/>
        <v>OP</v>
      </c>
    </row>
    <row r="11596" spans="12:12">
      <c r="L11596" s="16" t="str">
        <f t="shared" si="437"/>
        <v>OP</v>
      </c>
    </row>
    <row r="11597" spans="12:12">
      <c r="L11597" s="16" t="str">
        <f t="shared" si="437"/>
        <v>OP</v>
      </c>
    </row>
    <row r="11598" spans="12:12">
      <c r="L11598" s="16" t="str">
        <f t="shared" si="437"/>
        <v>OP</v>
      </c>
    </row>
    <row r="11599" spans="12:12">
      <c r="L11599" s="16" t="str">
        <f t="shared" si="437"/>
        <v>OP</v>
      </c>
    </row>
    <row r="11600" spans="12:12">
      <c r="L11600" s="16" t="str">
        <f t="shared" si="437"/>
        <v>OP</v>
      </c>
    </row>
    <row r="11601" spans="12:12">
      <c r="L11601" s="16" t="str">
        <f t="shared" si="437"/>
        <v>OP</v>
      </c>
    </row>
    <row r="11602" spans="12:12">
      <c r="L11602" s="16" t="str">
        <f t="shared" si="437"/>
        <v>OP</v>
      </c>
    </row>
    <row r="11603" spans="12:12">
      <c r="L11603" s="16" t="str">
        <f t="shared" si="437"/>
        <v>OP</v>
      </c>
    </row>
    <row r="11604" spans="12:12">
      <c r="L11604" s="16" t="str">
        <f t="shared" si="437"/>
        <v>OP</v>
      </c>
    </row>
    <row r="11605" spans="12:12">
      <c r="L11605" s="16" t="str">
        <f t="shared" si="437"/>
        <v>OP</v>
      </c>
    </row>
    <row r="11606" spans="12:12">
      <c r="L11606" s="16" t="str">
        <f t="shared" si="437"/>
        <v>OP</v>
      </c>
    </row>
    <row r="11607" spans="12:12">
      <c r="L11607" s="16" t="str">
        <f t="shared" si="437"/>
        <v>OP</v>
      </c>
    </row>
    <row r="11608" spans="12:12">
      <c r="L11608" s="16" t="str">
        <f t="shared" si="437"/>
        <v>OP</v>
      </c>
    </row>
    <row r="11609" spans="12:12">
      <c r="L11609" s="16" t="str">
        <f t="shared" si="437"/>
        <v>OP</v>
      </c>
    </row>
    <row r="11610" spans="12:12">
      <c r="L11610" s="16" t="str">
        <f t="shared" si="437"/>
        <v>OP</v>
      </c>
    </row>
    <row r="11611" spans="12:12">
      <c r="L11611" s="16" t="str">
        <f t="shared" si="437"/>
        <v>OP</v>
      </c>
    </row>
    <row r="11612" spans="12:12">
      <c r="L11612" s="16" t="str">
        <f t="shared" si="437"/>
        <v>OP</v>
      </c>
    </row>
    <row r="11613" spans="12:12">
      <c r="L11613" s="16" t="str">
        <f t="shared" si="437"/>
        <v>OP</v>
      </c>
    </row>
    <row r="11614" spans="12:12">
      <c r="L11614" s="16" t="str">
        <f t="shared" si="437"/>
        <v>OP</v>
      </c>
    </row>
    <row r="11615" spans="12:12">
      <c r="L11615" s="16" t="str">
        <f t="shared" si="437"/>
        <v>OP</v>
      </c>
    </row>
    <row r="11616" spans="12:12">
      <c r="L11616" s="16" t="str">
        <f t="shared" si="437"/>
        <v>OP</v>
      </c>
    </row>
    <row r="11617" spans="12:12">
      <c r="L11617" s="16" t="str">
        <f t="shared" si="437"/>
        <v>OP</v>
      </c>
    </row>
    <row r="11618" spans="12:12">
      <c r="L11618" s="16" t="str">
        <f t="shared" si="437"/>
        <v>OP</v>
      </c>
    </row>
    <row r="11619" spans="12:12">
      <c r="L11619" s="16" t="str">
        <f t="shared" si="437"/>
        <v>OP</v>
      </c>
    </row>
    <row r="11620" spans="12:12">
      <c r="L11620" s="16" t="str">
        <f t="shared" si="437"/>
        <v>OP</v>
      </c>
    </row>
    <row r="11621" spans="12:12">
      <c r="L11621" s="16" t="str">
        <f t="shared" si="437"/>
        <v>OP</v>
      </c>
    </row>
    <row r="11622" spans="12:12">
      <c r="L11622" s="16" t="str">
        <f t="shared" si="437"/>
        <v>OP</v>
      </c>
    </row>
    <row r="11623" spans="12:12">
      <c r="L11623" s="16" t="str">
        <f t="shared" si="437"/>
        <v>OP</v>
      </c>
    </row>
    <row r="11624" spans="12:12">
      <c r="L11624" s="16" t="str">
        <f t="shared" si="437"/>
        <v>OP</v>
      </c>
    </row>
    <row r="11625" spans="12:12">
      <c r="L11625" s="16" t="str">
        <f t="shared" si="437"/>
        <v>OP</v>
      </c>
    </row>
    <row r="11626" spans="12:12">
      <c r="L11626" s="16" t="str">
        <f t="shared" si="437"/>
        <v>OP</v>
      </c>
    </row>
    <row r="11627" spans="12:12">
      <c r="L11627" s="16" t="str">
        <f t="shared" si="437"/>
        <v>OP</v>
      </c>
    </row>
    <row r="11628" spans="12:12">
      <c r="L11628" s="16" t="str">
        <f t="shared" si="437"/>
        <v>OP</v>
      </c>
    </row>
    <row r="11629" spans="12:12">
      <c r="L11629" s="16" t="str">
        <f t="shared" si="437"/>
        <v>OP</v>
      </c>
    </row>
    <row r="11630" spans="12:12">
      <c r="L11630" s="16" t="str">
        <f t="shared" si="437"/>
        <v>OP</v>
      </c>
    </row>
    <row r="11631" spans="12:12">
      <c r="L11631" s="16" t="str">
        <f t="shared" si="437"/>
        <v>OP</v>
      </c>
    </row>
    <row r="11632" spans="12:12">
      <c r="L11632" s="16" t="str">
        <f t="shared" si="437"/>
        <v>OP</v>
      </c>
    </row>
    <row r="11633" spans="12:12">
      <c r="L11633" s="16" t="str">
        <f t="shared" si="437"/>
        <v>OP</v>
      </c>
    </row>
    <row r="11634" spans="12:12">
      <c r="L11634" s="16" t="str">
        <f t="shared" si="437"/>
        <v>OP</v>
      </c>
    </row>
    <row r="11635" spans="12:12">
      <c r="L11635" s="16" t="str">
        <f t="shared" si="437"/>
        <v>OP</v>
      </c>
    </row>
    <row r="11636" spans="12:12">
      <c r="L11636" s="16" t="str">
        <f t="shared" si="437"/>
        <v>OP</v>
      </c>
    </row>
    <row r="11637" spans="12:12">
      <c r="L11637" s="16" t="str">
        <f t="shared" si="437"/>
        <v>OP</v>
      </c>
    </row>
    <row r="11638" spans="12:12">
      <c r="L11638" s="16" t="str">
        <f t="shared" si="437"/>
        <v>OP</v>
      </c>
    </row>
    <row r="11639" spans="12:12">
      <c r="L11639" s="16" t="str">
        <f t="shared" si="437"/>
        <v>OP</v>
      </c>
    </row>
    <row r="11640" spans="12:12">
      <c r="L11640" s="16" t="str">
        <f t="shared" si="437"/>
        <v>OP</v>
      </c>
    </row>
    <row r="11641" spans="12:12">
      <c r="L11641" s="16" t="str">
        <f t="shared" si="437"/>
        <v>OP</v>
      </c>
    </row>
    <row r="11642" spans="12:12">
      <c r="L11642" s="16" t="str">
        <f t="shared" si="437"/>
        <v>OP</v>
      </c>
    </row>
    <row r="11643" spans="12:12">
      <c r="L11643" s="16" t="str">
        <f t="shared" si="437"/>
        <v>OP</v>
      </c>
    </row>
    <row r="11644" spans="12:12">
      <c r="L11644" s="16" t="str">
        <f t="shared" si="437"/>
        <v>OP</v>
      </c>
    </row>
    <row r="11645" spans="12:12">
      <c r="L11645" s="16" t="str">
        <f t="shared" si="437"/>
        <v>OP</v>
      </c>
    </row>
    <row r="11646" spans="12:12">
      <c r="L11646" s="16" t="str">
        <f t="shared" si="437"/>
        <v>OP</v>
      </c>
    </row>
    <row r="11647" spans="12:12">
      <c r="L11647" s="16" t="str">
        <f t="shared" si="437"/>
        <v>OP</v>
      </c>
    </row>
    <row r="11648" spans="12:12">
      <c r="L11648" s="16" t="str">
        <f t="shared" si="437"/>
        <v>OP</v>
      </c>
    </row>
    <row r="11649" spans="12:12">
      <c r="L11649" s="16" t="str">
        <f t="shared" si="437"/>
        <v>OP</v>
      </c>
    </row>
    <row r="11650" spans="12:12">
      <c r="L11650" s="16" t="str">
        <f t="shared" si="437"/>
        <v>OP</v>
      </c>
    </row>
    <row r="11651" spans="12:12">
      <c r="L11651" s="16" t="str">
        <f t="shared" si="437"/>
        <v>OP</v>
      </c>
    </row>
    <row r="11652" spans="12:12">
      <c r="L11652" s="16" t="str">
        <f t="shared" si="437"/>
        <v>OP</v>
      </c>
    </row>
    <row r="11653" spans="12:12">
      <c r="L11653" s="16" t="str">
        <f t="shared" si="437"/>
        <v>OP</v>
      </c>
    </row>
    <row r="11654" spans="12:12">
      <c r="L11654" s="16" t="str">
        <f t="shared" ref="L11654:L11717" si="438">IF(J11654&lt;0.9993,"OP","")</f>
        <v>OP</v>
      </c>
    </row>
    <row r="11655" spans="12:12">
      <c r="L11655" s="16" t="str">
        <f t="shared" si="438"/>
        <v>OP</v>
      </c>
    </row>
    <row r="11656" spans="12:12">
      <c r="L11656" s="16" t="str">
        <f t="shared" si="438"/>
        <v>OP</v>
      </c>
    </row>
    <row r="11657" spans="12:12">
      <c r="L11657" s="16" t="str">
        <f t="shared" si="438"/>
        <v>OP</v>
      </c>
    </row>
    <row r="11658" spans="12:12">
      <c r="L11658" s="16" t="str">
        <f t="shared" si="438"/>
        <v>OP</v>
      </c>
    </row>
    <row r="11659" spans="12:12">
      <c r="L11659" s="16" t="str">
        <f t="shared" si="438"/>
        <v>OP</v>
      </c>
    </row>
    <row r="11660" spans="12:12">
      <c r="L11660" s="16" t="str">
        <f t="shared" si="438"/>
        <v>OP</v>
      </c>
    </row>
    <row r="11661" spans="12:12">
      <c r="L11661" s="16" t="str">
        <f t="shared" si="438"/>
        <v>OP</v>
      </c>
    </row>
    <row r="11662" spans="12:12">
      <c r="L11662" s="16" t="str">
        <f t="shared" si="438"/>
        <v>OP</v>
      </c>
    </row>
    <row r="11663" spans="12:12">
      <c r="L11663" s="16" t="str">
        <f t="shared" si="438"/>
        <v>OP</v>
      </c>
    </row>
    <row r="11664" spans="12:12">
      <c r="L11664" s="16" t="str">
        <f t="shared" si="438"/>
        <v>OP</v>
      </c>
    </row>
    <row r="11665" spans="12:12">
      <c r="L11665" s="16" t="str">
        <f t="shared" si="438"/>
        <v>OP</v>
      </c>
    </row>
    <row r="11666" spans="12:12">
      <c r="L11666" s="16" t="str">
        <f t="shared" si="438"/>
        <v>OP</v>
      </c>
    </row>
    <row r="11667" spans="12:12">
      <c r="L11667" s="16" t="str">
        <f t="shared" si="438"/>
        <v>OP</v>
      </c>
    </row>
    <row r="11668" spans="12:12">
      <c r="L11668" s="16" t="str">
        <f t="shared" si="438"/>
        <v>OP</v>
      </c>
    </row>
    <row r="11669" spans="12:12">
      <c r="L11669" s="16" t="str">
        <f t="shared" si="438"/>
        <v>OP</v>
      </c>
    </row>
    <row r="11670" spans="12:12">
      <c r="L11670" s="16" t="str">
        <f t="shared" si="438"/>
        <v>OP</v>
      </c>
    </row>
    <row r="11671" spans="12:12">
      <c r="L11671" s="16" t="str">
        <f t="shared" si="438"/>
        <v>OP</v>
      </c>
    </row>
    <row r="11672" spans="12:12">
      <c r="L11672" s="16" t="str">
        <f t="shared" si="438"/>
        <v>OP</v>
      </c>
    </row>
    <row r="11673" spans="12:12">
      <c r="L11673" s="16" t="str">
        <f t="shared" si="438"/>
        <v>OP</v>
      </c>
    </row>
    <row r="11674" spans="12:12">
      <c r="L11674" s="16" t="str">
        <f t="shared" si="438"/>
        <v>OP</v>
      </c>
    </row>
    <row r="11675" spans="12:12">
      <c r="L11675" s="16" t="str">
        <f t="shared" si="438"/>
        <v>OP</v>
      </c>
    </row>
    <row r="11676" spans="12:12">
      <c r="L11676" s="16" t="str">
        <f t="shared" si="438"/>
        <v>OP</v>
      </c>
    </row>
    <row r="11677" spans="12:12">
      <c r="L11677" s="16" t="str">
        <f t="shared" si="438"/>
        <v>OP</v>
      </c>
    </row>
    <row r="11678" spans="12:12">
      <c r="L11678" s="16" t="str">
        <f t="shared" si="438"/>
        <v>OP</v>
      </c>
    </row>
    <row r="11679" spans="12:12">
      <c r="L11679" s="16" t="str">
        <f t="shared" si="438"/>
        <v>OP</v>
      </c>
    </row>
    <row r="11680" spans="12:12">
      <c r="L11680" s="16" t="str">
        <f t="shared" si="438"/>
        <v>OP</v>
      </c>
    </row>
    <row r="11681" spans="12:12">
      <c r="L11681" s="16" t="str">
        <f t="shared" si="438"/>
        <v>OP</v>
      </c>
    </row>
    <row r="11682" spans="12:12">
      <c r="L11682" s="16" t="str">
        <f t="shared" si="438"/>
        <v>OP</v>
      </c>
    </row>
    <row r="11683" spans="12:12">
      <c r="L11683" s="16" t="str">
        <f t="shared" si="438"/>
        <v>OP</v>
      </c>
    </row>
    <row r="11684" spans="12:12">
      <c r="L11684" s="16" t="str">
        <f t="shared" si="438"/>
        <v>OP</v>
      </c>
    </row>
    <row r="11685" spans="12:12">
      <c r="L11685" s="16" t="str">
        <f t="shared" si="438"/>
        <v>OP</v>
      </c>
    </row>
    <row r="11686" spans="12:12">
      <c r="L11686" s="16" t="str">
        <f t="shared" si="438"/>
        <v>OP</v>
      </c>
    </row>
    <row r="11687" spans="12:12">
      <c r="L11687" s="16" t="str">
        <f t="shared" si="438"/>
        <v>OP</v>
      </c>
    </row>
    <row r="11688" spans="12:12">
      <c r="L11688" s="16" t="str">
        <f t="shared" si="438"/>
        <v>OP</v>
      </c>
    </row>
    <row r="11689" spans="12:12">
      <c r="L11689" s="16" t="str">
        <f t="shared" si="438"/>
        <v>OP</v>
      </c>
    </row>
    <row r="11690" spans="12:12">
      <c r="L11690" s="16" t="str">
        <f t="shared" si="438"/>
        <v>OP</v>
      </c>
    </row>
    <row r="11691" spans="12:12">
      <c r="L11691" s="16" t="str">
        <f t="shared" si="438"/>
        <v>OP</v>
      </c>
    </row>
    <row r="11692" spans="12:12">
      <c r="L11692" s="16" t="str">
        <f t="shared" si="438"/>
        <v>OP</v>
      </c>
    </row>
    <row r="11693" spans="12:12">
      <c r="L11693" s="16" t="str">
        <f t="shared" si="438"/>
        <v>OP</v>
      </c>
    </row>
    <row r="11694" spans="12:12">
      <c r="L11694" s="16" t="str">
        <f t="shared" si="438"/>
        <v>OP</v>
      </c>
    </row>
    <row r="11695" spans="12:12">
      <c r="L11695" s="16" t="str">
        <f t="shared" si="438"/>
        <v>OP</v>
      </c>
    </row>
    <row r="11696" spans="12:12">
      <c r="L11696" s="16" t="str">
        <f t="shared" si="438"/>
        <v>OP</v>
      </c>
    </row>
    <row r="11697" spans="12:12">
      <c r="L11697" s="16" t="str">
        <f t="shared" si="438"/>
        <v>OP</v>
      </c>
    </row>
    <row r="11698" spans="12:12">
      <c r="L11698" s="16" t="str">
        <f t="shared" si="438"/>
        <v>OP</v>
      </c>
    </row>
    <row r="11699" spans="12:12">
      <c r="L11699" s="16" t="str">
        <f t="shared" si="438"/>
        <v>OP</v>
      </c>
    </row>
    <row r="11700" spans="12:12">
      <c r="L11700" s="16" t="str">
        <f t="shared" si="438"/>
        <v>OP</v>
      </c>
    </row>
    <row r="11701" spans="12:12">
      <c r="L11701" s="16" t="str">
        <f t="shared" si="438"/>
        <v>OP</v>
      </c>
    </row>
    <row r="11702" spans="12:12">
      <c r="L11702" s="16" t="str">
        <f t="shared" si="438"/>
        <v>OP</v>
      </c>
    </row>
    <row r="11703" spans="12:12">
      <c r="L11703" s="16" t="str">
        <f t="shared" si="438"/>
        <v>OP</v>
      </c>
    </row>
    <row r="11704" spans="12:12">
      <c r="L11704" s="16" t="str">
        <f t="shared" si="438"/>
        <v>OP</v>
      </c>
    </row>
    <row r="11705" spans="12:12">
      <c r="L11705" s="16" t="str">
        <f t="shared" si="438"/>
        <v>OP</v>
      </c>
    </row>
    <row r="11706" spans="12:12">
      <c r="L11706" s="16" t="str">
        <f t="shared" si="438"/>
        <v>OP</v>
      </c>
    </row>
    <row r="11707" spans="12:12">
      <c r="L11707" s="16" t="str">
        <f t="shared" si="438"/>
        <v>OP</v>
      </c>
    </row>
    <row r="11708" spans="12:12">
      <c r="L11708" s="16" t="str">
        <f t="shared" si="438"/>
        <v>OP</v>
      </c>
    </row>
    <row r="11709" spans="12:12">
      <c r="L11709" s="16" t="str">
        <f t="shared" si="438"/>
        <v>OP</v>
      </c>
    </row>
    <row r="11710" spans="12:12">
      <c r="L11710" s="16" t="str">
        <f t="shared" si="438"/>
        <v>OP</v>
      </c>
    </row>
    <row r="11711" spans="12:12">
      <c r="L11711" s="16" t="str">
        <f t="shared" si="438"/>
        <v>OP</v>
      </c>
    </row>
    <row r="11712" spans="12:12">
      <c r="L11712" s="16" t="str">
        <f t="shared" si="438"/>
        <v>OP</v>
      </c>
    </row>
    <row r="11713" spans="12:12">
      <c r="L11713" s="16" t="str">
        <f t="shared" si="438"/>
        <v>OP</v>
      </c>
    </row>
    <row r="11714" spans="12:12">
      <c r="L11714" s="16" t="str">
        <f t="shared" si="438"/>
        <v>OP</v>
      </c>
    </row>
    <row r="11715" spans="12:12">
      <c r="L11715" s="16" t="str">
        <f t="shared" si="438"/>
        <v>OP</v>
      </c>
    </row>
    <row r="11716" spans="12:12">
      <c r="L11716" s="16" t="str">
        <f t="shared" si="438"/>
        <v>OP</v>
      </c>
    </row>
    <row r="11717" spans="12:12">
      <c r="L11717" s="16" t="str">
        <f t="shared" si="438"/>
        <v>OP</v>
      </c>
    </row>
    <row r="11718" spans="12:12">
      <c r="L11718" s="16" t="str">
        <f t="shared" ref="L11718:L11781" si="439">IF(J11718&lt;0.9993,"OP","")</f>
        <v>OP</v>
      </c>
    </row>
    <row r="11719" spans="12:12">
      <c r="L11719" s="16" t="str">
        <f t="shared" si="439"/>
        <v>OP</v>
      </c>
    </row>
    <row r="11720" spans="12:12">
      <c r="L11720" s="16" t="str">
        <f t="shared" si="439"/>
        <v>OP</v>
      </c>
    </row>
    <row r="11721" spans="12:12">
      <c r="L11721" s="16" t="str">
        <f t="shared" si="439"/>
        <v>OP</v>
      </c>
    </row>
    <row r="11722" spans="12:12">
      <c r="L11722" s="16" t="str">
        <f t="shared" si="439"/>
        <v>OP</v>
      </c>
    </row>
    <row r="11723" spans="12:12">
      <c r="L11723" s="16" t="str">
        <f t="shared" si="439"/>
        <v>OP</v>
      </c>
    </row>
    <row r="11724" spans="12:12">
      <c r="L11724" s="16" t="str">
        <f t="shared" si="439"/>
        <v>OP</v>
      </c>
    </row>
    <row r="11725" spans="12:12">
      <c r="L11725" s="16" t="str">
        <f t="shared" si="439"/>
        <v>OP</v>
      </c>
    </row>
    <row r="11726" spans="12:12">
      <c r="L11726" s="16" t="str">
        <f t="shared" si="439"/>
        <v>OP</v>
      </c>
    </row>
    <row r="11727" spans="12:12">
      <c r="L11727" s="16" t="str">
        <f t="shared" si="439"/>
        <v>OP</v>
      </c>
    </row>
    <row r="11728" spans="12:12">
      <c r="L11728" s="16" t="str">
        <f t="shared" si="439"/>
        <v>OP</v>
      </c>
    </row>
    <row r="11729" spans="12:12">
      <c r="L11729" s="16" t="str">
        <f t="shared" si="439"/>
        <v>OP</v>
      </c>
    </row>
    <row r="11730" spans="12:12">
      <c r="L11730" s="16" t="str">
        <f t="shared" si="439"/>
        <v>OP</v>
      </c>
    </row>
    <row r="11731" spans="12:12">
      <c r="L11731" s="16" t="str">
        <f t="shared" si="439"/>
        <v>OP</v>
      </c>
    </row>
    <row r="11732" spans="12:12">
      <c r="L11732" s="16" t="str">
        <f t="shared" si="439"/>
        <v>OP</v>
      </c>
    </row>
    <row r="11733" spans="12:12">
      <c r="L11733" s="16" t="str">
        <f t="shared" si="439"/>
        <v>OP</v>
      </c>
    </row>
    <row r="11734" spans="12:12">
      <c r="L11734" s="16" t="str">
        <f t="shared" si="439"/>
        <v>OP</v>
      </c>
    </row>
    <row r="11735" spans="12:12">
      <c r="L11735" s="16" t="str">
        <f t="shared" si="439"/>
        <v>OP</v>
      </c>
    </row>
    <row r="11736" spans="12:12">
      <c r="L11736" s="16" t="str">
        <f t="shared" si="439"/>
        <v>OP</v>
      </c>
    </row>
    <row r="11737" spans="12:12">
      <c r="L11737" s="16" t="str">
        <f t="shared" si="439"/>
        <v>OP</v>
      </c>
    </row>
    <row r="11738" spans="12:12">
      <c r="L11738" s="16" t="str">
        <f t="shared" si="439"/>
        <v>OP</v>
      </c>
    </row>
    <row r="11739" spans="12:12">
      <c r="L11739" s="16" t="str">
        <f t="shared" si="439"/>
        <v>OP</v>
      </c>
    </row>
    <row r="11740" spans="12:12">
      <c r="L11740" s="16" t="str">
        <f t="shared" si="439"/>
        <v>OP</v>
      </c>
    </row>
    <row r="11741" spans="12:12">
      <c r="L11741" s="16" t="str">
        <f t="shared" si="439"/>
        <v>OP</v>
      </c>
    </row>
    <row r="11742" spans="12:12">
      <c r="L11742" s="16" t="str">
        <f t="shared" si="439"/>
        <v>OP</v>
      </c>
    </row>
    <row r="11743" spans="12:12">
      <c r="L11743" s="16" t="str">
        <f t="shared" si="439"/>
        <v>OP</v>
      </c>
    </row>
    <row r="11744" spans="12:12">
      <c r="L11744" s="16" t="str">
        <f t="shared" si="439"/>
        <v>OP</v>
      </c>
    </row>
    <row r="11745" spans="12:12">
      <c r="L11745" s="16" t="str">
        <f t="shared" si="439"/>
        <v>OP</v>
      </c>
    </row>
    <row r="11746" spans="12:12">
      <c r="L11746" s="16" t="str">
        <f t="shared" si="439"/>
        <v>OP</v>
      </c>
    </row>
    <row r="11747" spans="12:12">
      <c r="L11747" s="16" t="str">
        <f t="shared" si="439"/>
        <v>OP</v>
      </c>
    </row>
    <row r="11748" spans="12:12">
      <c r="L11748" s="16" t="str">
        <f t="shared" si="439"/>
        <v>OP</v>
      </c>
    </row>
    <row r="11749" spans="12:12">
      <c r="L11749" s="16" t="str">
        <f t="shared" si="439"/>
        <v>OP</v>
      </c>
    </row>
    <row r="11750" spans="12:12">
      <c r="L11750" s="16" t="str">
        <f t="shared" si="439"/>
        <v>OP</v>
      </c>
    </row>
    <row r="11751" spans="12:12">
      <c r="L11751" s="16" t="str">
        <f t="shared" si="439"/>
        <v>OP</v>
      </c>
    </row>
    <row r="11752" spans="12:12">
      <c r="L11752" s="16" t="str">
        <f t="shared" si="439"/>
        <v>OP</v>
      </c>
    </row>
    <row r="11753" spans="12:12">
      <c r="L11753" s="16" t="str">
        <f t="shared" si="439"/>
        <v>OP</v>
      </c>
    </row>
    <row r="11754" spans="12:12">
      <c r="L11754" s="16" t="str">
        <f t="shared" si="439"/>
        <v>OP</v>
      </c>
    </row>
    <row r="11755" spans="12:12">
      <c r="L11755" s="16" t="str">
        <f t="shared" si="439"/>
        <v>OP</v>
      </c>
    </row>
    <row r="11756" spans="12:12">
      <c r="L11756" s="16" t="str">
        <f t="shared" si="439"/>
        <v>OP</v>
      </c>
    </row>
    <row r="11757" spans="12:12">
      <c r="L11757" s="16" t="str">
        <f t="shared" si="439"/>
        <v>OP</v>
      </c>
    </row>
    <row r="11758" spans="12:12">
      <c r="L11758" s="16" t="str">
        <f t="shared" si="439"/>
        <v>OP</v>
      </c>
    </row>
    <row r="11759" spans="12:12">
      <c r="L11759" s="16" t="str">
        <f t="shared" si="439"/>
        <v>OP</v>
      </c>
    </row>
    <row r="11760" spans="12:12">
      <c r="L11760" s="16" t="str">
        <f t="shared" si="439"/>
        <v>OP</v>
      </c>
    </row>
    <row r="11761" spans="12:12">
      <c r="L11761" s="16" t="str">
        <f t="shared" si="439"/>
        <v>OP</v>
      </c>
    </row>
    <row r="11762" spans="12:12">
      <c r="L11762" s="16" t="str">
        <f t="shared" si="439"/>
        <v>OP</v>
      </c>
    </row>
    <row r="11763" spans="12:12">
      <c r="L11763" s="16" t="str">
        <f t="shared" si="439"/>
        <v>OP</v>
      </c>
    </row>
    <row r="11764" spans="12:12">
      <c r="L11764" s="16" t="str">
        <f t="shared" si="439"/>
        <v>OP</v>
      </c>
    </row>
    <row r="11765" spans="12:12">
      <c r="L11765" s="16" t="str">
        <f t="shared" si="439"/>
        <v>OP</v>
      </c>
    </row>
    <row r="11766" spans="12:12">
      <c r="L11766" s="16" t="str">
        <f t="shared" si="439"/>
        <v>OP</v>
      </c>
    </row>
    <row r="11767" spans="12:12">
      <c r="L11767" s="16" t="str">
        <f t="shared" si="439"/>
        <v>OP</v>
      </c>
    </row>
    <row r="11768" spans="12:12">
      <c r="L11768" s="16" t="str">
        <f t="shared" si="439"/>
        <v>OP</v>
      </c>
    </row>
    <row r="11769" spans="12:12">
      <c r="L11769" s="16" t="str">
        <f t="shared" si="439"/>
        <v>OP</v>
      </c>
    </row>
    <row r="11770" spans="12:12">
      <c r="L11770" s="16" t="str">
        <f t="shared" si="439"/>
        <v>OP</v>
      </c>
    </row>
    <row r="11771" spans="12:12">
      <c r="L11771" s="16" t="str">
        <f t="shared" si="439"/>
        <v>OP</v>
      </c>
    </row>
    <row r="11772" spans="12:12">
      <c r="L11772" s="16" t="str">
        <f t="shared" si="439"/>
        <v>OP</v>
      </c>
    </row>
    <row r="11773" spans="12:12">
      <c r="L11773" s="16" t="str">
        <f t="shared" si="439"/>
        <v>OP</v>
      </c>
    </row>
    <row r="11774" spans="12:12">
      <c r="L11774" s="16" t="str">
        <f t="shared" si="439"/>
        <v>OP</v>
      </c>
    </row>
    <row r="11775" spans="12:12">
      <c r="L11775" s="16" t="str">
        <f t="shared" si="439"/>
        <v>OP</v>
      </c>
    </row>
    <row r="11776" spans="12:12">
      <c r="L11776" s="16" t="str">
        <f t="shared" si="439"/>
        <v>OP</v>
      </c>
    </row>
    <row r="11777" spans="12:12">
      <c r="L11777" s="16" t="str">
        <f t="shared" si="439"/>
        <v>OP</v>
      </c>
    </row>
    <row r="11778" spans="12:12">
      <c r="L11778" s="16" t="str">
        <f t="shared" si="439"/>
        <v>OP</v>
      </c>
    </row>
    <row r="11779" spans="12:12">
      <c r="L11779" s="16" t="str">
        <f t="shared" si="439"/>
        <v>OP</v>
      </c>
    </row>
    <row r="11780" spans="12:12">
      <c r="L11780" s="16" t="str">
        <f t="shared" si="439"/>
        <v>OP</v>
      </c>
    </row>
    <row r="11781" spans="12:12">
      <c r="L11781" s="16" t="str">
        <f t="shared" si="439"/>
        <v>OP</v>
      </c>
    </row>
    <row r="11782" spans="12:12">
      <c r="L11782" s="16" t="str">
        <f t="shared" ref="L11782:L11845" si="440">IF(J11782&lt;0.9993,"OP","")</f>
        <v>OP</v>
      </c>
    </row>
    <row r="11783" spans="12:12">
      <c r="L11783" s="16" t="str">
        <f t="shared" si="440"/>
        <v>OP</v>
      </c>
    </row>
    <row r="11784" spans="12:12">
      <c r="L11784" s="16" t="str">
        <f t="shared" si="440"/>
        <v>OP</v>
      </c>
    </row>
    <row r="11785" spans="12:12">
      <c r="L11785" s="16" t="str">
        <f t="shared" si="440"/>
        <v>OP</v>
      </c>
    </row>
    <row r="11786" spans="12:12">
      <c r="L11786" s="16" t="str">
        <f t="shared" si="440"/>
        <v>OP</v>
      </c>
    </row>
    <row r="11787" spans="12:12">
      <c r="L11787" s="16" t="str">
        <f t="shared" si="440"/>
        <v>OP</v>
      </c>
    </row>
    <row r="11788" spans="12:12">
      <c r="L11788" s="16" t="str">
        <f t="shared" si="440"/>
        <v>OP</v>
      </c>
    </row>
    <row r="11789" spans="12:12">
      <c r="L11789" s="16" t="str">
        <f t="shared" si="440"/>
        <v>OP</v>
      </c>
    </row>
    <row r="11790" spans="12:12">
      <c r="L11790" s="16" t="str">
        <f t="shared" si="440"/>
        <v>OP</v>
      </c>
    </row>
    <row r="11791" spans="12:12">
      <c r="L11791" s="16" t="str">
        <f t="shared" si="440"/>
        <v>OP</v>
      </c>
    </row>
    <row r="11792" spans="12:12">
      <c r="L11792" s="16" t="str">
        <f t="shared" si="440"/>
        <v>OP</v>
      </c>
    </row>
    <row r="11793" spans="12:12">
      <c r="L11793" s="16" t="str">
        <f t="shared" si="440"/>
        <v>OP</v>
      </c>
    </row>
    <row r="11794" spans="12:12">
      <c r="L11794" s="16" t="str">
        <f t="shared" si="440"/>
        <v>OP</v>
      </c>
    </row>
    <row r="11795" spans="12:12">
      <c r="L11795" s="16" t="str">
        <f t="shared" si="440"/>
        <v>OP</v>
      </c>
    </row>
    <row r="11796" spans="12:12">
      <c r="L11796" s="16" t="str">
        <f t="shared" si="440"/>
        <v>OP</v>
      </c>
    </row>
    <row r="11797" spans="12:12">
      <c r="L11797" s="16" t="str">
        <f t="shared" si="440"/>
        <v>OP</v>
      </c>
    </row>
    <row r="11798" spans="12:12">
      <c r="L11798" s="16" t="str">
        <f t="shared" si="440"/>
        <v>OP</v>
      </c>
    </row>
    <row r="11799" spans="12:12">
      <c r="L11799" s="16" t="str">
        <f t="shared" si="440"/>
        <v>OP</v>
      </c>
    </row>
    <row r="11800" spans="12:12">
      <c r="L11800" s="16" t="str">
        <f t="shared" si="440"/>
        <v>OP</v>
      </c>
    </row>
    <row r="11801" spans="12:12">
      <c r="L11801" s="16" t="str">
        <f t="shared" si="440"/>
        <v>OP</v>
      </c>
    </row>
    <row r="11802" spans="12:12">
      <c r="L11802" s="16" t="str">
        <f t="shared" si="440"/>
        <v>OP</v>
      </c>
    </row>
    <row r="11803" spans="12:12">
      <c r="L11803" s="16" t="str">
        <f t="shared" si="440"/>
        <v>OP</v>
      </c>
    </row>
    <row r="11804" spans="12:12">
      <c r="L11804" s="16" t="str">
        <f t="shared" si="440"/>
        <v>OP</v>
      </c>
    </row>
    <row r="11805" spans="12:12">
      <c r="L11805" s="16" t="str">
        <f t="shared" si="440"/>
        <v>OP</v>
      </c>
    </row>
    <row r="11806" spans="12:12">
      <c r="L11806" s="16" t="str">
        <f t="shared" si="440"/>
        <v>OP</v>
      </c>
    </row>
    <row r="11807" spans="12:12">
      <c r="L11807" s="16" t="str">
        <f t="shared" si="440"/>
        <v>OP</v>
      </c>
    </row>
    <row r="11808" spans="12:12">
      <c r="L11808" s="16" t="str">
        <f t="shared" si="440"/>
        <v>OP</v>
      </c>
    </row>
    <row r="11809" spans="12:12">
      <c r="L11809" s="16" t="str">
        <f t="shared" si="440"/>
        <v>OP</v>
      </c>
    </row>
    <row r="11810" spans="12:12">
      <c r="L11810" s="16" t="str">
        <f t="shared" si="440"/>
        <v>OP</v>
      </c>
    </row>
    <row r="11811" spans="12:12">
      <c r="L11811" s="16" t="str">
        <f t="shared" si="440"/>
        <v>OP</v>
      </c>
    </row>
    <row r="11812" spans="12:12">
      <c r="L11812" s="16" t="str">
        <f t="shared" si="440"/>
        <v>OP</v>
      </c>
    </row>
    <row r="11813" spans="12:12">
      <c r="L11813" s="16" t="str">
        <f t="shared" si="440"/>
        <v>OP</v>
      </c>
    </row>
    <row r="11814" spans="12:12">
      <c r="L11814" s="16" t="str">
        <f t="shared" si="440"/>
        <v>OP</v>
      </c>
    </row>
    <row r="11815" spans="12:12">
      <c r="L11815" s="16" t="str">
        <f t="shared" si="440"/>
        <v>OP</v>
      </c>
    </row>
    <row r="11816" spans="12:12">
      <c r="L11816" s="16" t="str">
        <f t="shared" si="440"/>
        <v>OP</v>
      </c>
    </row>
    <row r="11817" spans="12:12">
      <c r="L11817" s="16" t="str">
        <f t="shared" si="440"/>
        <v>OP</v>
      </c>
    </row>
    <row r="11818" spans="12:12">
      <c r="L11818" s="16" t="str">
        <f t="shared" si="440"/>
        <v>OP</v>
      </c>
    </row>
    <row r="11819" spans="12:12">
      <c r="L11819" s="16" t="str">
        <f t="shared" si="440"/>
        <v>OP</v>
      </c>
    </row>
    <row r="11820" spans="12:12">
      <c r="L11820" s="16" t="str">
        <f t="shared" si="440"/>
        <v>OP</v>
      </c>
    </row>
    <row r="11821" spans="12:12">
      <c r="L11821" s="16" t="str">
        <f t="shared" si="440"/>
        <v>OP</v>
      </c>
    </row>
    <row r="11822" spans="12:12">
      <c r="L11822" s="16" t="str">
        <f t="shared" si="440"/>
        <v>OP</v>
      </c>
    </row>
    <row r="11823" spans="12:12">
      <c r="L11823" s="16" t="str">
        <f t="shared" si="440"/>
        <v>OP</v>
      </c>
    </row>
    <row r="11824" spans="12:12">
      <c r="L11824" s="16" t="str">
        <f t="shared" si="440"/>
        <v>OP</v>
      </c>
    </row>
    <row r="11825" spans="12:12">
      <c r="L11825" s="16" t="str">
        <f t="shared" si="440"/>
        <v>OP</v>
      </c>
    </row>
    <row r="11826" spans="12:12">
      <c r="L11826" s="16" t="str">
        <f t="shared" si="440"/>
        <v>OP</v>
      </c>
    </row>
    <row r="11827" spans="12:12">
      <c r="L11827" s="16" t="str">
        <f t="shared" si="440"/>
        <v>OP</v>
      </c>
    </row>
    <row r="11828" spans="12:12">
      <c r="L11828" s="16" t="str">
        <f t="shared" si="440"/>
        <v>OP</v>
      </c>
    </row>
    <row r="11829" spans="12:12">
      <c r="L11829" s="16" t="str">
        <f t="shared" si="440"/>
        <v>OP</v>
      </c>
    </row>
    <row r="11830" spans="12:12">
      <c r="L11830" s="16" t="str">
        <f t="shared" si="440"/>
        <v>OP</v>
      </c>
    </row>
    <row r="11831" spans="12:12">
      <c r="L11831" s="16" t="str">
        <f t="shared" si="440"/>
        <v>OP</v>
      </c>
    </row>
    <row r="11832" spans="12:12">
      <c r="L11832" s="16" t="str">
        <f t="shared" si="440"/>
        <v>OP</v>
      </c>
    </row>
    <row r="11833" spans="12:12">
      <c r="L11833" s="16" t="str">
        <f t="shared" si="440"/>
        <v>OP</v>
      </c>
    </row>
    <row r="11834" spans="12:12">
      <c r="L11834" s="16" t="str">
        <f t="shared" si="440"/>
        <v>OP</v>
      </c>
    </row>
    <row r="11835" spans="12:12">
      <c r="L11835" s="16" t="str">
        <f t="shared" si="440"/>
        <v>OP</v>
      </c>
    </row>
    <row r="11836" spans="12:12">
      <c r="L11836" s="16" t="str">
        <f t="shared" si="440"/>
        <v>OP</v>
      </c>
    </row>
    <row r="11837" spans="12:12">
      <c r="L11837" s="16" t="str">
        <f t="shared" si="440"/>
        <v>OP</v>
      </c>
    </row>
    <row r="11838" spans="12:12">
      <c r="L11838" s="16" t="str">
        <f t="shared" si="440"/>
        <v>OP</v>
      </c>
    </row>
    <row r="11839" spans="12:12">
      <c r="L11839" s="16" t="str">
        <f t="shared" si="440"/>
        <v>OP</v>
      </c>
    </row>
    <row r="11840" spans="12:12">
      <c r="L11840" s="16" t="str">
        <f t="shared" si="440"/>
        <v>OP</v>
      </c>
    </row>
    <row r="11841" spans="12:12">
      <c r="L11841" s="16" t="str">
        <f t="shared" si="440"/>
        <v>OP</v>
      </c>
    </row>
    <row r="11842" spans="12:12">
      <c r="L11842" s="16" t="str">
        <f t="shared" si="440"/>
        <v>OP</v>
      </c>
    </row>
    <row r="11843" spans="12:12">
      <c r="L11843" s="16" t="str">
        <f t="shared" si="440"/>
        <v>OP</v>
      </c>
    </row>
    <row r="11844" spans="12:12">
      <c r="L11844" s="16" t="str">
        <f t="shared" si="440"/>
        <v>OP</v>
      </c>
    </row>
    <row r="11845" spans="12:12">
      <c r="L11845" s="16" t="str">
        <f t="shared" si="440"/>
        <v>OP</v>
      </c>
    </row>
    <row r="11846" spans="12:12">
      <c r="L11846" s="16" t="str">
        <f t="shared" ref="L11846:L11909" si="441">IF(J11846&lt;0.9993,"OP","")</f>
        <v>OP</v>
      </c>
    </row>
    <row r="11847" spans="12:12">
      <c r="L11847" s="16" t="str">
        <f t="shared" si="441"/>
        <v>OP</v>
      </c>
    </row>
    <row r="11848" spans="12:12">
      <c r="L11848" s="16" t="str">
        <f t="shared" si="441"/>
        <v>OP</v>
      </c>
    </row>
    <row r="11849" spans="12:12">
      <c r="L11849" s="16" t="str">
        <f t="shared" si="441"/>
        <v>OP</v>
      </c>
    </row>
    <row r="11850" spans="12:12">
      <c r="L11850" s="16" t="str">
        <f t="shared" si="441"/>
        <v>OP</v>
      </c>
    </row>
    <row r="11851" spans="12:12">
      <c r="L11851" s="16" t="str">
        <f t="shared" si="441"/>
        <v>OP</v>
      </c>
    </row>
    <row r="11852" spans="12:12">
      <c r="L11852" s="16" t="str">
        <f t="shared" si="441"/>
        <v>OP</v>
      </c>
    </row>
    <row r="11853" spans="12:12">
      <c r="L11853" s="16" t="str">
        <f t="shared" si="441"/>
        <v>OP</v>
      </c>
    </row>
    <row r="11854" spans="12:12">
      <c r="L11854" s="16" t="str">
        <f t="shared" si="441"/>
        <v>OP</v>
      </c>
    </row>
    <row r="11855" spans="12:12">
      <c r="L11855" s="16" t="str">
        <f t="shared" si="441"/>
        <v>OP</v>
      </c>
    </row>
    <row r="11856" spans="12:12">
      <c r="L11856" s="16" t="str">
        <f t="shared" si="441"/>
        <v>OP</v>
      </c>
    </row>
    <row r="11857" spans="12:12">
      <c r="L11857" s="16" t="str">
        <f t="shared" si="441"/>
        <v>OP</v>
      </c>
    </row>
    <row r="11858" spans="12:12">
      <c r="L11858" s="16" t="str">
        <f t="shared" si="441"/>
        <v>OP</v>
      </c>
    </row>
    <row r="11859" spans="12:12">
      <c r="L11859" s="16" t="str">
        <f t="shared" si="441"/>
        <v>OP</v>
      </c>
    </row>
    <row r="11860" spans="12:12">
      <c r="L11860" s="16" t="str">
        <f t="shared" si="441"/>
        <v>OP</v>
      </c>
    </row>
    <row r="11861" spans="12:12">
      <c r="L11861" s="16" t="str">
        <f t="shared" si="441"/>
        <v>OP</v>
      </c>
    </row>
    <row r="11862" spans="12:12">
      <c r="L11862" s="16" t="str">
        <f t="shared" si="441"/>
        <v>OP</v>
      </c>
    </row>
    <row r="11863" spans="12:12">
      <c r="L11863" s="16" t="str">
        <f t="shared" si="441"/>
        <v>OP</v>
      </c>
    </row>
    <row r="11864" spans="12:12">
      <c r="L11864" s="16" t="str">
        <f t="shared" si="441"/>
        <v>OP</v>
      </c>
    </row>
    <row r="11865" spans="12:12">
      <c r="L11865" s="16" t="str">
        <f t="shared" si="441"/>
        <v>OP</v>
      </c>
    </row>
    <row r="11866" spans="12:12">
      <c r="L11866" s="16" t="str">
        <f t="shared" si="441"/>
        <v>OP</v>
      </c>
    </row>
    <row r="11867" spans="12:12">
      <c r="L11867" s="16" t="str">
        <f t="shared" si="441"/>
        <v>OP</v>
      </c>
    </row>
    <row r="11868" spans="12:12">
      <c r="L11868" s="16" t="str">
        <f t="shared" si="441"/>
        <v>OP</v>
      </c>
    </row>
    <row r="11869" spans="12:12">
      <c r="L11869" s="16" t="str">
        <f t="shared" si="441"/>
        <v>OP</v>
      </c>
    </row>
    <row r="11870" spans="12:12">
      <c r="L11870" s="16" t="str">
        <f t="shared" si="441"/>
        <v>OP</v>
      </c>
    </row>
    <row r="11871" spans="12:12">
      <c r="L11871" s="16" t="str">
        <f t="shared" si="441"/>
        <v>OP</v>
      </c>
    </row>
    <row r="11872" spans="12:12">
      <c r="L11872" s="16" t="str">
        <f t="shared" si="441"/>
        <v>OP</v>
      </c>
    </row>
    <row r="11873" spans="12:12">
      <c r="L11873" s="16" t="str">
        <f t="shared" si="441"/>
        <v>OP</v>
      </c>
    </row>
    <row r="11874" spans="12:12">
      <c r="L11874" s="16" t="str">
        <f t="shared" si="441"/>
        <v>OP</v>
      </c>
    </row>
    <row r="11875" spans="12:12">
      <c r="L11875" s="16" t="str">
        <f t="shared" si="441"/>
        <v>OP</v>
      </c>
    </row>
    <row r="11876" spans="12:12">
      <c r="L11876" s="16" t="str">
        <f t="shared" si="441"/>
        <v>OP</v>
      </c>
    </row>
    <row r="11877" spans="12:12">
      <c r="L11877" s="16" t="str">
        <f t="shared" si="441"/>
        <v>OP</v>
      </c>
    </row>
    <row r="11878" spans="12:12">
      <c r="L11878" s="16" t="str">
        <f t="shared" si="441"/>
        <v>OP</v>
      </c>
    </row>
    <row r="11879" spans="12:12">
      <c r="L11879" s="16" t="str">
        <f t="shared" si="441"/>
        <v>OP</v>
      </c>
    </row>
    <row r="11880" spans="12:12">
      <c r="L11880" s="16" t="str">
        <f t="shared" si="441"/>
        <v>OP</v>
      </c>
    </row>
    <row r="11881" spans="12:12">
      <c r="L11881" s="16" t="str">
        <f t="shared" si="441"/>
        <v>OP</v>
      </c>
    </row>
    <row r="11882" spans="12:12">
      <c r="L11882" s="16" t="str">
        <f t="shared" si="441"/>
        <v>OP</v>
      </c>
    </row>
    <row r="11883" spans="12:12">
      <c r="L11883" s="16" t="str">
        <f t="shared" si="441"/>
        <v>OP</v>
      </c>
    </row>
    <row r="11884" spans="12:12">
      <c r="L11884" s="16" t="str">
        <f t="shared" si="441"/>
        <v>OP</v>
      </c>
    </row>
    <row r="11885" spans="12:12">
      <c r="L11885" s="16" t="str">
        <f t="shared" si="441"/>
        <v>OP</v>
      </c>
    </row>
    <row r="11886" spans="12:12">
      <c r="L11886" s="16" t="str">
        <f t="shared" si="441"/>
        <v>OP</v>
      </c>
    </row>
    <row r="11887" spans="12:12">
      <c r="L11887" s="16" t="str">
        <f t="shared" si="441"/>
        <v>OP</v>
      </c>
    </row>
    <row r="11888" spans="12:12">
      <c r="L11888" s="16" t="str">
        <f t="shared" si="441"/>
        <v>OP</v>
      </c>
    </row>
    <row r="11889" spans="12:12">
      <c r="L11889" s="16" t="str">
        <f t="shared" si="441"/>
        <v>OP</v>
      </c>
    </row>
    <row r="11890" spans="12:12">
      <c r="L11890" s="16" t="str">
        <f t="shared" si="441"/>
        <v>OP</v>
      </c>
    </row>
    <row r="11891" spans="12:12">
      <c r="L11891" s="16" t="str">
        <f t="shared" si="441"/>
        <v>OP</v>
      </c>
    </row>
    <row r="11892" spans="12:12">
      <c r="L11892" s="16" t="str">
        <f t="shared" si="441"/>
        <v>OP</v>
      </c>
    </row>
    <row r="11893" spans="12:12">
      <c r="L11893" s="16" t="str">
        <f t="shared" si="441"/>
        <v>OP</v>
      </c>
    </row>
    <row r="11894" spans="12:12">
      <c r="L11894" s="16" t="str">
        <f t="shared" si="441"/>
        <v>OP</v>
      </c>
    </row>
    <row r="11895" spans="12:12">
      <c r="L11895" s="16" t="str">
        <f t="shared" si="441"/>
        <v>OP</v>
      </c>
    </row>
    <row r="11896" spans="12:12">
      <c r="L11896" s="16" t="str">
        <f t="shared" si="441"/>
        <v>OP</v>
      </c>
    </row>
    <row r="11897" spans="12:12">
      <c r="L11897" s="16" t="str">
        <f t="shared" si="441"/>
        <v>OP</v>
      </c>
    </row>
    <row r="11898" spans="12:12">
      <c r="L11898" s="16" t="str">
        <f t="shared" si="441"/>
        <v>OP</v>
      </c>
    </row>
    <row r="11899" spans="12:12">
      <c r="L11899" s="16" t="str">
        <f t="shared" si="441"/>
        <v>OP</v>
      </c>
    </row>
    <row r="11900" spans="12:12">
      <c r="L11900" s="16" t="str">
        <f t="shared" si="441"/>
        <v>OP</v>
      </c>
    </row>
    <row r="11901" spans="12:12">
      <c r="L11901" s="16" t="str">
        <f t="shared" si="441"/>
        <v>OP</v>
      </c>
    </row>
    <row r="11902" spans="12:12">
      <c r="L11902" s="16" t="str">
        <f t="shared" si="441"/>
        <v>OP</v>
      </c>
    </row>
    <row r="11903" spans="12:12">
      <c r="L11903" s="16" t="str">
        <f t="shared" si="441"/>
        <v>OP</v>
      </c>
    </row>
    <row r="11904" spans="12:12">
      <c r="L11904" s="16" t="str">
        <f t="shared" si="441"/>
        <v>OP</v>
      </c>
    </row>
    <row r="11905" spans="12:12">
      <c r="L11905" s="16" t="str">
        <f t="shared" si="441"/>
        <v>OP</v>
      </c>
    </row>
    <row r="11906" spans="12:12">
      <c r="L11906" s="16" t="str">
        <f t="shared" si="441"/>
        <v>OP</v>
      </c>
    </row>
    <row r="11907" spans="12:12">
      <c r="L11907" s="16" t="str">
        <f t="shared" si="441"/>
        <v>OP</v>
      </c>
    </row>
    <row r="11908" spans="12:12">
      <c r="L11908" s="16" t="str">
        <f t="shared" si="441"/>
        <v>OP</v>
      </c>
    </row>
    <row r="11909" spans="12:12">
      <c r="L11909" s="16" t="str">
        <f t="shared" si="441"/>
        <v>OP</v>
      </c>
    </row>
    <row r="11910" spans="12:12">
      <c r="L11910" s="16" t="str">
        <f t="shared" ref="L11910:L11973" si="442">IF(J11910&lt;0.9993,"OP","")</f>
        <v>OP</v>
      </c>
    </row>
    <row r="11911" spans="12:12">
      <c r="L11911" s="16" t="str">
        <f t="shared" si="442"/>
        <v>OP</v>
      </c>
    </row>
    <row r="11912" spans="12:12">
      <c r="L11912" s="16" t="str">
        <f t="shared" si="442"/>
        <v>OP</v>
      </c>
    </row>
    <row r="11913" spans="12:12">
      <c r="L11913" s="16" t="str">
        <f t="shared" si="442"/>
        <v>OP</v>
      </c>
    </row>
    <row r="11914" spans="12:12">
      <c r="L11914" s="16" t="str">
        <f t="shared" si="442"/>
        <v>OP</v>
      </c>
    </row>
    <row r="11915" spans="12:12">
      <c r="L11915" s="16" t="str">
        <f t="shared" si="442"/>
        <v>OP</v>
      </c>
    </row>
    <row r="11916" spans="12:12">
      <c r="L11916" s="16" t="str">
        <f t="shared" si="442"/>
        <v>OP</v>
      </c>
    </row>
    <row r="11917" spans="12:12">
      <c r="L11917" s="16" t="str">
        <f t="shared" si="442"/>
        <v>OP</v>
      </c>
    </row>
    <row r="11918" spans="12:12">
      <c r="L11918" s="16" t="str">
        <f t="shared" si="442"/>
        <v>OP</v>
      </c>
    </row>
    <row r="11919" spans="12:12">
      <c r="L11919" s="16" t="str">
        <f t="shared" si="442"/>
        <v>OP</v>
      </c>
    </row>
    <row r="11920" spans="12:12">
      <c r="L11920" s="16" t="str">
        <f t="shared" si="442"/>
        <v>OP</v>
      </c>
    </row>
    <row r="11921" spans="12:12">
      <c r="L11921" s="16" t="str">
        <f t="shared" si="442"/>
        <v>OP</v>
      </c>
    </row>
    <row r="11922" spans="12:12">
      <c r="L11922" s="16" t="str">
        <f t="shared" si="442"/>
        <v>OP</v>
      </c>
    </row>
    <row r="11923" spans="12:12">
      <c r="L11923" s="16" t="str">
        <f t="shared" si="442"/>
        <v>OP</v>
      </c>
    </row>
    <row r="11924" spans="12:12">
      <c r="L11924" s="16" t="str">
        <f t="shared" si="442"/>
        <v>OP</v>
      </c>
    </row>
    <row r="11925" spans="12:12">
      <c r="L11925" s="16" t="str">
        <f t="shared" si="442"/>
        <v>OP</v>
      </c>
    </row>
    <row r="11926" spans="12:12">
      <c r="L11926" s="16" t="str">
        <f t="shared" si="442"/>
        <v>OP</v>
      </c>
    </row>
    <row r="11927" spans="12:12">
      <c r="L11927" s="16" t="str">
        <f t="shared" si="442"/>
        <v>OP</v>
      </c>
    </row>
    <row r="11928" spans="12:12">
      <c r="L11928" s="16" t="str">
        <f t="shared" si="442"/>
        <v>OP</v>
      </c>
    </row>
    <row r="11929" spans="12:12">
      <c r="L11929" s="16" t="str">
        <f t="shared" si="442"/>
        <v>OP</v>
      </c>
    </row>
    <row r="11930" spans="12:12">
      <c r="L11930" s="16" t="str">
        <f t="shared" si="442"/>
        <v>OP</v>
      </c>
    </row>
    <row r="11931" spans="12:12">
      <c r="L11931" s="16" t="str">
        <f t="shared" si="442"/>
        <v>OP</v>
      </c>
    </row>
    <row r="11932" spans="12:12">
      <c r="L11932" s="16" t="str">
        <f t="shared" si="442"/>
        <v>OP</v>
      </c>
    </row>
    <row r="11933" spans="12:12">
      <c r="L11933" s="16" t="str">
        <f t="shared" si="442"/>
        <v>OP</v>
      </c>
    </row>
    <row r="11934" spans="12:12">
      <c r="L11934" s="16" t="str">
        <f t="shared" si="442"/>
        <v>OP</v>
      </c>
    </row>
    <row r="11935" spans="12:12">
      <c r="L11935" s="16" t="str">
        <f t="shared" si="442"/>
        <v>OP</v>
      </c>
    </row>
    <row r="11936" spans="12:12">
      <c r="L11936" s="16" t="str">
        <f t="shared" si="442"/>
        <v>OP</v>
      </c>
    </row>
    <row r="11937" spans="12:12">
      <c r="L11937" s="16" t="str">
        <f t="shared" si="442"/>
        <v>OP</v>
      </c>
    </row>
    <row r="11938" spans="12:12">
      <c r="L11938" s="16" t="str">
        <f t="shared" si="442"/>
        <v>OP</v>
      </c>
    </row>
    <row r="11939" spans="12:12">
      <c r="L11939" s="16" t="str">
        <f t="shared" si="442"/>
        <v>OP</v>
      </c>
    </row>
    <row r="11940" spans="12:12">
      <c r="L11940" s="16" t="str">
        <f t="shared" si="442"/>
        <v>OP</v>
      </c>
    </row>
    <row r="11941" spans="12:12">
      <c r="L11941" s="16" t="str">
        <f t="shared" si="442"/>
        <v>OP</v>
      </c>
    </row>
    <row r="11942" spans="12:12">
      <c r="L11942" s="16" t="str">
        <f t="shared" si="442"/>
        <v>OP</v>
      </c>
    </row>
    <row r="11943" spans="12:12">
      <c r="L11943" s="16" t="str">
        <f t="shared" si="442"/>
        <v>OP</v>
      </c>
    </row>
    <row r="11944" spans="12:12">
      <c r="L11944" s="16" t="str">
        <f t="shared" si="442"/>
        <v>OP</v>
      </c>
    </row>
    <row r="11945" spans="12:12">
      <c r="L11945" s="16" t="str">
        <f t="shared" si="442"/>
        <v>OP</v>
      </c>
    </row>
    <row r="11946" spans="12:12">
      <c r="L11946" s="16" t="str">
        <f t="shared" si="442"/>
        <v>OP</v>
      </c>
    </row>
    <row r="11947" spans="12:12">
      <c r="L11947" s="16" t="str">
        <f t="shared" si="442"/>
        <v>OP</v>
      </c>
    </row>
    <row r="11948" spans="12:12">
      <c r="L11948" s="16" t="str">
        <f t="shared" si="442"/>
        <v>OP</v>
      </c>
    </row>
    <row r="11949" spans="12:12">
      <c r="L11949" s="16" t="str">
        <f t="shared" si="442"/>
        <v>OP</v>
      </c>
    </row>
    <row r="11950" spans="12:12">
      <c r="L11950" s="16" t="str">
        <f t="shared" si="442"/>
        <v>OP</v>
      </c>
    </row>
    <row r="11951" spans="12:12">
      <c r="L11951" s="16" t="str">
        <f t="shared" si="442"/>
        <v>OP</v>
      </c>
    </row>
    <row r="11952" spans="12:12">
      <c r="L11952" s="16" t="str">
        <f t="shared" si="442"/>
        <v>OP</v>
      </c>
    </row>
    <row r="11953" spans="12:12">
      <c r="L11953" s="16" t="str">
        <f t="shared" si="442"/>
        <v>OP</v>
      </c>
    </row>
    <row r="11954" spans="12:12">
      <c r="L11954" s="16" t="str">
        <f t="shared" si="442"/>
        <v>OP</v>
      </c>
    </row>
    <row r="11955" spans="12:12">
      <c r="L11955" s="16" t="str">
        <f t="shared" si="442"/>
        <v>OP</v>
      </c>
    </row>
    <row r="11956" spans="12:12">
      <c r="L11956" s="16" t="str">
        <f t="shared" si="442"/>
        <v>OP</v>
      </c>
    </row>
    <row r="11957" spans="12:12">
      <c r="L11957" s="16" t="str">
        <f t="shared" si="442"/>
        <v>OP</v>
      </c>
    </row>
    <row r="11958" spans="12:12">
      <c r="L11958" s="16" t="str">
        <f t="shared" si="442"/>
        <v>OP</v>
      </c>
    </row>
    <row r="11959" spans="12:12">
      <c r="L11959" s="16" t="str">
        <f t="shared" si="442"/>
        <v>OP</v>
      </c>
    </row>
    <row r="11960" spans="12:12">
      <c r="L11960" s="16" t="str">
        <f t="shared" si="442"/>
        <v>OP</v>
      </c>
    </row>
    <row r="11961" spans="12:12">
      <c r="L11961" s="16" t="str">
        <f t="shared" si="442"/>
        <v>OP</v>
      </c>
    </row>
    <row r="11962" spans="12:12">
      <c r="L11962" s="16" t="str">
        <f t="shared" si="442"/>
        <v>OP</v>
      </c>
    </row>
    <row r="11963" spans="12:12">
      <c r="L11963" s="16" t="str">
        <f t="shared" si="442"/>
        <v>OP</v>
      </c>
    </row>
    <row r="11964" spans="12:12">
      <c r="L11964" s="16" t="str">
        <f t="shared" si="442"/>
        <v>OP</v>
      </c>
    </row>
    <row r="11965" spans="12:12">
      <c r="L11965" s="16" t="str">
        <f t="shared" si="442"/>
        <v>OP</v>
      </c>
    </row>
    <row r="11966" spans="12:12">
      <c r="L11966" s="16" t="str">
        <f t="shared" si="442"/>
        <v>OP</v>
      </c>
    </row>
    <row r="11967" spans="12:12">
      <c r="L11967" s="16" t="str">
        <f t="shared" si="442"/>
        <v>OP</v>
      </c>
    </row>
    <row r="11968" spans="12:12">
      <c r="L11968" s="16" t="str">
        <f t="shared" si="442"/>
        <v>OP</v>
      </c>
    </row>
    <row r="11969" spans="12:12">
      <c r="L11969" s="16" t="str">
        <f t="shared" si="442"/>
        <v>OP</v>
      </c>
    </row>
    <row r="11970" spans="12:12">
      <c r="L11970" s="16" t="str">
        <f t="shared" si="442"/>
        <v>OP</v>
      </c>
    </row>
    <row r="11971" spans="12:12">
      <c r="L11971" s="16" t="str">
        <f t="shared" si="442"/>
        <v>OP</v>
      </c>
    </row>
    <row r="11972" spans="12:12">
      <c r="L11972" s="16" t="str">
        <f t="shared" si="442"/>
        <v>OP</v>
      </c>
    </row>
    <row r="11973" spans="12:12">
      <c r="L11973" s="16" t="str">
        <f t="shared" si="442"/>
        <v>OP</v>
      </c>
    </row>
    <row r="11974" spans="12:12">
      <c r="L11974" s="16" t="str">
        <f t="shared" ref="L11974:L12037" si="443">IF(J11974&lt;0.9993,"OP","")</f>
        <v>OP</v>
      </c>
    </row>
    <row r="11975" spans="12:12">
      <c r="L11975" s="16" t="str">
        <f t="shared" si="443"/>
        <v>OP</v>
      </c>
    </row>
    <row r="11976" spans="12:12">
      <c r="L11976" s="16" t="str">
        <f t="shared" si="443"/>
        <v>OP</v>
      </c>
    </row>
    <row r="11977" spans="12:12">
      <c r="L11977" s="16" t="str">
        <f t="shared" si="443"/>
        <v>OP</v>
      </c>
    </row>
    <row r="11978" spans="12:12">
      <c r="L11978" s="16" t="str">
        <f t="shared" si="443"/>
        <v>OP</v>
      </c>
    </row>
    <row r="11979" spans="12:12">
      <c r="L11979" s="16" t="str">
        <f t="shared" si="443"/>
        <v>OP</v>
      </c>
    </row>
    <row r="11980" spans="12:12">
      <c r="L11980" s="16" t="str">
        <f t="shared" si="443"/>
        <v>OP</v>
      </c>
    </row>
    <row r="11981" spans="12:12">
      <c r="L11981" s="16" t="str">
        <f t="shared" si="443"/>
        <v>OP</v>
      </c>
    </row>
    <row r="11982" spans="12:12">
      <c r="L11982" s="16" t="str">
        <f t="shared" si="443"/>
        <v>OP</v>
      </c>
    </row>
    <row r="11983" spans="12:12">
      <c r="L11983" s="16" t="str">
        <f t="shared" si="443"/>
        <v>OP</v>
      </c>
    </row>
    <row r="11984" spans="12:12">
      <c r="L11984" s="16" t="str">
        <f t="shared" si="443"/>
        <v>OP</v>
      </c>
    </row>
    <row r="11985" spans="12:12">
      <c r="L11985" s="16" t="str">
        <f t="shared" si="443"/>
        <v>OP</v>
      </c>
    </row>
    <row r="11986" spans="12:12">
      <c r="L11986" s="16" t="str">
        <f t="shared" si="443"/>
        <v>OP</v>
      </c>
    </row>
    <row r="11987" spans="12:12">
      <c r="L11987" s="16" t="str">
        <f t="shared" si="443"/>
        <v>OP</v>
      </c>
    </row>
    <row r="11988" spans="12:12">
      <c r="L11988" s="16" t="str">
        <f t="shared" si="443"/>
        <v>OP</v>
      </c>
    </row>
    <row r="11989" spans="12:12">
      <c r="L11989" s="16" t="str">
        <f t="shared" si="443"/>
        <v>OP</v>
      </c>
    </row>
    <row r="11990" spans="12:12">
      <c r="L11990" s="16" t="str">
        <f t="shared" si="443"/>
        <v>OP</v>
      </c>
    </row>
    <row r="11991" spans="12:12">
      <c r="L11991" s="16" t="str">
        <f t="shared" si="443"/>
        <v>OP</v>
      </c>
    </row>
    <row r="11992" spans="12:12">
      <c r="L11992" s="16" t="str">
        <f t="shared" si="443"/>
        <v>OP</v>
      </c>
    </row>
    <row r="11993" spans="12:12">
      <c r="L11993" s="16" t="str">
        <f t="shared" si="443"/>
        <v>OP</v>
      </c>
    </row>
    <row r="11994" spans="12:12">
      <c r="L11994" s="16" t="str">
        <f t="shared" si="443"/>
        <v>OP</v>
      </c>
    </row>
    <row r="11995" spans="12:12">
      <c r="L11995" s="16" t="str">
        <f t="shared" si="443"/>
        <v>OP</v>
      </c>
    </row>
    <row r="11996" spans="12:12">
      <c r="L11996" s="16" t="str">
        <f t="shared" si="443"/>
        <v>OP</v>
      </c>
    </row>
    <row r="11997" spans="12:12">
      <c r="L11997" s="16" t="str">
        <f t="shared" si="443"/>
        <v>OP</v>
      </c>
    </row>
    <row r="11998" spans="12:12">
      <c r="L11998" s="16" t="str">
        <f t="shared" si="443"/>
        <v>OP</v>
      </c>
    </row>
    <row r="11999" spans="12:12">
      <c r="L11999" s="16" t="str">
        <f t="shared" si="443"/>
        <v>OP</v>
      </c>
    </row>
    <row r="12000" spans="12:12">
      <c r="L12000" s="16" t="str">
        <f t="shared" si="443"/>
        <v>OP</v>
      </c>
    </row>
    <row r="12001" spans="12:12">
      <c r="L12001" s="16" t="str">
        <f t="shared" si="443"/>
        <v>OP</v>
      </c>
    </row>
    <row r="12002" spans="12:12">
      <c r="L12002" s="16" t="str">
        <f t="shared" si="443"/>
        <v>OP</v>
      </c>
    </row>
    <row r="12003" spans="12:12">
      <c r="L12003" s="16" t="str">
        <f t="shared" si="443"/>
        <v>OP</v>
      </c>
    </row>
    <row r="12004" spans="12:12">
      <c r="L12004" s="16" t="str">
        <f t="shared" si="443"/>
        <v>OP</v>
      </c>
    </row>
    <row r="12005" spans="12:12">
      <c r="L12005" s="16" t="str">
        <f t="shared" si="443"/>
        <v>OP</v>
      </c>
    </row>
    <row r="12006" spans="12:12">
      <c r="L12006" s="16" t="str">
        <f t="shared" si="443"/>
        <v>OP</v>
      </c>
    </row>
    <row r="12007" spans="12:12">
      <c r="L12007" s="16" t="str">
        <f t="shared" si="443"/>
        <v>OP</v>
      </c>
    </row>
    <row r="12008" spans="12:12">
      <c r="L12008" s="16" t="str">
        <f t="shared" si="443"/>
        <v>OP</v>
      </c>
    </row>
    <row r="12009" spans="12:12">
      <c r="L12009" s="16" t="str">
        <f t="shared" si="443"/>
        <v>OP</v>
      </c>
    </row>
    <row r="12010" spans="12:12">
      <c r="L12010" s="16" t="str">
        <f t="shared" si="443"/>
        <v>OP</v>
      </c>
    </row>
    <row r="12011" spans="12:12">
      <c r="L12011" s="16" t="str">
        <f t="shared" si="443"/>
        <v>OP</v>
      </c>
    </row>
    <row r="12012" spans="12:12">
      <c r="L12012" s="16" t="str">
        <f t="shared" si="443"/>
        <v>OP</v>
      </c>
    </row>
    <row r="12013" spans="12:12">
      <c r="L12013" s="16" t="str">
        <f t="shared" si="443"/>
        <v>OP</v>
      </c>
    </row>
    <row r="12014" spans="12:12">
      <c r="L12014" s="16" t="str">
        <f t="shared" si="443"/>
        <v>OP</v>
      </c>
    </row>
    <row r="12015" spans="12:12">
      <c r="L12015" s="16" t="str">
        <f t="shared" si="443"/>
        <v>OP</v>
      </c>
    </row>
    <row r="12016" spans="12:12">
      <c r="L12016" s="16" t="str">
        <f t="shared" si="443"/>
        <v>OP</v>
      </c>
    </row>
    <row r="12017" spans="12:12">
      <c r="L12017" s="16" t="str">
        <f t="shared" si="443"/>
        <v>OP</v>
      </c>
    </row>
    <row r="12018" spans="12:12">
      <c r="L12018" s="16" t="str">
        <f t="shared" si="443"/>
        <v>OP</v>
      </c>
    </row>
    <row r="12019" spans="12:12">
      <c r="L12019" s="16" t="str">
        <f t="shared" si="443"/>
        <v>OP</v>
      </c>
    </row>
    <row r="12020" spans="12:12">
      <c r="L12020" s="16" t="str">
        <f t="shared" si="443"/>
        <v>OP</v>
      </c>
    </row>
    <row r="12021" spans="12:12">
      <c r="L12021" s="16" t="str">
        <f t="shared" si="443"/>
        <v>OP</v>
      </c>
    </row>
    <row r="12022" spans="12:12">
      <c r="L12022" s="16" t="str">
        <f t="shared" si="443"/>
        <v>OP</v>
      </c>
    </row>
    <row r="12023" spans="12:12">
      <c r="L12023" s="16" t="str">
        <f t="shared" si="443"/>
        <v>OP</v>
      </c>
    </row>
    <row r="12024" spans="12:12">
      <c r="L12024" s="16" t="str">
        <f t="shared" si="443"/>
        <v>OP</v>
      </c>
    </row>
    <row r="12025" spans="12:12">
      <c r="L12025" s="16" t="str">
        <f t="shared" si="443"/>
        <v>OP</v>
      </c>
    </row>
    <row r="12026" spans="12:12">
      <c r="L12026" s="16" t="str">
        <f t="shared" si="443"/>
        <v>OP</v>
      </c>
    </row>
    <row r="12027" spans="12:12">
      <c r="L12027" s="16" t="str">
        <f t="shared" si="443"/>
        <v>OP</v>
      </c>
    </row>
    <row r="12028" spans="12:12">
      <c r="L12028" s="16" t="str">
        <f t="shared" si="443"/>
        <v>OP</v>
      </c>
    </row>
    <row r="12029" spans="12:12">
      <c r="L12029" s="16" t="str">
        <f t="shared" si="443"/>
        <v>OP</v>
      </c>
    </row>
    <row r="12030" spans="12:12">
      <c r="L12030" s="16" t="str">
        <f t="shared" si="443"/>
        <v>OP</v>
      </c>
    </row>
    <row r="12031" spans="12:12">
      <c r="L12031" s="16" t="str">
        <f t="shared" si="443"/>
        <v>OP</v>
      </c>
    </row>
    <row r="12032" spans="12:12">
      <c r="L12032" s="16" t="str">
        <f t="shared" si="443"/>
        <v>OP</v>
      </c>
    </row>
    <row r="12033" spans="12:12">
      <c r="L12033" s="16" t="str">
        <f t="shared" si="443"/>
        <v>OP</v>
      </c>
    </row>
    <row r="12034" spans="12:12">
      <c r="L12034" s="16" t="str">
        <f t="shared" si="443"/>
        <v>OP</v>
      </c>
    </row>
    <row r="12035" spans="12:12">
      <c r="L12035" s="16" t="str">
        <f t="shared" si="443"/>
        <v>OP</v>
      </c>
    </row>
    <row r="12036" spans="12:12">
      <c r="L12036" s="16" t="str">
        <f t="shared" si="443"/>
        <v>OP</v>
      </c>
    </row>
    <row r="12037" spans="12:12">
      <c r="L12037" s="16" t="str">
        <f t="shared" si="443"/>
        <v>OP</v>
      </c>
    </row>
    <row r="12038" spans="12:12">
      <c r="L12038" s="16" t="str">
        <f t="shared" ref="L12038:L12101" si="444">IF(J12038&lt;0.9993,"OP","")</f>
        <v>OP</v>
      </c>
    </row>
    <row r="12039" spans="12:12">
      <c r="L12039" s="16" t="str">
        <f t="shared" si="444"/>
        <v>OP</v>
      </c>
    </row>
    <row r="12040" spans="12:12">
      <c r="L12040" s="16" t="str">
        <f t="shared" si="444"/>
        <v>OP</v>
      </c>
    </row>
    <row r="12041" spans="12:12">
      <c r="L12041" s="16" t="str">
        <f t="shared" si="444"/>
        <v>OP</v>
      </c>
    </row>
    <row r="12042" spans="12:12">
      <c r="L12042" s="16" t="str">
        <f t="shared" si="444"/>
        <v>OP</v>
      </c>
    </row>
    <row r="12043" spans="12:12">
      <c r="L12043" s="16" t="str">
        <f t="shared" si="444"/>
        <v>OP</v>
      </c>
    </row>
    <row r="12044" spans="12:12">
      <c r="L12044" s="16" t="str">
        <f t="shared" si="444"/>
        <v>OP</v>
      </c>
    </row>
    <row r="12045" spans="12:12">
      <c r="L12045" s="16" t="str">
        <f t="shared" si="444"/>
        <v>OP</v>
      </c>
    </row>
    <row r="12046" spans="12:12">
      <c r="L12046" s="16" t="str">
        <f t="shared" si="444"/>
        <v>OP</v>
      </c>
    </row>
    <row r="12047" spans="12:12">
      <c r="L12047" s="16" t="str">
        <f t="shared" si="444"/>
        <v>OP</v>
      </c>
    </row>
    <row r="12048" spans="12:12">
      <c r="L12048" s="16" t="str">
        <f t="shared" si="444"/>
        <v>OP</v>
      </c>
    </row>
    <row r="12049" spans="12:12">
      <c r="L12049" s="16" t="str">
        <f t="shared" si="444"/>
        <v>OP</v>
      </c>
    </row>
    <row r="12050" spans="12:12">
      <c r="L12050" s="16" t="str">
        <f t="shared" si="444"/>
        <v>OP</v>
      </c>
    </row>
    <row r="12051" spans="12:12">
      <c r="L12051" s="16" t="str">
        <f t="shared" si="444"/>
        <v>OP</v>
      </c>
    </row>
    <row r="12052" spans="12:12">
      <c r="L12052" s="16" t="str">
        <f t="shared" si="444"/>
        <v>OP</v>
      </c>
    </row>
    <row r="12053" spans="12:12">
      <c r="L12053" s="16" t="str">
        <f t="shared" si="444"/>
        <v>OP</v>
      </c>
    </row>
    <row r="12054" spans="12:12">
      <c r="L12054" s="16" t="str">
        <f t="shared" si="444"/>
        <v>OP</v>
      </c>
    </row>
    <row r="12055" spans="12:12">
      <c r="L12055" s="16" t="str">
        <f t="shared" si="444"/>
        <v>OP</v>
      </c>
    </row>
    <row r="12056" spans="12:12">
      <c r="L12056" s="16" t="str">
        <f t="shared" si="444"/>
        <v>OP</v>
      </c>
    </row>
    <row r="12057" spans="12:12">
      <c r="L12057" s="16" t="str">
        <f t="shared" si="444"/>
        <v>OP</v>
      </c>
    </row>
    <row r="12058" spans="12:12">
      <c r="L12058" s="16" t="str">
        <f t="shared" si="444"/>
        <v>OP</v>
      </c>
    </row>
    <row r="12059" spans="12:12">
      <c r="L12059" s="16" t="str">
        <f t="shared" si="444"/>
        <v>OP</v>
      </c>
    </row>
    <row r="12060" spans="12:12">
      <c r="L12060" s="16" t="str">
        <f t="shared" si="444"/>
        <v>OP</v>
      </c>
    </row>
    <row r="12061" spans="12:12">
      <c r="L12061" s="16" t="str">
        <f t="shared" si="444"/>
        <v>OP</v>
      </c>
    </row>
    <row r="12062" spans="12:12">
      <c r="L12062" s="16" t="str">
        <f t="shared" si="444"/>
        <v>OP</v>
      </c>
    </row>
    <row r="12063" spans="12:12">
      <c r="L12063" s="16" t="str">
        <f t="shared" si="444"/>
        <v>OP</v>
      </c>
    </row>
    <row r="12064" spans="12:12">
      <c r="L12064" s="16" t="str">
        <f t="shared" si="444"/>
        <v>OP</v>
      </c>
    </row>
    <row r="12065" spans="12:12">
      <c r="L12065" s="16" t="str">
        <f t="shared" si="444"/>
        <v>OP</v>
      </c>
    </row>
    <row r="12066" spans="12:12">
      <c r="L12066" s="16" t="str">
        <f t="shared" si="444"/>
        <v>OP</v>
      </c>
    </row>
    <row r="12067" spans="12:12">
      <c r="L12067" s="16" t="str">
        <f t="shared" si="444"/>
        <v>OP</v>
      </c>
    </row>
    <row r="12068" spans="12:12">
      <c r="L12068" s="16" t="str">
        <f t="shared" si="444"/>
        <v>OP</v>
      </c>
    </row>
    <row r="12069" spans="12:12">
      <c r="L12069" s="16" t="str">
        <f t="shared" si="444"/>
        <v>OP</v>
      </c>
    </row>
    <row r="12070" spans="12:12">
      <c r="L12070" s="16" t="str">
        <f t="shared" si="444"/>
        <v>OP</v>
      </c>
    </row>
    <row r="12071" spans="12:12">
      <c r="L12071" s="16" t="str">
        <f t="shared" si="444"/>
        <v>OP</v>
      </c>
    </row>
    <row r="12072" spans="12:12">
      <c r="L12072" s="16" t="str">
        <f t="shared" si="444"/>
        <v>OP</v>
      </c>
    </row>
    <row r="12073" spans="12:12">
      <c r="L12073" s="16" t="str">
        <f t="shared" si="444"/>
        <v>OP</v>
      </c>
    </row>
    <row r="12074" spans="12:12">
      <c r="L12074" s="16" t="str">
        <f t="shared" si="444"/>
        <v>OP</v>
      </c>
    </row>
    <row r="12075" spans="12:12">
      <c r="L12075" s="16" t="str">
        <f t="shared" si="444"/>
        <v>OP</v>
      </c>
    </row>
    <row r="12076" spans="12:12">
      <c r="L12076" s="16" t="str">
        <f t="shared" si="444"/>
        <v>OP</v>
      </c>
    </row>
    <row r="12077" spans="12:12">
      <c r="L12077" s="16" t="str">
        <f t="shared" si="444"/>
        <v>OP</v>
      </c>
    </row>
    <row r="12078" spans="12:12">
      <c r="L12078" s="16" t="str">
        <f t="shared" si="444"/>
        <v>OP</v>
      </c>
    </row>
    <row r="12079" spans="12:12">
      <c r="L12079" s="16" t="str">
        <f t="shared" si="444"/>
        <v>OP</v>
      </c>
    </row>
    <row r="12080" spans="12:12">
      <c r="L12080" s="16" t="str">
        <f t="shared" si="444"/>
        <v>OP</v>
      </c>
    </row>
    <row r="12081" spans="12:12">
      <c r="L12081" s="16" t="str">
        <f t="shared" si="444"/>
        <v>OP</v>
      </c>
    </row>
    <row r="12082" spans="12:12">
      <c r="L12082" s="16" t="str">
        <f t="shared" si="444"/>
        <v>OP</v>
      </c>
    </row>
    <row r="12083" spans="12:12">
      <c r="L12083" s="16" t="str">
        <f t="shared" si="444"/>
        <v>OP</v>
      </c>
    </row>
    <row r="12084" spans="12:12">
      <c r="L12084" s="16" t="str">
        <f t="shared" si="444"/>
        <v>OP</v>
      </c>
    </row>
    <row r="12085" spans="12:12">
      <c r="L12085" s="16" t="str">
        <f t="shared" si="444"/>
        <v>OP</v>
      </c>
    </row>
    <row r="12086" spans="12:12">
      <c r="L12086" s="16" t="str">
        <f t="shared" si="444"/>
        <v>OP</v>
      </c>
    </row>
    <row r="12087" spans="12:12">
      <c r="L12087" s="16" t="str">
        <f t="shared" si="444"/>
        <v>OP</v>
      </c>
    </row>
    <row r="12088" spans="12:12">
      <c r="L12088" s="16" t="str">
        <f t="shared" si="444"/>
        <v>OP</v>
      </c>
    </row>
    <row r="12089" spans="12:12">
      <c r="L12089" s="16" t="str">
        <f t="shared" si="444"/>
        <v>OP</v>
      </c>
    </row>
    <row r="12090" spans="12:12">
      <c r="L12090" s="16" t="str">
        <f t="shared" si="444"/>
        <v>OP</v>
      </c>
    </row>
    <row r="12091" spans="12:12">
      <c r="L12091" s="16" t="str">
        <f t="shared" si="444"/>
        <v>OP</v>
      </c>
    </row>
    <row r="12092" spans="12:12">
      <c r="L12092" s="16" t="str">
        <f t="shared" si="444"/>
        <v>OP</v>
      </c>
    </row>
    <row r="12093" spans="12:12">
      <c r="L12093" s="16" t="str">
        <f t="shared" si="444"/>
        <v>OP</v>
      </c>
    </row>
    <row r="12094" spans="12:12">
      <c r="L12094" s="16" t="str">
        <f t="shared" si="444"/>
        <v>OP</v>
      </c>
    </row>
    <row r="12095" spans="12:12">
      <c r="L12095" s="16" t="str">
        <f t="shared" si="444"/>
        <v>OP</v>
      </c>
    </row>
    <row r="12096" spans="12:12">
      <c r="L12096" s="16" t="str">
        <f t="shared" si="444"/>
        <v>OP</v>
      </c>
    </row>
    <row r="12097" spans="12:12">
      <c r="L12097" s="16" t="str">
        <f t="shared" si="444"/>
        <v>OP</v>
      </c>
    </row>
    <row r="12098" spans="12:12">
      <c r="L12098" s="16" t="str">
        <f t="shared" si="444"/>
        <v>OP</v>
      </c>
    </row>
    <row r="12099" spans="12:12">
      <c r="L12099" s="16" t="str">
        <f t="shared" si="444"/>
        <v>OP</v>
      </c>
    </row>
    <row r="12100" spans="12:12">
      <c r="L12100" s="16" t="str">
        <f t="shared" si="444"/>
        <v>OP</v>
      </c>
    </row>
    <row r="12101" spans="12:12">
      <c r="L12101" s="16" t="str">
        <f t="shared" si="444"/>
        <v>OP</v>
      </c>
    </row>
    <row r="12102" spans="12:12">
      <c r="L12102" s="16" t="str">
        <f t="shared" ref="L12102:L12165" si="445">IF(J12102&lt;0.9993,"OP","")</f>
        <v>OP</v>
      </c>
    </row>
    <row r="12103" spans="12:12">
      <c r="L12103" s="16" t="str">
        <f t="shared" si="445"/>
        <v>OP</v>
      </c>
    </row>
    <row r="12104" spans="12:12">
      <c r="L12104" s="16" t="str">
        <f t="shared" si="445"/>
        <v>OP</v>
      </c>
    </row>
    <row r="12105" spans="12:12">
      <c r="L12105" s="16" t="str">
        <f t="shared" si="445"/>
        <v>OP</v>
      </c>
    </row>
    <row r="12106" spans="12:12">
      <c r="L12106" s="16" t="str">
        <f t="shared" si="445"/>
        <v>OP</v>
      </c>
    </row>
    <row r="12107" spans="12:12">
      <c r="L12107" s="16" t="str">
        <f t="shared" si="445"/>
        <v>OP</v>
      </c>
    </row>
    <row r="12108" spans="12:12">
      <c r="L12108" s="16" t="str">
        <f t="shared" si="445"/>
        <v>OP</v>
      </c>
    </row>
    <row r="12109" spans="12:12">
      <c r="L12109" s="16" t="str">
        <f t="shared" si="445"/>
        <v>OP</v>
      </c>
    </row>
    <row r="12110" spans="12:12">
      <c r="L12110" s="16" t="str">
        <f t="shared" si="445"/>
        <v>OP</v>
      </c>
    </row>
    <row r="12111" spans="12:12">
      <c r="L12111" s="16" t="str">
        <f t="shared" si="445"/>
        <v>OP</v>
      </c>
    </row>
    <row r="12112" spans="12:12">
      <c r="L12112" s="16" t="str">
        <f t="shared" si="445"/>
        <v>OP</v>
      </c>
    </row>
    <row r="12113" spans="12:12">
      <c r="L12113" s="16" t="str">
        <f t="shared" si="445"/>
        <v>OP</v>
      </c>
    </row>
    <row r="12114" spans="12:12">
      <c r="L12114" s="16" t="str">
        <f t="shared" si="445"/>
        <v>OP</v>
      </c>
    </row>
    <row r="12115" spans="12:12">
      <c r="L12115" s="16" t="str">
        <f t="shared" si="445"/>
        <v>OP</v>
      </c>
    </row>
    <row r="12116" spans="12:12">
      <c r="L12116" s="16" t="str">
        <f t="shared" si="445"/>
        <v>OP</v>
      </c>
    </row>
    <row r="12117" spans="12:12">
      <c r="L12117" s="16" t="str">
        <f t="shared" si="445"/>
        <v>OP</v>
      </c>
    </row>
    <row r="12118" spans="12:12">
      <c r="L12118" s="16" t="str">
        <f t="shared" si="445"/>
        <v>OP</v>
      </c>
    </row>
    <row r="12119" spans="12:12">
      <c r="L12119" s="16" t="str">
        <f t="shared" si="445"/>
        <v>OP</v>
      </c>
    </row>
    <row r="12120" spans="12:12">
      <c r="L12120" s="16" t="str">
        <f t="shared" si="445"/>
        <v>OP</v>
      </c>
    </row>
    <row r="12121" spans="12:12">
      <c r="L12121" s="16" t="str">
        <f t="shared" si="445"/>
        <v>OP</v>
      </c>
    </row>
    <row r="12122" spans="12:12">
      <c r="L12122" s="16" t="str">
        <f t="shared" si="445"/>
        <v>OP</v>
      </c>
    </row>
    <row r="12123" spans="12:12">
      <c r="L12123" s="16" t="str">
        <f t="shared" si="445"/>
        <v>OP</v>
      </c>
    </row>
    <row r="12124" spans="12:12">
      <c r="L12124" s="16" t="str">
        <f t="shared" si="445"/>
        <v>OP</v>
      </c>
    </row>
    <row r="12125" spans="12:12">
      <c r="L12125" s="16" t="str">
        <f t="shared" si="445"/>
        <v>OP</v>
      </c>
    </row>
    <row r="12126" spans="12:12">
      <c r="L12126" s="16" t="str">
        <f t="shared" si="445"/>
        <v>OP</v>
      </c>
    </row>
    <row r="12127" spans="12:12">
      <c r="L12127" s="16" t="str">
        <f t="shared" si="445"/>
        <v>OP</v>
      </c>
    </row>
    <row r="12128" spans="12:12">
      <c r="L12128" s="16" t="str">
        <f t="shared" si="445"/>
        <v>OP</v>
      </c>
    </row>
    <row r="12129" spans="12:12">
      <c r="L12129" s="16" t="str">
        <f t="shared" si="445"/>
        <v>OP</v>
      </c>
    </row>
    <row r="12130" spans="12:12">
      <c r="L12130" s="16" t="str">
        <f t="shared" si="445"/>
        <v>OP</v>
      </c>
    </row>
    <row r="12131" spans="12:12">
      <c r="L12131" s="16" t="str">
        <f t="shared" si="445"/>
        <v>OP</v>
      </c>
    </row>
    <row r="12132" spans="12:12">
      <c r="L12132" s="16" t="str">
        <f t="shared" si="445"/>
        <v>OP</v>
      </c>
    </row>
    <row r="12133" spans="12:12">
      <c r="L12133" s="16" t="str">
        <f t="shared" si="445"/>
        <v>OP</v>
      </c>
    </row>
    <row r="12134" spans="12:12">
      <c r="L12134" s="16" t="str">
        <f t="shared" si="445"/>
        <v>OP</v>
      </c>
    </row>
    <row r="12135" spans="12:12">
      <c r="L12135" s="16" t="str">
        <f t="shared" si="445"/>
        <v>OP</v>
      </c>
    </row>
    <row r="12136" spans="12:12">
      <c r="L12136" s="16" t="str">
        <f t="shared" si="445"/>
        <v>OP</v>
      </c>
    </row>
    <row r="12137" spans="12:12">
      <c r="L12137" s="16" t="str">
        <f t="shared" si="445"/>
        <v>OP</v>
      </c>
    </row>
    <row r="12138" spans="12:12">
      <c r="L12138" s="16" t="str">
        <f t="shared" si="445"/>
        <v>OP</v>
      </c>
    </row>
    <row r="12139" spans="12:12">
      <c r="L12139" s="16" t="str">
        <f t="shared" si="445"/>
        <v>OP</v>
      </c>
    </row>
    <row r="12140" spans="12:12">
      <c r="L12140" s="16" t="str">
        <f t="shared" si="445"/>
        <v>OP</v>
      </c>
    </row>
    <row r="12141" spans="12:12">
      <c r="L12141" s="16" t="str">
        <f t="shared" si="445"/>
        <v>OP</v>
      </c>
    </row>
    <row r="12142" spans="12:12">
      <c r="L12142" s="16" t="str">
        <f t="shared" si="445"/>
        <v>OP</v>
      </c>
    </row>
    <row r="12143" spans="12:12">
      <c r="L12143" s="16" t="str">
        <f t="shared" si="445"/>
        <v>OP</v>
      </c>
    </row>
    <row r="12144" spans="12:12">
      <c r="L12144" s="16" t="str">
        <f t="shared" si="445"/>
        <v>OP</v>
      </c>
    </row>
    <row r="12145" spans="12:12">
      <c r="L12145" s="16" t="str">
        <f t="shared" si="445"/>
        <v>OP</v>
      </c>
    </row>
    <row r="12146" spans="12:12">
      <c r="L12146" s="16" t="str">
        <f t="shared" si="445"/>
        <v>OP</v>
      </c>
    </row>
    <row r="12147" spans="12:12">
      <c r="L12147" s="16" t="str">
        <f t="shared" si="445"/>
        <v>OP</v>
      </c>
    </row>
    <row r="12148" spans="12:12">
      <c r="L12148" s="16" t="str">
        <f t="shared" si="445"/>
        <v>OP</v>
      </c>
    </row>
    <row r="12149" spans="12:12">
      <c r="L12149" s="16" t="str">
        <f t="shared" si="445"/>
        <v>OP</v>
      </c>
    </row>
    <row r="12150" spans="12:12">
      <c r="L12150" s="16" t="str">
        <f t="shared" si="445"/>
        <v>OP</v>
      </c>
    </row>
    <row r="12151" spans="12:12">
      <c r="L12151" s="16" t="str">
        <f t="shared" si="445"/>
        <v>OP</v>
      </c>
    </row>
    <row r="12152" spans="12:12">
      <c r="L12152" s="16" t="str">
        <f t="shared" si="445"/>
        <v>OP</v>
      </c>
    </row>
    <row r="12153" spans="12:12">
      <c r="L12153" s="16" t="str">
        <f t="shared" si="445"/>
        <v>OP</v>
      </c>
    </row>
    <row r="12154" spans="12:12">
      <c r="L12154" s="16" t="str">
        <f t="shared" si="445"/>
        <v>OP</v>
      </c>
    </row>
    <row r="12155" spans="12:12">
      <c r="L12155" s="16" t="str">
        <f t="shared" si="445"/>
        <v>OP</v>
      </c>
    </row>
    <row r="12156" spans="12:12">
      <c r="L12156" s="16" t="str">
        <f t="shared" si="445"/>
        <v>OP</v>
      </c>
    </row>
    <row r="12157" spans="12:12">
      <c r="L12157" s="16" t="str">
        <f t="shared" si="445"/>
        <v>OP</v>
      </c>
    </row>
    <row r="12158" spans="12:12">
      <c r="L12158" s="16" t="str">
        <f t="shared" si="445"/>
        <v>OP</v>
      </c>
    </row>
    <row r="12159" spans="12:12">
      <c r="L12159" s="16" t="str">
        <f t="shared" si="445"/>
        <v>OP</v>
      </c>
    </row>
    <row r="12160" spans="12:12">
      <c r="L12160" s="16" t="str">
        <f t="shared" si="445"/>
        <v>OP</v>
      </c>
    </row>
    <row r="12161" spans="12:12">
      <c r="L12161" s="16" t="str">
        <f t="shared" si="445"/>
        <v>OP</v>
      </c>
    </row>
    <row r="12162" spans="12:12">
      <c r="L12162" s="16" t="str">
        <f t="shared" si="445"/>
        <v>OP</v>
      </c>
    </row>
    <row r="12163" spans="12:12">
      <c r="L12163" s="16" t="str">
        <f t="shared" si="445"/>
        <v>OP</v>
      </c>
    </row>
    <row r="12164" spans="12:12">
      <c r="L12164" s="16" t="str">
        <f t="shared" si="445"/>
        <v>OP</v>
      </c>
    </row>
    <row r="12165" spans="12:12">
      <c r="L12165" s="16" t="str">
        <f t="shared" si="445"/>
        <v>OP</v>
      </c>
    </row>
    <row r="12166" spans="12:12">
      <c r="L12166" s="16" t="str">
        <f t="shared" ref="L12166:L12229" si="446">IF(J12166&lt;0.9993,"OP","")</f>
        <v>OP</v>
      </c>
    </row>
    <row r="12167" spans="12:12">
      <c r="L12167" s="16" t="str">
        <f t="shared" si="446"/>
        <v>OP</v>
      </c>
    </row>
    <row r="12168" spans="12:12">
      <c r="L12168" s="16" t="str">
        <f t="shared" si="446"/>
        <v>OP</v>
      </c>
    </row>
    <row r="12169" spans="12:12">
      <c r="L12169" s="16" t="str">
        <f t="shared" si="446"/>
        <v>OP</v>
      </c>
    </row>
    <row r="12170" spans="12:12">
      <c r="L12170" s="16" t="str">
        <f t="shared" si="446"/>
        <v>OP</v>
      </c>
    </row>
    <row r="12171" spans="12:12">
      <c r="L12171" s="16" t="str">
        <f t="shared" si="446"/>
        <v>OP</v>
      </c>
    </row>
    <row r="12172" spans="12:12">
      <c r="L12172" s="16" t="str">
        <f t="shared" si="446"/>
        <v>OP</v>
      </c>
    </row>
    <row r="12173" spans="12:12">
      <c r="L12173" s="16" t="str">
        <f t="shared" si="446"/>
        <v>OP</v>
      </c>
    </row>
    <row r="12174" spans="12:12">
      <c r="L12174" s="16" t="str">
        <f t="shared" si="446"/>
        <v>OP</v>
      </c>
    </row>
    <row r="12175" spans="12:12">
      <c r="L12175" s="16" t="str">
        <f t="shared" si="446"/>
        <v>OP</v>
      </c>
    </row>
    <row r="12176" spans="12:12">
      <c r="L12176" s="16" t="str">
        <f t="shared" si="446"/>
        <v>OP</v>
      </c>
    </row>
    <row r="12177" spans="12:12">
      <c r="L12177" s="16" t="str">
        <f t="shared" si="446"/>
        <v>OP</v>
      </c>
    </row>
    <row r="12178" spans="12:12">
      <c r="L12178" s="16" t="str">
        <f t="shared" si="446"/>
        <v>OP</v>
      </c>
    </row>
    <row r="12179" spans="12:12">
      <c r="L12179" s="16" t="str">
        <f t="shared" si="446"/>
        <v>OP</v>
      </c>
    </row>
    <row r="12180" spans="12:12">
      <c r="L12180" s="16" t="str">
        <f t="shared" si="446"/>
        <v>OP</v>
      </c>
    </row>
    <row r="12181" spans="12:12">
      <c r="L12181" s="16" t="str">
        <f t="shared" si="446"/>
        <v>OP</v>
      </c>
    </row>
    <row r="12182" spans="12:12">
      <c r="L12182" s="16" t="str">
        <f t="shared" si="446"/>
        <v>OP</v>
      </c>
    </row>
    <row r="12183" spans="12:12">
      <c r="L12183" s="16" t="str">
        <f t="shared" si="446"/>
        <v>OP</v>
      </c>
    </row>
    <row r="12184" spans="12:12">
      <c r="L12184" s="16" t="str">
        <f t="shared" si="446"/>
        <v>OP</v>
      </c>
    </row>
    <row r="12185" spans="12:12">
      <c r="L12185" s="16" t="str">
        <f t="shared" si="446"/>
        <v>OP</v>
      </c>
    </row>
    <row r="12186" spans="12:12">
      <c r="L12186" s="16" t="str">
        <f t="shared" si="446"/>
        <v>OP</v>
      </c>
    </row>
    <row r="12187" spans="12:12">
      <c r="L12187" s="16" t="str">
        <f t="shared" si="446"/>
        <v>OP</v>
      </c>
    </row>
    <row r="12188" spans="12:12">
      <c r="L12188" s="16" t="str">
        <f t="shared" si="446"/>
        <v>OP</v>
      </c>
    </row>
    <row r="12189" spans="12:12">
      <c r="L12189" s="16" t="str">
        <f t="shared" si="446"/>
        <v>OP</v>
      </c>
    </row>
    <row r="12190" spans="12:12">
      <c r="L12190" s="16" t="str">
        <f t="shared" si="446"/>
        <v>OP</v>
      </c>
    </row>
    <row r="12191" spans="12:12">
      <c r="L12191" s="16" t="str">
        <f t="shared" si="446"/>
        <v>OP</v>
      </c>
    </row>
    <row r="12192" spans="12:12">
      <c r="L12192" s="16" t="str">
        <f t="shared" si="446"/>
        <v>OP</v>
      </c>
    </row>
    <row r="12193" spans="12:12">
      <c r="L12193" s="16" t="str">
        <f t="shared" si="446"/>
        <v>OP</v>
      </c>
    </row>
    <row r="12194" spans="12:12">
      <c r="L12194" s="16" t="str">
        <f t="shared" si="446"/>
        <v>OP</v>
      </c>
    </row>
    <row r="12195" spans="12:12">
      <c r="L12195" s="16" t="str">
        <f t="shared" si="446"/>
        <v>OP</v>
      </c>
    </row>
    <row r="12196" spans="12:12">
      <c r="L12196" s="16" t="str">
        <f t="shared" si="446"/>
        <v>OP</v>
      </c>
    </row>
    <row r="12197" spans="12:12">
      <c r="L12197" s="16" t="str">
        <f t="shared" si="446"/>
        <v>OP</v>
      </c>
    </row>
    <row r="12198" spans="12:12">
      <c r="L12198" s="16" t="str">
        <f t="shared" si="446"/>
        <v>OP</v>
      </c>
    </row>
    <row r="12199" spans="12:12">
      <c r="L12199" s="16" t="str">
        <f t="shared" si="446"/>
        <v>OP</v>
      </c>
    </row>
    <row r="12200" spans="12:12">
      <c r="L12200" s="16" t="str">
        <f t="shared" si="446"/>
        <v>OP</v>
      </c>
    </row>
    <row r="12201" spans="12:12">
      <c r="L12201" s="16" t="str">
        <f t="shared" si="446"/>
        <v>OP</v>
      </c>
    </row>
    <row r="12202" spans="12:12">
      <c r="L12202" s="16" t="str">
        <f t="shared" si="446"/>
        <v>OP</v>
      </c>
    </row>
    <row r="12203" spans="12:12">
      <c r="L12203" s="16" t="str">
        <f t="shared" si="446"/>
        <v>OP</v>
      </c>
    </row>
    <row r="12204" spans="12:12">
      <c r="L12204" s="16" t="str">
        <f t="shared" si="446"/>
        <v>OP</v>
      </c>
    </row>
    <row r="12205" spans="12:12">
      <c r="L12205" s="16" t="str">
        <f t="shared" si="446"/>
        <v>OP</v>
      </c>
    </row>
    <row r="12206" spans="12:12">
      <c r="L12206" s="16" t="str">
        <f t="shared" si="446"/>
        <v>OP</v>
      </c>
    </row>
    <row r="12207" spans="12:12">
      <c r="L12207" s="16" t="str">
        <f t="shared" si="446"/>
        <v>OP</v>
      </c>
    </row>
    <row r="12208" spans="12:12">
      <c r="L12208" s="16" t="str">
        <f t="shared" si="446"/>
        <v>OP</v>
      </c>
    </row>
    <row r="12209" spans="12:12">
      <c r="L12209" s="16" t="str">
        <f t="shared" si="446"/>
        <v>OP</v>
      </c>
    </row>
    <row r="12210" spans="12:12">
      <c r="L12210" s="16" t="str">
        <f t="shared" si="446"/>
        <v>OP</v>
      </c>
    </row>
    <row r="12211" spans="12:12">
      <c r="L12211" s="16" t="str">
        <f t="shared" si="446"/>
        <v>OP</v>
      </c>
    </row>
    <row r="12212" spans="12:12">
      <c r="L12212" s="16" t="str">
        <f t="shared" si="446"/>
        <v>OP</v>
      </c>
    </row>
    <row r="12213" spans="12:12">
      <c r="L12213" s="16" t="str">
        <f t="shared" si="446"/>
        <v>OP</v>
      </c>
    </row>
    <row r="12214" spans="12:12">
      <c r="L12214" s="16" t="str">
        <f t="shared" si="446"/>
        <v>OP</v>
      </c>
    </row>
    <row r="12215" spans="12:12">
      <c r="L12215" s="16" t="str">
        <f t="shared" si="446"/>
        <v>OP</v>
      </c>
    </row>
    <row r="12216" spans="12:12">
      <c r="L12216" s="16" t="str">
        <f t="shared" si="446"/>
        <v>OP</v>
      </c>
    </row>
    <row r="12217" spans="12:12">
      <c r="L12217" s="16" t="str">
        <f t="shared" si="446"/>
        <v>OP</v>
      </c>
    </row>
    <row r="12218" spans="12:12">
      <c r="L12218" s="16" t="str">
        <f t="shared" si="446"/>
        <v>OP</v>
      </c>
    </row>
    <row r="12219" spans="12:12">
      <c r="L12219" s="16" t="str">
        <f t="shared" si="446"/>
        <v>OP</v>
      </c>
    </row>
    <row r="12220" spans="12:12">
      <c r="L12220" s="16" t="str">
        <f t="shared" si="446"/>
        <v>OP</v>
      </c>
    </row>
    <row r="12221" spans="12:12">
      <c r="L12221" s="16" t="str">
        <f t="shared" si="446"/>
        <v>OP</v>
      </c>
    </row>
    <row r="12222" spans="12:12">
      <c r="L12222" s="16" t="str">
        <f t="shared" si="446"/>
        <v>OP</v>
      </c>
    </row>
    <row r="12223" spans="12:12">
      <c r="L12223" s="16" t="str">
        <f t="shared" si="446"/>
        <v>OP</v>
      </c>
    </row>
    <row r="12224" spans="12:12">
      <c r="L12224" s="16" t="str">
        <f t="shared" si="446"/>
        <v>OP</v>
      </c>
    </row>
    <row r="12225" spans="12:12">
      <c r="L12225" s="16" t="str">
        <f t="shared" si="446"/>
        <v>OP</v>
      </c>
    </row>
    <row r="12226" spans="12:12">
      <c r="L12226" s="16" t="str">
        <f t="shared" si="446"/>
        <v>OP</v>
      </c>
    </row>
    <row r="12227" spans="12:12">
      <c r="L12227" s="16" t="str">
        <f t="shared" si="446"/>
        <v>OP</v>
      </c>
    </row>
    <row r="12228" spans="12:12">
      <c r="L12228" s="16" t="str">
        <f t="shared" si="446"/>
        <v>OP</v>
      </c>
    </row>
    <row r="12229" spans="12:12">
      <c r="L12229" s="16" t="str">
        <f t="shared" si="446"/>
        <v>OP</v>
      </c>
    </row>
    <row r="12230" spans="12:12">
      <c r="L12230" s="16" t="str">
        <f t="shared" ref="L12230:L12293" si="447">IF(J12230&lt;0.9993,"OP","")</f>
        <v>OP</v>
      </c>
    </row>
    <row r="12231" spans="12:12">
      <c r="L12231" s="16" t="str">
        <f t="shared" si="447"/>
        <v>OP</v>
      </c>
    </row>
    <row r="12232" spans="12:12">
      <c r="L12232" s="16" t="str">
        <f t="shared" si="447"/>
        <v>OP</v>
      </c>
    </row>
    <row r="12233" spans="12:12">
      <c r="L12233" s="16" t="str">
        <f t="shared" si="447"/>
        <v>OP</v>
      </c>
    </row>
    <row r="12234" spans="12:12">
      <c r="L12234" s="16" t="str">
        <f t="shared" si="447"/>
        <v>OP</v>
      </c>
    </row>
    <row r="12235" spans="12:12">
      <c r="L12235" s="16" t="str">
        <f t="shared" si="447"/>
        <v>OP</v>
      </c>
    </row>
    <row r="12236" spans="12:12">
      <c r="L12236" s="16" t="str">
        <f t="shared" si="447"/>
        <v>OP</v>
      </c>
    </row>
    <row r="12237" spans="12:12">
      <c r="L12237" s="16" t="str">
        <f t="shared" si="447"/>
        <v>OP</v>
      </c>
    </row>
    <row r="12238" spans="12:12">
      <c r="L12238" s="16" t="str">
        <f t="shared" si="447"/>
        <v>OP</v>
      </c>
    </row>
    <row r="12239" spans="12:12">
      <c r="L12239" s="16" t="str">
        <f t="shared" si="447"/>
        <v>OP</v>
      </c>
    </row>
    <row r="12240" spans="12:12">
      <c r="L12240" s="16" t="str">
        <f t="shared" si="447"/>
        <v>OP</v>
      </c>
    </row>
    <row r="12241" spans="12:12">
      <c r="L12241" s="16" t="str">
        <f t="shared" si="447"/>
        <v>OP</v>
      </c>
    </row>
    <row r="12242" spans="12:12">
      <c r="L12242" s="16" t="str">
        <f t="shared" si="447"/>
        <v>OP</v>
      </c>
    </row>
    <row r="12243" spans="12:12">
      <c r="L12243" s="16" t="str">
        <f t="shared" si="447"/>
        <v>OP</v>
      </c>
    </row>
    <row r="12244" spans="12:12">
      <c r="L12244" s="16" t="str">
        <f t="shared" si="447"/>
        <v>OP</v>
      </c>
    </row>
    <row r="12245" spans="12:12">
      <c r="L12245" s="16" t="str">
        <f t="shared" si="447"/>
        <v>OP</v>
      </c>
    </row>
    <row r="12246" spans="12:12">
      <c r="L12246" s="16" t="str">
        <f t="shared" si="447"/>
        <v>OP</v>
      </c>
    </row>
    <row r="12247" spans="12:12">
      <c r="L12247" s="16" t="str">
        <f t="shared" si="447"/>
        <v>OP</v>
      </c>
    </row>
    <row r="12248" spans="12:12">
      <c r="L12248" s="16" t="str">
        <f t="shared" si="447"/>
        <v>OP</v>
      </c>
    </row>
    <row r="12249" spans="12:12">
      <c r="L12249" s="16" t="str">
        <f t="shared" si="447"/>
        <v>OP</v>
      </c>
    </row>
    <row r="12250" spans="12:12">
      <c r="L12250" s="16" t="str">
        <f t="shared" si="447"/>
        <v>OP</v>
      </c>
    </row>
    <row r="12251" spans="12:12">
      <c r="L12251" s="16" t="str">
        <f t="shared" si="447"/>
        <v>OP</v>
      </c>
    </row>
    <row r="12252" spans="12:12">
      <c r="L12252" s="16" t="str">
        <f t="shared" si="447"/>
        <v>OP</v>
      </c>
    </row>
    <row r="12253" spans="12:12">
      <c r="L12253" s="16" t="str">
        <f t="shared" si="447"/>
        <v>OP</v>
      </c>
    </row>
    <row r="12254" spans="12:12">
      <c r="L12254" s="16" t="str">
        <f t="shared" si="447"/>
        <v>OP</v>
      </c>
    </row>
    <row r="12255" spans="12:12">
      <c r="L12255" s="16" t="str">
        <f t="shared" si="447"/>
        <v>OP</v>
      </c>
    </row>
    <row r="12256" spans="12:12">
      <c r="L12256" s="16" t="str">
        <f t="shared" si="447"/>
        <v>OP</v>
      </c>
    </row>
    <row r="12257" spans="12:12">
      <c r="L12257" s="16" t="str">
        <f t="shared" si="447"/>
        <v>OP</v>
      </c>
    </row>
    <row r="12258" spans="12:12">
      <c r="L12258" s="16" t="str">
        <f t="shared" si="447"/>
        <v>OP</v>
      </c>
    </row>
    <row r="12259" spans="12:12">
      <c r="L12259" s="16" t="str">
        <f t="shared" si="447"/>
        <v>OP</v>
      </c>
    </row>
    <row r="12260" spans="12:12">
      <c r="L12260" s="16" t="str">
        <f t="shared" si="447"/>
        <v>OP</v>
      </c>
    </row>
    <row r="12261" spans="12:12">
      <c r="L12261" s="16" t="str">
        <f t="shared" si="447"/>
        <v>OP</v>
      </c>
    </row>
    <row r="12262" spans="12:12">
      <c r="L12262" s="16" t="str">
        <f t="shared" si="447"/>
        <v>OP</v>
      </c>
    </row>
    <row r="12263" spans="12:12">
      <c r="L12263" s="16" t="str">
        <f t="shared" si="447"/>
        <v>OP</v>
      </c>
    </row>
    <row r="12264" spans="12:12">
      <c r="L12264" s="16" t="str">
        <f t="shared" si="447"/>
        <v>OP</v>
      </c>
    </row>
    <row r="12265" spans="12:12">
      <c r="L12265" s="16" t="str">
        <f t="shared" si="447"/>
        <v>OP</v>
      </c>
    </row>
    <row r="12266" spans="12:12">
      <c r="L12266" s="16" t="str">
        <f t="shared" si="447"/>
        <v>OP</v>
      </c>
    </row>
    <row r="12267" spans="12:12">
      <c r="L12267" s="16" t="str">
        <f t="shared" si="447"/>
        <v>OP</v>
      </c>
    </row>
    <row r="12268" spans="12:12">
      <c r="L12268" s="16" t="str">
        <f t="shared" si="447"/>
        <v>OP</v>
      </c>
    </row>
    <row r="12269" spans="12:12">
      <c r="L12269" s="16" t="str">
        <f t="shared" si="447"/>
        <v>OP</v>
      </c>
    </row>
    <row r="12270" spans="12:12">
      <c r="L12270" s="16" t="str">
        <f t="shared" si="447"/>
        <v>OP</v>
      </c>
    </row>
    <row r="12271" spans="12:12">
      <c r="L12271" s="16" t="str">
        <f t="shared" si="447"/>
        <v>OP</v>
      </c>
    </row>
    <row r="12272" spans="12:12">
      <c r="L12272" s="16" t="str">
        <f t="shared" si="447"/>
        <v>OP</v>
      </c>
    </row>
    <row r="12273" spans="12:12">
      <c r="L12273" s="16" t="str">
        <f t="shared" si="447"/>
        <v>OP</v>
      </c>
    </row>
    <row r="12274" spans="12:12">
      <c r="L12274" s="16" t="str">
        <f t="shared" si="447"/>
        <v>OP</v>
      </c>
    </row>
    <row r="12275" spans="12:12">
      <c r="L12275" s="16" t="str">
        <f t="shared" si="447"/>
        <v>OP</v>
      </c>
    </row>
    <row r="12276" spans="12:12">
      <c r="L12276" s="16" t="str">
        <f t="shared" si="447"/>
        <v>OP</v>
      </c>
    </row>
    <row r="12277" spans="12:12">
      <c r="L12277" s="16" t="str">
        <f t="shared" si="447"/>
        <v>OP</v>
      </c>
    </row>
    <row r="12278" spans="12:12">
      <c r="L12278" s="16" t="str">
        <f t="shared" si="447"/>
        <v>OP</v>
      </c>
    </row>
    <row r="12279" spans="12:12">
      <c r="L12279" s="16" t="str">
        <f t="shared" si="447"/>
        <v>OP</v>
      </c>
    </row>
    <row r="12280" spans="12:12">
      <c r="L12280" s="16" t="str">
        <f t="shared" si="447"/>
        <v>OP</v>
      </c>
    </row>
    <row r="12281" spans="12:12">
      <c r="L12281" s="16" t="str">
        <f t="shared" si="447"/>
        <v>OP</v>
      </c>
    </row>
    <row r="12282" spans="12:12">
      <c r="L12282" s="16" t="str">
        <f t="shared" si="447"/>
        <v>OP</v>
      </c>
    </row>
    <row r="12283" spans="12:12">
      <c r="L12283" s="16" t="str">
        <f t="shared" si="447"/>
        <v>OP</v>
      </c>
    </row>
    <row r="12284" spans="12:12">
      <c r="L12284" s="16" t="str">
        <f t="shared" si="447"/>
        <v>OP</v>
      </c>
    </row>
    <row r="12285" spans="12:12">
      <c r="L12285" s="16" t="str">
        <f t="shared" si="447"/>
        <v>OP</v>
      </c>
    </row>
    <row r="12286" spans="12:12">
      <c r="L12286" s="16" t="str">
        <f t="shared" si="447"/>
        <v>OP</v>
      </c>
    </row>
    <row r="12287" spans="12:12">
      <c r="L12287" s="16" t="str">
        <f t="shared" si="447"/>
        <v>OP</v>
      </c>
    </row>
    <row r="12288" spans="12:12">
      <c r="L12288" s="16" t="str">
        <f t="shared" si="447"/>
        <v>OP</v>
      </c>
    </row>
    <row r="12289" spans="12:12">
      <c r="L12289" s="16" t="str">
        <f t="shared" si="447"/>
        <v>OP</v>
      </c>
    </row>
    <row r="12290" spans="12:12">
      <c r="L12290" s="16" t="str">
        <f t="shared" si="447"/>
        <v>OP</v>
      </c>
    </row>
    <row r="12291" spans="12:12">
      <c r="L12291" s="16" t="str">
        <f t="shared" si="447"/>
        <v>OP</v>
      </c>
    </row>
    <row r="12292" spans="12:12">
      <c r="L12292" s="16" t="str">
        <f t="shared" si="447"/>
        <v>OP</v>
      </c>
    </row>
    <row r="12293" spans="12:12">
      <c r="L12293" s="16" t="str">
        <f t="shared" si="447"/>
        <v>OP</v>
      </c>
    </row>
    <row r="12294" spans="12:12">
      <c r="L12294" s="16" t="str">
        <f t="shared" ref="L12294:L12357" si="448">IF(J12294&lt;0.9993,"OP","")</f>
        <v>OP</v>
      </c>
    </row>
    <row r="12295" spans="12:12">
      <c r="L12295" s="16" t="str">
        <f t="shared" si="448"/>
        <v>OP</v>
      </c>
    </row>
    <row r="12296" spans="12:12">
      <c r="L12296" s="16" t="str">
        <f t="shared" si="448"/>
        <v>OP</v>
      </c>
    </row>
    <row r="12297" spans="12:12">
      <c r="L12297" s="16" t="str">
        <f t="shared" si="448"/>
        <v>OP</v>
      </c>
    </row>
    <row r="12298" spans="12:12">
      <c r="L12298" s="16" t="str">
        <f t="shared" si="448"/>
        <v>OP</v>
      </c>
    </row>
    <row r="12299" spans="12:12">
      <c r="L12299" s="16" t="str">
        <f t="shared" si="448"/>
        <v>OP</v>
      </c>
    </row>
    <row r="12300" spans="12:12">
      <c r="L12300" s="16" t="str">
        <f t="shared" si="448"/>
        <v>OP</v>
      </c>
    </row>
    <row r="12301" spans="12:12">
      <c r="L12301" s="16" t="str">
        <f t="shared" si="448"/>
        <v>OP</v>
      </c>
    </row>
    <row r="12302" spans="12:12">
      <c r="L12302" s="16" t="str">
        <f t="shared" si="448"/>
        <v>OP</v>
      </c>
    </row>
    <row r="12303" spans="12:12">
      <c r="L12303" s="16" t="str">
        <f t="shared" si="448"/>
        <v>OP</v>
      </c>
    </row>
    <row r="12304" spans="12:12">
      <c r="L12304" s="16" t="str">
        <f t="shared" si="448"/>
        <v>OP</v>
      </c>
    </row>
    <row r="12305" spans="12:12">
      <c r="L12305" s="16" t="str">
        <f t="shared" si="448"/>
        <v>OP</v>
      </c>
    </row>
    <row r="12306" spans="12:12">
      <c r="L12306" s="16" t="str">
        <f t="shared" si="448"/>
        <v>OP</v>
      </c>
    </row>
    <row r="12307" spans="12:12">
      <c r="L12307" s="16" t="str">
        <f t="shared" si="448"/>
        <v>OP</v>
      </c>
    </row>
    <row r="12308" spans="12:12">
      <c r="L12308" s="16" t="str">
        <f t="shared" si="448"/>
        <v>OP</v>
      </c>
    </row>
    <row r="12309" spans="12:12">
      <c r="L12309" s="16" t="str">
        <f t="shared" si="448"/>
        <v>OP</v>
      </c>
    </row>
    <row r="12310" spans="12:12">
      <c r="L12310" s="16" t="str">
        <f t="shared" si="448"/>
        <v>OP</v>
      </c>
    </row>
    <row r="12311" spans="12:12">
      <c r="L12311" s="16" t="str">
        <f t="shared" si="448"/>
        <v>OP</v>
      </c>
    </row>
    <row r="12312" spans="12:12">
      <c r="L12312" s="16" t="str">
        <f t="shared" si="448"/>
        <v>OP</v>
      </c>
    </row>
    <row r="12313" spans="12:12">
      <c r="L12313" s="16" t="str">
        <f t="shared" si="448"/>
        <v>OP</v>
      </c>
    </row>
    <row r="12314" spans="12:12">
      <c r="L12314" s="16" t="str">
        <f t="shared" si="448"/>
        <v>OP</v>
      </c>
    </row>
    <row r="12315" spans="12:12">
      <c r="L12315" s="16" t="str">
        <f t="shared" si="448"/>
        <v>OP</v>
      </c>
    </row>
    <row r="12316" spans="12:12">
      <c r="L12316" s="16" t="str">
        <f t="shared" si="448"/>
        <v>OP</v>
      </c>
    </row>
    <row r="12317" spans="12:12">
      <c r="L12317" s="16" t="str">
        <f t="shared" si="448"/>
        <v>OP</v>
      </c>
    </row>
    <row r="12318" spans="12:12">
      <c r="L12318" s="16" t="str">
        <f t="shared" si="448"/>
        <v>OP</v>
      </c>
    </row>
    <row r="12319" spans="12:12">
      <c r="L12319" s="16" t="str">
        <f t="shared" si="448"/>
        <v>OP</v>
      </c>
    </row>
    <row r="12320" spans="12:12">
      <c r="L12320" s="16" t="str">
        <f t="shared" si="448"/>
        <v>OP</v>
      </c>
    </row>
    <row r="12321" spans="12:12">
      <c r="L12321" s="16" t="str">
        <f t="shared" si="448"/>
        <v>OP</v>
      </c>
    </row>
    <row r="12322" spans="12:12">
      <c r="L12322" s="16" t="str">
        <f t="shared" si="448"/>
        <v>OP</v>
      </c>
    </row>
    <row r="12323" spans="12:12">
      <c r="L12323" s="16" t="str">
        <f t="shared" si="448"/>
        <v>OP</v>
      </c>
    </row>
    <row r="12324" spans="12:12">
      <c r="L12324" s="16" t="str">
        <f t="shared" si="448"/>
        <v>OP</v>
      </c>
    </row>
    <row r="12325" spans="12:12">
      <c r="L12325" s="16" t="str">
        <f t="shared" si="448"/>
        <v>OP</v>
      </c>
    </row>
    <row r="12326" spans="12:12">
      <c r="L12326" s="16" t="str">
        <f t="shared" si="448"/>
        <v>OP</v>
      </c>
    </row>
    <row r="12327" spans="12:12">
      <c r="L12327" s="16" t="str">
        <f t="shared" si="448"/>
        <v>OP</v>
      </c>
    </row>
    <row r="12328" spans="12:12">
      <c r="L12328" s="16" t="str">
        <f t="shared" si="448"/>
        <v>OP</v>
      </c>
    </row>
    <row r="12329" spans="12:12">
      <c r="L12329" s="16" t="str">
        <f t="shared" si="448"/>
        <v>OP</v>
      </c>
    </row>
    <row r="12330" spans="12:12">
      <c r="L12330" s="16" t="str">
        <f t="shared" si="448"/>
        <v>OP</v>
      </c>
    </row>
    <row r="12331" spans="12:12">
      <c r="L12331" s="16" t="str">
        <f t="shared" si="448"/>
        <v>OP</v>
      </c>
    </row>
    <row r="12332" spans="12:12">
      <c r="L12332" s="16" t="str">
        <f t="shared" si="448"/>
        <v>OP</v>
      </c>
    </row>
    <row r="12333" spans="12:12">
      <c r="L12333" s="16" t="str">
        <f t="shared" si="448"/>
        <v>OP</v>
      </c>
    </row>
    <row r="12334" spans="12:12">
      <c r="L12334" s="16" t="str">
        <f t="shared" si="448"/>
        <v>OP</v>
      </c>
    </row>
    <row r="12335" spans="12:12">
      <c r="L12335" s="16" t="str">
        <f t="shared" si="448"/>
        <v>OP</v>
      </c>
    </row>
    <row r="12336" spans="12:12">
      <c r="L12336" s="16" t="str">
        <f t="shared" si="448"/>
        <v>OP</v>
      </c>
    </row>
    <row r="12337" spans="12:12">
      <c r="L12337" s="16" t="str">
        <f t="shared" si="448"/>
        <v>OP</v>
      </c>
    </row>
    <row r="12338" spans="12:12">
      <c r="L12338" s="16" t="str">
        <f t="shared" si="448"/>
        <v>OP</v>
      </c>
    </row>
    <row r="12339" spans="12:12">
      <c r="L12339" s="16" t="str">
        <f t="shared" si="448"/>
        <v>OP</v>
      </c>
    </row>
    <row r="12340" spans="12:12">
      <c r="L12340" s="16" t="str">
        <f t="shared" si="448"/>
        <v>OP</v>
      </c>
    </row>
    <row r="12341" spans="12:12">
      <c r="L12341" s="16" t="str">
        <f t="shared" si="448"/>
        <v>OP</v>
      </c>
    </row>
    <row r="12342" spans="12:12">
      <c r="L12342" s="16" t="str">
        <f t="shared" si="448"/>
        <v>OP</v>
      </c>
    </row>
    <row r="12343" spans="12:12">
      <c r="L12343" s="16" t="str">
        <f t="shared" si="448"/>
        <v>OP</v>
      </c>
    </row>
    <row r="12344" spans="12:12">
      <c r="L12344" s="16" t="str">
        <f t="shared" si="448"/>
        <v>OP</v>
      </c>
    </row>
    <row r="12345" spans="12:12">
      <c r="L12345" s="16" t="str">
        <f t="shared" si="448"/>
        <v>OP</v>
      </c>
    </row>
    <row r="12346" spans="12:12">
      <c r="L12346" s="16" t="str">
        <f t="shared" si="448"/>
        <v>OP</v>
      </c>
    </row>
    <row r="12347" spans="12:12">
      <c r="L12347" s="16" t="str">
        <f t="shared" si="448"/>
        <v>OP</v>
      </c>
    </row>
    <row r="12348" spans="12:12">
      <c r="L12348" s="16" t="str">
        <f t="shared" si="448"/>
        <v>OP</v>
      </c>
    </row>
    <row r="12349" spans="12:12">
      <c r="L12349" s="16" t="str">
        <f t="shared" si="448"/>
        <v>OP</v>
      </c>
    </row>
    <row r="12350" spans="12:12">
      <c r="L12350" s="16" t="str">
        <f t="shared" si="448"/>
        <v>OP</v>
      </c>
    </row>
    <row r="12351" spans="12:12">
      <c r="L12351" s="16" t="str">
        <f t="shared" si="448"/>
        <v>OP</v>
      </c>
    </row>
    <row r="12352" spans="12:12">
      <c r="L12352" s="16" t="str">
        <f t="shared" si="448"/>
        <v>OP</v>
      </c>
    </row>
    <row r="12353" spans="12:12">
      <c r="L12353" s="16" t="str">
        <f t="shared" si="448"/>
        <v>OP</v>
      </c>
    </row>
    <row r="12354" spans="12:12">
      <c r="L12354" s="16" t="str">
        <f t="shared" si="448"/>
        <v>OP</v>
      </c>
    </row>
    <row r="12355" spans="12:12">
      <c r="L12355" s="16" t="str">
        <f t="shared" si="448"/>
        <v>OP</v>
      </c>
    </row>
    <row r="12356" spans="12:12">
      <c r="L12356" s="16" t="str">
        <f t="shared" si="448"/>
        <v>OP</v>
      </c>
    </row>
    <row r="12357" spans="12:12">
      <c r="L12357" s="16" t="str">
        <f t="shared" si="448"/>
        <v>OP</v>
      </c>
    </row>
    <row r="12358" spans="12:12">
      <c r="L12358" s="16" t="str">
        <f t="shared" ref="L12358:L12421" si="449">IF(J12358&lt;0.9993,"OP","")</f>
        <v>OP</v>
      </c>
    </row>
    <row r="12359" spans="12:12">
      <c r="L12359" s="16" t="str">
        <f t="shared" si="449"/>
        <v>OP</v>
      </c>
    </row>
    <row r="12360" spans="12:12">
      <c r="L12360" s="16" t="str">
        <f t="shared" si="449"/>
        <v>OP</v>
      </c>
    </row>
    <row r="12361" spans="12:12">
      <c r="L12361" s="16" t="str">
        <f t="shared" si="449"/>
        <v>OP</v>
      </c>
    </row>
    <row r="12362" spans="12:12">
      <c r="L12362" s="16" t="str">
        <f t="shared" si="449"/>
        <v>OP</v>
      </c>
    </row>
    <row r="12363" spans="12:12">
      <c r="L12363" s="16" t="str">
        <f t="shared" si="449"/>
        <v>OP</v>
      </c>
    </row>
    <row r="12364" spans="12:12">
      <c r="L12364" s="16" t="str">
        <f t="shared" si="449"/>
        <v>OP</v>
      </c>
    </row>
    <row r="12365" spans="12:12">
      <c r="L12365" s="16" t="str">
        <f t="shared" si="449"/>
        <v>OP</v>
      </c>
    </row>
    <row r="12366" spans="12:12">
      <c r="L12366" s="16" t="str">
        <f t="shared" si="449"/>
        <v>OP</v>
      </c>
    </row>
    <row r="12367" spans="12:12">
      <c r="L12367" s="16" t="str">
        <f t="shared" si="449"/>
        <v>OP</v>
      </c>
    </row>
    <row r="12368" spans="12:12">
      <c r="L12368" s="16" t="str">
        <f t="shared" si="449"/>
        <v>OP</v>
      </c>
    </row>
    <row r="12369" spans="12:12">
      <c r="L12369" s="16" t="str">
        <f t="shared" si="449"/>
        <v>OP</v>
      </c>
    </row>
    <row r="12370" spans="12:12">
      <c r="L12370" s="16" t="str">
        <f t="shared" si="449"/>
        <v>OP</v>
      </c>
    </row>
    <row r="12371" spans="12:12">
      <c r="L12371" s="16" t="str">
        <f t="shared" si="449"/>
        <v>OP</v>
      </c>
    </row>
    <row r="12372" spans="12:12">
      <c r="L12372" s="16" t="str">
        <f t="shared" si="449"/>
        <v>OP</v>
      </c>
    </row>
    <row r="12373" spans="12:12">
      <c r="L12373" s="16" t="str">
        <f t="shared" si="449"/>
        <v>OP</v>
      </c>
    </row>
    <row r="12374" spans="12:12">
      <c r="L12374" s="16" t="str">
        <f t="shared" si="449"/>
        <v>OP</v>
      </c>
    </row>
    <row r="12375" spans="12:12">
      <c r="L12375" s="16" t="str">
        <f t="shared" si="449"/>
        <v>OP</v>
      </c>
    </row>
    <row r="12376" spans="12:12">
      <c r="L12376" s="16" t="str">
        <f t="shared" si="449"/>
        <v>OP</v>
      </c>
    </row>
    <row r="12377" spans="12:12">
      <c r="L12377" s="16" t="str">
        <f t="shared" si="449"/>
        <v>OP</v>
      </c>
    </row>
    <row r="12378" spans="12:12">
      <c r="L12378" s="16" t="str">
        <f t="shared" si="449"/>
        <v>OP</v>
      </c>
    </row>
    <row r="12379" spans="12:12">
      <c r="L12379" s="16" t="str">
        <f t="shared" si="449"/>
        <v>OP</v>
      </c>
    </row>
    <row r="12380" spans="12:12">
      <c r="L12380" s="16" t="str">
        <f t="shared" si="449"/>
        <v>OP</v>
      </c>
    </row>
    <row r="12381" spans="12:12">
      <c r="L12381" s="16" t="str">
        <f t="shared" si="449"/>
        <v>OP</v>
      </c>
    </row>
    <row r="12382" spans="12:12">
      <c r="L12382" s="16" t="str">
        <f t="shared" si="449"/>
        <v>OP</v>
      </c>
    </row>
    <row r="12383" spans="12:12">
      <c r="L12383" s="16" t="str">
        <f t="shared" si="449"/>
        <v>OP</v>
      </c>
    </row>
    <row r="12384" spans="12:12">
      <c r="L12384" s="16" t="str">
        <f t="shared" si="449"/>
        <v>OP</v>
      </c>
    </row>
    <row r="12385" spans="12:12">
      <c r="L12385" s="16" t="str">
        <f t="shared" si="449"/>
        <v>OP</v>
      </c>
    </row>
    <row r="12386" spans="12:12">
      <c r="L12386" s="16" t="str">
        <f t="shared" si="449"/>
        <v>OP</v>
      </c>
    </row>
    <row r="12387" spans="12:12">
      <c r="L12387" s="16" t="str">
        <f t="shared" si="449"/>
        <v>OP</v>
      </c>
    </row>
    <row r="12388" spans="12:12">
      <c r="L12388" s="16" t="str">
        <f t="shared" si="449"/>
        <v>OP</v>
      </c>
    </row>
    <row r="12389" spans="12:12">
      <c r="L12389" s="16" t="str">
        <f t="shared" si="449"/>
        <v>OP</v>
      </c>
    </row>
    <row r="12390" spans="12:12">
      <c r="L12390" s="16" t="str">
        <f t="shared" si="449"/>
        <v>OP</v>
      </c>
    </row>
    <row r="12391" spans="12:12">
      <c r="L12391" s="16" t="str">
        <f t="shared" si="449"/>
        <v>OP</v>
      </c>
    </row>
    <row r="12392" spans="12:12">
      <c r="L12392" s="16" t="str">
        <f t="shared" si="449"/>
        <v>OP</v>
      </c>
    </row>
    <row r="12393" spans="12:12">
      <c r="L12393" s="16" t="str">
        <f t="shared" si="449"/>
        <v>OP</v>
      </c>
    </row>
    <row r="12394" spans="12:12">
      <c r="L12394" s="16" t="str">
        <f t="shared" si="449"/>
        <v>OP</v>
      </c>
    </row>
    <row r="12395" spans="12:12">
      <c r="L12395" s="16" t="str">
        <f t="shared" si="449"/>
        <v>OP</v>
      </c>
    </row>
    <row r="12396" spans="12:12">
      <c r="L12396" s="16" t="str">
        <f t="shared" si="449"/>
        <v>OP</v>
      </c>
    </row>
    <row r="12397" spans="12:12">
      <c r="L12397" s="16" t="str">
        <f t="shared" si="449"/>
        <v>OP</v>
      </c>
    </row>
    <row r="12398" spans="12:12">
      <c r="L12398" s="16" t="str">
        <f t="shared" si="449"/>
        <v>OP</v>
      </c>
    </row>
    <row r="12399" spans="12:12">
      <c r="L12399" s="16" t="str">
        <f t="shared" si="449"/>
        <v>OP</v>
      </c>
    </row>
    <row r="12400" spans="12:12">
      <c r="L12400" s="16" t="str">
        <f t="shared" si="449"/>
        <v>OP</v>
      </c>
    </row>
    <row r="12401" spans="12:12">
      <c r="L12401" s="16" t="str">
        <f t="shared" si="449"/>
        <v>OP</v>
      </c>
    </row>
    <row r="12402" spans="12:12">
      <c r="L12402" s="16" t="str">
        <f t="shared" si="449"/>
        <v>OP</v>
      </c>
    </row>
    <row r="12403" spans="12:12">
      <c r="L12403" s="16" t="str">
        <f t="shared" si="449"/>
        <v>OP</v>
      </c>
    </row>
    <row r="12404" spans="12:12">
      <c r="L12404" s="16" t="str">
        <f t="shared" si="449"/>
        <v>OP</v>
      </c>
    </row>
    <row r="12405" spans="12:12">
      <c r="L12405" s="16" t="str">
        <f t="shared" si="449"/>
        <v>OP</v>
      </c>
    </row>
    <row r="12406" spans="12:12">
      <c r="L12406" s="16" t="str">
        <f t="shared" si="449"/>
        <v>OP</v>
      </c>
    </row>
    <row r="12407" spans="12:12">
      <c r="L12407" s="16" t="str">
        <f t="shared" si="449"/>
        <v>OP</v>
      </c>
    </row>
    <row r="12408" spans="12:12">
      <c r="L12408" s="16" t="str">
        <f t="shared" si="449"/>
        <v>OP</v>
      </c>
    </row>
    <row r="12409" spans="12:12">
      <c r="L12409" s="16" t="str">
        <f t="shared" si="449"/>
        <v>OP</v>
      </c>
    </row>
    <row r="12410" spans="12:12">
      <c r="L12410" s="16" t="str">
        <f t="shared" si="449"/>
        <v>OP</v>
      </c>
    </row>
    <row r="12411" spans="12:12">
      <c r="L12411" s="16" t="str">
        <f t="shared" si="449"/>
        <v>OP</v>
      </c>
    </row>
    <row r="12412" spans="12:12">
      <c r="L12412" s="16" t="str">
        <f t="shared" si="449"/>
        <v>OP</v>
      </c>
    </row>
    <row r="12413" spans="12:12">
      <c r="L12413" s="16" t="str">
        <f t="shared" si="449"/>
        <v>OP</v>
      </c>
    </row>
    <row r="12414" spans="12:12">
      <c r="L12414" s="16" t="str">
        <f t="shared" si="449"/>
        <v>OP</v>
      </c>
    </row>
    <row r="12415" spans="12:12">
      <c r="L12415" s="16" t="str">
        <f t="shared" si="449"/>
        <v>OP</v>
      </c>
    </row>
    <row r="12416" spans="12:12">
      <c r="L12416" s="16" t="str">
        <f t="shared" si="449"/>
        <v>OP</v>
      </c>
    </row>
    <row r="12417" spans="12:12">
      <c r="L12417" s="16" t="str">
        <f t="shared" si="449"/>
        <v>OP</v>
      </c>
    </row>
    <row r="12418" spans="12:12">
      <c r="L12418" s="16" t="str">
        <f t="shared" si="449"/>
        <v>OP</v>
      </c>
    </row>
    <row r="12419" spans="12:12">
      <c r="L12419" s="16" t="str">
        <f t="shared" si="449"/>
        <v>OP</v>
      </c>
    </row>
    <row r="12420" spans="12:12">
      <c r="L12420" s="16" t="str">
        <f t="shared" si="449"/>
        <v>OP</v>
      </c>
    </row>
    <row r="12421" spans="12:12">
      <c r="L12421" s="16" t="str">
        <f t="shared" si="449"/>
        <v>OP</v>
      </c>
    </row>
    <row r="12422" spans="12:12">
      <c r="L12422" s="16" t="str">
        <f t="shared" ref="L12422:L12485" si="450">IF(J12422&lt;0.9993,"OP","")</f>
        <v>OP</v>
      </c>
    </row>
    <row r="12423" spans="12:12">
      <c r="L12423" s="16" t="str">
        <f t="shared" si="450"/>
        <v>OP</v>
      </c>
    </row>
    <row r="12424" spans="12:12">
      <c r="L12424" s="16" t="str">
        <f t="shared" si="450"/>
        <v>OP</v>
      </c>
    </row>
    <row r="12425" spans="12:12">
      <c r="L12425" s="16" t="str">
        <f t="shared" si="450"/>
        <v>OP</v>
      </c>
    </row>
    <row r="12426" spans="12:12">
      <c r="L12426" s="16" t="str">
        <f t="shared" si="450"/>
        <v>OP</v>
      </c>
    </row>
    <row r="12427" spans="12:12">
      <c r="L12427" s="16" t="str">
        <f t="shared" si="450"/>
        <v>OP</v>
      </c>
    </row>
    <row r="12428" spans="12:12">
      <c r="L12428" s="16" t="str">
        <f t="shared" si="450"/>
        <v>OP</v>
      </c>
    </row>
    <row r="12429" spans="12:12">
      <c r="L12429" s="16" t="str">
        <f t="shared" si="450"/>
        <v>OP</v>
      </c>
    </row>
    <row r="12430" spans="12:12">
      <c r="L12430" s="16" t="str">
        <f t="shared" si="450"/>
        <v>OP</v>
      </c>
    </row>
    <row r="12431" spans="12:12">
      <c r="L12431" s="16" t="str">
        <f t="shared" si="450"/>
        <v>OP</v>
      </c>
    </row>
    <row r="12432" spans="12:12">
      <c r="L12432" s="16" t="str">
        <f t="shared" si="450"/>
        <v>OP</v>
      </c>
    </row>
    <row r="12433" spans="12:12">
      <c r="L12433" s="16" t="str">
        <f t="shared" si="450"/>
        <v>OP</v>
      </c>
    </row>
    <row r="12434" spans="12:12">
      <c r="L12434" s="16" t="str">
        <f t="shared" si="450"/>
        <v>OP</v>
      </c>
    </row>
    <row r="12435" spans="12:12">
      <c r="L12435" s="16" t="str">
        <f t="shared" si="450"/>
        <v>OP</v>
      </c>
    </row>
    <row r="12436" spans="12:12">
      <c r="L12436" s="16" t="str">
        <f t="shared" si="450"/>
        <v>OP</v>
      </c>
    </row>
    <row r="12437" spans="12:12">
      <c r="L12437" s="16" t="str">
        <f t="shared" si="450"/>
        <v>OP</v>
      </c>
    </row>
    <row r="12438" spans="12:12">
      <c r="L12438" s="16" t="str">
        <f t="shared" si="450"/>
        <v>OP</v>
      </c>
    </row>
    <row r="12439" spans="12:12">
      <c r="L12439" s="16" t="str">
        <f t="shared" si="450"/>
        <v>OP</v>
      </c>
    </row>
    <row r="12440" spans="12:12">
      <c r="L12440" s="16" t="str">
        <f t="shared" si="450"/>
        <v>OP</v>
      </c>
    </row>
    <row r="12441" spans="12:12">
      <c r="L12441" s="16" t="str">
        <f t="shared" si="450"/>
        <v>OP</v>
      </c>
    </row>
    <row r="12442" spans="12:12">
      <c r="L12442" s="16" t="str">
        <f t="shared" si="450"/>
        <v>OP</v>
      </c>
    </row>
    <row r="12443" spans="12:12">
      <c r="L12443" s="16" t="str">
        <f t="shared" si="450"/>
        <v>OP</v>
      </c>
    </row>
    <row r="12444" spans="12:12">
      <c r="L12444" s="16" t="str">
        <f t="shared" si="450"/>
        <v>OP</v>
      </c>
    </row>
    <row r="12445" spans="12:12">
      <c r="L12445" s="16" t="str">
        <f t="shared" si="450"/>
        <v>OP</v>
      </c>
    </row>
    <row r="12446" spans="12:12">
      <c r="L12446" s="16" t="str">
        <f t="shared" si="450"/>
        <v>OP</v>
      </c>
    </row>
    <row r="12447" spans="12:12">
      <c r="L12447" s="16" t="str">
        <f t="shared" si="450"/>
        <v>OP</v>
      </c>
    </row>
    <row r="12448" spans="12:12">
      <c r="L12448" s="16" t="str">
        <f t="shared" si="450"/>
        <v>OP</v>
      </c>
    </row>
    <row r="12449" spans="12:12">
      <c r="L12449" s="16" t="str">
        <f t="shared" si="450"/>
        <v>OP</v>
      </c>
    </row>
    <row r="12450" spans="12:12">
      <c r="L12450" s="16" t="str">
        <f t="shared" si="450"/>
        <v>OP</v>
      </c>
    </row>
    <row r="12451" spans="12:12">
      <c r="L12451" s="16" t="str">
        <f t="shared" si="450"/>
        <v>OP</v>
      </c>
    </row>
    <row r="12452" spans="12:12">
      <c r="L12452" s="16" t="str">
        <f t="shared" si="450"/>
        <v>OP</v>
      </c>
    </row>
    <row r="12453" spans="12:12">
      <c r="L12453" s="16" t="str">
        <f t="shared" si="450"/>
        <v>OP</v>
      </c>
    </row>
    <row r="12454" spans="12:12">
      <c r="L12454" s="16" t="str">
        <f t="shared" si="450"/>
        <v>OP</v>
      </c>
    </row>
    <row r="12455" spans="12:12">
      <c r="L12455" s="16" t="str">
        <f t="shared" si="450"/>
        <v>OP</v>
      </c>
    </row>
    <row r="12456" spans="12:12">
      <c r="L12456" s="16" t="str">
        <f t="shared" si="450"/>
        <v>OP</v>
      </c>
    </row>
    <row r="12457" spans="12:12">
      <c r="L12457" s="16" t="str">
        <f t="shared" si="450"/>
        <v>OP</v>
      </c>
    </row>
    <row r="12458" spans="12:12">
      <c r="L12458" s="16" t="str">
        <f t="shared" si="450"/>
        <v>OP</v>
      </c>
    </row>
    <row r="12459" spans="12:12">
      <c r="L12459" s="16" t="str">
        <f t="shared" si="450"/>
        <v>OP</v>
      </c>
    </row>
    <row r="12460" spans="12:12">
      <c r="L12460" s="16" t="str">
        <f t="shared" si="450"/>
        <v>OP</v>
      </c>
    </row>
    <row r="12461" spans="12:12">
      <c r="L12461" s="16" t="str">
        <f t="shared" si="450"/>
        <v>OP</v>
      </c>
    </row>
    <row r="12462" spans="12:12">
      <c r="L12462" s="16" t="str">
        <f t="shared" si="450"/>
        <v>OP</v>
      </c>
    </row>
    <row r="12463" spans="12:12">
      <c r="L12463" s="16" t="str">
        <f t="shared" si="450"/>
        <v>OP</v>
      </c>
    </row>
    <row r="12464" spans="12:12">
      <c r="L12464" s="16" t="str">
        <f t="shared" si="450"/>
        <v>OP</v>
      </c>
    </row>
    <row r="12465" spans="12:12">
      <c r="L12465" s="16" t="str">
        <f t="shared" si="450"/>
        <v>OP</v>
      </c>
    </row>
    <row r="12466" spans="12:12">
      <c r="L12466" s="16" t="str">
        <f t="shared" si="450"/>
        <v>OP</v>
      </c>
    </row>
    <row r="12467" spans="12:12">
      <c r="L12467" s="16" t="str">
        <f t="shared" si="450"/>
        <v>OP</v>
      </c>
    </row>
    <row r="12468" spans="12:12">
      <c r="L12468" s="16" t="str">
        <f t="shared" si="450"/>
        <v>OP</v>
      </c>
    </row>
    <row r="12469" spans="12:12">
      <c r="L12469" s="16" t="str">
        <f t="shared" si="450"/>
        <v>OP</v>
      </c>
    </row>
    <row r="12470" spans="12:12">
      <c r="L12470" s="16" t="str">
        <f t="shared" si="450"/>
        <v>OP</v>
      </c>
    </row>
    <row r="12471" spans="12:12">
      <c r="L12471" s="16" t="str">
        <f t="shared" si="450"/>
        <v>OP</v>
      </c>
    </row>
    <row r="12472" spans="12:12">
      <c r="L12472" s="16" t="str">
        <f t="shared" si="450"/>
        <v>OP</v>
      </c>
    </row>
    <row r="12473" spans="12:12">
      <c r="L12473" s="16" t="str">
        <f t="shared" si="450"/>
        <v>OP</v>
      </c>
    </row>
    <row r="12474" spans="12:12">
      <c r="L12474" s="16" t="str">
        <f t="shared" si="450"/>
        <v>OP</v>
      </c>
    </row>
    <row r="12475" spans="12:12">
      <c r="L12475" s="16" t="str">
        <f t="shared" si="450"/>
        <v>OP</v>
      </c>
    </row>
    <row r="12476" spans="12:12">
      <c r="L12476" s="16" t="str">
        <f t="shared" si="450"/>
        <v>OP</v>
      </c>
    </row>
    <row r="12477" spans="12:12">
      <c r="L12477" s="16" t="str">
        <f t="shared" si="450"/>
        <v>OP</v>
      </c>
    </row>
    <row r="12478" spans="12:12">
      <c r="L12478" s="16" t="str">
        <f t="shared" si="450"/>
        <v>OP</v>
      </c>
    </row>
    <row r="12479" spans="12:12">
      <c r="L12479" s="16" t="str">
        <f t="shared" si="450"/>
        <v>OP</v>
      </c>
    </row>
    <row r="12480" spans="12:12">
      <c r="L12480" s="16" t="str">
        <f t="shared" si="450"/>
        <v>OP</v>
      </c>
    </row>
    <row r="12481" spans="12:12">
      <c r="L12481" s="16" t="str">
        <f t="shared" si="450"/>
        <v>OP</v>
      </c>
    </row>
    <row r="12482" spans="12:12">
      <c r="L12482" s="16" t="str">
        <f t="shared" si="450"/>
        <v>OP</v>
      </c>
    </row>
    <row r="12483" spans="12:12">
      <c r="L12483" s="16" t="str">
        <f t="shared" si="450"/>
        <v>OP</v>
      </c>
    </row>
    <row r="12484" spans="12:12">
      <c r="L12484" s="16" t="str">
        <f t="shared" si="450"/>
        <v>OP</v>
      </c>
    </row>
    <row r="12485" spans="12:12">
      <c r="L12485" s="16" t="str">
        <f t="shared" si="450"/>
        <v>OP</v>
      </c>
    </row>
    <row r="12486" spans="12:12">
      <c r="L12486" s="16" t="str">
        <f t="shared" ref="L12486:L12549" si="451">IF(J12486&lt;0.9993,"OP","")</f>
        <v>OP</v>
      </c>
    </row>
    <row r="12487" spans="12:12">
      <c r="L12487" s="16" t="str">
        <f t="shared" si="451"/>
        <v>OP</v>
      </c>
    </row>
    <row r="12488" spans="12:12">
      <c r="L12488" s="16" t="str">
        <f t="shared" si="451"/>
        <v>OP</v>
      </c>
    </row>
    <row r="12489" spans="12:12">
      <c r="L12489" s="16" t="str">
        <f t="shared" si="451"/>
        <v>OP</v>
      </c>
    </row>
    <row r="12490" spans="12:12">
      <c r="L12490" s="16" t="str">
        <f t="shared" si="451"/>
        <v>OP</v>
      </c>
    </row>
    <row r="12491" spans="12:12">
      <c r="L12491" s="16" t="str">
        <f t="shared" si="451"/>
        <v>OP</v>
      </c>
    </row>
    <row r="12492" spans="12:12">
      <c r="L12492" s="16" t="str">
        <f t="shared" si="451"/>
        <v>OP</v>
      </c>
    </row>
    <row r="12493" spans="12:12">
      <c r="L12493" s="16" t="str">
        <f t="shared" si="451"/>
        <v>OP</v>
      </c>
    </row>
    <row r="12494" spans="12:12">
      <c r="L12494" s="16" t="str">
        <f t="shared" si="451"/>
        <v>OP</v>
      </c>
    </row>
    <row r="12495" spans="12:12">
      <c r="L12495" s="16" t="str">
        <f t="shared" si="451"/>
        <v>OP</v>
      </c>
    </row>
    <row r="12496" spans="12:12">
      <c r="L12496" s="16" t="str">
        <f t="shared" si="451"/>
        <v>OP</v>
      </c>
    </row>
    <row r="12497" spans="12:12">
      <c r="L12497" s="16" t="str">
        <f t="shared" si="451"/>
        <v>OP</v>
      </c>
    </row>
    <row r="12498" spans="12:12">
      <c r="L12498" s="16" t="str">
        <f t="shared" si="451"/>
        <v>OP</v>
      </c>
    </row>
    <row r="12499" spans="12:12">
      <c r="L12499" s="16" t="str">
        <f t="shared" si="451"/>
        <v>OP</v>
      </c>
    </row>
    <row r="12500" spans="12:12">
      <c r="L12500" s="16" t="str">
        <f t="shared" si="451"/>
        <v>OP</v>
      </c>
    </row>
    <row r="12501" spans="12:12">
      <c r="L12501" s="16" t="str">
        <f t="shared" si="451"/>
        <v>OP</v>
      </c>
    </row>
    <row r="12502" spans="12:12">
      <c r="L12502" s="16" t="str">
        <f t="shared" si="451"/>
        <v>OP</v>
      </c>
    </row>
    <row r="12503" spans="12:12">
      <c r="L12503" s="16" t="str">
        <f t="shared" si="451"/>
        <v>OP</v>
      </c>
    </row>
    <row r="12504" spans="12:12">
      <c r="L12504" s="16" t="str">
        <f t="shared" si="451"/>
        <v>OP</v>
      </c>
    </row>
    <row r="12505" spans="12:12">
      <c r="L12505" s="16" t="str">
        <f t="shared" si="451"/>
        <v>OP</v>
      </c>
    </row>
    <row r="12506" spans="12:12">
      <c r="L12506" s="16" t="str">
        <f t="shared" si="451"/>
        <v>OP</v>
      </c>
    </row>
    <row r="12507" spans="12:12">
      <c r="L12507" s="16" t="str">
        <f t="shared" si="451"/>
        <v>OP</v>
      </c>
    </row>
    <row r="12508" spans="12:12">
      <c r="L12508" s="16" t="str">
        <f t="shared" si="451"/>
        <v>OP</v>
      </c>
    </row>
    <row r="12509" spans="12:12">
      <c r="L12509" s="16" t="str">
        <f t="shared" si="451"/>
        <v>OP</v>
      </c>
    </row>
    <row r="12510" spans="12:12">
      <c r="L12510" s="16" t="str">
        <f t="shared" si="451"/>
        <v>OP</v>
      </c>
    </row>
    <row r="12511" spans="12:12">
      <c r="L12511" s="16" t="str">
        <f t="shared" si="451"/>
        <v>OP</v>
      </c>
    </row>
    <row r="12512" spans="12:12">
      <c r="L12512" s="16" t="str">
        <f t="shared" si="451"/>
        <v>OP</v>
      </c>
    </row>
    <row r="12513" spans="12:12">
      <c r="L12513" s="16" t="str">
        <f t="shared" si="451"/>
        <v>OP</v>
      </c>
    </row>
    <row r="12514" spans="12:12">
      <c r="L12514" s="16" t="str">
        <f t="shared" si="451"/>
        <v>OP</v>
      </c>
    </row>
    <row r="12515" spans="12:12">
      <c r="L12515" s="16" t="str">
        <f t="shared" si="451"/>
        <v>OP</v>
      </c>
    </row>
    <row r="12516" spans="12:12">
      <c r="L12516" s="16" t="str">
        <f t="shared" si="451"/>
        <v>OP</v>
      </c>
    </row>
    <row r="12517" spans="12:12">
      <c r="L12517" s="16" t="str">
        <f t="shared" si="451"/>
        <v>OP</v>
      </c>
    </row>
    <row r="12518" spans="12:12">
      <c r="L12518" s="16" t="str">
        <f t="shared" si="451"/>
        <v>OP</v>
      </c>
    </row>
    <row r="12519" spans="12:12">
      <c r="L12519" s="16" t="str">
        <f t="shared" si="451"/>
        <v>OP</v>
      </c>
    </row>
    <row r="12520" spans="12:12">
      <c r="L12520" s="16" t="str">
        <f t="shared" si="451"/>
        <v>OP</v>
      </c>
    </row>
    <row r="12521" spans="12:12">
      <c r="L12521" s="16" t="str">
        <f t="shared" si="451"/>
        <v>OP</v>
      </c>
    </row>
    <row r="12522" spans="12:12">
      <c r="L12522" s="16" t="str">
        <f t="shared" si="451"/>
        <v>OP</v>
      </c>
    </row>
    <row r="12523" spans="12:12">
      <c r="L12523" s="16" t="str">
        <f t="shared" si="451"/>
        <v>OP</v>
      </c>
    </row>
    <row r="12524" spans="12:12">
      <c r="L12524" s="16" t="str">
        <f t="shared" si="451"/>
        <v>OP</v>
      </c>
    </row>
    <row r="12525" spans="12:12">
      <c r="L12525" s="16" t="str">
        <f t="shared" si="451"/>
        <v>OP</v>
      </c>
    </row>
    <row r="12526" spans="12:12">
      <c r="L12526" s="16" t="str">
        <f t="shared" si="451"/>
        <v>OP</v>
      </c>
    </row>
    <row r="12527" spans="12:12">
      <c r="L12527" s="16" t="str">
        <f t="shared" si="451"/>
        <v>OP</v>
      </c>
    </row>
    <row r="12528" spans="12:12">
      <c r="L12528" s="16" t="str">
        <f t="shared" si="451"/>
        <v>OP</v>
      </c>
    </row>
    <row r="12529" spans="12:12">
      <c r="L12529" s="16" t="str">
        <f t="shared" si="451"/>
        <v>OP</v>
      </c>
    </row>
    <row r="12530" spans="12:12">
      <c r="L12530" s="16" t="str">
        <f t="shared" si="451"/>
        <v>OP</v>
      </c>
    </row>
    <row r="12531" spans="12:12">
      <c r="L12531" s="16" t="str">
        <f t="shared" si="451"/>
        <v>OP</v>
      </c>
    </row>
    <row r="12532" spans="12:12">
      <c r="L12532" s="16" t="str">
        <f t="shared" si="451"/>
        <v>OP</v>
      </c>
    </row>
    <row r="12533" spans="12:12">
      <c r="L12533" s="16" t="str">
        <f t="shared" si="451"/>
        <v>OP</v>
      </c>
    </row>
    <row r="12534" spans="12:12">
      <c r="L12534" s="16" t="str">
        <f t="shared" si="451"/>
        <v>OP</v>
      </c>
    </row>
    <row r="12535" spans="12:12">
      <c r="L12535" s="16" t="str">
        <f t="shared" si="451"/>
        <v>OP</v>
      </c>
    </row>
    <row r="12536" spans="12:12">
      <c r="L12536" s="16" t="str">
        <f t="shared" si="451"/>
        <v>OP</v>
      </c>
    </row>
    <row r="12537" spans="12:12">
      <c r="L12537" s="16" t="str">
        <f t="shared" si="451"/>
        <v>OP</v>
      </c>
    </row>
    <row r="12538" spans="12:12">
      <c r="L12538" s="16" t="str">
        <f t="shared" si="451"/>
        <v>OP</v>
      </c>
    </row>
    <row r="12539" spans="12:12">
      <c r="L12539" s="16" t="str">
        <f t="shared" si="451"/>
        <v>OP</v>
      </c>
    </row>
    <row r="12540" spans="12:12">
      <c r="L12540" s="16" t="str">
        <f t="shared" si="451"/>
        <v>OP</v>
      </c>
    </row>
    <row r="12541" spans="12:12">
      <c r="L12541" s="16" t="str">
        <f t="shared" si="451"/>
        <v>OP</v>
      </c>
    </row>
    <row r="12542" spans="12:12">
      <c r="L12542" s="16" t="str">
        <f t="shared" si="451"/>
        <v>OP</v>
      </c>
    </row>
    <row r="12543" spans="12:12">
      <c r="L12543" s="16" t="str">
        <f t="shared" si="451"/>
        <v>OP</v>
      </c>
    </row>
    <row r="12544" spans="12:12">
      <c r="L12544" s="16" t="str">
        <f t="shared" si="451"/>
        <v>OP</v>
      </c>
    </row>
    <row r="12545" spans="12:12">
      <c r="L12545" s="16" t="str">
        <f t="shared" si="451"/>
        <v>OP</v>
      </c>
    </row>
    <row r="12546" spans="12:12">
      <c r="L12546" s="16" t="str">
        <f t="shared" si="451"/>
        <v>OP</v>
      </c>
    </row>
    <row r="12547" spans="12:12">
      <c r="L12547" s="16" t="str">
        <f t="shared" si="451"/>
        <v>OP</v>
      </c>
    </row>
    <row r="12548" spans="12:12">
      <c r="L12548" s="16" t="str">
        <f t="shared" si="451"/>
        <v>OP</v>
      </c>
    </row>
    <row r="12549" spans="12:12">
      <c r="L12549" s="16" t="str">
        <f t="shared" si="451"/>
        <v>OP</v>
      </c>
    </row>
    <row r="12550" spans="12:12">
      <c r="L12550" s="16" t="str">
        <f t="shared" ref="L12550:L12613" si="452">IF(J12550&lt;0.9993,"OP","")</f>
        <v>OP</v>
      </c>
    </row>
    <row r="12551" spans="12:12">
      <c r="L12551" s="16" t="str">
        <f t="shared" si="452"/>
        <v>OP</v>
      </c>
    </row>
    <row r="12552" spans="12:12">
      <c r="L12552" s="16" t="str">
        <f t="shared" si="452"/>
        <v>OP</v>
      </c>
    </row>
    <row r="12553" spans="12:12">
      <c r="L12553" s="16" t="str">
        <f t="shared" si="452"/>
        <v>OP</v>
      </c>
    </row>
    <row r="12554" spans="12:12">
      <c r="L12554" s="16" t="str">
        <f t="shared" si="452"/>
        <v>OP</v>
      </c>
    </row>
    <row r="12555" spans="12:12">
      <c r="L12555" s="16" t="str">
        <f t="shared" si="452"/>
        <v>OP</v>
      </c>
    </row>
    <row r="12556" spans="12:12">
      <c r="L12556" s="16" t="str">
        <f t="shared" si="452"/>
        <v>OP</v>
      </c>
    </row>
    <row r="12557" spans="12:12">
      <c r="L12557" s="16" t="str">
        <f t="shared" si="452"/>
        <v>OP</v>
      </c>
    </row>
    <row r="12558" spans="12:12">
      <c r="L12558" s="16" t="str">
        <f t="shared" si="452"/>
        <v>OP</v>
      </c>
    </row>
    <row r="12559" spans="12:12">
      <c r="L12559" s="16" t="str">
        <f t="shared" si="452"/>
        <v>OP</v>
      </c>
    </row>
    <row r="12560" spans="12:12">
      <c r="L12560" s="16" t="str">
        <f t="shared" si="452"/>
        <v>OP</v>
      </c>
    </row>
    <row r="12561" spans="12:12">
      <c r="L12561" s="16" t="str">
        <f t="shared" si="452"/>
        <v>OP</v>
      </c>
    </row>
    <row r="12562" spans="12:12">
      <c r="L12562" s="16" t="str">
        <f t="shared" si="452"/>
        <v>OP</v>
      </c>
    </row>
    <row r="12563" spans="12:12">
      <c r="L12563" s="16" t="str">
        <f t="shared" si="452"/>
        <v>OP</v>
      </c>
    </row>
    <row r="12564" spans="12:12">
      <c r="L12564" s="16" t="str">
        <f t="shared" si="452"/>
        <v>OP</v>
      </c>
    </row>
    <row r="12565" spans="12:12">
      <c r="L12565" s="16" t="str">
        <f t="shared" si="452"/>
        <v>OP</v>
      </c>
    </row>
    <row r="12566" spans="12:12">
      <c r="L12566" s="16" t="str">
        <f t="shared" si="452"/>
        <v>OP</v>
      </c>
    </row>
    <row r="12567" spans="12:12">
      <c r="L12567" s="16" t="str">
        <f t="shared" si="452"/>
        <v>OP</v>
      </c>
    </row>
    <row r="12568" spans="12:12">
      <c r="L12568" s="16" t="str">
        <f t="shared" si="452"/>
        <v>OP</v>
      </c>
    </row>
    <row r="12569" spans="12:12">
      <c r="L12569" s="16" t="str">
        <f t="shared" si="452"/>
        <v>OP</v>
      </c>
    </row>
    <row r="12570" spans="12:12">
      <c r="L12570" s="16" t="str">
        <f t="shared" si="452"/>
        <v>OP</v>
      </c>
    </row>
    <row r="12571" spans="12:12">
      <c r="L12571" s="16" t="str">
        <f t="shared" si="452"/>
        <v>OP</v>
      </c>
    </row>
    <row r="12572" spans="12:12">
      <c r="L12572" s="16" t="str">
        <f t="shared" si="452"/>
        <v>OP</v>
      </c>
    </row>
    <row r="12573" spans="12:12">
      <c r="L12573" s="16" t="str">
        <f t="shared" si="452"/>
        <v>OP</v>
      </c>
    </row>
    <row r="12574" spans="12:12">
      <c r="L12574" s="16" t="str">
        <f t="shared" si="452"/>
        <v>OP</v>
      </c>
    </row>
    <row r="12575" spans="12:12">
      <c r="L12575" s="16" t="str">
        <f t="shared" si="452"/>
        <v>OP</v>
      </c>
    </row>
    <row r="12576" spans="12:12">
      <c r="L12576" s="16" t="str">
        <f t="shared" si="452"/>
        <v>OP</v>
      </c>
    </row>
    <row r="12577" spans="12:12">
      <c r="L12577" s="16" t="str">
        <f t="shared" si="452"/>
        <v>OP</v>
      </c>
    </row>
    <row r="12578" spans="12:12">
      <c r="L12578" s="16" t="str">
        <f t="shared" si="452"/>
        <v>OP</v>
      </c>
    </row>
    <row r="12579" spans="12:12">
      <c r="L12579" s="16" t="str">
        <f t="shared" si="452"/>
        <v>OP</v>
      </c>
    </row>
    <row r="12580" spans="12:12">
      <c r="L12580" s="16" t="str">
        <f t="shared" si="452"/>
        <v>OP</v>
      </c>
    </row>
    <row r="12581" spans="12:12">
      <c r="L12581" s="16" t="str">
        <f t="shared" si="452"/>
        <v>OP</v>
      </c>
    </row>
    <row r="12582" spans="12:12">
      <c r="L12582" s="16" t="str">
        <f t="shared" si="452"/>
        <v>OP</v>
      </c>
    </row>
    <row r="12583" spans="12:12">
      <c r="L12583" s="16" t="str">
        <f t="shared" si="452"/>
        <v>OP</v>
      </c>
    </row>
    <row r="12584" spans="12:12">
      <c r="L12584" s="16" t="str">
        <f t="shared" si="452"/>
        <v>OP</v>
      </c>
    </row>
    <row r="12585" spans="12:12">
      <c r="L12585" s="16" t="str">
        <f t="shared" si="452"/>
        <v>OP</v>
      </c>
    </row>
    <row r="12586" spans="12:12">
      <c r="L12586" s="16" t="str">
        <f t="shared" si="452"/>
        <v>OP</v>
      </c>
    </row>
    <row r="12587" spans="12:12">
      <c r="L12587" s="16" t="str">
        <f t="shared" si="452"/>
        <v>OP</v>
      </c>
    </row>
    <row r="12588" spans="12:12">
      <c r="L12588" s="16" t="str">
        <f t="shared" si="452"/>
        <v>OP</v>
      </c>
    </row>
    <row r="12589" spans="12:12">
      <c r="L12589" s="16" t="str">
        <f t="shared" si="452"/>
        <v>OP</v>
      </c>
    </row>
    <row r="12590" spans="12:12">
      <c r="L12590" s="16" t="str">
        <f t="shared" si="452"/>
        <v>OP</v>
      </c>
    </row>
    <row r="12591" spans="12:12">
      <c r="L12591" s="16" t="str">
        <f t="shared" si="452"/>
        <v>OP</v>
      </c>
    </row>
    <row r="12592" spans="12:12">
      <c r="L12592" s="16" t="str">
        <f t="shared" si="452"/>
        <v>OP</v>
      </c>
    </row>
    <row r="12593" spans="12:12">
      <c r="L12593" s="16" t="str">
        <f t="shared" si="452"/>
        <v>OP</v>
      </c>
    </row>
    <row r="12594" spans="12:12">
      <c r="L12594" s="16" t="str">
        <f t="shared" si="452"/>
        <v>OP</v>
      </c>
    </row>
    <row r="12595" spans="12:12">
      <c r="L12595" s="16" t="str">
        <f t="shared" si="452"/>
        <v>OP</v>
      </c>
    </row>
    <row r="12596" spans="12:12">
      <c r="L12596" s="16" t="str">
        <f t="shared" si="452"/>
        <v>OP</v>
      </c>
    </row>
    <row r="12597" spans="12:12">
      <c r="L12597" s="16" t="str">
        <f t="shared" si="452"/>
        <v>OP</v>
      </c>
    </row>
    <row r="12598" spans="12:12">
      <c r="L12598" s="16" t="str">
        <f t="shared" si="452"/>
        <v>OP</v>
      </c>
    </row>
    <row r="12599" spans="12:12">
      <c r="L12599" s="16" t="str">
        <f t="shared" si="452"/>
        <v>OP</v>
      </c>
    </row>
    <row r="12600" spans="12:12">
      <c r="L12600" s="16" t="str">
        <f t="shared" si="452"/>
        <v>OP</v>
      </c>
    </row>
    <row r="12601" spans="12:12">
      <c r="L12601" s="16" t="str">
        <f t="shared" si="452"/>
        <v>OP</v>
      </c>
    </row>
    <row r="12602" spans="12:12">
      <c r="L12602" s="16" t="str">
        <f t="shared" si="452"/>
        <v>OP</v>
      </c>
    </row>
    <row r="12603" spans="12:12">
      <c r="L12603" s="16" t="str">
        <f t="shared" si="452"/>
        <v>OP</v>
      </c>
    </row>
    <row r="12604" spans="12:12">
      <c r="L12604" s="16" t="str">
        <f t="shared" si="452"/>
        <v>OP</v>
      </c>
    </row>
    <row r="12605" spans="12:12">
      <c r="L12605" s="16" t="str">
        <f t="shared" si="452"/>
        <v>OP</v>
      </c>
    </row>
    <row r="12606" spans="12:12">
      <c r="L12606" s="16" t="str">
        <f t="shared" si="452"/>
        <v>OP</v>
      </c>
    </row>
    <row r="12607" spans="12:12">
      <c r="L12607" s="16" t="str">
        <f t="shared" si="452"/>
        <v>OP</v>
      </c>
    </row>
    <row r="12608" spans="12:12">
      <c r="L12608" s="16" t="str">
        <f t="shared" si="452"/>
        <v>OP</v>
      </c>
    </row>
    <row r="12609" spans="12:12">
      <c r="L12609" s="16" t="str">
        <f t="shared" si="452"/>
        <v>OP</v>
      </c>
    </row>
    <row r="12610" spans="12:12">
      <c r="L12610" s="16" t="str">
        <f t="shared" si="452"/>
        <v>OP</v>
      </c>
    </row>
    <row r="12611" spans="12:12">
      <c r="L12611" s="16" t="str">
        <f t="shared" si="452"/>
        <v>OP</v>
      </c>
    </row>
    <row r="12612" spans="12:12">
      <c r="L12612" s="16" t="str">
        <f t="shared" si="452"/>
        <v>OP</v>
      </c>
    </row>
    <row r="12613" spans="12:12">
      <c r="L12613" s="16" t="str">
        <f t="shared" si="452"/>
        <v>OP</v>
      </c>
    </row>
    <row r="12614" spans="12:12">
      <c r="L12614" s="16" t="str">
        <f t="shared" ref="L12614:L12677" si="453">IF(J12614&lt;0.9993,"OP","")</f>
        <v>OP</v>
      </c>
    </row>
    <row r="12615" spans="12:12">
      <c r="L12615" s="16" t="str">
        <f t="shared" si="453"/>
        <v>OP</v>
      </c>
    </row>
    <row r="12616" spans="12:12">
      <c r="L12616" s="16" t="str">
        <f t="shared" si="453"/>
        <v>OP</v>
      </c>
    </row>
    <row r="12617" spans="12:12">
      <c r="L12617" s="16" t="str">
        <f t="shared" si="453"/>
        <v>OP</v>
      </c>
    </row>
    <row r="12618" spans="12:12">
      <c r="L12618" s="16" t="str">
        <f t="shared" si="453"/>
        <v>OP</v>
      </c>
    </row>
    <row r="12619" spans="12:12">
      <c r="L12619" s="16" t="str">
        <f t="shared" si="453"/>
        <v>OP</v>
      </c>
    </row>
    <row r="12620" spans="12:12">
      <c r="L12620" s="16" t="str">
        <f t="shared" si="453"/>
        <v>OP</v>
      </c>
    </row>
    <row r="12621" spans="12:12">
      <c r="L12621" s="16" t="str">
        <f t="shared" si="453"/>
        <v>OP</v>
      </c>
    </row>
    <row r="12622" spans="12:12">
      <c r="L12622" s="16" t="str">
        <f t="shared" si="453"/>
        <v>OP</v>
      </c>
    </row>
    <row r="12623" spans="12:12">
      <c r="L12623" s="16" t="str">
        <f t="shared" si="453"/>
        <v>OP</v>
      </c>
    </row>
    <row r="12624" spans="12:12">
      <c r="L12624" s="16" t="str">
        <f t="shared" si="453"/>
        <v>OP</v>
      </c>
    </row>
    <row r="12625" spans="12:12">
      <c r="L12625" s="16" t="str">
        <f t="shared" si="453"/>
        <v>OP</v>
      </c>
    </row>
    <row r="12626" spans="12:12">
      <c r="L12626" s="16" t="str">
        <f t="shared" si="453"/>
        <v>OP</v>
      </c>
    </row>
    <row r="12627" spans="12:12">
      <c r="L12627" s="16" t="str">
        <f t="shared" si="453"/>
        <v>OP</v>
      </c>
    </row>
    <row r="12628" spans="12:12">
      <c r="L12628" s="16" t="str">
        <f t="shared" si="453"/>
        <v>OP</v>
      </c>
    </row>
    <row r="12629" spans="12:12">
      <c r="L12629" s="16" t="str">
        <f t="shared" si="453"/>
        <v>OP</v>
      </c>
    </row>
    <row r="12630" spans="12:12">
      <c r="L12630" s="16" t="str">
        <f t="shared" si="453"/>
        <v>OP</v>
      </c>
    </row>
    <row r="12631" spans="12:12">
      <c r="L12631" s="16" t="str">
        <f t="shared" si="453"/>
        <v>OP</v>
      </c>
    </row>
    <row r="12632" spans="12:12">
      <c r="L12632" s="16" t="str">
        <f t="shared" si="453"/>
        <v>OP</v>
      </c>
    </row>
    <row r="12633" spans="12:12">
      <c r="L12633" s="16" t="str">
        <f t="shared" si="453"/>
        <v>OP</v>
      </c>
    </row>
    <row r="12634" spans="12:12">
      <c r="L12634" s="16" t="str">
        <f t="shared" si="453"/>
        <v>OP</v>
      </c>
    </row>
    <row r="12635" spans="12:12">
      <c r="L12635" s="16" t="str">
        <f t="shared" si="453"/>
        <v>OP</v>
      </c>
    </row>
    <row r="12636" spans="12:12">
      <c r="L12636" s="16" t="str">
        <f t="shared" si="453"/>
        <v>OP</v>
      </c>
    </row>
    <row r="12637" spans="12:12">
      <c r="L12637" s="16" t="str">
        <f t="shared" si="453"/>
        <v>OP</v>
      </c>
    </row>
    <row r="12638" spans="12:12">
      <c r="L12638" s="16" t="str">
        <f t="shared" si="453"/>
        <v>OP</v>
      </c>
    </row>
    <row r="12639" spans="12:12">
      <c r="L12639" s="16" t="str">
        <f t="shared" si="453"/>
        <v>OP</v>
      </c>
    </row>
    <row r="12640" spans="12:12">
      <c r="L12640" s="16" t="str">
        <f t="shared" si="453"/>
        <v>OP</v>
      </c>
    </row>
    <row r="12641" spans="12:12">
      <c r="L12641" s="16" t="str">
        <f t="shared" si="453"/>
        <v>OP</v>
      </c>
    </row>
    <row r="12642" spans="12:12">
      <c r="L12642" s="16" t="str">
        <f t="shared" si="453"/>
        <v>OP</v>
      </c>
    </row>
    <row r="12643" spans="12:12">
      <c r="L12643" s="16" t="str">
        <f t="shared" si="453"/>
        <v>OP</v>
      </c>
    </row>
    <row r="12644" spans="12:12">
      <c r="L12644" s="16" t="str">
        <f t="shared" si="453"/>
        <v>OP</v>
      </c>
    </row>
    <row r="12645" spans="12:12">
      <c r="L12645" s="16" t="str">
        <f t="shared" si="453"/>
        <v>OP</v>
      </c>
    </row>
    <row r="12646" spans="12:12">
      <c r="L12646" s="16" t="str">
        <f t="shared" si="453"/>
        <v>OP</v>
      </c>
    </row>
    <row r="12647" spans="12:12">
      <c r="L12647" s="16" t="str">
        <f t="shared" si="453"/>
        <v>OP</v>
      </c>
    </row>
    <row r="12648" spans="12:12">
      <c r="L12648" s="16" t="str">
        <f t="shared" si="453"/>
        <v>OP</v>
      </c>
    </row>
    <row r="12649" spans="12:12">
      <c r="L12649" s="16" t="str">
        <f t="shared" si="453"/>
        <v>OP</v>
      </c>
    </row>
    <row r="12650" spans="12:12">
      <c r="L12650" s="16" t="str">
        <f t="shared" si="453"/>
        <v>OP</v>
      </c>
    </row>
    <row r="12651" spans="12:12">
      <c r="L12651" s="16" t="str">
        <f t="shared" si="453"/>
        <v>OP</v>
      </c>
    </row>
    <row r="12652" spans="12:12">
      <c r="L12652" s="16" t="str">
        <f t="shared" si="453"/>
        <v>OP</v>
      </c>
    </row>
    <row r="12653" spans="12:12">
      <c r="L12653" s="16" t="str">
        <f t="shared" si="453"/>
        <v>OP</v>
      </c>
    </row>
    <row r="12654" spans="12:12">
      <c r="L12654" s="16" t="str">
        <f t="shared" si="453"/>
        <v>OP</v>
      </c>
    </row>
    <row r="12655" spans="12:12">
      <c r="L12655" s="16" t="str">
        <f t="shared" si="453"/>
        <v>OP</v>
      </c>
    </row>
    <row r="12656" spans="12:12">
      <c r="L12656" s="16" t="str">
        <f t="shared" si="453"/>
        <v>OP</v>
      </c>
    </row>
    <row r="12657" spans="12:12">
      <c r="L12657" s="16" t="str">
        <f t="shared" si="453"/>
        <v>OP</v>
      </c>
    </row>
    <row r="12658" spans="12:12">
      <c r="L12658" s="16" t="str">
        <f t="shared" si="453"/>
        <v>OP</v>
      </c>
    </row>
    <row r="12659" spans="12:12">
      <c r="L12659" s="16" t="str">
        <f t="shared" si="453"/>
        <v>OP</v>
      </c>
    </row>
    <row r="12660" spans="12:12">
      <c r="L12660" s="16" t="str">
        <f t="shared" si="453"/>
        <v>OP</v>
      </c>
    </row>
    <row r="12661" spans="12:12">
      <c r="L12661" s="16" t="str">
        <f t="shared" si="453"/>
        <v>OP</v>
      </c>
    </row>
    <row r="12662" spans="12:12">
      <c r="L12662" s="16" t="str">
        <f t="shared" si="453"/>
        <v>OP</v>
      </c>
    </row>
    <row r="12663" spans="12:12">
      <c r="L12663" s="16" t="str">
        <f t="shared" si="453"/>
        <v>OP</v>
      </c>
    </row>
    <row r="12664" spans="12:12">
      <c r="L12664" s="16" t="str">
        <f t="shared" si="453"/>
        <v>OP</v>
      </c>
    </row>
    <row r="12665" spans="12:12">
      <c r="L12665" s="16" t="str">
        <f t="shared" si="453"/>
        <v>OP</v>
      </c>
    </row>
    <row r="12666" spans="12:12">
      <c r="L12666" s="16" t="str">
        <f t="shared" si="453"/>
        <v>OP</v>
      </c>
    </row>
    <row r="12667" spans="12:12">
      <c r="L12667" s="16" t="str">
        <f t="shared" si="453"/>
        <v>OP</v>
      </c>
    </row>
    <row r="12668" spans="12:12">
      <c r="L12668" s="16" t="str">
        <f t="shared" si="453"/>
        <v>OP</v>
      </c>
    </row>
    <row r="12669" spans="12:12">
      <c r="L12669" s="16" t="str">
        <f t="shared" si="453"/>
        <v>OP</v>
      </c>
    </row>
    <row r="12670" spans="12:12">
      <c r="L12670" s="16" t="str">
        <f t="shared" si="453"/>
        <v>OP</v>
      </c>
    </row>
    <row r="12671" spans="12:12">
      <c r="L12671" s="16" t="str">
        <f t="shared" si="453"/>
        <v>OP</v>
      </c>
    </row>
    <row r="12672" spans="12:12">
      <c r="L12672" s="16" t="str">
        <f t="shared" si="453"/>
        <v>OP</v>
      </c>
    </row>
    <row r="12673" spans="12:12">
      <c r="L12673" s="16" t="str">
        <f t="shared" si="453"/>
        <v>OP</v>
      </c>
    </row>
    <row r="12674" spans="12:12">
      <c r="L12674" s="16" t="str">
        <f t="shared" si="453"/>
        <v>OP</v>
      </c>
    </row>
    <row r="12675" spans="12:12">
      <c r="L12675" s="16" t="str">
        <f t="shared" si="453"/>
        <v>OP</v>
      </c>
    </row>
    <row r="12676" spans="12:12">
      <c r="L12676" s="16" t="str">
        <f t="shared" si="453"/>
        <v>OP</v>
      </c>
    </row>
    <row r="12677" spans="12:12">
      <c r="L12677" s="16" t="str">
        <f t="shared" si="453"/>
        <v>OP</v>
      </c>
    </row>
    <row r="12678" spans="12:12">
      <c r="L12678" s="16" t="str">
        <f t="shared" ref="L12678:L12741" si="454">IF(J12678&lt;0.9993,"OP","")</f>
        <v>OP</v>
      </c>
    </row>
    <row r="12679" spans="12:12">
      <c r="L12679" s="16" t="str">
        <f t="shared" si="454"/>
        <v>OP</v>
      </c>
    </row>
    <row r="12680" spans="12:12">
      <c r="L12680" s="16" t="str">
        <f t="shared" si="454"/>
        <v>OP</v>
      </c>
    </row>
    <row r="12681" spans="12:12">
      <c r="L12681" s="16" t="str">
        <f t="shared" si="454"/>
        <v>OP</v>
      </c>
    </row>
    <row r="12682" spans="12:12">
      <c r="L12682" s="16" t="str">
        <f t="shared" si="454"/>
        <v>OP</v>
      </c>
    </row>
    <row r="12683" spans="12:12">
      <c r="L12683" s="16" t="str">
        <f t="shared" si="454"/>
        <v>OP</v>
      </c>
    </row>
    <row r="12684" spans="12:12">
      <c r="L12684" s="16" t="str">
        <f t="shared" si="454"/>
        <v>OP</v>
      </c>
    </row>
    <row r="12685" spans="12:12">
      <c r="L12685" s="16" t="str">
        <f t="shared" si="454"/>
        <v>OP</v>
      </c>
    </row>
    <row r="12686" spans="12:12">
      <c r="L12686" s="16" t="str">
        <f t="shared" si="454"/>
        <v>OP</v>
      </c>
    </row>
    <row r="12687" spans="12:12">
      <c r="L12687" s="16" t="str">
        <f t="shared" si="454"/>
        <v>OP</v>
      </c>
    </row>
    <row r="12688" spans="12:12">
      <c r="L12688" s="16" t="str">
        <f t="shared" si="454"/>
        <v>OP</v>
      </c>
    </row>
    <row r="12689" spans="12:12">
      <c r="L12689" s="16" t="str">
        <f t="shared" si="454"/>
        <v>OP</v>
      </c>
    </row>
    <row r="12690" spans="12:12">
      <c r="L12690" s="16" t="str">
        <f t="shared" si="454"/>
        <v>OP</v>
      </c>
    </row>
    <row r="12691" spans="12:12">
      <c r="L12691" s="16" t="str">
        <f t="shared" si="454"/>
        <v>OP</v>
      </c>
    </row>
    <row r="12692" spans="12:12">
      <c r="L12692" s="16" t="str">
        <f t="shared" si="454"/>
        <v>OP</v>
      </c>
    </row>
    <row r="12693" spans="12:12">
      <c r="L12693" s="16" t="str">
        <f t="shared" si="454"/>
        <v>OP</v>
      </c>
    </row>
    <row r="12694" spans="12:12">
      <c r="L12694" s="16" t="str">
        <f t="shared" si="454"/>
        <v>OP</v>
      </c>
    </row>
    <row r="12695" spans="12:12">
      <c r="L12695" s="16" t="str">
        <f t="shared" si="454"/>
        <v>OP</v>
      </c>
    </row>
    <row r="12696" spans="12:12">
      <c r="L12696" s="16" t="str">
        <f t="shared" si="454"/>
        <v>OP</v>
      </c>
    </row>
    <row r="12697" spans="12:12">
      <c r="L12697" s="16" t="str">
        <f t="shared" si="454"/>
        <v>OP</v>
      </c>
    </row>
    <row r="12698" spans="12:12">
      <c r="L12698" s="16" t="str">
        <f t="shared" si="454"/>
        <v>OP</v>
      </c>
    </row>
    <row r="12699" spans="12:12">
      <c r="L12699" s="16" t="str">
        <f t="shared" si="454"/>
        <v>OP</v>
      </c>
    </row>
    <row r="12700" spans="12:12">
      <c r="L12700" s="16" t="str">
        <f t="shared" si="454"/>
        <v>OP</v>
      </c>
    </row>
    <row r="12701" spans="12:12">
      <c r="L12701" s="16" t="str">
        <f t="shared" si="454"/>
        <v>OP</v>
      </c>
    </row>
    <row r="12702" spans="12:12">
      <c r="L12702" s="16" t="str">
        <f t="shared" si="454"/>
        <v>OP</v>
      </c>
    </row>
    <row r="12703" spans="12:12">
      <c r="L12703" s="16" t="str">
        <f t="shared" si="454"/>
        <v>OP</v>
      </c>
    </row>
    <row r="12704" spans="12:12">
      <c r="L12704" s="16" t="str">
        <f t="shared" si="454"/>
        <v>OP</v>
      </c>
    </row>
    <row r="12705" spans="12:12">
      <c r="L12705" s="16" t="str">
        <f t="shared" si="454"/>
        <v>OP</v>
      </c>
    </row>
    <row r="12706" spans="12:12">
      <c r="L12706" s="16" t="str">
        <f t="shared" si="454"/>
        <v>OP</v>
      </c>
    </row>
    <row r="12707" spans="12:12">
      <c r="L12707" s="16" t="str">
        <f t="shared" si="454"/>
        <v>OP</v>
      </c>
    </row>
    <row r="12708" spans="12:12">
      <c r="L12708" s="16" t="str">
        <f t="shared" si="454"/>
        <v>OP</v>
      </c>
    </row>
    <row r="12709" spans="12:12">
      <c r="L12709" s="16" t="str">
        <f t="shared" si="454"/>
        <v>OP</v>
      </c>
    </row>
    <row r="12710" spans="12:12">
      <c r="L12710" s="16" t="str">
        <f t="shared" si="454"/>
        <v>OP</v>
      </c>
    </row>
    <row r="12711" spans="12:12">
      <c r="L12711" s="16" t="str">
        <f t="shared" si="454"/>
        <v>OP</v>
      </c>
    </row>
    <row r="12712" spans="12:12">
      <c r="L12712" s="16" t="str">
        <f t="shared" si="454"/>
        <v>OP</v>
      </c>
    </row>
    <row r="12713" spans="12:12">
      <c r="L12713" s="16" t="str">
        <f t="shared" si="454"/>
        <v>OP</v>
      </c>
    </row>
    <row r="12714" spans="12:12">
      <c r="L12714" s="16" t="str">
        <f t="shared" si="454"/>
        <v>OP</v>
      </c>
    </row>
    <row r="12715" spans="12:12">
      <c r="L12715" s="16" t="str">
        <f t="shared" si="454"/>
        <v>OP</v>
      </c>
    </row>
    <row r="12716" spans="12:12">
      <c r="L12716" s="16" t="str">
        <f t="shared" si="454"/>
        <v>OP</v>
      </c>
    </row>
    <row r="12717" spans="12:12">
      <c r="L12717" s="16" t="str">
        <f t="shared" si="454"/>
        <v>OP</v>
      </c>
    </row>
    <row r="12718" spans="12:12">
      <c r="L12718" s="16" t="str">
        <f t="shared" si="454"/>
        <v>OP</v>
      </c>
    </row>
    <row r="12719" spans="12:12">
      <c r="L12719" s="16" t="str">
        <f t="shared" si="454"/>
        <v>OP</v>
      </c>
    </row>
    <row r="12720" spans="12:12">
      <c r="L12720" s="16" t="str">
        <f t="shared" si="454"/>
        <v>OP</v>
      </c>
    </row>
    <row r="12721" spans="12:12">
      <c r="L12721" s="16" t="str">
        <f t="shared" si="454"/>
        <v>OP</v>
      </c>
    </row>
    <row r="12722" spans="12:12">
      <c r="L12722" s="16" t="str">
        <f t="shared" si="454"/>
        <v>OP</v>
      </c>
    </row>
    <row r="12723" spans="12:12">
      <c r="L12723" s="16" t="str">
        <f t="shared" si="454"/>
        <v>OP</v>
      </c>
    </row>
    <row r="12724" spans="12:12">
      <c r="L12724" s="16" t="str">
        <f t="shared" si="454"/>
        <v>OP</v>
      </c>
    </row>
    <row r="12725" spans="12:12">
      <c r="L12725" s="16" t="str">
        <f t="shared" si="454"/>
        <v>OP</v>
      </c>
    </row>
    <row r="12726" spans="12:12">
      <c r="L12726" s="16" t="str">
        <f t="shared" si="454"/>
        <v>OP</v>
      </c>
    </row>
    <row r="12727" spans="12:12">
      <c r="L12727" s="16" t="str">
        <f t="shared" si="454"/>
        <v>OP</v>
      </c>
    </row>
    <row r="12728" spans="12:12">
      <c r="L12728" s="16" t="str">
        <f t="shared" si="454"/>
        <v>OP</v>
      </c>
    </row>
    <row r="12729" spans="12:12">
      <c r="L12729" s="16" t="str">
        <f t="shared" si="454"/>
        <v>OP</v>
      </c>
    </row>
    <row r="12730" spans="12:12">
      <c r="L12730" s="16" t="str">
        <f t="shared" si="454"/>
        <v>OP</v>
      </c>
    </row>
    <row r="12731" spans="12:12">
      <c r="L12731" s="16" t="str">
        <f t="shared" si="454"/>
        <v>OP</v>
      </c>
    </row>
    <row r="12732" spans="12:12">
      <c r="L12732" s="16" t="str">
        <f t="shared" si="454"/>
        <v>OP</v>
      </c>
    </row>
    <row r="12733" spans="12:12">
      <c r="L12733" s="16" t="str">
        <f t="shared" si="454"/>
        <v>OP</v>
      </c>
    </row>
    <row r="12734" spans="12:12">
      <c r="L12734" s="16" t="str">
        <f t="shared" si="454"/>
        <v>OP</v>
      </c>
    </row>
    <row r="12735" spans="12:12">
      <c r="L12735" s="16" t="str">
        <f t="shared" si="454"/>
        <v>OP</v>
      </c>
    </row>
    <row r="12736" spans="12:12">
      <c r="L12736" s="16" t="str">
        <f t="shared" si="454"/>
        <v>OP</v>
      </c>
    </row>
    <row r="12737" spans="12:12">
      <c r="L12737" s="16" t="str">
        <f t="shared" si="454"/>
        <v>OP</v>
      </c>
    </row>
    <row r="12738" spans="12:12">
      <c r="L12738" s="16" t="str">
        <f t="shared" si="454"/>
        <v>OP</v>
      </c>
    </row>
    <row r="12739" spans="12:12">
      <c r="L12739" s="16" t="str">
        <f t="shared" si="454"/>
        <v>OP</v>
      </c>
    </row>
    <row r="12740" spans="12:12">
      <c r="L12740" s="16" t="str">
        <f t="shared" si="454"/>
        <v>OP</v>
      </c>
    </row>
    <row r="12741" spans="12:12">
      <c r="L12741" s="16" t="str">
        <f t="shared" si="454"/>
        <v>OP</v>
      </c>
    </row>
    <row r="12742" spans="12:12">
      <c r="L12742" s="16" t="str">
        <f t="shared" ref="L12742:L12805" si="455">IF(J12742&lt;0.9993,"OP","")</f>
        <v>OP</v>
      </c>
    </row>
    <row r="12743" spans="12:12">
      <c r="L12743" s="16" t="str">
        <f t="shared" si="455"/>
        <v>OP</v>
      </c>
    </row>
    <row r="12744" spans="12:12">
      <c r="L12744" s="16" t="str">
        <f t="shared" si="455"/>
        <v>OP</v>
      </c>
    </row>
    <row r="12745" spans="12:12">
      <c r="L12745" s="16" t="str">
        <f t="shared" si="455"/>
        <v>OP</v>
      </c>
    </row>
    <row r="12746" spans="12:12">
      <c r="L12746" s="16" t="str">
        <f t="shared" si="455"/>
        <v>OP</v>
      </c>
    </row>
    <row r="12747" spans="12:12">
      <c r="L12747" s="16" t="str">
        <f t="shared" si="455"/>
        <v>OP</v>
      </c>
    </row>
    <row r="12748" spans="12:12">
      <c r="L12748" s="16" t="str">
        <f t="shared" si="455"/>
        <v>OP</v>
      </c>
    </row>
    <row r="12749" spans="12:12">
      <c r="L12749" s="16" t="str">
        <f t="shared" si="455"/>
        <v>OP</v>
      </c>
    </row>
    <row r="12750" spans="12:12">
      <c r="L12750" s="16" t="str">
        <f t="shared" si="455"/>
        <v>OP</v>
      </c>
    </row>
    <row r="12751" spans="12:12">
      <c r="L12751" s="16" t="str">
        <f t="shared" si="455"/>
        <v>OP</v>
      </c>
    </row>
    <row r="12752" spans="12:12">
      <c r="L12752" s="16" t="str">
        <f t="shared" si="455"/>
        <v>OP</v>
      </c>
    </row>
    <row r="12753" spans="12:12">
      <c r="L12753" s="16" t="str">
        <f t="shared" si="455"/>
        <v>OP</v>
      </c>
    </row>
    <row r="12754" spans="12:12">
      <c r="L12754" s="16" t="str">
        <f t="shared" si="455"/>
        <v>OP</v>
      </c>
    </row>
    <row r="12755" spans="12:12">
      <c r="L12755" s="16" t="str">
        <f t="shared" si="455"/>
        <v>OP</v>
      </c>
    </row>
    <row r="12756" spans="12:12">
      <c r="L12756" s="16" t="str">
        <f t="shared" si="455"/>
        <v>OP</v>
      </c>
    </row>
    <row r="12757" spans="12:12">
      <c r="L12757" s="16" t="str">
        <f t="shared" si="455"/>
        <v>OP</v>
      </c>
    </row>
    <row r="12758" spans="12:12">
      <c r="L12758" s="16" t="str">
        <f t="shared" si="455"/>
        <v>OP</v>
      </c>
    </row>
    <row r="12759" spans="12:12">
      <c r="L12759" s="16" t="str">
        <f t="shared" si="455"/>
        <v>OP</v>
      </c>
    </row>
    <row r="12760" spans="12:12">
      <c r="L12760" s="16" t="str">
        <f t="shared" si="455"/>
        <v>OP</v>
      </c>
    </row>
    <row r="12761" spans="12:12">
      <c r="L12761" s="16" t="str">
        <f t="shared" si="455"/>
        <v>OP</v>
      </c>
    </row>
    <row r="12762" spans="12:12">
      <c r="L12762" s="16" t="str">
        <f t="shared" si="455"/>
        <v>OP</v>
      </c>
    </row>
    <row r="12763" spans="12:12">
      <c r="L12763" s="16" t="str">
        <f t="shared" si="455"/>
        <v>OP</v>
      </c>
    </row>
    <row r="12764" spans="12:12">
      <c r="L12764" s="16" t="str">
        <f t="shared" si="455"/>
        <v>OP</v>
      </c>
    </row>
    <row r="12765" spans="12:12">
      <c r="L12765" s="16" t="str">
        <f t="shared" si="455"/>
        <v>OP</v>
      </c>
    </row>
    <row r="12766" spans="12:12">
      <c r="L12766" s="16" t="str">
        <f t="shared" si="455"/>
        <v>OP</v>
      </c>
    </row>
    <row r="12767" spans="12:12">
      <c r="L12767" s="16" t="str">
        <f t="shared" si="455"/>
        <v>OP</v>
      </c>
    </row>
    <row r="12768" spans="12:12">
      <c r="L12768" s="16" t="str">
        <f t="shared" si="455"/>
        <v>OP</v>
      </c>
    </row>
    <row r="12769" spans="12:12">
      <c r="L12769" s="16" t="str">
        <f t="shared" si="455"/>
        <v>OP</v>
      </c>
    </row>
    <row r="12770" spans="12:12">
      <c r="L12770" s="16" t="str">
        <f t="shared" si="455"/>
        <v>OP</v>
      </c>
    </row>
    <row r="12771" spans="12:12">
      <c r="L12771" s="16" t="str">
        <f t="shared" si="455"/>
        <v>OP</v>
      </c>
    </row>
    <row r="12772" spans="12:12">
      <c r="L12772" s="16" t="str">
        <f t="shared" si="455"/>
        <v>OP</v>
      </c>
    </row>
    <row r="12773" spans="12:12">
      <c r="L12773" s="16" t="str">
        <f t="shared" si="455"/>
        <v>OP</v>
      </c>
    </row>
    <row r="12774" spans="12:12">
      <c r="L12774" s="16" t="str">
        <f t="shared" si="455"/>
        <v>OP</v>
      </c>
    </row>
    <row r="12775" spans="12:12">
      <c r="L12775" s="16" t="str">
        <f t="shared" si="455"/>
        <v>OP</v>
      </c>
    </row>
    <row r="12776" spans="12:12">
      <c r="L12776" s="16" t="str">
        <f t="shared" si="455"/>
        <v>OP</v>
      </c>
    </row>
    <row r="12777" spans="12:12">
      <c r="L12777" s="16" t="str">
        <f t="shared" si="455"/>
        <v>OP</v>
      </c>
    </row>
    <row r="12778" spans="12:12">
      <c r="L12778" s="16" t="str">
        <f t="shared" si="455"/>
        <v>OP</v>
      </c>
    </row>
    <row r="12779" spans="12:12">
      <c r="L12779" s="16" t="str">
        <f t="shared" si="455"/>
        <v>OP</v>
      </c>
    </row>
    <row r="12780" spans="12:12">
      <c r="L12780" s="16" t="str">
        <f t="shared" si="455"/>
        <v>OP</v>
      </c>
    </row>
    <row r="12781" spans="12:12">
      <c r="L12781" s="16" t="str">
        <f t="shared" si="455"/>
        <v>OP</v>
      </c>
    </row>
    <row r="12782" spans="12:12">
      <c r="L12782" s="16" t="str">
        <f t="shared" si="455"/>
        <v>OP</v>
      </c>
    </row>
    <row r="12783" spans="12:12">
      <c r="L12783" s="16" t="str">
        <f t="shared" si="455"/>
        <v>OP</v>
      </c>
    </row>
    <row r="12784" spans="12:12">
      <c r="L12784" s="16" t="str">
        <f t="shared" si="455"/>
        <v>OP</v>
      </c>
    </row>
    <row r="12785" spans="12:12">
      <c r="L12785" s="16" t="str">
        <f t="shared" si="455"/>
        <v>OP</v>
      </c>
    </row>
    <row r="12786" spans="12:12">
      <c r="L12786" s="16" t="str">
        <f t="shared" si="455"/>
        <v>OP</v>
      </c>
    </row>
    <row r="12787" spans="12:12">
      <c r="L12787" s="16" t="str">
        <f t="shared" si="455"/>
        <v>OP</v>
      </c>
    </row>
    <row r="12788" spans="12:12">
      <c r="L12788" s="16" t="str">
        <f t="shared" si="455"/>
        <v>OP</v>
      </c>
    </row>
    <row r="12789" spans="12:12">
      <c r="L12789" s="16" t="str">
        <f t="shared" si="455"/>
        <v>OP</v>
      </c>
    </row>
    <row r="12790" spans="12:12">
      <c r="L12790" s="16" t="str">
        <f t="shared" si="455"/>
        <v>OP</v>
      </c>
    </row>
    <row r="12791" spans="12:12">
      <c r="L12791" s="16" t="str">
        <f t="shared" si="455"/>
        <v>OP</v>
      </c>
    </row>
    <row r="12792" spans="12:12">
      <c r="L12792" s="16" t="str">
        <f t="shared" si="455"/>
        <v>OP</v>
      </c>
    </row>
    <row r="12793" spans="12:12">
      <c r="L12793" s="16" t="str">
        <f t="shared" si="455"/>
        <v>OP</v>
      </c>
    </row>
    <row r="12794" spans="12:12">
      <c r="L12794" s="16" t="str">
        <f t="shared" si="455"/>
        <v>OP</v>
      </c>
    </row>
    <row r="12795" spans="12:12">
      <c r="L12795" s="16" t="str">
        <f t="shared" si="455"/>
        <v>OP</v>
      </c>
    </row>
    <row r="12796" spans="12:12">
      <c r="L12796" s="16" t="str">
        <f t="shared" si="455"/>
        <v>OP</v>
      </c>
    </row>
    <row r="12797" spans="12:12">
      <c r="L12797" s="16" t="str">
        <f t="shared" si="455"/>
        <v>OP</v>
      </c>
    </row>
    <row r="12798" spans="12:12">
      <c r="L12798" s="16" t="str">
        <f t="shared" si="455"/>
        <v>OP</v>
      </c>
    </row>
    <row r="12799" spans="12:12">
      <c r="L12799" s="16" t="str">
        <f t="shared" si="455"/>
        <v>OP</v>
      </c>
    </row>
    <row r="12800" spans="12:12">
      <c r="L12800" s="16" t="str">
        <f t="shared" si="455"/>
        <v>OP</v>
      </c>
    </row>
    <row r="12801" spans="12:12">
      <c r="L12801" s="16" t="str">
        <f t="shared" si="455"/>
        <v>OP</v>
      </c>
    </row>
    <row r="12802" spans="12:12">
      <c r="L12802" s="16" t="str">
        <f t="shared" si="455"/>
        <v>OP</v>
      </c>
    </row>
    <row r="12803" spans="12:12">
      <c r="L12803" s="16" t="str">
        <f t="shared" si="455"/>
        <v>OP</v>
      </c>
    </row>
    <row r="12804" spans="12:12">
      <c r="L12804" s="16" t="str">
        <f t="shared" si="455"/>
        <v>OP</v>
      </c>
    </row>
    <row r="12805" spans="12:12">
      <c r="L12805" s="16" t="str">
        <f t="shared" si="455"/>
        <v>OP</v>
      </c>
    </row>
    <row r="12806" spans="12:12">
      <c r="L12806" s="16" t="str">
        <f t="shared" ref="L12806:L12869" si="456">IF(J12806&lt;0.9993,"OP","")</f>
        <v>OP</v>
      </c>
    </row>
    <row r="12807" spans="12:12">
      <c r="L12807" s="16" t="str">
        <f t="shared" si="456"/>
        <v>OP</v>
      </c>
    </row>
    <row r="12808" spans="12:12">
      <c r="L12808" s="16" t="str">
        <f t="shared" si="456"/>
        <v>OP</v>
      </c>
    </row>
    <row r="12809" spans="12:12">
      <c r="L12809" s="16" t="str">
        <f t="shared" si="456"/>
        <v>OP</v>
      </c>
    </row>
    <row r="12810" spans="12:12">
      <c r="L12810" s="16" t="str">
        <f t="shared" si="456"/>
        <v>OP</v>
      </c>
    </row>
    <row r="12811" spans="12:12">
      <c r="L12811" s="16" t="str">
        <f t="shared" si="456"/>
        <v>OP</v>
      </c>
    </row>
    <row r="12812" spans="12:12">
      <c r="L12812" s="16" t="str">
        <f t="shared" si="456"/>
        <v>OP</v>
      </c>
    </row>
    <row r="12813" spans="12:12">
      <c r="L12813" s="16" t="str">
        <f t="shared" si="456"/>
        <v>OP</v>
      </c>
    </row>
    <row r="12814" spans="12:12">
      <c r="L12814" s="16" t="str">
        <f t="shared" si="456"/>
        <v>OP</v>
      </c>
    </row>
    <row r="12815" spans="12:12">
      <c r="L12815" s="16" t="str">
        <f t="shared" si="456"/>
        <v>OP</v>
      </c>
    </row>
    <row r="12816" spans="12:12">
      <c r="L12816" s="16" t="str">
        <f t="shared" si="456"/>
        <v>OP</v>
      </c>
    </row>
    <row r="12817" spans="12:12">
      <c r="L12817" s="16" t="str">
        <f t="shared" si="456"/>
        <v>OP</v>
      </c>
    </row>
    <row r="12818" spans="12:12">
      <c r="L12818" s="16" t="str">
        <f t="shared" si="456"/>
        <v>OP</v>
      </c>
    </row>
    <row r="12819" spans="12:12">
      <c r="L12819" s="16" t="str">
        <f t="shared" si="456"/>
        <v>OP</v>
      </c>
    </row>
    <row r="12820" spans="12:12">
      <c r="L12820" s="16" t="str">
        <f t="shared" si="456"/>
        <v>OP</v>
      </c>
    </row>
    <row r="12821" spans="12:12">
      <c r="L12821" s="16" t="str">
        <f t="shared" si="456"/>
        <v>OP</v>
      </c>
    </row>
    <row r="12822" spans="12:12">
      <c r="L12822" s="16" t="str">
        <f t="shared" si="456"/>
        <v>OP</v>
      </c>
    </row>
    <row r="12823" spans="12:12">
      <c r="L12823" s="16" t="str">
        <f t="shared" si="456"/>
        <v>OP</v>
      </c>
    </row>
    <row r="12824" spans="12:12">
      <c r="L12824" s="16" t="str">
        <f t="shared" si="456"/>
        <v>OP</v>
      </c>
    </row>
    <row r="12825" spans="12:12">
      <c r="L12825" s="16" t="str">
        <f t="shared" si="456"/>
        <v>OP</v>
      </c>
    </row>
    <row r="12826" spans="12:12">
      <c r="L12826" s="16" t="str">
        <f t="shared" si="456"/>
        <v>OP</v>
      </c>
    </row>
    <row r="12827" spans="12:12">
      <c r="L12827" s="16" t="str">
        <f t="shared" si="456"/>
        <v>OP</v>
      </c>
    </row>
    <row r="12828" spans="12:12">
      <c r="L12828" s="16" t="str">
        <f t="shared" si="456"/>
        <v>OP</v>
      </c>
    </row>
    <row r="12829" spans="12:12">
      <c r="L12829" s="16" t="str">
        <f t="shared" si="456"/>
        <v>OP</v>
      </c>
    </row>
    <row r="12830" spans="12:12">
      <c r="L12830" s="16" t="str">
        <f t="shared" si="456"/>
        <v>OP</v>
      </c>
    </row>
    <row r="12831" spans="12:12">
      <c r="L12831" s="16" t="str">
        <f t="shared" si="456"/>
        <v>OP</v>
      </c>
    </row>
    <row r="12832" spans="12:12">
      <c r="L12832" s="16" t="str">
        <f t="shared" si="456"/>
        <v>OP</v>
      </c>
    </row>
    <row r="12833" spans="12:12">
      <c r="L12833" s="16" t="str">
        <f t="shared" si="456"/>
        <v>OP</v>
      </c>
    </row>
    <row r="12834" spans="12:12">
      <c r="L12834" s="16" t="str">
        <f t="shared" si="456"/>
        <v>OP</v>
      </c>
    </row>
    <row r="12835" spans="12:12">
      <c r="L12835" s="16" t="str">
        <f t="shared" si="456"/>
        <v>OP</v>
      </c>
    </row>
    <row r="12836" spans="12:12">
      <c r="L12836" s="16" t="str">
        <f t="shared" si="456"/>
        <v>OP</v>
      </c>
    </row>
    <row r="12837" spans="12:12">
      <c r="L12837" s="16" t="str">
        <f t="shared" si="456"/>
        <v>OP</v>
      </c>
    </row>
    <row r="12838" spans="12:12">
      <c r="L12838" s="16" t="str">
        <f t="shared" si="456"/>
        <v>OP</v>
      </c>
    </row>
    <row r="12839" spans="12:12">
      <c r="L12839" s="16" t="str">
        <f t="shared" si="456"/>
        <v>OP</v>
      </c>
    </row>
    <row r="12840" spans="12:12">
      <c r="L12840" s="16" t="str">
        <f t="shared" si="456"/>
        <v>OP</v>
      </c>
    </row>
    <row r="12841" spans="12:12">
      <c r="L12841" s="16" t="str">
        <f t="shared" si="456"/>
        <v>OP</v>
      </c>
    </row>
    <row r="12842" spans="12:12">
      <c r="L12842" s="16" t="str">
        <f t="shared" si="456"/>
        <v>OP</v>
      </c>
    </row>
    <row r="12843" spans="12:12">
      <c r="L12843" s="16" t="str">
        <f t="shared" si="456"/>
        <v>OP</v>
      </c>
    </row>
    <row r="12844" spans="12:12">
      <c r="L12844" s="16" t="str">
        <f t="shared" si="456"/>
        <v>OP</v>
      </c>
    </row>
    <row r="12845" spans="12:12">
      <c r="L12845" s="16" t="str">
        <f t="shared" si="456"/>
        <v>OP</v>
      </c>
    </row>
    <row r="12846" spans="12:12">
      <c r="L12846" s="16" t="str">
        <f t="shared" si="456"/>
        <v>OP</v>
      </c>
    </row>
    <row r="12847" spans="12:12">
      <c r="L12847" s="16" t="str">
        <f t="shared" si="456"/>
        <v>OP</v>
      </c>
    </row>
    <row r="12848" spans="12:12">
      <c r="L12848" s="16" t="str">
        <f t="shared" si="456"/>
        <v>OP</v>
      </c>
    </row>
    <row r="12849" spans="12:12">
      <c r="L12849" s="16" t="str">
        <f t="shared" si="456"/>
        <v>OP</v>
      </c>
    </row>
    <row r="12850" spans="12:12">
      <c r="L12850" s="16" t="str">
        <f t="shared" si="456"/>
        <v>OP</v>
      </c>
    </row>
    <row r="12851" spans="12:12">
      <c r="L12851" s="16" t="str">
        <f t="shared" si="456"/>
        <v>OP</v>
      </c>
    </row>
    <row r="12852" spans="12:12">
      <c r="L12852" s="16" t="str">
        <f t="shared" si="456"/>
        <v>OP</v>
      </c>
    </row>
    <row r="12853" spans="12:12">
      <c r="L12853" s="16" t="str">
        <f t="shared" si="456"/>
        <v>OP</v>
      </c>
    </row>
    <row r="12854" spans="12:12">
      <c r="L12854" s="16" t="str">
        <f t="shared" si="456"/>
        <v>OP</v>
      </c>
    </row>
    <row r="12855" spans="12:12">
      <c r="L12855" s="16" t="str">
        <f t="shared" si="456"/>
        <v>OP</v>
      </c>
    </row>
    <row r="12856" spans="12:12">
      <c r="L12856" s="16" t="str">
        <f t="shared" si="456"/>
        <v>OP</v>
      </c>
    </row>
    <row r="12857" spans="12:12">
      <c r="L12857" s="16" t="str">
        <f t="shared" si="456"/>
        <v>OP</v>
      </c>
    </row>
    <row r="12858" spans="12:12">
      <c r="L12858" s="16" t="str">
        <f t="shared" si="456"/>
        <v>OP</v>
      </c>
    </row>
    <row r="12859" spans="12:12">
      <c r="L12859" s="16" t="str">
        <f t="shared" si="456"/>
        <v>OP</v>
      </c>
    </row>
    <row r="12860" spans="12:12">
      <c r="L12860" s="16" t="str">
        <f t="shared" si="456"/>
        <v>OP</v>
      </c>
    </row>
    <row r="12861" spans="12:12">
      <c r="L12861" s="16" t="str">
        <f t="shared" si="456"/>
        <v>OP</v>
      </c>
    </row>
    <row r="12862" spans="12:12">
      <c r="L12862" s="16" t="str">
        <f t="shared" si="456"/>
        <v>OP</v>
      </c>
    </row>
    <row r="12863" spans="12:12">
      <c r="L12863" s="16" t="str">
        <f t="shared" si="456"/>
        <v>OP</v>
      </c>
    </row>
    <row r="12864" spans="12:12">
      <c r="L12864" s="16" t="str">
        <f t="shared" si="456"/>
        <v>OP</v>
      </c>
    </row>
    <row r="12865" spans="12:12">
      <c r="L12865" s="16" t="str">
        <f t="shared" si="456"/>
        <v>OP</v>
      </c>
    </row>
    <row r="12866" spans="12:12">
      <c r="L12866" s="16" t="str">
        <f t="shared" si="456"/>
        <v>OP</v>
      </c>
    </row>
    <row r="12867" spans="12:12">
      <c r="L12867" s="16" t="str">
        <f t="shared" si="456"/>
        <v>OP</v>
      </c>
    </row>
    <row r="12868" spans="12:12">
      <c r="L12868" s="16" t="str">
        <f t="shared" si="456"/>
        <v>OP</v>
      </c>
    </row>
    <row r="12869" spans="12:12">
      <c r="L12869" s="16" t="str">
        <f t="shared" si="456"/>
        <v>OP</v>
      </c>
    </row>
    <row r="12870" spans="12:12">
      <c r="L12870" s="16" t="str">
        <f t="shared" ref="L12870:L12933" si="457">IF(J12870&lt;0.9993,"OP","")</f>
        <v>OP</v>
      </c>
    </row>
    <row r="12871" spans="12:12">
      <c r="L12871" s="16" t="str">
        <f t="shared" si="457"/>
        <v>OP</v>
      </c>
    </row>
    <row r="12872" spans="12:12">
      <c r="L12872" s="16" t="str">
        <f t="shared" si="457"/>
        <v>OP</v>
      </c>
    </row>
    <row r="12873" spans="12:12">
      <c r="L12873" s="16" t="str">
        <f t="shared" si="457"/>
        <v>OP</v>
      </c>
    </row>
    <row r="12874" spans="12:12">
      <c r="L12874" s="16" t="str">
        <f t="shared" si="457"/>
        <v>OP</v>
      </c>
    </row>
    <row r="12875" spans="12:12">
      <c r="L12875" s="16" t="str">
        <f t="shared" si="457"/>
        <v>OP</v>
      </c>
    </row>
    <row r="12876" spans="12:12">
      <c r="L12876" s="16" t="str">
        <f t="shared" si="457"/>
        <v>OP</v>
      </c>
    </row>
    <row r="12877" spans="12:12">
      <c r="L12877" s="16" t="str">
        <f t="shared" si="457"/>
        <v>OP</v>
      </c>
    </row>
    <row r="12878" spans="12:12">
      <c r="L12878" s="16" t="str">
        <f t="shared" si="457"/>
        <v>OP</v>
      </c>
    </row>
    <row r="12879" spans="12:12">
      <c r="L12879" s="16" t="str">
        <f t="shared" si="457"/>
        <v>OP</v>
      </c>
    </row>
    <row r="12880" spans="12:12">
      <c r="L12880" s="16" t="str">
        <f t="shared" si="457"/>
        <v>OP</v>
      </c>
    </row>
    <row r="12881" spans="12:12">
      <c r="L12881" s="16" t="str">
        <f t="shared" si="457"/>
        <v>OP</v>
      </c>
    </row>
    <row r="12882" spans="12:12">
      <c r="L12882" s="16" t="str">
        <f t="shared" si="457"/>
        <v>OP</v>
      </c>
    </row>
    <row r="12883" spans="12:12">
      <c r="L12883" s="16" t="str">
        <f t="shared" si="457"/>
        <v>OP</v>
      </c>
    </row>
    <row r="12884" spans="12:12">
      <c r="L12884" s="16" t="str">
        <f t="shared" si="457"/>
        <v>OP</v>
      </c>
    </row>
    <row r="12885" spans="12:12">
      <c r="L12885" s="16" t="str">
        <f t="shared" si="457"/>
        <v>OP</v>
      </c>
    </row>
    <row r="12886" spans="12:12">
      <c r="L12886" s="16" t="str">
        <f t="shared" si="457"/>
        <v>OP</v>
      </c>
    </row>
    <row r="12887" spans="12:12">
      <c r="L12887" s="16" t="str">
        <f t="shared" si="457"/>
        <v>OP</v>
      </c>
    </row>
    <row r="12888" spans="12:12">
      <c r="L12888" s="16" t="str">
        <f t="shared" si="457"/>
        <v>OP</v>
      </c>
    </row>
    <row r="12889" spans="12:12">
      <c r="L12889" s="16" t="str">
        <f t="shared" si="457"/>
        <v>OP</v>
      </c>
    </row>
    <row r="12890" spans="12:12">
      <c r="L12890" s="16" t="str">
        <f t="shared" si="457"/>
        <v>OP</v>
      </c>
    </row>
    <row r="12891" spans="12:12">
      <c r="L12891" s="16" t="str">
        <f t="shared" si="457"/>
        <v>OP</v>
      </c>
    </row>
    <row r="12892" spans="12:12">
      <c r="L12892" s="16" t="str">
        <f t="shared" si="457"/>
        <v>OP</v>
      </c>
    </row>
    <row r="12893" spans="12:12">
      <c r="L12893" s="16" t="str">
        <f t="shared" si="457"/>
        <v>OP</v>
      </c>
    </row>
    <row r="12894" spans="12:12">
      <c r="L12894" s="16" t="str">
        <f t="shared" si="457"/>
        <v>OP</v>
      </c>
    </row>
    <row r="12895" spans="12:12">
      <c r="L12895" s="16" t="str">
        <f t="shared" si="457"/>
        <v>OP</v>
      </c>
    </row>
    <row r="12896" spans="12:12">
      <c r="L12896" s="16" t="str">
        <f t="shared" si="457"/>
        <v>OP</v>
      </c>
    </row>
    <row r="12897" spans="12:12">
      <c r="L12897" s="16" t="str">
        <f t="shared" si="457"/>
        <v>OP</v>
      </c>
    </row>
    <row r="12898" spans="12:12">
      <c r="L12898" s="16" t="str">
        <f t="shared" si="457"/>
        <v>OP</v>
      </c>
    </row>
    <row r="12899" spans="12:12">
      <c r="L12899" s="16" t="str">
        <f t="shared" si="457"/>
        <v>OP</v>
      </c>
    </row>
    <row r="12900" spans="12:12">
      <c r="L12900" s="16" t="str">
        <f t="shared" si="457"/>
        <v>OP</v>
      </c>
    </row>
    <row r="12901" spans="12:12">
      <c r="L12901" s="16" t="str">
        <f t="shared" si="457"/>
        <v>OP</v>
      </c>
    </row>
    <row r="12902" spans="12:12">
      <c r="L12902" s="16" t="str">
        <f t="shared" si="457"/>
        <v>OP</v>
      </c>
    </row>
    <row r="12903" spans="12:12">
      <c r="L12903" s="16" t="str">
        <f t="shared" si="457"/>
        <v>OP</v>
      </c>
    </row>
    <row r="12904" spans="12:12">
      <c r="L12904" s="16" t="str">
        <f t="shared" si="457"/>
        <v>OP</v>
      </c>
    </row>
    <row r="12905" spans="12:12">
      <c r="L12905" s="16" t="str">
        <f t="shared" si="457"/>
        <v>OP</v>
      </c>
    </row>
    <row r="12906" spans="12:12">
      <c r="L12906" s="16" t="str">
        <f t="shared" si="457"/>
        <v>OP</v>
      </c>
    </row>
    <row r="12907" spans="12:12">
      <c r="L12907" s="16" t="str">
        <f t="shared" si="457"/>
        <v>OP</v>
      </c>
    </row>
    <row r="12908" spans="12:12">
      <c r="L12908" s="16" t="str">
        <f t="shared" si="457"/>
        <v>OP</v>
      </c>
    </row>
    <row r="12909" spans="12:12">
      <c r="L12909" s="16" t="str">
        <f t="shared" si="457"/>
        <v>OP</v>
      </c>
    </row>
    <row r="12910" spans="12:12">
      <c r="L12910" s="16" t="str">
        <f t="shared" si="457"/>
        <v>OP</v>
      </c>
    </row>
    <row r="12911" spans="12:12">
      <c r="L12911" s="16" t="str">
        <f t="shared" si="457"/>
        <v>OP</v>
      </c>
    </row>
    <row r="12912" spans="12:12">
      <c r="L12912" s="16" t="str">
        <f t="shared" si="457"/>
        <v>OP</v>
      </c>
    </row>
    <row r="12913" spans="12:12">
      <c r="L12913" s="16" t="str">
        <f t="shared" si="457"/>
        <v>OP</v>
      </c>
    </row>
    <row r="12914" spans="12:12">
      <c r="L12914" s="16" t="str">
        <f t="shared" si="457"/>
        <v>OP</v>
      </c>
    </row>
    <row r="12915" spans="12:12">
      <c r="L12915" s="16" t="str">
        <f t="shared" si="457"/>
        <v>OP</v>
      </c>
    </row>
    <row r="12916" spans="12:12">
      <c r="L12916" s="16" t="str">
        <f t="shared" si="457"/>
        <v>OP</v>
      </c>
    </row>
    <row r="12917" spans="12:12">
      <c r="L12917" s="16" t="str">
        <f t="shared" si="457"/>
        <v>OP</v>
      </c>
    </row>
    <row r="12918" spans="12:12">
      <c r="L12918" s="16" t="str">
        <f t="shared" si="457"/>
        <v>OP</v>
      </c>
    </row>
    <row r="12919" spans="12:12">
      <c r="L12919" s="16" t="str">
        <f t="shared" si="457"/>
        <v>OP</v>
      </c>
    </row>
    <row r="12920" spans="12:12">
      <c r="L12920" s="16" t="str">
        <f t="shared" si="457"/>
        <v>OP</v>
      </c>
    </row>
    <row r="12921" spans="12:12">
      <c r="L12921" s="16" t="str">
        <f t="shared" si="457"/>
        <v>OP</v>
      </c>
    </row>
    <row r="12922" spans="12:12">
      <c r="L12922" s="16" t="str">
        <f t="shared" si="457"/>
        <v>OP</v>
      </c>
    </row>
    <row r="12923" spans="12:12">
      <c r="L12923" s="16" t="str">
        <f t="shared" si="457"/>
        <v>OP</v>
      </c>
    </row>
    <row r="12924" spans="12:12">
      <c r="L12924" s="16" t="str">
        <f t="shared" si="457"/>
        <v>OP</v>
      </c>
    </row>
    <row r="12925" spans="12:12">
      <c r="L12925" s="16" t="str">
        <f t="shared" si="457"/>
        <v>OP</v>
      </c>
    </row>
    <row r="12926" spans="12:12">
      <c r="L12926" s="16" t="str">
        <f t="shared" si="457"/>
        <v>OP</v>
      </c>
    </row>
    <row r="12927" spans="12:12">
      <c r="L12927" s="16" t="str">
        <f t="shared" si="457"/>
        <v>OP</v>
      </c>
    </row>
    <row r="12928" spans="12:12">
      <c r="L12928" s="16" t="str">
        <f t="shared" si="457"/>
        <v>OP</v>
      </c>
    </row>
    <row r="12929" spans="12:12">
      <c r="L12929" s="16" t="str">
        <f t="shared" si="457"/>
        <v>OP</v>
      </c>
    </row>
    <row r="12930" spans="12:12">
      <c r="L12930" s="16" t="str">
        <f t="shared" si="457"/>
        <v>OP</v>
      </c>
    </row>
    <row r="12931" spans="12:12">
      <c r="L12931" s="16" t="str">
        <f t="shared" si="457"/>
        <v>OP</v>
      </c>
    </row>
    <row r="12932" spans="12:12">
      <c r="L12932" s="16" t="str">
        <f t="shared" si="457"/>
        <v>OP</v>
      </c>
    </row>
    <row r="12933" spans="12:12">
      <c r="L12933" s="16" t="str">
        <f t="shared" si="457"/>
        <v>OP</v>
      </c>
    </row>
    <row r="12934" spans="12:12">
      <c r="L12934" s="16" t="str">
        <f t="shared" ref="L12934:L12997" si="458">IF(J12934&lt;0.9993,"OP","")</f>
        <v>OP</v>
      </c>
    </row>
    <row r="12935" spans="12:12">
      <c r="L12935" s="16" t="str">
        <f t="shared" si="458"/>
        <v>OP</v>
      </c>
    </row>
    <row r="12936" spans="12:12">
      <c r="L12936" s="16" t="str">
        <f t="shared" si="458"/>
        <v>OP</v>
      </c>
    </row>
    <row r="12937" spans="12:12">
      <c r="L12937" s="16" t="str">
        <f t="shared" si="458"/>
        <v>OP</v>
      </c>
    </row>
    <row r="12938" spans="12:12">
      <c r="L12938" s="16" t="str">
        <f t="shared" si="458"/>
        <v>OP</v>
      </c>
    </row>
    <row r="12939" spans="12:12">
      <c r="L12939" s="16" t="str">
        <f t="shared" si="458"/>
        <v>OP</v>
      </c>
    </row>
    <row r="12940" spans="12:12">
      <c r="L12940" s="16" t="str">
        <f t="shared" si="458"/>
        <v>OP</v>
      </c>
    </row>
    <row r="12941" spans="12:12">
      <c r="L12941" s="16" t="str">
        <f t="shared" si="458"/>
        <v>OP</v>
      </c>
    </row>
    <row r="12942" spans="12:12">
      <c r="L12942" s="16" t="str">
        <f t="shared" si="458"/>
        <v>OP</v>
      </c>
    </row>
    <row r="12943" spans="12:12">
      <c r="L12943" s="16" t="str">
        <f t="shared" si="458"/>
        <v>OP</v>
      </c>
    </row>
    <row r="12944" spans="12:12">
      <c r="L12944" s="16" t="str">
        <f t="shared" si="458"/>
        <v>OP</v>
      </c>
    </row>
    <row r="12945" spans="12:12">
      <c r="L12945" s="16" t="str">
        <f t="shared" si="458"/>
        <v>OP</v>
      </c>
    </row>
    <row r="12946" spans="12:12">
      <c r="L12946" s="16" t="str">
        <f t="shared" si="458"/>
        <v>OP</v>
      </c>
    </row>
    <row r="12947" spans="12:12">
      <c r="L12947" s="16" t="str">
        <f t="shared" si="458"/>
        <v>OP</v>
      </c>
    </row>
    <row r="12948" spans="12:12">
      <c r="L12948" s="16" t="str">
        <f t="shared" si="458"/>
        <v>OP</v>
      </c>
    </row>
    <row r="12949" spans="12:12">
      <c r="L12949" s="16" t="str">
        <f t="shared" si="458"/>
        <v>OP</v>
      </c>
    </row>
    <row r="12950" spans="12:12">
      <c r="L12950" s="16" t="str">
        <f t="shared" si="458"/>
        <v>OP</v>
      </c>
    </row>
    <row r="12951" spans="12:12">
      <c r="L12951" s="16" t="str">
        <f t="shared" si="458"/>
        <v>OP</v>
      </c>
    </row>
    <row r="12952" spans="12:12">
      <c r="L12952" s="16" t="str">
        <f t="shared" si="458"/>
        <v>OP</v>
      </c>
    </row>
    <row r="12953" spans="12:12">
      <c r="L12953" s="16" t="str">
        <f t="shared" si="458"/>
        <v>OP</v>
      </c>
    </row>
    <row r="12954" spans="12:12">
      <c r="L12954" s="16" t="str">
        <f t="shared" si="458"/>
        <v>OP</v>
      </c>
    </row>
    <row r="12955" spans="12:12">
      <c r="L12955" s="16" t="str">
        <f t="shared" si="458"/>
        <v>OP</v>
      </c>
    </row>
    <row r="12956" spans="12:12">
      <c r="L12956" s="16" t="str">
        <f t="shared" si="458"/>
        <v>OP</v>
      </c>
    </row>
    <row r="12957" spans="12:12">
      <c r="L12957" s="16" t="str">
        <f t="shared" si="458"/>
        <v>OP</v>
      </c>
    </row>
    <row r="12958" spans="12:12">
      <c r="L12958" s="16" t="str">
        <f t="shared" si="458"/>
        <v>OP</v>
      </c>
    </row>
    <row r="12959" spans="12:12">
      <c r="L12959" s="16" t="str">
        <f t="shared" si="458"/>
        <v>OP</v>
      </c>
    </row>
    <row r="12960" spans="12:12">
      <c r="L12960" s="16" t="str">
        <f t="shared" si="458"/>
        <v>OP</v>
      </c>
    </row>
    <row r="12961" spans="12:12">
      <c r="L12961" s="16" t="str">
        <f t="shared" si="458"/>
        <v>OP</v>
      </c>
    </row>
    <row r="12962" spans="12:12">
      <c r="L12962" s="16" t="str">
        <f t="shared" si="458"/>
        <v>OP</v>
      </c>
    </row>
    <row r="12963" spans="12:12">
      <c r="L12963" s="16" t="str">
        <f t="shared" si="458"/>
        <v>OP</v>
      </c>
    </row>
    <row r="12964" spans="12:12">
      <c r="L12964" s="16" t="str">
        <f t="shared" si="458"/>
        <v>OP</v>
      </c>
    </row>
    <row r="12965" spans="12:12">
      <c r="L12965" s="16" t="str">
        <f t="shared" si="458"/>
        <v>OP</v>
      </c>
    </row>
    <row r="12966" spans="12:12">
      <c r="L12966" s="16" t="str">
        <f t="shared" si="458"/>
        <v>OP</v>
      </c>
    </row>
    <row r="12967" spans="12:12">
      <c r="L12967" s="16" t="str">
        <f t="shared" si="458"/>
        <v>OP</v>
      </c>
    </row>
    <row r="12968" spans="12:12">
      <c r="L12968" s="16" t="str">
        <f t="shared" si="458"/>
        <v>OP</v>
      </c>
    </row>
    <row r="12969" spans="12:12">
      <c r="L12969" s="16" t="str">
        <f t="shared" si="458"/>
        <v>OP</v>
      </c>
    </row>
    <row r="12970" spans="12:12">
      <c r="L12970" s="16" t="str">
        <f t="shared" si="458"/>
        <v>OP</v>
      </c>
    </row>
    <row r="12971" spans="12:12">
      <c r="L12971" s="16" t="str">
        <f t="shared" si="458"/>
        <v>OP</v>
      </c>
    </row>
    <row r="12972" spans="12:12">
      <c r="L12972" s="16" t="str">
        <f t="shared" si="458"/>
        <v>OP</v>
      </c>
    </row>
    <row r="12973" spans="12:12">
      <c r="L12973" s="16" t="str">
        <f t="shared" si="458"/>
        <v>OP</v>
      </c>
    </row>
    <row r="12974" spans="12:12">
      <c r="L12974" s="16" t="str">
        <f t="shared" si="458"/>
        <v>OP</v>
      </c>
    </row>
    <row r="12975" spans="12:12">
      <c r="L12975" s="16" t="str">
        <f t="shared" si="458"/>
        <v>OP</v>
      </c>
    </row>
    <row r="12976" spans="12:12">
      <c r="L12976" s="16" t="str">
        <f t="shared" si="458"/>
        <v>OP</v>
      </c>
    </row>
    <row r="12977" spans="12:12">
      <c r="L12977" s="16" t="str">
        <f t="shared" si="458"/>
        <v>OP</v>
      </c>
    </row>
    <row r="12978" spans="12:12">
      <c r="L12978" s="16" t="str">
        <f t="shared" si="458"/>
        <v>OP</v>
      </c>
    </row>
    <row r="12979" spans="12:12">
      <c r="L12979" s="16" t="str">
        <f t="shared" si="458"/>
        <v>OP</v>
      </c>
    </row>
    <row r="12980" spans="12:12">
      <c r="L12980" s="16" t="str">
        <f t="shared" si="458"/>
        <v>OP</v>
      </c>
    </row>
    <row r="12981" spans="12:12">
      <c r="L12981" s="16" t="str">
        <f t="shared" si="458"/>
        <v>OP</v>
      </c>
    </row>
    <row r="12982" spans="12:12">
      <c r="L12982" s="16" t="str">
        <f t="shared" si="458"/>
        <v>OP</v>
      </c>
    </row>
    <row r="12983" spans="12:12">
      <c r="L12983" s="16" t="str">
        <f t="shared" si="458"/>
        <v>OP</v>
      </c>
    </row>
    <row r="12984" spans="12:12">
      <c r="L12984" s="16" t="str">
        <f t="shared" si="458"/>
        <v>OP</v>
      </c>
    </row>
    <row r="12985" spans="12:12">
      <c r="L12985" s="16" t="str">
        <f t="shared" si="458"/>
        <v>OP</v>
      </c>
    </row>
    <row r="12986" spans="12:12">
      <c r="L12986" s="16" t="str">
        <f t="shared" si="458"/>
        <v>OP</v>
      </c>
    </row>
    <row r="12987" spans="12:12">
      <c r="L12987" s="16" t="str">
        <f t="shared" si="458"/>
        <v>OP</v>
      </c>
    </row>
    <row r="12988" spans="12:12">
      <c r="L12988" s="16" t="str">
        <f t="shared" si="458"/>
        <v>OP</v>
      </c>
    </row>
    <row r="12989" spans="12:12">
      <c r="L12989" s="16" t="str">
        <f t="shared" si="458"/>
        <v>OP</v>
      </c>
    </row>
    <row r="12990" spans="12:12">
      <c r="L12990" s="16" t="str">
        <f t="shared" si="458"/>
        <v>OP</v>
      </c>
    </row>
    <row r="12991" spans="12:12">
      <c r="L12991" s="16" t="str">
        <f t="shared" si="458"/>
        <v>OP</v>
      </c>
    </row>
    <row r="12992" spans="12:12">
      <c r="L12992" s="16" t="str">
        <f t="shared" si="458"/>
        <v>OP</v>
      </c>
    </row>
    <row r="12993" spans="12:12">
      <c r="L12993" s="16" t="str">
        <f t="shared" si="458"/>
        <v>OP</v>
      </c>
    </row>
    <row r="12994" spans="12:12">
      <c r="L12994" s="16" t="str">
        <f t="shared" si="458"/>
        <v>OP</v>
      </c>
    </row>
    <row r="12995" spans="12:12">
      <c r="L12995" s="16" t="str">
        <f t="shared" si="458"/>
        <v>OP</v>
      </c>
    </row>
    <row r="12996" spans="12:12">
      <c r="L12996" s="16" t="str">
        <f t="shared" si="458"/>
        <v>OP</v>
      </c>
    </row>
    <row r="12997" spans="12:12">
      <c r="L12997" s="16" t="str">
        <f t="shared" si="458"/>
        <v>OP</v>
      </c>
    </row>
    <row r="12998" spans="12:12">
      <c r="L12998" s="16" t="str">
        <f t="shared" ref="L12998:L13061" si="459">IF(J12998&lt;0.9993,"OP","")</f>
        <v>OP</v>
      </c>
    </row>
    <row r="12999" spans="12:12">
      <c r="L12999" s="16" t="str">
        <f t="shared" si="459"/>
        <v>OP</v>
      </c>
    </row>
    <row r="13000" spans="12:12">
      <c r="L13000" s="16" t="str">
        <f t="shared" si="459"/>
        <v>OP</v>
      </c>
    </row>
    <row r="13001" spans="12:12">
      <c r="L13001" s="16" t="str">
        <f t="shared" si="459"/>
        <v>OP</v>
      </c>
    </row>
    <row r="13002" spans="12:12">
      <c r="L13002" s="16" t="str">
        <f t="shared" si="459"/>
        <v>OP</v>
      </c>
    </row>
    <row r="13003" spans="12:12">
      <c r="L13003" s="16" t="str">
        <f t="shared" si="459"/>
        <v>OP</v>
      </c>
    </row>
    <row r="13004" spans="12:12">
      <c r="L13004" s="16" t="str">
        <f t="shared" si="459"/>
        <v>OP</v>
      </c>
    </row>
    <row r="13005" spans="12:12">
      <c r="L13005" s="16" t="str">
        <f t="shared" si="459"/>
        <v>OP</v>
      </c>
    </row>
    <row r="13006" spans="12:12">
      <c r="L13006" s="16" t="str">
        <f t="shared" si="459"/>
        <v>OP</v>
      </c>
    </row>
    <row r="13007" spans="12:12">
      <c r="L13007" s="16" t="str">
        <f t="shared" si="459"/>
        <v>OP</v>
      </c>
    </row>
    <row r="13008" spans="12:12">
      <c r="L13008" s="16" t="str">
        <f t="shared" si="459"/>
        <v>OP</v>
      </c>
    </row>
    <row r="13009" spans="12:12">
      <c r="L13009" s="16" t="str">
        <f t="shared" si="459"/>
        <v>OP</v>
      </c>
    </row>
    <row r="13010" spans="12:12">
      <c r="L13010" s="16" t="str">
        <f t="shared" si="459"/>
        <v>OP</v>
      </c>
    </row>
    <row r="13011" spans="12:12">
      <c r="L13011" s="16" t="str">
        <f t="shared" si="459"/>
        <v>OP</v>
      </c>
    </row>
    <row r="13012" spans="12:12">
      <c r="L13012" s="16" t="str">
        <f t="shared" si="459"/>
        <v>OP</v>
      </c>
    </row>
    <row r="13013" spans="12:12">
      <c r="L13013" s="16" t="str">
        <f t="shared" si="459"/>
        <v>OP</v>
      </c>
    </row>
    <row r="13014" spans="12:12">
      <c r="L13014" s="16" t="str">
        <f t="shared" si="459"/>
        <v>OP</v>
      </c>
    </row>
    <row r="13015" spans="12:12">
      <c r="L13015" s="16" t="str">
        <f t="shared" si="459"/>
        <v>OP</v>
      </c>
    </row>
    <row r="13016" spans="12:12">
      <c r="L13016" s="16" t="str">
        <f t="shared" si="459"/>
        <v>OP</v>
      </c>
    </row>
    <row r="13017" spans="12:12">
      <c r="L13017" s="16" t="str">
        <f t="shared" si="459"/>
        <v>OP</v>
      </c>
    </row>
    <row r="13018" spans="12:12">
      <c r="L13018" s="16" t="str">
        <f t="shared" si="459"/>
        <v>OP</v>
      </c>
    </row>
    <row r="13019" spans="12:12">
      <c r="L13019" s="16" t="str">
        <f t="shared" si="459"/>
        <v>OP</v>
      </c>
    </row>
    <row r="13020" spans="12:12">
      <c r="L13020" s="16" t="str">
        <f t="shared" si="459"/>
        <v>OP</v>
      </c>
    </row>
    <row r="13021" spans="12:12">
      <c r="L13021" s="16" t="str">
        <f t="shared" si="459"/>
        <v>OP</v>
      </c>
    </row>
    <row r="13022" spans="12:12">
      <c r="L13022" s="16" t="str">
        <f t="shared" si="459"/>
        <v>OP</v>
      </c>
    </row>
    <row r="13023" spans="12:12">
      <c r="L13023" s="16" t="str">
        <f t="shared" si="459"/>
        <v>OP</v>
      </c>
    </row>
    <row r="13024" spans="12:12">
      <c r="L13024" s="16" t="str">
        <f t="shared" si="459"/>
        <v>OP</v>
      </c>
    </row>
    <row r="13025" spans="12:12">
      <c r="L13025" s="16" t="str">
        <f t="shared" si="459"/>
        <v>OP</v>
      </c>
    </row>
    <row r="13026" spans="12:12">
      <c r="L13026" s="16" t="str">
        <f t="shared" si="459"/>
        <v>OP</v>
      </c>
    </row>
    <row r="13027" spans="12:12">
      <c r="L13027" s="16" t="str">
        <f t="shared" si="459"/>
        <v>OP</v>
      </c>
    </row>
    <row r="13028" spans="12:12">
      <c r="L13028" s="16" t="str">
        <f t="shared" si="459"/>
        <v>OP</v>
      </c>
    </row>
    <row r="13029" spans="12:12">
      <c r="L13029" s="16" t="str">
        <f t="shared" si="459"/>
        <v>OP</v>
      </c>
    </row>
    <row r="13030" spans="12:12">
      <c r="L13030" s="16" t="str">
        <f t="shared" si="459"/>
        <v>OP</v>
      </c>
    </row>
    <row r="13031" spans="12:12">
      <c r="L13031" s="16" t="str">
        <f t="shared" si="459"/>
        <v>OP</v>
      </c>
    </row>
    <row r="13032" spans="12:12">
      <c r="L13032" s="16" t="str">
        <f t="shared" si="459"/>
        <v>OP</v>
      </c>
    </row>
    <row r="13033" spans="12:12">
      <c r="L13033" s="16" t="str">
        <f t="shared" si="459"/>
        <v>OP</v>
      </c>
    </row>
    <row r="13034" spans="12:12">
      <c r="L13034" s="16" t="str">
        <f t="shared" si="459"/>
        <v>OP</v>
      </c>
    </row>
    <row r="13035" spans="12:12">
      <c r="L13035" s="16" t="str">
        <f t="shared" si="459"/>
        <v>OP</v>
      </c>
    </row>
    <row r="13036" spans="12:12">
      <c r="L13036" s="16" t="str">
        <f t="shared" si="459"/>
        <v>OP</v>
      </c>
    </row>
    <row r="13037" spans="12:12">
      <c r="L13037" s="16" t="str">
        <f t="shared" si="459"/>
        <v>OP</v>
      </c>
    </row>
    <row r="13038" spans="12:12">
      <c r="L13038" s="16" t="str">
        <f t="shared" si="459"/>
        <v>OP</v>
      </c>
    </row>
    <row r="13039" spans="12:12">
      <c r="L13039" s="16" t="str">
        <f t="shared" si="459"/>
        <v>OP</v>
      </c>
    </row>
    <row r="13040" spans="12:12">
      <c r="L13040" s="16" t="str">
        <f t="shared" si="459"/>
        <v>OP</v>
      </c>
    </row>
    <row r="13041" spans="12:12">
      <c r="L13041" s="16" t="str">
        <f t="shared" si="459"/>
        <v>OP</v>
      </c>
    </row>
    <row r="13042" spans="12:12">
      <c r="L13042" s="16" t="str">
        <f t="shared" si="459"/>
        <v>OP</v>
      </c>
    </row>
    <row r="13043" spans="12:12">
      <c r="L13043" s="16" t="str">
        <f t="shared" si="459"/>
        <v>OP</v>
      </c>
    </row>
    <row r="13044" spans="12:12">
      <c r="L13044" s="16" t="str">
        <f t="shared" si="459"/>
        <v>OP</v>
      </c>
    </row>
    <row r="13045" spans="12:12">
      <c r="L13045" s="16" t="str">
        <f t="shared" si="459"/>
        <v>OP</v>
      </c>
    </row>
    <row r="13046" spans="12:12">
      <c r="L13046" s="16" t="str">
        <f t="shared" si="459"/>
        <v>OP</v>
      </c>
    </row>
    <row r="13047" spans="12:12">
      <c r="L13047" s="16" t="str">
        <f t="shared" si="459"/>
        <v>OP</v>
      </c>
    </row>
    <row r="13048" spans="12:12">
      <c r="L13048" s="16" t="str">
        <f t="shared" si="459"/>
        <v>OP</v>
      </c>
    </row>
    <row r="13049" spans="12:12">
      <c r="L13049" s="16" t="str">
        <f t="shared" si="459"/>
        <v>OP</v>
      </c>
    </row>
    <row r="13050" spans="12:12">
      <c r="L13050" s="16" t="str">
        <f t="shared" si="459"/>
        <v>OP</v>
      </c>
    </row>
    <row r="13051" spans="12:12">
      <c r="L13051" s="16" t="str">
        <f t="shared" si="459"/>
        <v>OP</v>
      </c>
    </row>
    <row r="13052" spans="12:12">
      <c r="L13052" s="16" t="str">
        <f t="shared" si="459"/>
        <v>OP</v>
      </c>
    </row>
    <row r="13053" spans="12:12">
      <c r="L13053" s="16" t="str">
        <f t="shared" si="459"/>
        <v>OP</v>
      </c>
    </row>
    <row r="13054" spans="12:12">
      <c r="L13054" s="16" t="str">
        <f t="shared" si="459"/>
        <v>OP</v>
      </c>
    </row>
    <row r="13055" spans="12:12">
      <c r="L13055" s="16" t="str">
        <f t="shared" si="459"/>
        <v>OP</v>
      </c>
    </row>
    <row r="13056" spans="12:12">
      <c r="L13056" s="16" t="str">
        <f t="shared" si="459"/>
        <v>OP</v>
      </c>
    </row>
    <row r="13057" spans="12:12">
      <c r="L13057" s="16" t="str">
        <f t="shared" si="459"/>
        <v>OP</v>
      </c>
    </row>
    <row r="13058" spans="12:12">
      <c r="L13058" s="16" t="str">
        <f t="shared" si="459"/>
        <v>OP</v>
      </c>
    </row>
    <row r="13059" spans="12:12">
      <c r="L13059" s="16" t="str">
        <f t="shared" si="459"/>
        <v>OP</v>
      </c>
    </row>
    <row r="13060" spans="12:12">
      <c r="L13060" s="16" t="str">
        <f t="shared" si="459"/>
        <v>OP</v>
      </c>
    </row>
    <row r="13061" spans="12:12">
      <c r="L13061" s="16" t="str">
        <f t="shared" si="459"/>
        <v>OP</v>
      </c>
    </row>
    <row r="13062" spans="12:12">
      <c r="L13062" s="16" t="str">
        <f t="shared" ref="L13062:L13125" si="460">IF(J13062&lt;0.9993,"OP","")</f>
        <v>OP</v>
      </c>
    </row>
    <row r="13063" spans="12:12">
      <c r="L13063" s="16" t="str">
        <f t="shared" si="460"/>
        <v>OP</v>
      </c>
    </row>
    <row r="13064" spans="12:12">
      <c r="L13064" s="16" t="str">
        <f t="shared" si="460"/>
        <v>OP</v>
      </c>
    </row>
    <row r="13065" spans="12:12">
      <c r="L13065" s="16" t="str">
        <f t="shared" si="460"/>
        <v>OP</v>
      </c>
    </row>
    <row r="13066" spans="12:12">
      <c r="L13066" s="16" t="str">
        <f t="shared" si="460"/>
        <v>OP</v>
      </c>
    </row>
    <row r="13067" spans="12:12">
      <c r="L13067" s="16" t="str">
        <f t="shared" si="460"/>
        <v>OP</v>
      </c>
    </row>
    <row r="13068" spans="12:12">
      <c r="L13068" s="16" t="str">
        <f t="shared" si="460"/>
        <v>OP</v>
      </c>
    </row>
    <row r="13069" spans="12:12">
      <c r="L13069" s="16" t="str">
        <f t="shared" si="460"/>
        <v>OP</v>
      </c>
    </row>
    <row r="13070" spans="12:12">
      <c r="L13070" s="16" t="str">
        <f t="shared" si="460"/>
        <v>OP</v>
      </c>
    </row>
    <row r="13071" spans="12:12">
      <c r="L13071" s="16" t="str">
        <f t="shared" si="460"/>
        <v>OP</v>
      </c>
    </row>
    <row r="13072" spans="12:12">
      <c r="L13072" s="16" t="str">
        <f t="shared" si="460"/>
        <v>OP</v>
      </c>
    </row>
    <row r="13073" spans="12:12">
      <c r="L13073" s="16" t="str">
        <f t="shared" si="460"/>
        <v>OP</v>
      </c>
    </row>
    <row r="13074" spans="12:12">
      <c r="L13074" s="16" t="str">
        <f t="shared" si="460"/>
        <v>OP</v>
      </c>
    </row>
    <row r="13075" spans="12:12">
      <c r="L13075" s="16" t="str">
        <f t="shared" si="460"/>
        <v>OP</v>
      </c>
    </row>
    <row r="13076" spans="12:12">
      <c r="L13076" s="16" t="str">
        <f t="shared" si="460"/>
        <v>OP</v>
      </c>
    </row>
    <row r="13077" spans="12:12">
      <c r="L13077" s="16" t="str">
        <f t="shared" si="460"/>
        <v>OP</v>
      </c>
    </row>
    <row r="13078" spans="12:12">
      <c r="L13078" s="16" t="str">
        <f t="shared" si="460"/>
        <v>OP</v>
      </c>
    </row>
    <row r="13079" spans="12:12">
      <c r="L13079" s="16" t="str">
        <f t="shared" si="460"/>
        <v>OP</v>
      </c>
    </row>
    <row r="13080" spans="12:12">
      <c r="L13080" s="16" t="str">
        <f t="shared" si="460"/>
        <v>OP</v>
      </c>
    </row>
    <row r="13081" spans="12:12">
      <c r="L13081" s="16" t="str">
        <f t="shared" si="460"/>
        <v>OP</v>
      </c>
    </row>
    <row r="13082" spans="12:12">
      <c r="L13082" s="16" t="str">
        <f t="shared" si="460"/>
        <v>OP</v>
      </c>
    </row>
    <row r="13083" spans="12:12">
      <c r="L13083" s="16" t="str">
        <f t="shared" si="460"/>
        <v>OP</v>
      </c>
    </row>
    <row r="13084" spans="12:12">
      <c r="L13084" s="16" t="str">
        <f t="shared" si="460"/>
        <v>OP</v>
      </c>
    </row>
    <row r="13085" spans="12:12">
      <c r="L13085" s="16" t="str">
        <f t="shared" si="460"/>
        <v>OP</v>
      </c>
    </row>
    <row r="13086" spans="12:12">
      <c r="L13086" s="16" t="str">
        <f t="shared" si="460"/>
        <v>OP</v>
      </c>
    </row>
    <row r="13087" spans="12:12">
      <c r="L13087" s="16" t="str">
        <f t="shared" si="460"/>
        <v>OP</v>
      </c>
    </row>
    <row r="13088" spans="12:12">
      <c r="L13088" s="16" t="str">
        <f t="shared" si="460"/>
        <v>OP</v>
      </c>
    </row>
    <row r="13089" spans="12:12">
      <c r="L13089" s="16" t="str">
        <f t="shared" si="460"/>
        <v>OP</v>
      </c>
    </row>
    <row r="13090" spans="12:12">
      <c r="L13090" s="16" t="str">
        <f t="shared" si="460"/>
        <v>OP</v>
      </c>
    </row>
    <row r="13091" spans="12:12">
      <c r="L13091" s="16" t="str">
        <f t="shared" si="460"/>
        <v>OP</v>
      </c>
    </row>
    <row r="13092" spans="12:12">
      <c r="L13092" s="16" t="str">
        <f t="shared" si="460"/>
        <v>OP</v>
      </c>
    </row>
    <row r="13093" spans="12:12">
      <c r="L13093" s="16" t="str">
        <f t="shared" si="460"/>
        <v>OP</v>
      </c>
    </row>
    <row r="13094" spans="12:12">
      <c r="L13094" s="16" t="str">
        <f t="shared" si="460"/>
        <v>OP</v>
      </c>
    </row>
    <row r="13095" spans="12:12">
      <c r="L13095" s="16" t="str">
        <f t="shared" si="460"/>
        <v>OP</v>
      </c>
    </row>
    <row r="13096" spans="12:12">
      <c r="L13096" s="16" t="str">
        <f t="shared" si="460"/>
        <v>OP</v>
      </c>
    </row>
    <row r="13097" spans="12:12">
      <c r="L13097" s="16" t="str">
        <f t="shared" si="460"/>
        <v>OP</v>
      </c>
    </row>
    <row r="13098" spans="12:12">
      <c r="L13098" s="16" t="str">
        <f t="shared" si="460"/>
        <v>OP</v>
      </c>
    </row>
    <row r="13099" spans="12:12">
      <c r="L13099" s="16" t="str">
        <f t="shared" si="460"/>
        <v>OP</v>
      </c>
    </row>
    <row r="13100" spans="12:12">
      <c r="L13100" s="16" t="str">
        <f t="shared" si="460"/>
        <v>OP</v>
      </c>
    </row>
    <row r="13101" spans="12:12">
      <c r="L13101" s="16" t="str">
        <f t="shared" si="460"/>
        <v>OP</v>
      </c>
    </row>
    <row r="13102" spans="12:12">
      <c r="L13102" s="16" t="str">
        <f t="shared" si="460"/>
        <v>OP</v>
      </c>
    </row>
    <row r="13103" spans="12:12">
      <c r="L13103" s="16" t="str">
        <f t="shared" si="460"/>
        <v>OP</v>
      </c>
    </row>
    <row r="13104" spans="12:12">
      <c r="L13104" s="16" t="str">
        <f t="shared" si="460"/>
        <v>OP</v>
      </c>
    </row>
    <row r="13105" spans="12:12">
      <c r="L13105" s="16" t="str">
        <f t="shared" si="460"/>
        <v>OP</v>
      </c>
    </row>
    <row r="13106" spans="12:12">
      <c r="L13106" s="16" t="str">
        <f t="shared" si="460"/>
        <v>OP</v>
      </c>
    </row>
    <row r="13107" spans="12:12">
      <c r="L13107" s="16" t="str">
        <f t="shared" si="460"/>
        <v>OP</v>
      </c>
    </row>
    <row r="13108" spans="12:12">
      <c r="L13108" s="16" t="str">
        <f t="shared" si="460"/>
        <v>OP</v>
      </c>
    </row>
    <row r="13109" spans="12:12">
      <c r="L13109" s="16" t="str">
        <f t="shared" si="460"/>
        <v>OP</v>
      </c>
    </row>
    <row r="13110" spans="12:12">
      <c r="L13110" s="16" t="str">
        <f t="shared" si="460"/>
        <v>OP</v>
      </c>
    </row>
    <row r="13111" spans="12:12">
      <c r="L13111" s="16" t="str">
        <f t="shared" si="460"/>
        <v>OP</v>
      </c>
    </row>
    <row r="13112" spans="12:12">
      <c r="L13112" s="16" t="str">
        <f t="shared" si="460"/>
        <v>OP</v>
      </c>
    </row>
    <row r="13113" spans="12:12">
      <c r="L13113" s="16" t="str">
        <f t="shared" si="460"/>
        <v>OP</v>
      </c>
    </row>
    <row r="13114" spans="12:12">
      <c r="L13114" s="16" t="str">
        <f t="shared" si="460"/>
        <v>OP</v>
      </c>
    </row>
    <row r="13115" spans="12:12">
      <c r="L13115" s="16" t="str">
        <f t="shared" si="460"/>
        <v>OP</v>
      </c>
    </row>
    <row r="13116" spans="12:12">
      <c r="L13116" s="16" t="str">
        <f t="shared" si="460"/>
        <v>OP</v>
      </c>
    </row>
    <row r="13117" spans="12:12">
      <c r="L13117" s="16" t="str">
        <f t="shared" si="460"/>
        <v>OP</v>
      </c>
    </row>
    <row r="13118" spans="12:12">
      <c r="L13118" s="16" t="str">
        <f t="shared" si="460"/>
        <v>OP</v>
      </c>
    </row>
    <row r="13119" spans="12:12">
      <c r="L13119" s="16" t="str">
        <f t="shared" si="460"/>
        <v>OP</v>
      </c>
    </row>
    <row r="13120" spans="12:12">
      <c r="L13120" s="16" t="str">
        <f t="shared" si="460"/>
        <v>OP</v>
      </c>
    </row>
    <row r="13121" spans="12:12">
      <c r="L13121" s="16" t="str">
        <f t="shared" si="460"/>
        <v>OP</v>
      </c>
    </row>
    <row r="13122" spans="12:12">
      <c r="L13122" s="16" t="str">
        <f t="shared" si="460"/>
        <v>OP</v>
      </c>
    </row>
    <row r="13123" spans="12:12">
      <c r="L13123" s="16" t="str">
        <f t="shared" si="460"/>
        <v>OP</v>
      </c>
    </row>
    <row r="13124" spans="12:12">
      <c r="L13124" s="16" t="str">
        <f t="shared" si="460"/>
        <v>OP</v>
      </c>
    </row>
    <row r="13125" spans="12:12">
      <c r="L13125" s="16" t="str">
        <f t="shared" si="460"/>
        <v>OP</v>
      </c>
    </row>
    <row r="13126" spans="12:12">
      <c r="L13126" s="16" t="str">
        <f t="shared" ref="L13126:L13189" si="461">IF(J13126&lt;0.9993,"OP","")</f>
        <v>OP</v>
      </c>
    </row>
    <row r="13127" spans="12:12">
      <c r="L13127" s="16" t="str">
        <f t="shared" si="461"/>
        <v>OP</v>
      </c>
    </row>
    <row r="13128" spans="12:12">
      <c r="L13128" s="16" t="str">
        <f t="shared" si="461"/>
        <v>OP</v>
      </c>
    </row>
    <row r="13129" spans="12:12">
      <c r="L13129" s="16" t="str">
        <f t="shared" si="461"/>
        <v>OP</v>
      </c>
    </row>
    <row r="13130" spans="12:12">
      <c r="L13130" s="16" t="str">
        <f t="shared" si="461"/>
        <v>OP</v>
      </c>
    </row>
    <row r="13131" spans="12:12">
      <c r="L13131" s="16" t="str">
        <f t="shared" si="461"/>
        <v>OP</v>
      </c>
    </row>
    <row r="13132" spans="12:12">
      <c r="L13132" s="16" t="str">
        <f t="shared" si="461"/>
        <v>OP</v>
      </c>
    </row>
    <row r="13133" spans="12:12">
      <c r="L13133" s="16" t="str">
        <f t="shared" si="461"/>
        <v>OP</v>
      </c>
    </row>
    <row r="13134" spans="12:12">
      <c r="L13134" s="16" t="str">
        <f t="shared" si="461"/>
        <v>OP</v>
      </c>
    </row>
    <row r="13135" spans="12:12">
      <c r="L13135" s="16" t="str">
        <f t="shared" si="461"/>
        <v>OP</v>
      </c>
    </row>
    <row r="13136" spans="12:12">
      <c r="L13136" s="16" t="str">
        <f t="shared" si="461"/>
        <v>OP</v>
      </c>
    </row>
    <row r="13137" spans="12:12">
      <c r="L13137" s="16" t="str">
        <f t="shared" si="461"/>
        <v>OP</v>
      </c>
    </row>
    <row r="13138" spans="12:12">
      <c r="L13138" s="16" t="str">
        <f t="shared" si="461"/>
        <v>OP</v>
      </c>
    </row>
    <row r="13139" spans="12:12">
      <c r="L13139" s="16" t="str">
        <f t="shared" si="461"/>
        <v>OP</v>
      </c>
    </row>
    <row r="13140" spans="12:12">
      <c r="L13140" s="16" t="str">
        <f t="shared" si="461"/>
        <v>OP</v>
      </c>
    </row>
    <row r="13141" spans="12:12">
      <c r="L13141" s="16" t="str">
        <f t="shared" si="461"/>
        <v>OP</v>
      </c>
    </row>
    <row r="13142" spans="12:12">
      <c r="L13142" s="16" t="str">
        <f t="shared" si="461"/>
        <v>OP</v>
      </c>
    </row>
    <row r="13143" spans="12:12">
      <c r="L13143" s="16" t="str">
        <f t="shared" si="461"/>
        <v>OP</v>
      </c>
    </row>
    <row r="13144" spans="12:12">
      <c r="L13144" s="16" t="str">
        <f t="shared" si="461"/>
        <v>OP</v>
      </c>
    </row>
    <row r="13145" spans="12:12">
      <c r="L13145" s="16" t="str">
        <f t="shared" si="461"/>
        <v>OP</v>
      </c>
    </row>
    <row r="13146" spans="12:12">
      <c r="L13146" s="16" t="str">
        <f t="shared" si="461"/>
        <v>OP</v>
      </c>
    </row>
    <row r="13147" spans="12:12">
      <c r="L13147" s="16" t="str">
        <f t="shared" si="461"/>
        <v>OP</v>
      </c>
    </row>
    <row r="13148" spans="12:12">
      <c r="L13148" s="16" t="str">
        <f t="shared" si="461"/>
        <v>OP</v>
      </c>
    </row>
    <row r="13149" spans="12:12">
      <c r="L13149" s="16" t="str">
        <f t="shared" si="461"/>
        <v>OP</v>
      </c>
    </row>
    <row r="13150" spans="12:12">
      <c r="L13150" s="16" t="str">
        <f t="shared" si="461"/>
        <v>OP</v>
      </c>
    </row>
    <row r="13151" spans="12:12">
      <c r="L13151" s="16" t="str">
        <f t="shared" si="461"/>
        <v>OP</v>
      </c>
    </row>
    <row r="13152" spans="12:12">
      <c r="L13152" s="16" t="str">
        <f t="shared" si="461"/>
        <v>OP</v>
      </c>
    </row>
    <row r="13153" spans="12:12">
      <c r="L13153" s="16" t="str">
        <f t="shared" si="461"/>
        <v>OP</v>
      </c>
    </row>
    <row r="13154" spans="12:12">
      <c r="L13154" s="16" t="str">
        <f t="shared" si="461"/>
        <v>OP</v>
      </c>
    </row>
    <row r="13155" spans="12:12">
      <c r="L13155" s="16" t="str">
        <f t="shared" si="461"/>
        <v>OP</v>
      </c>
    </row>
    <row r="13156" spans="12:12">
      <c r="L13156" s="16" t="str">
        <f t="shared" si="461"/>
        <v>OP</v>
      </c>
    </row>
    <row r="13157" spans="12:12">
      <c r="L13157" s="16" t="str">
        <f t="shared" si="461"/>
        <v>OP</v>
      </c>
    </row>
    <row r="13158" spans="12:12">
      <c r="L13158" s="16" t="str">
        <f t="shared" si="461"/>
        <v>OP</v>
      </c>
    </row>
    <row r="13159" spans="12:12">
      <c r="L13159" s="16" t="str">
        <f t="shared" si="461"/>
        <v>OP</v>
      </c>
    </row>
    <row r="13160" spans="12:12">
      <c r="L13160" s="16" t="str">
        <f t="shared" si="461"/>
        <v>OP</v>
      </c>
    </row>
    <row r="13161" spans="12:12">
      <c r="L13161" s="16" t="str">
        <f t="shared" si="461"/>
        <v>OP</v>
      </c>
    </row>
    <row r="13162" spans="12:12">
      <c r="L13162" s="16" t="str">
        <f t="shared" si="461"/>
        <v>OP</v>
      </c>
    </row>
    <row r="13163" spans="12:12">
      <c r="L13163" s="16" t="str">
        <f t="shared" si="461"/>
        <v>OP</v>
      </c>
    </row>
    <row r="13164" spans="12:12">
      <c r="L13164" s="16" t="str">
        <f t="shared" si="461"/>
        <v>OP</v>
      </c>
    </row>
    <row r="13165" spans="12:12">
      <c r="L13165" s="16" t="str">
        <f t="shared" si="461"/>
        <v>OP</v>
      </c>
    </row>
    <row r="13166" spans="12:12">
      <c r="L13166" s="16" t="str">
        <f t="shared" si="461"/>
        <v>OP</v>
      </c>
    </row>
    <row r="13167" spans="12:12">
      <c r="L13167" s="16" t="str">
        <f t="shared" si="461"/>
        <v>OP</v>
      </c>
    </row>
    <row r="13168" spans="12:12">
      <c r="L13168" s="16" t="str">
        <f t="shared" si="461"/>
        <v>OP</v>
      </c>
    </row>
    <row r="13169" spans="12:12">
      <c r="L13169" s="16" t="str">
        <f t="shared" si="461"/>
        <v>OP</v>
      </c>
    </row>
    <row r="13170" spans="12:12">
      <c r="L13170" s="16" t="str">
        <f t="shared" si="461"/>
        <v>OP</v>
      </c>
    </row>
    <row r="13171" spans="12:12">
      <c r="L13171" s="16" t="str">
        <f t="shared" si="461"/>
        <v>OP</v>
      </c>
    </row>
    <row r="13172" spans="12:12">
      <c r="L13172" s="16" t="str">
        <f t="shared" si="461"/>
        <v>OP</v>
      </c>
    </row>
    <row r="13173" spans="12:12">
      <c r="L13173" s="16" t="str">
        <f t="shared" si="461"/>
        <v>OP</v>
      </c>
    </row>
    <row r="13174" spans="12:12">
      <c r="L13174" s="16" t="str">
        <f t="shared" si="461"/>
        <v>OP</v>
      </c>
    </row>
    <row r="13175" spans="12:12">
      <c r="L13175" s="16" t="str">
        <f t="shared" si="461"/>
        <v>OP</v>
      </c>
    </row>
    <row r="13176" spans="12:12">
      <c r="L13176" s="16" t="str">
        <f t="shared" si="461"/>
        <v>OP</v>
      </c>
    </row>
    <row r="13177" spans="12:12">
      <c r="L13177" s="16" t="str">
        <f t="shared" si="461"/>
        <v>OP</v>
      </c>
    </row>
    <row r="13178" spans="12:12">
      <c r="L13178" s="16" t="str">
        <f t="shared" si="461"/>
        <v>OP</v>
      </c>
    </row>
    <row r="13179" spans="12:12">
      <c r="L13179" s="16" t="str">
        <f t="shared" si="461"/>
        <v>OP</v>
      </c>
    </row>
    <row r="13180" spans="12:12">
      <c r="L13180" s="16" t="str">
        <f t="shared" si="461"/>
        <v>OP</v>
      </c>
    </row>
    <row r="13181" spans="12:12">
      <c r="L13181" s="16" t="str">
        <f t="shared" si="461"/>
        <v>OP</v>
      </c>
    </row>
    <row r="13182" spans="12:12">
      <c r="L13182" s="16" t="str">
        <f t="shared" si="461"/>
        <v>OP</v>
      </c>
    </row>
    <row r="13183" spans="12:12">
      <c r="L13183" s="16" t="str">
        <f t="shared" si="461"/>
        <v>OP</v>
      </c>
    </row>
    <row r="13184" spans="12:12">
      <c r="L13184" s="16" t="str">
        <f t="shared" si="461"/>
        <v>OP</v>
      </c>
    </row>
    <row r="13185" spans="12:12">
      <c r="L13185" s="16" t="str">
        <f t="shared" si="461"/>
        <v>OP</v>
      </c>
    </row>
    <row r="13186" spans="12:12">
      <c r="L13186" s="16" t="str">
        <f t="shared" si="461"/>
        <v>OP</v>
      </c>
    </row>
    <row r="13187" spans="12:12">
      <c r="L13187" s="16" t="str">
        <f t="shared" si="461"/>
        <v>OP</v>
      </c>
    </row>
    <row r="13188" spans="12:12">
      <c r="L13188" s="16" t="str">
        <f t="shared" si="461"/>
        <v>OP</v>
      </c>
    </row>
    <row r="13189" spans="12:12">
      <c r="L13189" s="16" t="str">
        <f t="shared" si="461"/>
        <v>OP</v>
      </c>
    </row>
    <row r="13190" spans="12:12">
      <c r="L13190" s="16" t="str">
        <f t="shared" ref="L13190:L13253" si="462">IF(J13190&lt;0.9993,"OP","")</f>
        <v>OP</v>
      </c>
    </row>
    <row r="13191" spans="12:12">
      <c r="L13191" s="16" t="str">
        <f t="shared" si="462"/>
        <v>OP</v>
      </c>
    </row>
    <row r="13192" spans="12:12">
      <c r="L13192" s="16" t="str">
        <f t="shared" si="462"/>
        <v>OP</v>
      </c>
    </row>
    <row r="13193" spans="12:12">
      <c r="L13193" s="16" t="str">
        <f t="shared" si="462"/>
        <v>OP</v>
      </c>
    </row>
    <row r="13194" spans="12:12">
      <c r="L13194" s="16" t="str">
        <f t="shared" si="462"/>
        <v>OP</v>
      </c>
    </row>
    <row r="13195" spans="12:12">
      <c r="L13195" s="16" t="str">
        <f t="shared" si="462"/>
        <v>OP</v>
      </c>
    </row>
    <row r="13196" spans="12:12">
      <c r="L13196" s="16" t="str">
        <f t="shared" si="462"/>
        <v>OP</v>
      </c>
    </row>
    <row r="13197" spans="12:12">
      <c r="L13197" s="16" t="str">
        <f t="shared" si="462"/>
        <v>OP</v>
      </c>
    </row>
    <row r="13198" spans="12:12">
      <c r="L13198" s="16" t="str">
        <f t="shared" si="462"/>
        <v>OP</v>
      </c>
    </row>
    <row r="13199" spans="12:12">
      <c r="L13199" s="16" t="str">
        <f t="shared" si="462"/>
        <v>OP</v>
      </c>
    </row>
    <row r="13200" spans="12:12">
      <c r="L13200" s="16" t="str">
        <f t="shared" si="462"/>
        <v>OP</v>
      </c>
    </row>
    <row r="13201" spans="12:12">
      <c r="L13201" s="16" t="str">
        <f t="shared" si="462"/>
        <v>OP</v>
      </c>
    </row>
    <row r="13202" spans="12:12">
      <c r="L13202" s="16" t="str">
        <f t="shared" si="462"/>
        <v>OP</v>
      </c>
    </row>
    <row r="13203" spans="12:12">
      <c r="L13203" s="16" t="str">
        <f t="shared" si="462"/>
        <v>OP</v>
      </c>
    </row>
    <row r="13204" spans="12:12">
      <c r="L13204" s="16" t="str">
        <f t="shared" si="462"/>
        <v>OP</v>
      </c>
    </row>
    <row r="13205" spans="12:12">
      <c r="L13205" s="16" t="str">
        <f t="shared" si="462"/>
        <v>OP</v>
      </c>
    </row>
    <row r="13206" spans="12:12">
      <c r="L13206" s="16" t="str">
        <f t="shared" si="462"/>
        <v>OP</v>
      </c>
    </row>
    <row r="13207" spans="12:12">
      <c r="L13207" s="16" t="str">
        <f t="shared" si="462"/>
        <v>OP</v>
      </c>
    </row>
    <row r="13208" spans="12:12">
      <c r="L13208" s="16" t="str">
        <f t="shared" si="462"/>
        <v>OP</v>
      </c>
    </row>
    <row r="13209" spans="12:12">
      <c r="L13209" s="16" t="str">
        <f t="shared" si="462"/>
        <v>OP</v>
      </c>
    </row>
    <row r="13210" spans="12:12">
      <c r="L13210" s="16" t="str">
        <f t="shared" si="462"/>
        <v>OP</v>
      </c>
    </row>
    <row r="13211" spans="12:12">
      <c r="L13211" s="16" t="str">
        <f t="shared" si="462"/>
        <v>OP</v>
      </c>
    </row>
    <row r="13212" spans="12:12">
      <c r="L13212" s="16" t="str">
        <f t="shared" si="462"/>
        <v>OP</v>
      </c>
    </row>
    <row r="13213" spans="12:12">
      <c r="L13213" s="16" t="str">
        <f t="shared" si="462"/>
        <v>OP</v>
      </c>
    </row>
    <row r="13214" spans="12:12">
      <c r="L13214" s="16" t="str">
        <f t="shared" si="462"/>
        <v>OP</v>
      </c>
    </row>
    <row r="13215" spans="12:12">
      <c r="L13215" s="16" t="str">
        <f t="shared" si="462"/>
        <v>OP</v>
      </c>
    </row>
    <row r="13216" spans="12:12">
      <c r="L13216" s="16" t="str">
        <f t="shared" si="462"/>
        <v>OP</v>
      </c>
    </row>
    <row r="13217" spans="12:12">
      <c r="L13217" s="16" t="str">
        <f t="shared" si="462"/>
        <v>OP</v>
      </c>
    </row>
    <row r="13218" spans="12:12">
      <c r="L13218" s="16" t="str">
        <f t="shared" si="462"/>
        <v>OP</v>
      </c>
    </row>
    <row r="13219" spans="12:12">
      <c r="L13219" s="16" t="str">
        <f t="shared" si="462"/>
        <v>OP</v>
      </c>
    </row>
    <row r="13220" spans="12:12">
      <c r="L13220" s="16" t="str">
        <f t="shared" si="462"/>
        <v>OP</v>
      </c>
    </row>
    <row r="13221" spans="12:12">
      <c r="L13221" s="16" t="str">
        <f t="shared" si="462"/>
        <v>OP</v>
      </c>
    </row>
    <row r="13222" spans="12:12">
      <c r="L13222" s="16" t="str">
        <f t="shared" si="462"/>
        <v>OP</v>
      </c>
    </row>
    <row r="13223" spans="12:12">
      <c r="L13223" s="16" t="str">
        <f t="shared" si="462"/>
        <v>OP</v>
      </c>
    </row>
    <row r="13224" spans="12:12">
      <c r="L13224" s="16" t="str">
        <f t="shared" si="462"/>
        <v>OP</v>
      </c>
    </row>
    <row r="13225" spans="12:12">
      <c r="L13225" s="16" t="str">
        <f t="shared" si="462"/>
        <v>OP</v>
      </c>
    </row>
    <row r="13226" spans="12:12">
      <c r="L13226" s="16" t="str">
        <f t="shared" si="462"/>
        <v>OP</v>
      </c>
    </row>
    <row r="13227" spans="12:12">
      <c r="L13227" s="16" t="str">
        <f t="shared" si="462"/>
        <v>OP</v>
      </c>
    </row>
    <row r="13228" spans="12:12">
      <c r="L13228" s="16" t="str">
        <f t="shared" si="462"/>
        <v>OP</v>
      </c>
    </row>
    <row r="13229" spans="12:12">
      <c r="L13229" s="16" t="str">
        <f t="shared" si="462"/>
        <v>OP</v>
      </c>
    </row>
    <row r="13230" spans="12:12">
      <c r="L13230" s="16" t="str">
        <f t="shared" si="462"/>
        <v>OP</v>
      </c>
    </row>
    <row r="13231" spans="12:12">
      <c r="L13231" s="16" t="str">
        <f t="shared" si="462"/>
        <v>OP</v>
      </c>
    </row>
    <row r="13232" spans="12:12">
      <c r="L13232" s="16" t="str">
        <f t="shared" si="462"/>
        <v>OP</v>
      </c>
    </row>
    <row r="13233" spans="12:12">
      <c r="L13233" s="16" t="str">
        <f t="shared" si="462"/>
        <v>OP</v>
      </c>
    </row>
    <row r="13234" spans="12:12">
      <c r="L13234" s="16" t="str">
        <f t="shared" si="462"/>
        <v>OP</v>
      </c>
    </row>
    <row r="13235" spans="12:12">
      <c r="L13235" s="16" t="str">
        <f t="shared" si="462"/>
        <v>OP</v>
      </c>
    </row>
    <row r="13236" spans="12:12">
      <c r="L13236" s="16" t="str">
        <f t="shared" si="462"/>
        <v>OP</v>
      </c>
    </row>
    <row r="13237" spans="12:12">
      <c r="L13237" s="16" t="str">
        <f t="shared" si="462"/>
        <v>OP</v>
      </c>
    </row>
    <row r="13238" spans="12:12">
      <c r="L13238" s="16" t="str">
        <f t="shared" si="462"/>
        <v>OP</v>
      </c>
    </row>
    <row r="13239" spans="12:12">
      <c r="L13239" s="16" t="str">
        <f t="shared" si="462"/>
        <v>OP</v>
      </c>
    </row>
    <row r="13240" spans="12:12">
      <c r="L13240" s="16" t="str">
        <f t="shared" si="462"/>
        <v>OP</v>
      </c>
    </row>
    <row r="13241" spans="12:12">
      <c r="L13241" s="16" t="str">
        <f t="shared" si="462"/>
        <v>OP</v>
      </c>
    </row>
    <row r="13242" spans="12:12">
      <c r="L13242" s="16" t="str">
        <f t="shared" si="462"/>
        <v>OP</v>
      </c>
    </row>
    <row r="13243" spans="12:12">
      <c r="L13243" s="16" t="str">
        <f t="shared" si="462"/>
        <v>OP</v>
      </c>
    </row>
    <row r="13244" spans="12:12">
      <c r="L13244" s="16" t="str">
        <f t="shared" si="462"/>
        <v>OP</v>
      </c>
    </row>
    <row r="13245" spans="12:12">
      <c r="L13245" s="16" t="str">
        <f t="shared" si="462"/>
        <v>OP</v>
      </c>
    </row>
    <row r="13246" spans="12:12">
      <c r="L13246" s="16" t="str">
        <f t="shared" si="462"/>
        <v>OP</v>
      </c>
    </row>
    <row r="13247" spans="12:12">
      <c r="L13247" s="16" t="str">
        <f t="shared" si="462"/>
        <v>OP</v>
      </c>
    </row>
    <row r="13248" spans="12:12">
      <c r="L13248" s="16" t="str">
        <f t="shared" si="462"/>
        <v>OP</v>
      </c>
    </row>
    <row r="13249" spans="12:12">
      <c r="L13249" s="16" t="str">
        <f t="shared" si="462"/>
        <v>OP</v>
      </c>
    </row>
    <row r="13250" spans="12:12">
      <c r="L13250" s="16" t="str">
        <f t="shared" si="462"/>
        <v>OP</v>
      </c>
    </row>
    <row r="13251" spans="12:12">
      <c r="L13251" s="16" t="str">
        <f t="shared" si="462"/>
        <v>OP</v>
      </c>
    </row>
    <row r="13252" spans="12:12">
      <c r="L13252" s="16" t="str">
        <f t="shared" si="462"/>
        <v>OP</v>
      </c>
    </row>
    <row r="13253" spans="12:12">
      <c r="L13253" s="16" t="str">
        <f t="shared" si="462"/>
        <v>OP</v>
      </c>
    </row>
    <row r="13254" spans="12:12">
      <c r="L13254" s="16" t="str">
        <f t="shared" ref="L13254:L13317" si="463">IF(J13254&lt;0.9993,"OP","")</f>
        <v>OP</v>
      </c>
    </row>
    <row r="13255" spans="12:12">
      <c r="L13255" s="16" t="str">
        <f t="shared" si="463"/>
        <v>OP</v>
      </c>
    </row>
    <row r="13256" spans="12:12">
      <c r="L13256" s="16" t="str">
        <f t="shared" si="463"/>
        <v>OP</v>
      </c>
    </row>
    <row r="13257" spans="12:12">
      <c r="L13257" s="16" t="str">
        <f t="shared" si="463"/>
        <v>OP</v>
      </c>
    </row>
    <row r="13258" spans="12:12">
      <c r="L13258" s="16" t="str">
        <f t="shared" si="463"/>
        <v>OP</v>
      </c>
    </row>
    <row r="13259" spans="12:12">
      <c r="L13259" s="16" t="str">
        <f t="shared" si="463"/>
        <v>OP</v>
      </c>
    </row>
    <row r="13260" spans="12:12">
      <c r="L13260" s="16" t="str">
        <f t="shared" si="463"/>
        <v>OP</v>
      </c>
    </row>
    <row r="13261" spans="12:12">
      <c r="L13261" s="16" t="str">
        <f t="shared" si="463"/>
        <v>OP</v>
      </c>
    </row>
    <row r="13262" spans="12:12">
      <c r="L13262" s="16" t="str">
        <f t="shared" si="463"/>
        <v>OP</v>
      </c>
    </row>
    <row r="13263" spans="12:12">
      <c r="L13263" s="16" t="str">
        <f t="shared" si="463"/>
        <v>OP</v>
      </c>
    </row>
    <row r="13264" spans="12:12">
      <c r="L13264" s="16" t="str">
        <f t="shared" si="463"/>
        <v>OP</v>
      </c>
    </row>
    <row r="13265" spans="12:12">
      <c r="L13265" s="16" t="str">
        <f t="shared" si="463"/>
        <v>OP</v>
      </c>
    </row>
    <row r="13266" spans="12:12">
      <c r="L13266" s="16" t="str">
        <f t="shared" si="463"/>
        <v>OP</v>
      </c>
    </row>
    <row r="13267" spans="12:12">
      <c r="L13267" s="16" t="str">
        <f t="shared" si="463"/>
        <v>OP</v>
      </c>
    </row>
    <row r="13268" spans="12:12">
      <c r="L13268" s="16" t="str">
        <f t="shared" si="463"/>
        <v>OP</v>
      </c>
    </row>
    <row r="13269" spans="12:12">
      <c r="L13269" s="16" t="str">
        <f t="shared" si="463"/>
        <v>OP</v>
      </c>
    </row>
    <row r="13270" spans="12:12">
      <c r="L13270" s="16" t="str">
        <f t="shared" si="463"/>
        <v>OP</v>
      </c>
    </row>
    <row r="13271" spans="12:12">
      <c r="L13271" s="16" t="str">
        <f t="shared" si="463"/>
        <v>OP</v>
      </c>
    </row>
    <row r="13272" spans="12:12">
      <c r="L13272" s="16" t="str">
        <f t="shared" si="463"/>
        <v>OP</v>
      </c>
    </row>
    <row r="13273" spans="12:12">
      <c r="L13273" s="16" t="str">
        <f t="shared" si="463"/>
        <v>OP</v>
      </c>
    </row>
    <row r="13274" spans="12:12">
      <c r="L13274" s="16" t="str">
        <f t="shared" si="463"/>
        <v>OP</v>
      </c>
    </row>
    <row r="13275" spans="12:12">
      <c r="L13275" s="16" t="str">
        <f t="shared" si="463"/>
        <v>OP</v>
      </c>
    </row>
    <row r="13276" spans="12:12">
      <c r="L13276" s="16" t="str">
        <f t="shared" si="463"/>
        <v>OP</v>
      </c>
    </row>
    <row r="13277" spans="12:12">
      <c r="L13277" s="16" t="str">
        <f t="shared" si="463"/>
        <v>OP</v>
      </c>
    </row>
    <row r="13278" spans="12:12">
      <c r="L13278" s="16" t="str">
        <f t="shared" si="463"/>
        <v>OP</v>
      </c>
    </row>
    <row r="13279" spans="12:12">
      <c r="L13279" s="16" t="str">
        <f t="shared" si="463"/>
        <v>OP</v>
      </c>
    </row>
    <row r="13280" spans="12:12">
      <c r="L13280" s="16" t="str">
        <f t="shared" si="463"/>
        <v>OP</v>
      </c>
    </row>
    <row r="13281" spans="12:12">
      <c r="L13281" s="16" t="str">
        <f t="shared" si="463"/>
        <v>OP</v>
      </c>
    </row>
    <row r="13282" spans="12:12">
      <c r="L13282" s="16" t="str">
        <f t="shared" si="463"/>
        <v>OP</v>
      </c>
    </row>
    <row r="13283" spans="12:12">
      <c r="L13283" s="16" t="str">
        <f t="shared" si="463"/>
        <v>OP</v>
      </c>
    </row>
    <row r="13284" spans="12:12">
      <c r="L13284" s="16" t="str">
        <f t="shared" si="463"/>
        <v>OP</v>
      </c>
    </row>
    <row r="13285" spans="12:12">
      <c r="L13285" s="16" t="str">
        <f t="shared" si="463"/>
        <v>OP</v>
      </c>
    </row>
    <row r="13286" spans="12:12">
      <c r="L13286" s="16" t="str">
        <f t="shared" si="463"/>
        <v>OP</v>
      </c>
    </row>
    <row r="13287" spans="12:12">
      <c r="L13287" s="16" t="str">
        <f t="shared" si="463"/>
        <v>OP</v>
      </c>
    </row>
    <row r="13288" spans="12:12">
      <c r="L13288" s="16" t="str">
        <f t="shared" si="463"/>
        <v>OP</v>
      </c>
    </row>
    <row r="13289" spans="12:12">
      <c r="L13289" s="16" t="str">
        <f t="shared" si="463"/>
        <v>OP</v>
      </c>
    </row>
    <row r="13290" spans="12:12">
      <c r="L13290" s="16" t="str">
        <f t="shared" si="463"/>
        <v>OP</v>
      </c>
    </row>
    <row r="13291" spans="12:12">
      <c r="L13291" s="16" t="str">
        <f t="shared" si="463"/>
        <v>OP</v>
      </c>
    </row>
    <row r="13292" spans="12:12">
      <c r="L13292" s="16" t="str">
        <f t="shared" si="463"/>
        <v>OP</v>
      </c>
    </row>
    <row r="13293" spans="12:12">
      <c r="L13293" s="16" t="str">
        <f t="shared" si="463"/>
        <v>OP</v>
      </c>
    </row>
    <row r="13294" spans="12:12">
      <c r="L13294" s="16" t="str">
        <f t="shared" si="463"/>
        <v>OP</v>
      </c>
    </row>
    <row r="13295" spans="12:12">
      <c r="L13295" s="16" t="str">
        <f t="shared" si="463"/>
        <v>OP</v>
      </c>
    </row>
    <row r="13296" spans="12:12">
      <c r="L13296" s="16" t="str">
        <f t="shared" si="463"/>
        <v>OP</v>
      </c>
    </row>
    <row r="13297" spans="12:12">
      <c r="L13297" s="16" t="str">
        <f t="shared" si="463"/>
        <v>OP</v>
      </c>
    </row>
    <row r="13298" spans="12:12">
      <c r="L13298" s="16" t="str">
        <f t="shared" si="463"/>
        <v>OP</v>
      </c>
    </row>
    <row r="13299" spans="12:12">
      <c r="L13299" s="16" t="str">
        <f t="shared" si="463"/>
        <v>OP</v>
      </c>
    </row>
    <row r="13300" spans="12:12">
      <c r="L13300" s="16" t="str">
        <f t="shared" si="463"/>
        <v>OP</v>
      </c>
    </row>
    <row r="13301" spans="12:12">
      <c r="L13301" s="16" t="str">
        <f t="shared" si="463"/>
        <v>OP</v>
      </c>
    </row>
    <row r="13302" spans="12:12">
      <c r="L13302" s="16" t="str">
        <f t="shared" si="463"/>
        <v>OP</v>
      </c>
    </row>
    <row r="13303" spans="12:12">
      <c r="L13303" s="16" t="str">
        <f t="shared" si="463"/>
        <v>OP</v>
      </c>
    </row>
    <row r="13304" spans="12:12">
      <c r="L13304" s="16" t="str">
        <f t="shared" si="463"/>
        <v>OP</v>
      </c>
    </row>
    <row r="13305" spans="12:12">
      <c r="L13305" s="16" t="str">
        <f t="shared" si="463"/>
        <v>OP</v>
      </c>
    </row>
    <row r="13306" spans="12:12">
      <c r="L13306" s="16" t="str">
        <f t="shared" si="463"/>
        <v>OP</v>
      </c>
    </row>
    <row r="13307" spans="12:12">
      <c r="L13307" s="16" t="str">
        <f t="shared" si="463"/>
        <v>OP</v>
      </c>
    </row>
    <row r="13308" spans="12:12">
      <c r="L13308" s="16" t="str">
        <f t="shared" si="463"/>
        <v>OP</v>
      </c>
    </row>
    <row r="13309" spans="12:12">
      <c r="L13309" s="16" t="str">
        <f t="shared" si="463"/>
        <v>OP</v>
      </c>
    </row>
    <row r="13310" spans="12:12">
      <c r="L13310" s="16" t="str">
        <f t="shared" si="463"/>
        <v>OP</v>
      </c>
    </row>
    <row r="13311" spans="12:12">
      <c r="L13311" s="16" t="str">
        <f t="shared" si="463"/>
        <v>OP</v>
      </c>
    </row>
    <row r="13312" spans="12:12">
      <c r="L13312" s="16" t="str">
        <f t="shared" si="463"/>
        <v>OP</v>
      </c>
    </row>
    <row r="13313" spans="12:12">
      <c r="L13313" s="16" t="str">
        <f t="shared" si="463"/>
        <v>OP</v>
      </c>
    </row>
    <row r="13314" spans="12:12">
      <c r="L13314" s="16" t="str">
        <f t="shared" si="463"/>
        <v>OP</v>
      </c>
    </row>
    <row r="13315" spans="12:12">
      <c r="L13315" s="16" t="str">
        <f t="shared" si="463"/>
        <v>OP</v>
      </c>
    </row>
    <row r="13316" spans="12:12">
      <c r="L13316" s="16" t="str">
        <f t="shared" si="463"/>
        <v>OP</v>
      </c>
    </row>
    <row r="13317" spans="12:12">
      <c r="L13317" s="16" t="str">
        <f t="shared" si="463"/>
        <v>OP</v>
      </c>
    </row>
    <row r="13318" spans="12:12">
      <c r="L13318" s="16" t="str">
        <f t="shared" ref="L13318:L13381" si="464">IF(J13318&lt;0.9993,"OP","")</f>
        <v>OP</v>
      </c>
    </row>
    <row r="13319" spans="12:12">
      <c r="L13319" s="16" t="str">
        <f t="shared" si="464"/>
        <v>OP</v>
      </c>
    </row>
    <row r="13320" spans="12:12">
      <c r="L13320" s="16" t="str">
        <f t="shared" si="464"/>
        <v>OP</v>
      </c>
    </row>
    <row r="13321" spans="12:12">
      <c r="L13321" s="16" t="str">
        <f t="shared" si="464"/>
        <v>OP</v>
      </c>
    </row>
    <row r="13322" spans="12:12">
      <c r="L13322" s="16" t="str">
        <f t="shared" si="464"/>
        <v>OP</v>
      </c>
    </row>
    <row r="13323" spans="12:12">
      <c r="L13323" s="16" t="str">
        <f t="shared" si="464"/>
        <v>OP</v>
      </c>
    </row>
    <row r="13324" spans="12:12">
      <c r="L13324" s="16" t="str">
        <f t="shared" si="464"/>
        <v>OP</v>
      </c>
    </row>
    <row r="13325" spans="12:12">
      <c r="L13325" s="16" t="str">
        <f t="shared" si="464"/>
        <v>OP</v>
      </c>
    </row>
    <row r="13326" spans="12:12">
      <c r="L13326" s="16" t="str">
        <f t="shared" si="464"/>
        <v>OP</v>
      </c>
    </row>
    <row r="13327" spans="12:12">
      <c r="L13327" s="16" t="str">
        <f t="shared" si="464"/>
        <v>OP</v>
      </c>
    </row>
    <row r="13328" spans="12:12">
      <c r="L13328" s="16" t="str">
        <f t="shared" si="464"/>
        <v>OP</v>
      </c>
    </row>
    <row r="13329" spans="12:12">
      <c r="L13329" s="16" t="str">
        <f t="shared" si="464"/>
        <v>OP</v>
      </c>
    </row>
    <row r="13330" spans="12:12">
      <c r="L13330" s="16" t="str">
        <f t="shared" si="464"/>
        <v>OP</v>
      </c>
    </row>
    <row r="13331" spans="12:12">
      <c r="L13331" s="16" t="str">
        <f t="shared" si="464"/>
        <v>OP</v>
      </c>
    </row>
    <row r="13332" spans="12:12">
      <c r="L13332" s="16" t="str">
        <f t="shared" si="464"/>
        <v>OP</v>
      </c>
    </row>
    <row r="13333" spans="12:12">
      <c r="L13333" s="16" t="str">
        <f t="shared" si="464"/>
        <v>OP</v>
      </c>
    </row>
    <row r="13334" spans="12:12">
      <c r="L13334" s="16" t="str">
        <f t="shared" si="464"/>
        <v>OP</v>
      </c>
    </row>
    <row r="13335" spans="12:12">
      <c r="L13335" s="16" t="str">
        <f t="shared" si="464"/>
        <v>OP</v>
      </c>
    </row>
    <row r="13336" spans="12:12">
      <c r="L13336" s="16" t="str">
        <f t="shared" si="464"/>
        <v>OP</v>
      </c>
    </row>
    <row r="13337" spans="12:12">
      <c r="L13337" s="16" t="str">
        <f t="shared" si="464"/>
        <v>OP</v>
      </c>
    </row>
    <row r="13338" spans="12:12">
      <c r="L13338" s="16" t="str">
        <f t="shared" si="464"/>
        <v>OP</v>
      </c>
    </row>
    <row r="13339" spans="12:12">
      <c r="L13339" s="16" t="str">
        <f t="shared" si="464"/>
        <v>OP</v>
      </c>
    </row>
    <row r="13340" spans="12:12">
      <c r="L13340" s="16" t="str">
        <f t="shared" si="464"/>
        <v>OP</v>
      </c>
    </row>
    <row r="13341" spans="12:12">
      <c r="L13341" s="16" t="str">
        <f t="shared" si="464"/>
        <v>OP</v>
      </c>
    </row>
    <row r="13342" spans="12:12">
      <c r="L13342" s="16" t="str">
        <f t="shared" si="464"/>
        <v>OP</v>
      </c>
    </row>
    <row r="13343" spans="12:12">
      <c r="L13343" s="16" t="str">
        <f t="shared" si="464"/>
        <v>OP</v>
      </c>
    </row>
    <row r="13344" spans="12:12">
      <c r="L13344" s="16" t="str">
        <f t="shared" si="464"/>
        <v>OP</v>
      </c>
    </row>
    <row r="13345" spans="12:12">
      <c r="L13345" s="16" t="str">
        <f t="shared" si="464"/>
        <v>OP</v>
      </c>
    </row>
    <row r="13346" spans="12:12">
      <c r="L13346" s="16" t="str">
        <f t="shared" si="464"/>
        <v>OP</v>
      </c>
    </row>
    <row r="13347" spans="12:12">
      <c r="L13347" s="16" t="str">
        <f t="shared" si="464"/>
        <v>OP</v>
      </c>
    </row>
    <row r="13348" spans="12:12">
      <c r="L13348" s="16" t="str">
        <f t="shared" si="464"/>
        <v>OP</v>
      </c>
    </row>
    <row r="13349" spans="12:12">
      <c r="L13349" s="16" t="str">
        <f t="shared" si="464"/>
        <v>OP</v>
      </c>
    </row>
    <row r="13350" spans="12:12">
      <c r="L13350" s="16" t="str">
        <f t="shared" si="464"/>
        <v>OP</v>
      </c>
    </row>
    <row r="13351" spans="12:12">
      <c r="L13351" s="16" t="str">
        <f t="shared" si="464"/>
        <v>OP</v>
      </c>
    </row>
    <row r="13352" spans="12:12">
      <c r="L13352" s="16" t="str">
        <f t="shared" si="464"/>
        <v>OP</v>
      </c>
    </row>
    <row r="13353" spans="12:12">
      <c r="L13353" s="16" t="str">
        <f t="shared" si="464"/>
        <v>OP</v>
      </c>
    </row>
    <row r="13354" spans="12:12">
      <c r="L13354" s="16" t="str">
        <f t="shared" si="464"/>
        <v>OP</v>
      </c>
    </row>
    <row r="13355" spans="12:12">
      <c r="L13355" s="16" t="str">
        <f t="shared" si="464"/>
        <v>OP</v>
      </c>
    </row>
    <row r="13356" spans="12:12">
      <c r="L13356" s="16" t="str">
        <f t="shared" si="464"/>
        <v>OP</v>
      </c>
    </row>
    <row r="13357" spans="12:12">
      <c r="L13357" s="16" t="str">
        <f t="shared" si="464"/>
        <v>OP</v>
      </c>
    </row>
    <row r="13358" spans="12:12">
      <c r="L13358" s="16" t="str">
        <f t="shared" si="464"/>
        <v>OP</v>
      </c>
    </row>
    <row r="13359" spans="12:12">
      <c r="L13359" s="16" t="str">
        <f t="shared" si="464"/>
        <v>OP</v>
      </c>
    </row>
    <row r="13360" spans="12:12">
      <c r="L13360" s="16" t="str">
        <f t="shared" si="464"/>
        <v>OP</v>
      </c>
    </row>
    <row r="13361" spans="12:12">
      <c r="L13361" s="16" t="str">
        <f t="shared" si="464"/>
        <v>OP</v>
      </c>
    </row>
    <row r="13362" spans="12:12">
      <c r="L13362" s="16" t="str">
        <f t="shared" si="464"/>
        <v>OP</v>
      </c>
    </row>
    <row r="13363" spans="12:12">
      <c r="L13363" s="16" t="str">
        <f t="shared" si="464"/>
        <v>OP</v>
      </c>
    </row>
    <row r="13364" spans="12:12">
      <c r="L13364" s="16" t="str">
        <f t="shared" si="464"/>
        <v>OP</v>
      </c>
    </row>
    <row r="13365" spans="12:12">
      <c r="L13365" s="16" t="str">
        <f t="shared" si="464"/>
        <v>OP</v>
      </c>
    </row>
    <row r="13366" spans="12:12">
      <c r="L13366" s="16" t="str">
        <f t="shared" si="464"/>
        <v>OP</v>
      </c>
    </row>
    <row r="13367" spans="12:12">
      <c r="L13367" s="16" t="str">
        <f t="shared" si="464"/>
        <v>OP</v>
      </c>
    </row>
    <row r="13368" spans="12:12">
      <c r="L13368" s="16" t="str">
        <f t="shared" si="464"/>
        <v>OP</v>
      </c>
    </row>
    <row r="13369" spans="12:12">
      <c r="L13369" s="16" t="str">
        <f t="shared" si="464"/>
        <v>OP</v>
      </c>
    </row>
    <row r="13370" spans="12:12">
      <c r="L13370" s="16" t="str">
        <f t="shared" si="464"/>
        <v>OP</v>
      </c>
    </row>
    <row r="13371" spans="12:12">
      <c r="L13371" s="16" t="str">
        <f t="shared" si="464"/>
        <v>OP</v>
      </c>
    </row>
    <row r="13372" spans="12:12">
      <c r="L13372" s="16" t="str">
        <f t="shared" si="464"/>
        <v>OP</v>
      </c>
    </row>
    <row r="13373" spans="12:12">
      <c r="L13373" s="16" t="str">
        <f t="shared" si="464"/>
        <v>OP</v>
      </c>
    </row>
    <row r="13374" spans="12:12">
      <c r="L13374" s="16" t="str">
        <f t="shared" si="464"/>
        <v>OP</v>
      </c>
    </row>
    <row r="13375" spans="12:12">
      <c r="L13375" s="16" t="str">
        <f t="shared" si="464"/>
        <v>OP</v>
      </c>
    </row>
    <row r="13376" spans="12:12">
      <c r="L13376" s="16" t="str">
        <f t="shared" si="464"/>
        <v>OP</v>
      </c>
    </row>
    <row r="13377" spans="12:12">
      <c r="L13377" s="16" t="str">
        <f t="shared" si="464"/>
        <v>OP</v>
      </c>
    </row>
    <row r="13378" spans="12:12">
      <c r="L13378" s="16" t="str">
        <f t="shared" si="464"/>
        <v>OP</v>
      </c>
    </row>
    <row r="13379" spans="12:12">
      <c r="L13379" s="16" t="str">
        <f t="shared" si="464"/>
        <v>OP</v>
      </c>
    </row>
    <row r="13380" spans="12:12">
      <c r="L13380" s="16" t="str">
        <f t="shared" si="464"/>
        <v>OP</v>
      </c>
    </row>
    <row r="13381" spans="12:12">
      <c r="L13381" s="16" t="str">
        <f t="shared" si="464"/>
        <v>OP</v>
      </c>
    </row>
    <row r="13382" spans="12:12">
      <c r="L13382" s="16" t="str">
        <f t="shared" ref="L13382:L13445" si="465">IF(J13382&lt;0.9993,"OP","")</f>
        <v>OP</v>
      </c>
    </row>
    <row r="13383" spans="12:12">
      <c r="L13383" s="16" t="str">
        <f t="shared" si="465"/>
        <v>OP</v>
      </c>
    </row>
    <row r="13384" spans="12:12">
      <c r="L13384" s="16" t="str">
        <f t="shared" si="465"/>
        <v>OP</v>
      </c>
    </row>
    <row r="13385" spans="12:12">
      <c r="L13385" s="16" t="str">
        <f t="shared" si="465"/>
        <v>OP</v>
      </c>
    </row>
    <row r="13386" spans="12:12">
      <c r="L13386" s="16" t="str">
        <f t="shared" si="465"/>
        <v>OP</v>
      </c>
    </row>
    <row r="13387" spans="12:12">
      <c r="L13387" s="16" t="str">
        <f t="shared" si="465"/>
        <v>OP</v>
      </c>
    </row>
    <row r="13388" spans="12:12">
      <c r="L13388" s="16" t="str">
        <f t="shared" si="465"/>
        <v>OP</v>
      </c>
    </row>
    <row r="13389" spans="12:12">
      <c r="L13389" s="16" t="str">
        <f t="shared" si="465"/>
        <v>OP</v>
      </c>
    </row>
    <row r="13390" spans="12:12">
      <c r="L13390" s="16" t="str">
        <f t="shared" si="465"/>
        <v>OP</v>
      </c>
    </row>
    <row r="13391" spans="12:12">
      <c r="L13391" s="16" t="str">
        <f t="shared" si="465"/>
        <v>OP</v>
      </c>
    </row>
    <row r="13392" spans="12:12">
      <c r="L13392" s="16" t="str">
        <f t="shared" si="465"/>
        <v>OP</v>
      </c>
    </row>
    <row r="13393" spans="12:12">
      <c r="L13393" s="16" t="str">
        <f t="shared" si="465"/>
        <v>OP</v>
      </c>
    </row>
    <row r="13394" spans="12:12">
      <c r="L13394" s="16" t="str">
        <f t="shared" si="465"/>
        <v>OP</v>
      </c>
    </row>
    <row r="13395" spans="12:12">
      <c r="L13395" s="16" t="str">
        <f t="shared" si="465"/>
        <v>OP</v>
      </c>
    </row>
    <row r="13396" spans="12:12">
      <c r="L13396" s="16" t="str">
        <f t="shared" si="465"/>
        <v>OP</v>
      </c>
    </row>
    <row r="13397" spans="12:12">
      <c r="L13397" s="16" t="str">
        <f t="shared" si="465"/>
        <v>OP</v>
      </c>
    </row>
    <row r="13398" spans="12:12">
      <c r="L13398" s="16" t="str">
        <f t="shared" si="465"/>
        <v>OP</v>
      </c>
    </row>
    <row r="13399" spans="12:12">
      <c r="L13399" s="16" t="str">
        <f t="shared" si="465"/>
        <v>OP</v>
      </c>
    </row>
    <row r="13400" spans="12:12">
      <c r="L13400" s="16" t="str">
        <f t="shared" si="465"/>
        <v>OP</v>
      </c>
    </row>
    <row r="13401" spans="12:12">
      <c r="L13401" s="16" t="str">
        <f t="shared" si="465"/>
        <v>OP</v>
      </c>
    </row>
    <row r="13402" spans="12:12">
      <c r="L13402" s="16" t="str">
        <f t="shared" si="465"/>
        <v>OP</v>
      </c>
    </row>
    <row r="13403" spans="12:12">
      <c r="L13403" s="16" t="str">
        <f t="shared" si="465"/>
        <v>OP</v>
      </c>
    </row>
    <row r="13404" spans="12:12">
      <c r="L13404" s="16" t="str">
        <f t="shared" si="465"/>
        <v>OP</v>
      </c>
    </row>
    <row r="13405" spans="12:12">
      <c r="L13405" s="16" t="str">
        <f t="shared" si="465"/>
        <v>OP</v>
      </c>
    </row>
    <row r="13406" spans="12:12">
      <c r="L13406" s="16" t="str">
        <f t="shared" si="465"/>
        <v>OP</v>
      </c>
    </row>
    <row r="13407" spans="12:12">
      <c r="L13407" s="16" t="str">
        <f t="shared" si="465"/>
        <v>OP</v>
      </c>
    </row>
    <row r="13408" spans="12:12">
      <c r="L13408" s="16" t="str">
        <f t="shared" si="465"/>
        <v>OP</v>
      </c>
    </row>
    <row r="13409" spans="12:12">
      <c r="L13409" s="16" t="str">
        <f t="shared" si="465"/>
        <v>OP</v>
      </c>
    </row>
    <row r="13410" spans="12:12">
      <c r="L13410" s="16" t="str">
        <f t="shared" si="465"/>
        <v>OP</v>
      </c>
    </row>
    <row r="13411" spans="12:12">
      <c r="L13411" s="16" t="str">
        <f t="shared" si="465"/>
        <v>OP</v>
      </c>
    </row>
    <row r="13412" spans="12:12">
      <c r="L13412" s="16" t="str">
        <f t="shared" si="465"/>
        <v>OP</v>
      </c>
    </row>
    <row r="13413" spans="12:12">
      <c r="L13413" s="16" t="str">
        <f t="shared" si="465"/>
        <v>OP</v>
      </c>
    </row>
    <row r="13414" spans="12:12">
      <c r="L13414" s="16" t="str">
        <f t="shared" si="465"/>
        <v>OP</v>
      </c>
    </row>
    <row r="13415" spans="12:12">
      <c r="L13415" s="16" t="str">
        <f t="shared" si="465"/>
        <v>OP</v>
      </c>
    </row>
    <row r="13416" spans="12:12">
      <c r="L13416" s="16" t="str">
        <f t="shared" si="465"/>
        <v>OP</v>
      </c>
    </row>
    <row r="13417" spans="12:12">
      <c r="L13417" s="16" t="str">
        <f t="shared" si="465"/>
        <v>OP</v>
      </c>
    </row>
    <row r="13418" spans="12:12">
      <c r="L13418" s="16" t="str">
        <f t="shared" si="465"/>
        <v>OP</v>
      </c>
    </row>
    <row r="13419" spans="12:12">
      <c r="L13419" s="16" t="str">
        <f t="shared" si="465"/>
        <v>OP</v>
      </c>
    </row>
    <row r="13420" spans="12:12">
      <c r="L13420" s="16" t="str">
        <f t="shared" si="465"/>
        <v>OP</v>
      </c>
    </row>
    <row r="13421" spans="12:12">
      <c r="L13421" s="16" t="str">
        <f t="shared" si="465"/>
        <v>OP</v>
      </c>
    </row>
    <row r="13422" spans="12:12">
      <c r="L13422" s="16" t="str">
        <f t="shared" si="465"/>
        <v>OP</v>
      </c>
    </row>
    <row r="13423" spans="12:12">
      <c r="L13423" s="16" t="str">
        <f t="shared" si="465"/>
        <v>OP</v>
      </c>
    </row>
    <row r="13424" spans="12:12">
      <c r="L13424" s="16" t="str">
        <f t="shared" si="465"/>
        <v>OP</v>
      </c>
    </row>
    <row r="13425" spans="12:12">
      <c r="L13425" s="16" t="str">
        <f t="shared" si="465"/>
        <v>OP</v>
      </c>
    </row>
    <row r="13426" spans="12:12">
      <c r="L13426" s="16" t="str">
        <f t="shared" si="465"/>
        <v>OP</v>
      </c>
    </row>
    <row r="13427" spans="12:12">
      <c r="L13427" s="16" t="str">
        <f t="shared" si="465"/>
        <v>OP</v>
      </c>
    </row>
    <row r="13428" spans="12:12">
      <c r="L13428" s="16" t="str">
        <f t="shared" si="465"/>
        <v>OP</v>
      </c>
    </row>
    <row r="13429" spans="12:12">
      <c r="L13429" s="16" t="str">
        <f t="shared" si="465"/>
        <v>OP</v>
      </c>
    </row>
    <row r="13430" spans="12:12">
      <c r="L13430" s="16" t="str">
        <f t="shared" si="465"/>
        <v>OP</v>
      </c>
    </row>
    <row r="13431" spans="12:12">
      <c r="L13431" s="16" t="str">
        <f t="shared" si="465"/>
        <v>OP</v>
      </c>
    </row>
    <row r="13432" spans="12:12">
      <c r="L13432" s="16" t="str">
        <f t="shared" si="465"/>
        <v>OP</v>
      </c>
    </row>
    <row r="13433" spans="12:12">
      <c r="L13433" s="16" t="str">
        <f t="shared" si="465"/>
        <v>OP</v>
      </c>
    </row>
    <row r="13434" spans="12:12">
      <c r="L13434" s="16" t="str">
        <f t="shared" si="465"/>
        <v>OP</v>
      </c>
    </row>
    <row r="13435" spans="12:12">
      <c r="L13435" s="16" t="str">
        <f t="shared" si="465"/>
        <v>OP</v>
      </c>
    </row>
    <row r="13436" spans="12:12">
      <c r="L13436" s="16" t="str">
        <f t="shared" si="465"/>
        <v>OP</v>
      </c>
    </row>
    <row r="13437" spans="12:12">
      <c r="L13437" s="16" t="str">
        <f t="shared" si="465"/>
        <v>OP</v>
      </c>
    </row>
    <row r="13438" spans="12:12">
      <c r="L13438" s="16" t="str">
        <f t="shared" si="465"/>
        <v>OP</v>
      </c>
    </row>
    <row r="13439" spans="12:12">
      <c r="L13439" s="16" t="str">
        <f t="shared" si="465"/>
        <v>OP</v>
      </c>
    </row>
    <row r="13440" spans="12:12">
      <c r="L13440" s="16" t="str">
        <f t="shared" si="465"/>
        <v>OP</v>
      </c>
    </row>
    <row r="13441" spans="12:12">
      <c r="L13441" s="16" t="str">
        <f t="shared" si="465"/>
        <v>OP</v>
      </c>
    </row>
    <row r="13442" spans="12:12">
      <c r="L13442" s="16" t="str">
        <f t="shared" si="465"/>
        <v>OP</v>
      </c>
    </row>
    <row r="13443" spans="12:12">
      <c r="L13443" s="16" t="str">
        <f t="shared" si="465"/>
        <v>OP</v>
      </c>
    </row>
    <row r="13444" spans="12:12">
      <c r="L13444" s="16" t="str">
        <f t="shared" si="465"/>
        <v>OP</v>
      </c>
    </row>
    <row r="13445" spans="12:12">
      <c r="L13445" s="16" t="str">
        <f t="shared" si="465"/>
        <v>OP</v>
      </c>
    </row>
    <row r="13446" spans="12:12">
      <c r="L13446" s="16" t="str">
        <f t="shared" ref="L13446:L13509" si="466">IF(J13446&lt;0.9993,"OP","")</f>
        <v>OP</v>
      </c>
    </row>
    <row r="13447" spans="12:12">
      <c r="L13447" s="16" t="str">
        <f t="shared" si="466"/>
        <v>OP</v>
      </c>
    </row>
    <row r="13448" spans="12:12">
      <c r="L13448" s="16" t="str">
        <f t="shared" si="466"/>
        <v>OP</v>
      </c>
    </row>
    <row r="13449" spans="12:12">
      <c r="L13449" s="16" t="str">
        <f t="shared" si="466"/>
        <v>OP</v>
      </c>
    </row>
    <row r="13450" spans="12:12">
      <c r="L13450" s="16" t="str">
        <f t="shared" si="466"/>
        <v>OP</v>
      </c>
    </row>
    <row r="13451" spans="12:12">
      <c r="L13451" s="16" t="str">
        <f t="shared" si="466"/>
        <v>OP</v>
      </c>
    </row>
    <row r="13452" spans="12:12">
      <c r="L13452" s="16" t="str">
        <f t="shared" si="466"/>
        <v>OP</v>
      </c>
    </row>
    <row r="13453" spans="12:12">
      <c r="L13453" s="16" t="str">
        <f t="shared" si="466"/>
        <v>OP</v>
      </c>
    </row>
    <row r="13454" spans="12:12">
      <c r="L13454" s="16" t="str">
        <f t="shared" si="466"/>
        <v>OP</v>
      </c>
    </row>
    <row r="13455" spans="12:12">
      <c r="L13455" s="16" t="str">
        <f t="shared" si="466"/>
        <v>OP</v>
      </c>
    </row>
    <row r="13456" spans="12:12">
      <c r="L13456" s="16" t="str">
        <f t="shared" si="466"/>
        <v>OP</v>
      </c>
    </row>
    <row r="13457" spans="12:12">
      <c r="L13457" s="16" t="str">
        <f t="shared" si="466"/>
        <v>OP</v>
      </c>
    </row>
    <row r="13458" spans="12:12">
      <c r="L13458" s="16" t="str">
        <f t="shared" si="466"/>
        <v>OP</v>
      </c>
    </row>
    <row r="13459" spans="12:12">
      <c r="L13459" s="16" t="str">
        <f t="shared" si="466"/>
        <v>OP</v>
      </c>
    </row>
    <row r="13460" spans="12:12">
      <c r="L13460" s="16" t="str">
        <f t="shared" si="466"/>
        <v>OP</v>
      </c>
    </row>
    <row r="13461" spans="12:12">
      <c r="L13461" s="16" t="str">
        <f t="shared" si="466"/>
        <v>OP</v>
      </c>
    </row>
    <row r="13462" spans="12:12">
      <c r="L13462" s="16" t="str">
        <f t="shared" si="466"/>
        <v>OP</v>
      </c>
    </row>
    <row r="13463" spans="12:12">
      <c r="L13463" s="16" t="str">
        <f t="shared" si="466"/>
        <v>OP</v>
      </c>
    </row>
    <row r="13464" spans="12:12">
      <c r="L13464" s="16" t="str">
        <f t="shared" si="466"/>
        <v>OP</v>
      </c>
    </row>
    <row r="13465" spans="12:12">
      <c r="L13465" s="16" t="str">
        <f t="shared" si="466"/>
        <v>OP</v>
      </c>
    </row>
    <row r="13466" spans="12:12">
      <c r="L13466" s="16" t="str">
        <f t="shared" si="466"/>
        <v>OP</v>
      </c>
    </row>
    <row r="13467" spans="12:12">
      <c r="L13467" s="16" t="str">
        <f t="shared" si="466"/>
        <v>OP</v>
      </c>
    </row>
    <row r="13468" spans="12:12">
      <c r="L13468" s="16" t="str">
        <f t="shared" si="466"/>
        <v>OP</v>
      </c>
    </row>
    <row r="13469" spans="12:12">
      <c r="L13469" s="16" t="str">
        <f t="shared" si="466"/>
        <v>OP</v>
      </c>
    </row>
    <row r="13470" spans="12:12">
      <c r="L13470" s="16" t="str">
        <f t="shared" si="466"/>
        <v>OP</v>
      </c>
    </row>
    <row r="13471" spans="12:12">
      <c r="L13471" s="16" t="str">
        <f t="shared" si="466"/>
        <v>OP</v>
      </c>
    </row>
    <row r="13472" spans="12:12">
      <c r="L13472" s="16" t="str">
        <f t="shared" si="466"/>
        <v>OP</v>
      </c>
    </row>
    <row r="13473" spans="12:12">
      <c r="L13473" s="16" t="str">
        <f t="shared" si="466"/>
        <v>OP</v>
      </c>
    </row>
    <row r="13474" spans="12:12">
      <c r="L13474" s="16" t="str">
        <f t="shared" si="466"/>
        <v>OP</v>
      </c>
    </row>
    <row r="13475" spans="12:12">
      <c r="L13475" s="16" t="str">
        <f t="shared" si="466"/>
        <v>OP</v>
      </c>
    </row>
    <row r="13476" spans="12:12">
      <c r="L13476" s="16" t="str">
        <f t="shared" si="466"/>
        <v>OP</v>
      </c>
    </row>
    <row r="13477" spans="12:12">
      <c r="L13477" s="16" t="str">
        <f t="shared" si="466"/>
        <v>OP</v>
      </c>
    </row>
    <row r="13478" spans="12:12">
      <c r="L13478" s="16" t="str">
        <f t="shared" si="466"/>
        <v>OP</v>
      </c>
    </row>
    <row r="13479" spans="12:12">
      <c r="L13479" s="16" t="str">
        <f t="shared" si="466"/>
        <v>OP</v>
      </c>
    </row>
    <row r="13480" spans="12:12">
      <c r="L13480" s="16" t="str">
        <f t="shared" si="466"/>
        <v>OP</v>
      </c>
    </row>
    <row r="13481" spans="12:12">
      <c r="L13481" s="16" t="str">
        <f t="shared" si="466"/>
        <v>OP</v>
      </c>
    </row>
    <row r="13482" spans="12:12">
      <c r="L13482" s="16" t="str">
        <f t="shared" si="466"/>
        <v>OP</v>
      </c>
    </row>
    <row r="13483" spans="12:12">
      <c r="L13483" s="16" t="str">
        <f t="shared" si="466"/>
        <v>OP</v>
      </c>
    </row>
    <row r="13484" spans="12:12">
      <c r="L13484" s="16" t="str">
        <f t="shared" si="466"/>
        <v>OP</v>
      </c>
    </row>
    <row r="13485" spans="12:12">
      <c r="L13485" s="16" t="str">
        <f t="shared" si="466"/>
        <v>OP</v>
      </c>
    </row>
    <row r="13486" spans="12:12">
      <c r="L13486" s="16" t="str">
        <f t="shared" si="466"/>
        <v>OP</v>
      </c>
    </row>
    <row r="13487" spans="12:12">
      <c r="L13487" s="16" t="str">
        <f t="shared" si="466"/>
        <v>OP</v>
      </c>
    </row>
    <row r="13488" spans="12:12">
      <c r="L13488" s="16" t="str">
        <f t="shared" si="466"/>
        <v>OP</v>
      </c>
    </row>
    <row r="13489" spans="12:12">
      <c r="L13489" s="16" t="str">
        <f t="shared" si="466"/>
        <v>OP</v>
      </c>
    </row>
    <row r="13490" spans="12:12">
      <c r="L13490" s="16" t="str">
        <f t="shared" si="466"/>
        <v>OP</v>
      </c>
    </row>
    <row r="13491" spans="12:12">
      <c r="L13491" s="16" t="str">
        <f t="shared" si="466"/>
        <v>OP</v>
      </c>
    </row>
    <row r="13492" spans="12:12">
      <c r="L13492" s="16" t="str">
        <f t="shared" si="466"/>
        <v>OP</v>
      </c>
    </row>
    <row r="13493" spans="12:12">
      <c r="L13493" s="16" t="str">
        <f t="shared" si="466"/>
        <v>OP</v>
      </c>
    </row>
    <row r="13494" spans="12:12">
      <c r="L13494" s="16" t="str">
        <f t="shared" si="466"/>
        <v>OP</v>
      </c>
    </row>
    <row r="13495" spans="12:12">
      <c r="L13495" s="16" t="str">
        <f t="shared" si="466"/>
        <v>OP</v>
      </c>
    </row>
    <row r="13496" spans="12:12">
      <c r="L13496" s="16" t="str">
        <f t="shared" si="466"/>
        <v>OP</v>
      </c>
    </row>
    <row r="13497" spans="12:12">
      <c r="L13497" s="16" t="str">
        <f t="shared" si="466"/>
        <v>OP</v>
      </c>
    </row>
    <row r="13498" spans="12:12">
      <c r="L13498" s="16" t="str">
        <f t="shared" si="466"/>
        <v>OP</v>
      </c>
    </row>
    <row r="13499" spans="12:12">
      <c r="L13499" s="16" t="str">
        <f t="shared" si="466"/>
        <v>OP</v>
      </c>
    </row>
    <row r="13500" spans="12:12">
      <c r="L13500" s="16" t="str">
        <f t="shared" si="466"/>
        <v>OP</v>
      </c>
    </row>
    <row r="13501" spans="12:12">
      <c r="L13501" s="16" t="str">
        <f t="shared" si="466"/>
        <v>OP</v>
      </c>
    </row>
    <row r="13502" spans="12:12">
      <c r="L13502" s="16" t="str">
        <f t="shared" si="466"/>
        <v>OP</v>
      </c>
    </row>
    <row r="13503" spans="12:12">
      <c r="L13503" s="16" t="str">
        <f t="shared" si="466"/>
        <v>OP</v>
      </c>
    </row>
    <row r="13504" spans="12:12">
      <c r="L13504" s="16" t="str">
        <f t="shared" si="466"/>
        <v>OP</v>
      </c>
    </row>
    <row r="13505" spans="12:12">
      <c r="L13505" s="16" t="str">
        <f t="shared" si="466"/>
        <v>OP</v>
      </c>
    </row>
    <row r="13506" spans="12:12">
      <c r="L13506" s="16" t="str">
        <f t="shared" si="466"/>
        <v>OP</v>
      </c>
    </row>
    <row r="13507" spans="12:12">
      <c r="L13507" s="16" t="str">
        <f t="shared" si="466"/>
        <v>OP</v>
      </c>
    </row>
    <row r="13508" spans="12:12">
      <c r="L13508" s="16" t="str">
        <f t="shared" si="466"/>
        <v>OP</v>
      </c>
    </row>
    <row r="13509" spans="12:12">
      <c r="L13509" s="16" t="str">
        <f t="shared" si="466"/>
        <v>OP</v>
      </c>
    </row>
    <row r="13510" spans="12:12">
      <c r="L13510" s="16" t="str">
        <f t="shared" ref="L13510:L13573" si="467">IF(J13510&lt;0.9993,"OP","")</f>
        <v>OP</v>
      </c>
    </row>
    <row r="13511" spans="12:12">
      <c r="L13511" s="16" t="str">
        <f t="shared" si="467"/>
        <v>OP</v>
      </c>
    </row>
    <row r="13512" spans="12:12">
      <c r="L13512" s="16" t="str">
        <f t="shared" si="467"/>
        <v>OP</v>
      </c>
    </row>
    <row r="13513" spans="12:12">
      <c r="L13513" s="16" t="str">
        <f t="shared" si="467"/>
        <v>OP</v>
      </c>
    </row>
    <row r="13514" spans="12:12">
      <c r="L13514" s="16" t="str">
        <f t="shared" si="467"/>
        <v>OP</v>
      </c>
    </row>
    <row r="13515" spans="12:12">
      <c r="L13515" s="16" t="str">
        <f t="shared" si="467"/>
        <v>OP</v>
      </c>
    </row>
    <row r="13516" spans="12:12">
      <c r="L13516" s="16" t="str">
        <f t="shared" si="467"/>
        <v>OP</v>
      </c>
    </row>
    <row r="13517" spans="12:12">
      <c r="L13517" s="16" t="str">
        <f t="shared" si="467"/>
        <v>OP</v>
      </c>
    </row>
    <row r="13518" spans="12:12">
      <c r="L13518" s="16" t="str">
        <f t="shared" si="467"/>
        <v>OP</v>
      </c>
    </row>
    <row r="13519" spans="12:12">
      <c r="L13519" s="16" t="str">
        <f t="shared" si="467"/>
        <v>OP</v>
      </c>
    </row>
    <row r="13520" spans="12:12">
      <c r="L13520" s="16" t="str">
        <f t="shared" si="467"/>
        <v>OP</v>
      </c>
    </row>
    <row r="13521" spans="12:12">
      <c r="L13521" s="16" t="str">
        <f t="shared" si="467"/>
        <v>OP</v>
      </c>
    </row>
    <row r="13522" spans="12:12">
      <c r="L13522" s="16" t="str">
        <f t="shared" si="467"/>
        <v>OP</v>
      </c>
    </row>
    <row r="13523" spans="12:12">
      <c r="L13523" s="16" t="str">
        <f t="shared" si="467"/>
        <v>OP</v>
      </c>
    </row>
    <row r="13524" spans="12:12">
      <c r="L13524" s="16" t="str">
        <f t="shared" si="467"/>
        <v>OP</v>
      </c>
    </row>
    <row r="13525" spans="12:12">
      <c r="L13525" s="16" t="str">
        <f t="shared" si="467"/>
        <v>OP</v>
      </c>
    </row>
    <row r="13526" spans="12:12">
      <c r="L13526" s="16" t="str">
        <f t="shared" si="467"/>
        <v>OP</v>
      </c>
    </row>
    <row r="13527" spans="12:12">
      <c r="L13527" s="16" t="str">
        <f t="shared" si="467"/>
        <v>OP</v>
      </c>
    </row>
    <row r="13528" spans="12:12">
      <c r="L13528" s="16" t="str">
        <f t="shared" si="467"/>
        <v>OP</v>
      </c>
    </row>
    <row r="13529" spans="12:12">
      <c r="L13529" s="16" t="str">
        <f t="shared" si="467"/>
        <v>OP</v>
      </c>
    </row>
    <row r="13530" spans="12:12">
      <c r="L13530" s="16" t="str">
        <f t="shared" si="467"/>
        <v>OP</v>
      </c>
    </row>
    <row r="13531" spans="12:12">
      <c r="L13531" s="16" t="str">
        <f t="shared" si="467"/>
        <v>OP</v>
      </c>
    </row>
    <row r="13532" spans="12:12">
      <c r="L13532" s="16" t="str">
        <f t="shared" si="467"/>
        <v>OP</v>
      </c>
    </row>
    <row r="13533" spans="12:12">
      <c r="L13533" s="16" t="str">
        <f t="shared" si="467"/>
        <v>OP</v>
      </c>
    </row>
    <row r="13534" spans="12:12">
      <c r="L13534" s="16" t="str">
        <f t="shared" si="467"/>
        <v>OP</v>
      </c>
    </row>
    <row r="13535" spans="12:12">
      <c r="L13535" s="16" t="str">
        <f t="shared" si="467"/>
        <v>OP</v>
      </c>
    </row>
    <row r="13536" spans="12:12">
      <c r="L13536" s="16" t="str">
        <f t="shared" si="467"/>
        <v>OP</v>
      </c>
    </row>
    <row r="13537" spans="12:12">
      <c r="L13537" s="16" t="str">
        <f t="shared" si="467"/>
        <v>OP</v>
      </c>
    </row>
    <row r="13538" spans="12:12">
      <c r="L13538" s="16" t="str">
        <f t="shared" si="467"/>
        <v>OP</v>
      </c>
    </row>
    <row r="13539" spans="12:12">
      <c r="L13539" s="16" t="str">
        <f t="shared" si="467"/>
        <v>OP</v>
      </c>
    </row>
    <row r="13540" spans="12:12">
      <c r="L13540" s="16" t="str">
        <f t="shared" si="467"/>
        <v>OP</v>
      </c>
    </row>
    <row r="13541" spans="12:12">
      <c r="L13541" s="16" t="str">
        <f t="shared" si="467"/>
        <v>OP</v>
      </c>
    </row>
    <row r="13542" spans="12:12">
      <c r="L13542" s="16" t="str">
        <f t="shared" si="467"/>
        <v>OP</v>
      </c>
    </row>
    <row r="13543" spans="12:12">
      <c r="L13543" s="16" t="str">
        <f t="shared" si="467"/>
        <v>OP</v>
      </c>
    </row>
    <row r="13544" spans="12:12">
      <c r="L13544" s="16" t="str">
        <f t="shared" si="467"/>
        <v>OP</v>
      </c>
    </row>
    <row r="13545" spans="12:12">
      <c r="L13545" s="16" t="str">
        <f t="shared" si="467"/>
        <v>OP</v>
      </c>
    </row>
    <row r="13546" spans="12:12">
      <c r="L13546" s="16" t="str">
        <f t="shared" si="467"/>
        <v>OP</v>
      </c>
    </row>
    <row r="13547" spans="12:12">
      <c r="L13547" s="16" t="str">
        <f t="shared" si="467"/>
        <v>OP</v>
      </c>
    </row>
    <row r="13548" spans="12:12">
      <c r="L13548" s="16" t="str">
        <f t="shared" si="467"/>
        <v>OP</v>
      </c>
    </row>
    <row r="13549" spans="12:12">
      <c r="L13549" s="16" t="str">
        <f t="shared" si="467"/>
        <v>OP</v>
      </c>
    </row>
    <row r="13550" spans="12:12">
      <c r="L13550" s="16" t="str">
        <f t="shared" si="467"/>
        <v>OP</v>
      </c>
    </row>
    <row r="13551" spans="12:12">
      <c r="L13551" s="16" t="str">
        <f t="shared" si="467"/>
        <v>OP</v>
      </c>
    </row>
    <row r="13552" spans="12:12">
      <c r="L13552" s="16" t="str">
        <f t="shared" si="467"/>
        <v>OP</v>
      </c>
    </row>
    <row r="13553" spans="12:12">
      <c r="L13553" s="16" t="str">
        <f t="shared" si="467"/>
        <v>OP</v>
      </c>
    </row>
    <row r="13554" spans="12:12">
      <c r="L13554" s="16" t="str">
        <f t="shared" si="467"/>
        <v>OP</v>
      </c>
    </row>
    <row r="13555" spans="12:12">
      <c r="L13555" s="16" t="str">
        <f t="shared" si="467"/>
        <v>OP</v>
      </c>
    </row>
    <row r="13556" spans="12:12">
      <c r="L13556" s="16" t="str">
        <f t="shared" si="467"/>
        <v>OP</v>
      </c>
    </row>
    <row r="13557" spans="12:12">
      <c r="L13557" s="16" t="str">
        <f t="shared" si="467"/>
        <v>OP</v>
      </c>
    </row>
    <row r="13558" spans="12:12">
      <c r="L13558" s="16" t="str">
        <f t="shared" si="467"/>
        <v>OP</v>
      </c>
    </row>
    <row r="13559" spans="12:12">
      <c r="L13559" s="16" t="str">
        <f t="shared" si="467"/>
        <v>OP</v>
      </c>
    </row>
    <row r="13560" spans="12:12">
      <c r="L13560" s="16" t="str">
        <f t="shared" si="467"/>
        <v>OP</v>
      </c>
    </row>
    <row r="13561" spans="12:12">
      <c r="L13561" s="16" t="str">
        <f t="shared" si="467"/>
        <v>OP</v>
      </c>
    </row>
    <row r="13562" spans="12:12">
      <c r="L13562" s="16" t="str">
        <f t="shared" si="467"/>
        <v>OP</v>
      </c>
    </row>
    <row r="13563" spans="12:12">
      <c r="L13563" s="16" t="str">
        <f t="shared" si="467"/>
        <v>OP</v>
      </c>
    </row>
    <row r="13564" spans="12:12">
      <c r="L13564" s="16" t="str">
        <f t="shared" si="467"/>
        <v>OP</v>
      </c>
    </row>
    <row r="13565" spans="12:12">
      <c r="L13565" s="16" t="str">
        <f t="shared" si="467"/>
        <v>OP</v>
      </c>
    </row>
    <row r="13566" spans="12:12">
      <c r="L13566" s="16" t="str">
        <f t="shared" si="467"/>
        <v>OP</v>
      </c>
    </row>
    <row r="13567" spans="12:12">
      <c r="L13567" s="16" t="str">
        <f t="shared" si="467"/>
        <v>OP</v>
      </c>
    </row>
    <row r="13568" spans="12:12">
      <c r="L13568" s="16" t="str">
        <f t="shared" si="467"/>
        <v>OP</v>
      </c>
    </row>
    <row r="13569" spans="12:12">
      <c r="L13569" s="16" t="str">
        <f t="shared" si="467"/>
        <v>OP</v>
      </c>
    </row>
    <row r="13570" spans="12:12">
      <c r="L13570" s="16" t="str">
        <f t="shared" si="467"/>
        <v>OP</v>
      </c>
    </row>
    <row r="13571" spans="12:12">
      <c r="L13571" s="16" t="str">
        <f t="shared" si="467"/>
        <v>OP</v>
      </c>
    </row>
    <row r="13572" spans="12:12">
      <c r="L13572" s="16" t="str">
        <f t="shared" si="467"/>
        <v>OP</v>
      </c>
    </row>
    <row r="13573" spans="12:12">
      <c r="L13573" s="16" t="str">
        <f t="shared" si="467"/>
        <v>OP</v>
      </c>
    </row>
    <row r="13574" spans="12:12">
      <c r="L13574" s="16" t="str">
        <f t="shared" ref="L13574:L13637" si="468">IF(J13574&lt;0.9993,"OP","")</f>
        <v>OP</v>
      </c>
    </row>
    <row r="13575" spans="12:12">
      <c r="L13575" s="16" t="str">
        <f t="shared" si="468"/>
        <v>OP</v>
      </c>
    </row>
    <row r="13576" spans="12:12">
      <c r="L13576" s="16" t="str">
        <f t="shared" si="468"/>
        <v>OP</v>
      </c>
    </row>
    <row r="13577" spans="12:12">
      <c r="L13577" s="16" t="str">
        <f t="shared" si="468"/>
        <v>OP</v>
      </c>
    </row>
    <row r="13578" spans="12:12">
      <c r="L13578" s="16" t="str">
        <f t="shared" si="468"/>
        <v>OP</v>
      </c>
    </row>
    <row r="13579" spans="12:12">
      <c r="L13579" s="16" t="str">
        <f t="shared" si="468"/>
        <v>OP</v>
      </c>
    </row>
    <row r="13580" spans="12:12">
      <c r="L13580" s="16" t="str">
        <f t="shared" si="468"/>
        <v>OP</v>
      </c>
    </row>
    <row r="13581" spans="12:12">
      <c r="L13581" s="16" t="str">
        <f t="shared" si="468"/>
        <v>OP</v>
      </c>
    </row>
    <row r="13582" spans="12:12">
      <c r="L13582" s="16" t="str">
        <f t="shared" si="468"/>
        <v>OP</v>
      </c>
    </row>
    <row r="13583" spans="12:12">
      <c r="L13583" s="16" t="str">
        <f t="shared" si="468"/>
        <v>OP</v>
      </c>
    </row>
    <row r="13584" spans="12:12">
      <c r="L13584" s="16" t="str">
        <f t="shared" si="468"/>
        <v>OP</v>
      </c>
    </row>
    <row r="13585" spans="12:12">
      <c r="L13585" s="16" t="str">
        <f t="shared" si="468"/>
        <v>OP</v>
      </c>
    </row>
    <row r="13586" spans="12:12">
      <c r="L13586" s="16" t="str">
        <f t="shared" si="468"/>
        <v>OP</v>
      </c>
    </row>
    <row r="13587" spans="12:12">
      <c r="L13587" s="16" t="str">
        <f t="shared" si="468"/>
        <v>OP</v>
      </c>
    </row>
    <row r="13588" spans="12:12">
      <c r="L13588" s="16" t="str">
        <f t="shared" si="468"/>
        <v>OP</v>
      </c>
    </row>
    <row r="13589" spans="12:12">
      <c r="L13589" s="16" t="str">
        <f t="shared" si="468"/>
        <v>OP</v>
      </c>
    </row>
    <row r="13590" spans="12:12">
      <c r="L13590" s="16" t="str">
        <f t="shared" si="468"/>
        <v>OP</v>
      </c>
    </row>
    <row r="13591" spans="12:12">
      <c r="L13591" s="16" t="str">
        <f t="shared" si="468"/>
        <v>OP</v>
      </c>
    </row>
    <row r="13592" spans="12:12">
      <c r="L13592" s="16" t="str">
        <f t="shared" si="468"/>
        <v>OP</v>
      </c>
    </row>
    <row r="13593" spans="12:12">
      <c r="L13593" s="16" t="str">
        <f t="shared" si="468"/>
        <v>OP</v>
      </c>
    </row>
    <row r="13594" spans="12:12">
      <c r="L13594" s="16" t="str">
        <f t="shared" si="468"/>
        <v>OP</v>
      </c>
    </row>
    <row r="13595" spans="12:12">
      <c r="L13595" s="16" t="str">
        <f t="shared" si="468"/>
        <v>OP</v>
      </c>
    </row>
    <row r="13596" spans="12:12">
      <c r="L13596" s="16" t="str">
        <f t="shared" si="468"/>
        <v>OP</v>
      </c>
    </row>
    <row r="13597" spans="12:12">
      <c r="L13597" s="16" t="str">
        <f t="shared" si="468"/>
        <v>OP</v>
      </c>
    </row>
    <row r="13598" spans="12:12">
      <c r="L13598" s="16" t="str">
        <f t="shared" si="468"/>
        <v>OP</v>
      </c>
    </row>
    <row r="13599" spans="12:12">
      <c r="L13599" s="16" t="str">
        <f t="shared" si="468"/>
        <v>OP</v>
      </c>
    </row>
    <row r="13600" spans="12:12">
      <c r="L13600" s="16" t="str">
        <f t="shared" si="468"/>
        <v>OP</v>
      </c>
    </row>
    <row r="13601" spans="12:12">
      <c r="L13601" s="16" t="str">
        <f t="shared" si="468"/>
        <v>OP</v>
      </c>
    </row>
    <row r="13602" spans="12:12">
      <c r="L13602" s="16" t="str">
        <f t="shared" si="468"/>
        <v>OP</v>
      </c>
    </row>
    <row r="13603" spans="12:12">
      <c r="L13603" s="16" t="str">
        <f t="shared" si="468"/>
        <v>OP</v>
      </c>
    </row>
    <row r="13604" spans="12:12">
      <c r="L13604" s="16" t="str">
        <f t="shared" si="468"/>
        <v>OP</v>
      </c>
    </row>
    <row r="13605" spans="12:12">
      <c r="L13605" s="16" t="str">
        <f t="shared" si="468"/>
        <v>OP</v>
      </c>
    </row>
    <row r="13606" spans="12:12">
      <c r="L13606" s="16" t="str">
        <f t="shared" si="468"/>
        <v>OP</v>
      </c>
    </row>
    <row r="13607" spans="12:12">
      <c r="L13607" s="16" t="str">
        <f t="shared" si="468"/>
        <v>OP</v>
      </c>
    </row>
    <row r="13608" spans="12:12">
      <c r="L13608" s="16" t="str">
        <f t="shared" si="468"/>
        <v>OP</v>
      </c>
    </row>
    <row r="13609" spans="12:12">
      <c r="L13609" s="16" t="str">
        <f t="shared" si="468"/>
        <v>OP</v>
      </c>
    </row>
    <row r="13610" spans="12:12">
      <c r="L13610" s="16" t="str">
        <f t="shared" si="468"/>
        <v>OP</v>
      </c>
    </row>
    <row r="13611" spans="12:12">
      <c r="L13611" s="16" t="str">
        <f t="shared" si="468"/>
        <v>OP</v>
      </c>
    </row>
    <row r="13612" spans="12:12">
      <c r="L13612" s="16" t="str">
        <f t="shared" si="468"/>
        <v>OP</v>
      </c>
    </row>
    <row r="13613" spans="12:12">
      <c r="L13613" s="16" t="str">
        <f t="shared" si="468"/>
        <v>OP</v>
      </c>
    </row>
    <row r="13614" spans="12:12">
      <c r="L13614" s="16" t="str">
        <f t="shared" si="468"/>
        <v>OP</v>
      </c>
    </row>
    <row r="13615" spans="12:12">
      <c r="L13615" s="16" t="str">
        <f t="shared" si="468"/>
        <v>OP</v>
      </c>
    </row>
    <row r="13616" spans="12:12">
      <c r="L13616" s="16" t="str">
        <f t="shared" si="468"/>
        <v>OP</v>
      </c>
    </row>
    <row r="13617" spans="12:12">
      <c r="L13617" s="16" t="str">
        <f t="shared" si="468"/>
        <v>OP</v>
      </c>
    </row>
    <row r="13618" spans="12:12">
      <c r="L13618" s="16" t="str">
        <f t="shared" si="468"/>
        <v>OP</v>
      </c>
    </row>
    <row r="13619" spans="12:12">
      <c r="L13619" s="16" t="str">
        <f t="shared" si="468"/>
        <v>OP</v>
      </c>
    </row>
    <row r="13620" spans="12:12">
      <c r="L13620" s="16" t="str">
        <f t="shared" si="468"/>
        <v>OP</v>
      </c>
    </row>
    <row r="13621" spans="12:12">
      <c r="L13621" s="16" t="str">
        <f t="shared" si="468"/>
        <v>OP</v>
      </c>
    </row>
    <row r="13622" spans="12:12">
      <c r="L13622" s="16" t="str">
        <f t="shared" si="468"/>
        <v>OP</v>
      </c>
    </row>
    <row r="13623" spans="12:12">
      <c r="L13623" s="16" t="str">
        <f t="shared" si="468"/>
        <v>OP</v>
      </c>
    </row>
    <row r="13624" spans="12:12">
      <c r="L13624" s="16" t="str">
        <f t="shared" si="468"/>
        <v>OP</v>
      </c>
    </row>
    <row r="13625" spans="12:12">
      <c r="L13625" s="16" t="str">
        <f t="shared" si="468"/>
        <v>OP</v>
      </c>
    </row>
    <row r="13626" spans="12:12">
      <c r="L13626" s="16" t="str">
        <f t="shared" si="468"/>
        <v>OP</v>
      </c>
    </row>
    <row r="13627" spans="12:12">
      <c r="L13627" s="16" t="str">
        <f t="shared" si="468"/>
        <v>OP</v>
      </c>
    </row>
    <row r="13628" spans="12:12">
      <c r="L13628" s="16" t="str">
        <f t="shared" si="468"/>
        <v>OP</v>
      </c>
    </row>
    <row r="13629" spans="12:12">
      <c r="L13629" s="16" t="str">
        <f t="shared" si="468"/>
        <v>OP</v>
      </c>
    </row>
    <row r="13630" spans="12:12">
      <c r="L13630" s="16" t="str">
        <f t="shared" si="468"/>
        <v>OP</v>
      </c>
    </row>
    <row r="13631" spans="12:12">
      <c r="L13631" s="16" t="str">
        <f t="shared" si="468"/>
        <v>OP</v>
      </c>
    </row>
    <row r="13632" spans="12:12">
      <c r="L13632" s="16" t="str">
        <f t="shared" si="468"/>
        <v>OP</v>
      </c>
    </row>
    <row r="13633" spans="12:12">
      <c r="L13633" s="16" t="str">
        <f t="shared" si="468"/>
        <v>OP</v>
      </c>
    </row>
    <row r="13634" spans="12:12">
      <c r="L13634" s="16" t="str">
        <f t="shared" si="468"/>
        <v>OP</v>
      </c>
    </row>
    <row r="13635" spans="12:12">
      <c r="L13635" s="16" t="str">
        <f t="shared" si="468"/>
        <v>OP</v>
      </c>
    </row>
    <row r="13636" spans="12:12">
      <c r="L13636" s="16" t="str">
        <f t="shared" si="468"/>
        <v>OP</v>
      </c>
    </row>
    <row r="13637" spans="12:12">
      <c r="L13637" s="16" t="str">
        <f t="shared" si="468"/>
        <v>OP</v>
      </c>
    </row>
    <row r="13638" spans="12:12">
      <c r="L13638" s="16" t="str">
        <f t="shared" ref="L13638:L13701" si="469">IF(J13638&lt;0.9993,"OP","")</f>
        <v>OP</v>
      </c>
    </row>
    <row r="13639" spans="12:12">
      <c r="L13639" s="16" t="str">
        <f t="shared" si="469"/>
        <v>OP</v>
      </c>
    </row>
    <row r="13640" spans="12:12">
      <c r="L13640" s="16" t="str">
        <f t="shared" si="469"/>
        <v>OP</v>
      </c>
    </row>
    <row r="13641" spans="12:12">
      <c r="L13641" s="16" t="str">
        <f t="shared" si="469"/>
        <v>OP</v>
      </c>
    </row>
    <row r="13642" spans="12:12">
      <c r="L13642" s="16" t="str">
        <f t="shared" si="469"/>
        <v>OP</v>
      </c>
    </row>
    <row r="13643" spans="12:12">
      <c r="L13643" s="16" t="str">
        <f t="shared" si="469"/>
        <v>OP</v>
      </c>
    </row>
    <row r="13644" spans="12:12">
      <c r="L13644" s="16" t="str">
        <f t="shared" si="469"/>
        <v>OP</v>
      </c>
    </row>
    <row r="13645" spans="12:12">
      <c r="L13645" s="16" t="str">
        <f t="shared" si="469"/>
        <v>OP</v>
      </c>
    </row>
    <row r="13646" spans="12:12">
      <c r="L13646" s="16" t="str">
        <f t="shared" si="469"/>
        <v>OP</v>
      </c>
    </row>
    <row r="13647" spans="12:12">
      <c r="L13647" s="16" t="str">
        <f t="shared" si="469"/>
        <v>OP</v>
      </c>
    </row>
    <row r="13648" spans="12:12">
      <c r="L13648" s="16" t="str">
        <f t="shared" si="469"/>
        <v>OP</v>
      </c>
    </row>
    <row r="13649" spans="12:12">
      <c r="L13649" s="16" t="str">
        <f t="shared" si="469"/>
        <v>OP</v>
      </c>
    </row>
    <row r="13650" spans="12:12">
      <c r="L13650" s="16" t="str">
        <f t="shared" si="469"/>
        <v>OP</v>
      </c>
    </row>
    <row r="13651" spans="12:12">
      <c r="L13651" s="16" t="str">
        <f t="shared" si="469"/>
        <v>OP</v>
      </c>
    </row>
    <row r="13652" spans="12:12">
      <c r="L13652" s="16" t="str">
        <f t="shared" si="469"/>
        <v>OP</v>
      </c>
    </row>
    <row r="13653" spans="12:12">
      <c r="L13653" s="16" t="str">
        <f t="shared" si="469"/>
        <v>OP</v>
      </c>
    </row>
    <row r="13654" spans="12:12">
      <c r="L13654" s="16" t="str">
        <f t="shared" si="469"/>
        <v>OP</v>
      </c>
    </row>
    <row r="13655" spans="12:12">
      <c r="L13655" s="16" t="str">
        <f t="shared" si="469"/>
        <v>OP</v>
      </c>
    </row>
    <row r="13656" spans="12:12">
      <c r="L13656" s="16" t="str">
        <f t="shared" si="469"/>
        <v>OP</v>
      </c>
    </row>
    <row r="13657" spans="12:12">
      <c r="L13657" s="16" t="str">
        <f t="shared" si="469"/>
        <v>OP</v>
      </c>
    </row>
    <row r="13658" spans="12:12">
      <c r="L13658" s="16" t="str">
        <f t="shared" si="469"/>
        <v>OP</v>
      </c>
    </row>
    <row r="13659" spans="12:12">
      <c r="L13659" s="16" t="str">
        <f t="shared" si="469"/>
        <v>OP</v>
      </c>
    </row>
    <row r="13660" spans="12:12">
      <c r="L13660" s="16" t="str">
        <f t="shared" si="469"/>
        <v>OP</v>
      </c>
    </row>
    <row r="13661" spans="12:12">
      <c r="L13661" s="16" t="str">
        <f t="shared" si="469"/>
        <v>OP</v>
      </c>
    </row>
    <row r="13662" spans="12:12">
      <c r="L13662" s="16" t="str">
        <f t="shared" si="469"/>
        <v>OP</v>
      </c>
    </row>
    <row r="13663" spans="12:12">
      <c r="L13663" s="16" t="str">
        <f t="shared" si="469"/>
        <v>OP</v>
      </c>
    </row>
    <row r="13664" spans="12:12">
      <c r="L13664" s="16" t="str">
        <f t="shared" si="469"/>
        <v>OP</v>
      </c>
    </row>
    <row r="13665" spans="12:12">
      <c r="L13665" s="16" t="str">
        <f t="shared" si="469"/>
        <v>OP</v>
      </c>
    </row>
    <row r="13666" spans="12:12">
      <c r="L13666" s="16" t="str">
        <f t="shared" si="469"/>
        <v>OP</v>
      </c>
    </row>
    <row r="13667" spans="12:12">
      <c r="L13667" s="16" t="str">
        <f t="shared" si="469"/>
        <v>OP</v>
      </c>
    </row>
    <row r="13668" spans="12:12">
      <c r="L13668" s="16" t="str">
        <f t="shared" si="469"/>
        <v>OP</v>
      </c>
    </row>
    <row r="13669" spans="12:12">
      <c r="L13669" s="16" t="str">
        <f t="shared" si="469"/>
        <v>OP</v>
      </c>
    </row>
    <row r="13670" spans="12:12">
      <c r="L13670" s="16" t="str">
        <f t="shared" si="469"/>
        <v>OP</v>
      </c>
    </row>
    <row r="13671" spans="12:12">
      <c r="L13671" s="16" t="str">
        <f t="shared" si="469"/>
        <v>OP</v>
      </c>
    </row>
    <row r="13672" spans="12:12">
      <c r="L13672" s="16" t="str">
        <f t="shared" si="469"/>
        <v>OP</v>
      </c>
    </row>
    <row r="13673" spans="12:12">
      <c r="L13673" s="16" t="str">
        <f t="shared" si="469"/>
        <v>OP</v>
      </c>
    </row>
    <row r="13674" spans="12:12">
      <c r="L13674" s="16" t="str">
        <f t="shared" si="469"/>
        <v>OP</v>
      </c>
    </row>
    <row r="13675" spans="12:12">
      <c r="L13675" s="16" t="str">
        <f t="shared" si="469"/>
        <v>OP</v>
      </c>
    </row>
    <row r="13676" spans="12:12">
      <c r="L13676" s="16" t="str">
        <f t="shared" si="469"/>
        <v>OP</v>
      </c>
    </row>
    <row r="13677" spans="12:12">
      <c r="L13677" s="16" t="str">
        <f t="shared" si="469"/>
        <v>OP</v>
      </c>
    </row>
    <row r="13678" spans="12:12">
      <c r="L13678" s="16" t="str">
        <f t="shared" si="469"/>
        <v>OP</v>
      </c>
    </row>
    <row r="13679" spans="12:12">
      <c r="L13679" s="16" t="str">
        <f t="shared" si="469"/>
        <v>OP</v>
      </c>
    </row>
    <row r="13680" spans="12:12">
      <c r="L13680" s="16" t="str">
        <f t="shared" si="469"/>
        <v>OP</v>
      </c>
    </row>
    <row r="13681" spans="12:12">
      <c r="L13681" s="16" t="str">
        <f t="shared" si="469"/>
        <v>OP</v>
      </c>
    </row>
    <row r="13682" spans="12:12">
      <c r="L13682" s="16" t="str">
        <f t="shared" si="469"/>
        <v>OP</v>
      </c>
    </row>
    <row r="13683" spans="12:12">
      <c r="L13683" s="16" t="str">
        <f t="shared" si="469"/>
        <v>OP</v>
      </c>
    </row>
    <row r="13684" spans="12:12">
      <c r="L13684" s="16" t="str">
        <f t="shared" si="469"/>
        <v>OP</v>
      </c>
    </row>
    <row r="13685" spans="12:12">
      <c r="L13685" s="16" t="str">
        <f t="shared" si="469"/>
        <v>OP</v>
      </c>
    </row>
    <row r="13686" spans="12:12">
      <c r="L13686" s="16" t="str">
        <f t="shared" si="469"/>
        <v>OP</v>
      </c>
    </row>
    <row r="13687" spans="12:12">
      <c r="L13687" s="16" t="str">
        <f t="shared" si="469"/>
        <v>OP</v>
      </c>
    </row>
    <row r="13688" spans="12:12">
      <c r="L13688" s="16" t="str">
        <f t="shared" si="469"/>
        <v>OP</v>
      </c>
    </row>
    <row r="13689" spans="12:12">
      <c r="L13689" s="16" t="str">
        <f t="shared" si="469"/>
        <v>OP</v>
      </c>
    </row>
    <row r="13690" spans="12:12">
      <c r="L13690" s="16" t="str">
        <f t="shared" si="469"/>
        <v>OP</v>
      </c>
    </row>
    <row r="13691" spans="12:12">
      <c r="L13691" s="16" t="str">
        <f t="shared" si="469"/>
        <v>OP</v>
      </c>
    </row>
    <row r="13692" spans="12:12">
      <c r="L13692" s="16" t="str">
        <f t="shared" si="469"/>
        <v>OP</v>
      </c>
    </row>
    <row r="13693" spans="12:12">
      <c r="L13693" s="16" t="str">
        <f t="shared" si="469"/>
        <v>OP</v>
      </c>
    </row>
    <row r="13694" spans="12:12">
      <c r="L13694" s="16" t="str">
        <f t="shared" si="469"/>
        <v>OP</v>
      </c>
    </row>
    <row r="13695" spans="12:12">
      <c r="L13695" s="16" t="str">
        <f t="shared" si="469"/>
        <v>OP</v>
      </c>
    </row>
    <row r="13696" spans="12:12">
      <c r="L13696" s="16" t="str">
        <f t="shared" si="469"/>
        <v>OP</v>
      </c>
    </row>
    <row r="13697" spans="12:12">
      <c r="L13697" s="16" t="str">
        <f t="shared" si="469"/>
        <v>OP</v>
      </c>
    </row>
    <row r="13698" spans="12:12">
      <c r="L13698" s="16" t="str">
        <f t="shared" si="469"/>
        <v>OP</v>
      </c>
    </row>
    <row r="13699" spans="12:12">
      <c r="L13699" s="16" t="str">
        <f t="shared" si="469"/>
        <v>OP</v>
      </c>
    </row>
    <row r="13700" spans="12:12">
      <c r="L13700" s="16" t="str">
        <f t="shared" si="469"/>
        <v>OP</v>
      </c>
    </row>
    <row r="13701" spans="12:12">
      <c r="L13701" s="16" t="str">
        <f t="shared" si="469"/>
        <v>OP</v>
      </c>
    </row>
    <row r="13702" spans="12:12">
      <c r="L13702" s="16" t="str">
        <f t="shared" ref="L13702:L13765" si="470">IF(J13702&lt;0.9993,"OP","")</f>
        <v>OP</v>
      </c>
    </row>
    <row r="13703" spans="12:12">
      <c r="L13703" s="16" t="str">
        <f t="shared" si="470"/>
        <v>OP</v>
      </c>
    </row>
    <row r="13704" spans="12:12">
      <c r="L13704" s="16" t="str">
        <f t="shared" si="470"/>
        <v>OP</v>
      </c>
    </row>
    <row r="13705" spans="12:12">
      <c r="L13705" s="16" t="str">
        <f t="shared" si="470"/>
        <v>OP</v>
      </c>
    </row>
    <row r="13706" spans="12:12">
      <c r="L13706" s="16" t="str">
        <f t="shared" si="470"/>
        <v>OP</v>
      </c>
    </row>
    <row r="13707" spans="12:12">
      <c r="L13707" s="16" t="str">
        <f t="shared" si="470"/>
        <v>OP</v>
      </c>
    </row>
    <row r="13708" spans="12:12">
      <c r="L13708" s="16" t="str">
        <f t="shared" si="470"/>
        <v>OP</v>
      </c>
    </row>
    <row r="13709" spans="12:12">
      <c r="L13709" s="16" t="str">
        <f t="shared" si="470"/>
        <v>OP</v>
      </c>
    </row>
    <row r="13710" spans="12:12">
      <c r="L13710" s="16" t="str">
        <f t="shared" si="470"/>
        <v>OP</v>
      </c>
    </row>
    <row r="13711" spans="12:12">
      <c r="L13711" s="16" t="str">
        <f t="shared" si="470"/>
        <v>OP</v>
      </c>
    </row>
    <row r="13712" spans="12:12">
      <c r="L13712" s="16" t="str">
        <f t="shared" si="470"/>
        <v>OP</v>
      </c>
    </row>
    <row r="13713" spans="12:12">
      <c r="L13713" s="16" t="str">
        <f t="shared" si="470"/>
        <v>OP</v>
      </c>
    </row>
    <row r="13714" spans="12:12">
      <c r="L13714" s="16" t="str">
        <f t="shared" si="470"/>
        <v>OP</v>
      </c>
    </row>
    <row r="13715" spans="12:12">
      <c r="L13715" s="16" t="str">
        <f t="shared" si="470"/>
        <v>OP</v>
      </c>
    </row>
    <row r="13716" spans="12:12">
      <c r="L13716" s="16" t="str">
        <f t="shared" si="470"/>
        <v>OP</v>
      </c>
    </row>
    <row r="13717" spans="12:12">
      <c r="L13717" s="16" t="str">
        <f t="shared" si="470"/>
        <v>OP</v>
      </c>
    </row>
    <row r="13718" spans="12:12">
      <c r="L13718" s="16" t="str">
        <f t="shared" si="470"/>
        <v>OP</v>
      </c>
    </row>
    <row r="13719" spans="12:12">
      <c r="L13719" s="16" t="str">
        <f t="shared" si="470"/>
        <v>OP</v>
      </c>
    </row>
    <row r="13720" spans="12:12">
      <c r="L13720" s="16" t="str">
        <f t="shared" si="470"/>
        <v>OP</v>
      </c>
    </row>
    <row r="13721" spans="12:12">
      <c r="L13721" s="16" t="str">
        <f t="shared" si="470"/>
        <v>OP</v>
      </c>
    </row>
    <row r="13722" spans="12:12">
      <c r="L13722" s="16" t="str">
        <f t="shared" si="470"/>
        <v>OP</v>
      </c>
    </row>
    <row r="13723" spans="12:12">
      <c r="L13723" s="16" t="str">
        <f t="shared" si="470"/>
        <v>OP</v>
      </c>
    </row>
    <row r="13724" spans="12:12">
      <c r="L13724" s="16" t="str">
        <f t="shared" si="470"/>
        <v>OP</v>
      </c>
    </row>
    <row r="13725" spans="12:12">
      <c r="L13725" s="16" t="str">
        <f t="shared" si="470"/>
        <v>OP</v>
      </c>
    </row>
    <row r="13726" spans="12:12">
      <c r="L13726" s="16" t="str">
        <f t="shared" si="470"/>
        <v>OP</v>
      </c>
    </row>
    <row r="13727" spans="12:12">
      <c r="L13727" s="16" t="str">
        <f t="shared" si="470"/>
        <v>OP</v>
      </c>
    </row>
    <row r="13728" spans="12:12">
      <c r="L13728" s="16" t="str">
        <f t="shared" si="470"/>
        <v>OP</v>
      </c>
    </row>
    <row r="13729" spans="12:12">
      <c r="L13729" s="16" t="str">
        <f t="shared" si="470"/>
        <v>OP</v>
      </c>
    </row>
    <row r="13730" spans="12:12">
      <c r="L13730" s="16" t="str">
        <f t="shared" si="470"/>
        <v>OP</v>
      </c>
    </row>
    <row r="13731" spans="12:12">
      <c r="L13731" s="16" t="str">
        <f t="shared" si="470"/>
        <v>OP</v>
      </c>
    </row>
    <row r="13732" spans="12:12">
      <c r="L13732" s="16" t="str">
        <f t="shared" si="470"/>
        <v>OP</v>
      </c>
    </row>
    <row r="13733" spans="12:12">
      <c r="L13733" s="16" t="str">
        <f t="shared" si="470"/>
        <v>OP</v>
      </c>
    </row>
    <row r="13734" spans="12:12">
      <c r="L13734" s="16" t="str">
        <f t="shared" si="470"/>
        <v>OP</v>
      </c>
    </row>
    <row r="13735" spans="12:12">
      <c r="L13735" s="16" t="str">
        <f t="shared" si="470"/>
        <v>OP</v>
      </c>
    </row>
    <row r="13736" spans="12:12">
      <c r="L13736" s="16" t="str">
        <f t="shared" si="470"/>
        <v>OP</v>
      </c>
    </row>
    <row r="13737" spans="12:12">
      <c r="L13737" s="16" t="str">
        <f t="shared" si="470"/>
        <v>OP</v>
      </c>
    </row>
    <row r="13738" spans="12:12">
      <c r="L13738" s="16" t="str">
        <f t="shared" si="470"/>
        <v>OP</v>
      </c>
    </row>
    <row r="13739" spans="12:12">
      <c r="L13739" s="16" t="str">
        <f t="shared" si="470"/>
        <v>OP</v>
      </c>
    </row>
    <row r="13740" spans="12:12">
      <c r="L13740" s="16" t="str">
        <f t="shared" si="470"/>
        <v>OP</v>
      </c>
    </row>
    <row r="13741" spans="12:12">
      <c r="L13741" s="16" t="str">
        <f t="shared" si="470"/>
        <v>OP</v>
      </c>
    </row>
    <row r="13742" spans="12:12">
      <c r="L13742" s="16" t="str">
        <f t="shared" si="470"/>
        <v>OP</v>
      </c>
    </row>
    <row r="13743" spans="12:12">
      <c r="L13743" s="16" t="str">
        <f t="shared" si="470"/>
        <v>OP</v>
      </c>
    </row>
    <row r="13744" spans="12:12">
      <c r="L13744" s="16" t="str">
        <f t="shared" si="470"/>
        <v>OP</v>
      </c>
    </row>
    <row r="13745" spans="12:12">
      <c r="L13745" s="16" t="str">
        <f t="shared" si="470"/>
        <v>OP</v>
      </c>
    </row>
    <row r="13746" spans="12:12">
      <c r="L13746" s="16" t="str">
        <f t="shared" si="470"/>
        <v>OP</v>
      </c>
    </row>
    <row r="13747" spans="12:12">
      <c r="L13747" s="16" t="str">
        <f t="shared" si="470"/>
        <v>OP</v>
      </c>
    </row>
    <row r="13748" spans="12:12">
      <c r="L13748" s="16" t="str">
        <f t="shared" si="470"/>
        <v>OP</v>
      </c>
    </row>
    <row r="13749" spans="12:12">
      <c r="L13749" s="16" t="str">
        <f t="shared" si="470"/>
        <v>OP</v>
      </c>
    </row>
    <row r="13750" spans="12:12">
      <c r="L13750" s="16" t="str">
        <f t="shared" si="470"/>
        <v>OP</v>
      </c>
    </row>
    <row r="13751" spans="12:12">
      <c r="L13751" s="16" t="str">
        <f t="shared" si="470"/>
        <v>OP</v>
      </c>
    </row>
    <row r="13752" spans="12:12">
      <c r="L13752" s="16" t="str">
        <f t="shared" si="470"/>
        <v>OP</v>
      </c>
    </row>
    <row r="13753" spans="12:12">
      <c r="L13753" s="16" t="str">
        <f t="shared" si="470"/>
        <v>OP</v>
      </c>
    </row>
    <row r="13754" spans="12:12">
      <c r="L13754" s="16" t="str">
        <f t="shared" si="470"/>
        <v>OP</v>
      </c>
    </row>
    <row r="13755" spans="12:12">
      <c r="L13755" s="16" t="str">
        <f t="shared" si="470"/>
        <v>OP</v>
      </c>
    </row>
    <row r="13756" spans="12:12">
      <c r="L13756" s="16" t="str">
        <f t="shared" si="470"/>
        <v>OP</v>
      </c>
    </row>
    <row r="13757" spans="12:12">
      <c r="L13757" s="16" t="str">
        <f t="shared" si="470"/>
        <v>OP</v>
      </c>
    </row>
    <row r="13758" spans="12:12">
      <c r="L13758" s="16" t="str">
        <f t="shared" si="470"/>
        <v>OP</v>
      </c>
    </row>
    <row r="13759" spans="12:12">
      <c r="L13759" s="16" t="str">
        <f t="shared" si="470"/>
        <v>OP</v>
      </c>
    </row>
    <row r="13760" spans="12:12">
      <c r="L13760" s="16" t="str">
        <f t="shared" si="470"/>
        <v>OP</v>
      </c>
    </row>
    <row r="13761" spans="12:12">
      <c r="L13761" s="16" t="str">
        <f t="shared" si="470"/>
        <v>OP</v>
      </c>
    </row>
    <row r="13762" spans="12:12">
      <c r="L13762" s="16" t="str">
        <f t="shared" si="470"/>
        <v>OP</v>
      </c>
    </row>
    <row r="13763" spans="12:12">
      <c r="L13763" s="16" t="str">
        <f t="shared" si="470"/>
        <v>OP</v>
      </c>
    </row>
    <row r="13764" spans="12:12">
      <c r="L13764" s="16" t="str">
        <f t="shared" si="470"/>
        <v>OP</v>
      </c>
    </row>
    <row r="13765" spans="12:12">
      <c r="L13765" s="16" t="str">
        <f t="shared" si="470"/>
        <v>OP</v>
      </c>
    </row>
    <row r="13766" spans="12:12">
      <c r="L13766" s="16" t="str">
        <f t="shared" ref="L13766:L13829" si="471">IF(J13766&lt;0.9993,"OP","")</f>
        <v>OP</v>
      </c>
    </row>
    <row r="13767" spans="12:12">
      <c r="L13767" s="16" t="str">
        <f t="shared" si="471"/>
        <v>OP</v>
      </c>
    </row>
    <row r="13768" spans="12:12">
      <c r="L13768" s="16" t="str">
        <f t="shared" si="471"/>
        <v>OP</v>
      </c>
    </row>
    <row r="13769" spans="12:12">
      <c r="L13769" s="16" t="str">
        <f t="shared" si="471"/>
        <v>OP</v>
      </c>
    </row>
    <row r="13770" spans="12:12">
      <c r="L13770" s="16" t="str">
        <f t="shared" si="471"/>
        <v>OP</v>
      </c>
    </row>
    <row r="13771" spans="12:12">
      <c r="L13771" s="16" t="str">
        <f t="shared" si="471"/>
        <v>OP</v>
      </c>
    </row>
    <row r="13772" spans="12:12">
      <c r="L13772" s="16" t="str">
        <f t="shared" si="471"/>
        <v>OP</v>
      </c>
    </row>
    <row r="13773" spans="12:12">
      <c r="L13773" s="16" t="str">
        <f t="shared" si="471"/>
        <v>OP</v>
      </c>
    </row>
    <row r="13774" spans="12:12">
      <c r="L13774" s="16" t="str">
        <f t="shared" si="471"/>
        <v>OP</v>
      </c>
    </row>
    <row r="13775" spans="12:12">
      <c r="L13775" s="16" t="str">
        <f t="shared" si="471"/>
        <v>OP</v>
      </c>
    </row>
    <row r="13776" spans="12:12">
      <c r="L13776" s="16" t="str">
        <f t="shared" si="471"/>
        <v>OP</v>
      </c>
    </row>
    <row r="13777" spans="12:12">
      <c r="L13777" s="16" t="str">
        <f t="shared" si="471"/>
        <v>OP</v>
      </c>
    </row>
    <row r="13778" spans="12:12">
      <c r="L13778" s="16" t="str">
        <f t="shared" si="471"/>
        <v>OP</v>
      </c>
    </row>
    <row r="13779" spans="12:12">
      <c r="L13779" s="16" t="str">
        <f t="shared" si="471"/>
        <v>OP</v>
      </c>
    </row>
    <row r="13780" spans="12:12">
      <c r="L13780" s="16" t="str">
        <f t="shared" si="471"/>
        <v>OP</v>
      </c>
    </row>
    <row r="13781" spans="12:12">
      <c r="L13781" s="16" t="str">
        <f t="shared" si="471"/>
        <v>OP</v>
      </c>
    </row>
    <row r="13782" spans="12:12">
      <c r="L13782" s="16" t="str">
        <f t="shared" si="471"/>
        <v>OP</v>
      </c>
    </row>
    <row r="13783" spans="12:12">
      <c r="L13783" s="16" t="str">
        <f t="shared" si="471"/>
        <v>OP</v>
      </c>
    </row>
    <row r="13784" spans="12:12">
      <c r="L13784" s="16" t="str">
        <f t="shared" si="471"/>
        <v>OP</v>
      </c>
    </row>
    <row r="13785" spans="12:12">
      <c r="L13785" s="16" t="str">
        <f t="shared" si="471"/>
        <v>OP</v>
      </c>
    </row>
    <row r="13786" spans="12:12">
      <c r="L13786" s="16" t="str">
        <f t="shared" si="471"/>
        <v>OP</v>
      </c>
    </row>
    <row r="13787" spans="12:12">
      <c r="L13787" s="16" t="str">
        <f t="shared" si="471"/>
        <v>OP</v>
      </c>
    </row>
    <row r="13788" spans="12:12">
      <c r="L13788" s="16" t="str">
        <f t="shared" si="471"/>
        <v>OP</v>
      </c>
    </row>
    <row r="13789" spans="12:12">
      <c r="L13789" s="16" t="str">
        <f t="shared" si="471"/>
        <v>OP</v>
      </c>
    </row>
    <row r="13790" spans="12:12">
      <c r="L13790" s="16" t="str">
        <f t="shared" si="471"/>
        <v>OP</v>
      </c>
    </row>
    <row r="13791" spans="12:12">
      <c r="L13791" s="16" t="str">
        <f t="shared" si="471"/>
        <v>OP</v>
      </c>
    </row>
    <row r="13792" spans="12:12">
      <c r="L13792" s="16" t="str">
        <f t="shared" si="471"/>
        <v>OP</v>
      </c>
    </row>
    <row r="13793" spans="12:12">
      <c r="L13793" s="16" t="str">
        <f t="shared" si="471"/>
        <v>OP</v>
      </c>
    </row>
    <row r="13794" spans="12:12">
      <c r="L13794" s="16" t="str">
        <f t="shared" si="471"/>
        <v>OP</v>
      </c>
    </row>
    <row r="13795" spans="12:12">
      <c r="L13795" s="16" t="str">
        <f t="shared" si="471"/>
        <v>OP</v>
      </c>
    </row>
    <row r="13796" spans="12:12">
      <c r="L13796" s="16" t="str">
        <f t="shared" si="471"/>
        <v>OP</v>
      </c>
    </row>
    <row r="13797" spans="12:12">
      <c r="L13797" s="16" t="str">
        <f t="shared" si="471"/>
        <v>OP</v>
      </c>
    </row>
    <row r="13798" spans="12:12">
      <c r="L13798" s="16" t="str">
        <f t="shared" si="471"/>
        <v>OP</v>
      </c>
    </row>
    <row r="13799" spans="12:12">
      <c r="L13799" s="16" t="str">
        <f t="shared" si="471"/>
        <v>OP</v>
      </c>
    </row>
    <row r="13800" spans="12:12">
      <c r="L13800" s="16" t="str">
        <f t="shared" si="471"/>
        <v>OP</v>
      </c>
    </row>
    <row r="13801" spans="12:12">
      <c r="L13801" s="16" t="str">
        <f t="shared" si="471"/>
        <v>OP</v>
      </c>
    </row>
    <row r="13802" spans="12:12">
      <c r="L13802" s="16" t="str">
        <f t="shared" si="471"/>
        <v>OP</v>
      </c>
    </row>
    <row r="13803" spans="12:12">
      <c r="L13803" s="16" t="str">
        <f t="shared" si="471"/>
        <v>OP</v>
      </c>
    </row>
    <row r="13804" spans="12:12">
      <c r="L13804" s="16" t="str">
        <f t="shared" si="471"/>
        <v>OP</v>
      </c>
    </row>
    <row r="13805" spans="12:12">
      <c r="L13805" s="16" t="str">
        <f t="shared" si="471"/>
        <v>OP</v>
      </c>
    </row>
    <row r="13806" spans="12:12">
      <c r="L13806" s="16" t="str">
        <f t="shared" si="471"/>
        <v>OP</v>
      </c>
    </row>
    <row r="13807" spans="12:12">
      <c r="L13807" s="16" t="str">
        <f t="shared" si="471"/>
        <v>OP</v>
      </c>
    </row>
    <row r="13808" spans="12:12">
      <c r="L13808" s="16" t="str">
        <f t="shared" si="471"/>
        <v>OP</v>
      </c>
    </row>
    <row r="13809" spans="12:12">
      <c r="L13809" s="16" t="str">
        <f t="shared" si="471"/>
        <v>OP</v>
      </c>
    </row>
    <row r="13810" spans="12:12">
      <c r="L13810" s="16" t="str">
        <f t="shared" si="471"/>
        <v>OP</v>
      </c>
    </row>
    <row r="13811" spans="12:12">
      <c r="L13811" s="16" t="str">
        <f t="shared" si="471"/>
        <v>OP</v>
      </c>
    </row>
    <row r="13812" spans="12:12">
      <c r="L13812" s="16" t="str">
        <f t="shared" si="471"/>
        <v>OP</v>
      </c>
    </row>
    <row r="13813" spans="12:12">
      <c r="L13813" s="16" t="str">
        <f t="shared" si="471"/>
        <v>OP</v>
      </c>
    </row>
    <row r="13814" spans="12:12">
      <c r="L13814" s="16" t="str">
        <f t="shared" si="471"/>
        <v>OP</v>
      </c>
    </row>
    <row r="13815" spans="12:12">
      <c r="L13815" s="16" t="str">
        <f t="shared" si="471"/>
        <v>OP</v>
      </c>
    </row>
    <row r="13816" spans="12:12">
      <c r="L13816" s="16" t="str">
        <f t="shared" si="471"/>
        <v>OP</v>
      </c>
    </row>
    <row r="13817" spans="12:12">
      <c r="L13817" s="16" t="str">
        <f t="shared" si="471"/>
        <v>OP</v>
      </c>
    </row>
    <row r="13818" spans="12:12">
      <c r="L13818" s="16" t="str">
        <f t="shared" si="471"/>
        <v>OP</v>
      </c>
    </row>
    <row r="13819" spans="12:12">
      <c r="L13819" s="16" t="str">
        <f t="shared" si="471"/>
        <v>OP</v>
      </c>
    </row>
    <row r="13820" spans="12:12">
      <c r="L13820" s="16" t="str">
        <f t="shared" si="471"/>
        <v>OP</v>
      </c>
    </row>
    <row r="13821" spans="12:12">
      <c r="L13821" s="16" t="str">
        <f t="shared" si="471"/>
        <v>OP</v>
      </c>
    </row>
    <row r="13822" spans="12:12">
      <c r="L13822" s="16" t="str">
        <f t="shared" si="471"/>
        <v>OP</v>
      </c>
    </row>
    <row r="13823" spans="12:12">
      <c r="L13823" s="16" t="str">
        <f t="shared" si="471"/>
        <v>OP</v>
      </c>
    </row>
    <row r="13824" spans="12:12">
      <c r="L13824" s="16" t="str">
        <f t="shared" si="471"/>
        <v>OP</v>
      </c>
    </row>
    <row r="13825" spans="12:12">
      <c r="L13825" s="16" t="str">
        <f t="shared" si="471"/>
        <v>OP</v>
      </c>
    </row>
    <row r="13826" spans="12:12">
      <c r="L13826" s="16" t="str">
        <f t="shared" si="471"/>
        <v>OP</v>
      </c>
    </row>
    <row r="13827" spans="12:12">
      <c r="L13827" s="16" t="str">
        <f t="shared" si="471"/>
        <v>OP</v>
      </c>
    </row>
    <row r="13828" spans="12:12">
      <c r="L13828" s="16" t="str">
        <f t="shared" si="471"/>
        <v>OP</v>
      </c>
    </row>
    <row r="13829" spans="12:12">
      <c r="L13829" s="16" t="str">
        <f t="shared" si="471"/>
        <v>OP</v>
      </c>
    </row>
    <row r="13830" spans="12:12">
      <c r="L13830" s="16" t="str">
        <f t="shared" ref="L13830:L13893" si="472">IF(J13830&lt;0.9993,"OP","")</f>
        <v>OP</v>
      </c>
    </row>
    <row r="13831" spans="12:12">
      <c r="L13831" s="16" t="str">
        <f t="shared" si="472"/>
        <v>OP</v>
      </c>
    </row>
    <row r="13832" spans="12:12">
      <c r="L13832" s="16" t="str">
        <f t="shared" si="472"/>
        <v>OP</v>
      </c>
    </row>
    <row r="13833" spans="12:12">
      <c r="L13833" s="16" t="str">
        <f t="shared" si="472"/>
        <v>OP</v>
      </c>
    </row>
    <row r="13834" spans="12:12">
      <c r="L13834" s="16" t="str">
        <f t="shared" si="472"/>
        <v>OP</v>
      </c>
    </row>
    <row r="13835" spans="12:12">
      <c r="L13835" s="16" t="str">
        <f t="shared" si="472"/>
        <v>OP</v>
      </c>
    </row>
    <row r="13836" spans="12:12">
      <c r="L13836" s="16" t="str">
        <f t="shared" si="472"/>
        <v>OP</v>
      </c>
    </row>
    <row r="13837" spans="12:12">
      <c r="L13837" s="16" t="str">
        <f t="shared" si="472"/>
        <v>OP</v>
      </c>
    </row>
    <row r="13838" spans="12:12">
      <c r="L13838" s="16" t="str">
        <f t="shared" si="472"/>
        <v>OP</v>
      </c>
    </row>
    <row r="13839" spans="12:12">
      <c r="L13839" s="16" t="str">
        <f t="shared" si="472"/>
        <v>OP</v>
      </c>
    </row>
    <row r="13840" spans="12:12">
      <c r="L13840" s="16" t="str">
        <f t="shared" si="472"/>
        <v>OP</v>
      </c>
    </row>
    <row r="13841" spans="12:12">
      <c r="L13841" s="16" t="str">
        <f t="shared" si="472"/>
        <v>OP</v>
      </c>
    </row>
    <row r="13842" spans="12:12">
      <c r="L13842" s="16" t="str">
        <f t="shared" si="472"/>
        <v>OP</v>
      </c>
    </row>
    <row r="13843" spans="12:12">
      <c r="L13843" s="16" t="str">
        <f t="shared" si="472"/>
        <v>OP</v>
      </c>
    </row>
    <row r="13844" spans="12:12">
      <c r="L13844" s="16" t="str">
        <f t="shared" si="472"/>
        <v>OP</v>
      </c>
    </row>
    <row r="13845" spans="12:12">
      <c r="L13845" s="16" t="str">
        <f t="shared" si="472"/>
        <v>OP</v>
      </c>
    </row>
    <row r="13846" spans="12:12">
      <c r="L13846" s="16" t="str">
        <f t="shared" si="472"/>
        <v>OP</v>
      </c>
    </row>
    <row r="13847" spans="12:12">
      <c r="L13847" s="16" t="str">
        <f t="shared" si="472"/>
        <v>OP</v>
      </c>
    </row>
    <row r="13848" spans="12:12">
      <c r="L13848" s="16" t="str">
        <f t="shared" si="472"/>
        <v>OP</v>
      </c>
    </row>
    <row r="13849" spans="12:12">
      <c r="L13849" s="16" t="str">
        <f t="shared" si="472"/>
        <v>OP</v>
      </c>
    </row>
    <row r="13850" spans="12:12">
      <c r="L13850" s="16" t="str">
        <f t="shared" si="472"/>
        <v>OP</v>
      </c>
    </row>
    <row r="13851" spans="12:12">
      <c r="L13851" s="16" t="str">
        <f t="shared" si="472"/>
        <v>OP</v>
      </c>
    </row>
    <row r="13852" spans="12:12">
      <c r="L13852" s="16" t="str">
        <f t="shared" si="472"/>
        <v>OP</v>
      </c>
    </row>
    <row r="13853" spans="12:12">
      <c r="L13853" s="16" t="str">
        <f t="shared" si="472"/>
        <v>OP</v>
      </c>
    </row>
    <row r="13854" spans="12:12">
      <c r="L13854" s="16" t="str">
        <f t="shared" si="472"/>
        <v>OP</v>
      </c>
    </row>
    <row r="13855" spans="12:12">
      <c r="L13855" s="16" t="str">
        <f t="shared" si="472"/>
        <v>OP</v>
      </c>
    </row>
    <row r="13856" spans="12:12">
      <c r="L13856" s="16" t="str">
        <f t="shared" si="472"/>
        <v>OP</v>
      </c>
    </row>
    <row r="13857" spans="12:12">
      <c r="L13857" s="16" t="str">
        <f t="shared" si="472"/>
        <v>OP</v>
      </c>
    </row>
    <row r="13858" spans="12:12">
      <c r="L13858" s="16" t="str">
        <f t="shared" si="472"/>
        <v>OP</v>
      </c>
    </row>
    <row r="13859" spans="12:12">
      <c r="L13859" s="16" t="str">
        <f t="shared" si="472"/>
        <v>OP</v>
      </c>
    </row>
    <row r="13860" spans="12:12">
      <c r="L13860" s="16" t="str">
        <f t="shared" si="472"/>
        <v>OP</v>
      </c>
    </row>
    <row r="13861" spans="12:12">
      <c r="L13861" s="16" t="str">
        <f t="shared" si="472"/>
        <v>OP</v>
      </c>
    </row>
    <row r="13862" spans="12:12">
      <c r="L13862" s="16" t="str">
        <f t="shared" si="472"/>
        <v>OP</v>
      </c>
    </row>
    <row r="13863" spans="12:12">
      <c r="L13863" s="16" t="str">
        <f t="shared" si="472"/>
        <v>OP</v>
      </c>
    </row>
    <row r="13864" spans="12:12">
      <c r="L13864" s="16" t="str">
        <f t="shared" si="472"/>
        <v>OP</v>
      </c>
    </row>
    <row r="13865" spans="12:12">
      <c r="L13865" s="16" t="str">
        <f t="shared" si="472"/>
        <v>OP</v>
      </c>
    </row>
    <row r="13866" spans="12:12">
      <c r="L13866" s="16" t="str">
        <f t="shared" si="472"/>
        <v>OP</v>
      </c>
    </row>
    <row r="13867" spans="12:12">
      <c r="L13867" s="16" t="str">
        <f t="shared" si="472"/>
        <v>OP</v>
      </c>
    </row>
    <row r="13868" spans="12:12">
      <c r="L13868" s="16" t="str">
        <f t="shared" si="472"/>
        <v>OP</v>
      </c>
    </row>
    <row r="13869" spans="12:12">
      <c r="L13869" s="16" t="str">
        <f t="shared" si="472"/>
        <v>OP</v>
      </c>
    </row>
    <row r="13870" spans="12:12">
      <c r="L13870" s="16" t="str">
        <f t="shared" si="472"/>
        <v>OP</v>
      </c>
    </row>
    <row r="13871" spans="12:12">
      <c r="L13871" s="16" t="str">
        <f t="shared" si="472"/>
        <v>OP</v>
      </c>
    </row>
    <row r="13872" spans="12:12">
      <c r="L13872" s="16" t="str">
        <f t="shared" si="472"/>
        <v>OP</v>
      </c>
    </row>
    <row r="13873" spans="12:12">
      <c r="L13873" s="16" t="str">
        <f t="shared" si="472"/>
        <v>OP</v>
      </c>
    </row>
    <row r="13874" spans="12:12">
      <c r="L13874" s="16" t="str">
        <f t="shared" si="472"/>
        <v>OP</v>
      </c>
    </row>
    <row r="13875" spans="12:12">
      <c r="L13875" s="16" t="str">
        <f t="shared" si="472"/>
        <v>OP</v>
      </c>
    </row>
    <row r="13876" spans="12:12">
      <c r="L13876" s="16" t="str">
        <f t="shared" si="472"/>
        <v>OP</v>
      </c>
    </row>
    <row r="13877" spans="12:12">
      <c r="L13877" s="16" t="str">
        <f t="shared" si="472"/>
        <v>OP</v>
      </c>
    </row>
    <row r="13878" spans="12:12">
      <c r="L13878" s="16" t="str">
        <f t="shared" si="472"/>
        <v>OP</v>
      </c>
    </row>
    <row r="13879" spans="12:12">
      <c r="L13879" s="16" t="str">
        <f t="shared" si="472"/>
        <v>OP</v>
      </c>
    </row>
    <row r="13880" spans="12:12">
      <c r="L13880" s="16" t="str">
        <f t="shared" si="472"/>
        <v>OP</v>
      </c>
    </row>
    <row r="13881" spans="12:12">
      <c r="L13881" s="16" t="str">
        <f t="shared" si="472"/>
        <v>OP</v>
      </c>
    </row>
    <row r="13882" spans="12:12">
      <c r="L13882" s="16" t="str">
        <f t="shared" si="472"/>
        <v>OP</v>
      </c>
    </row>
    <row r="13883" spans="12:12">
      <c r="L13883" s="16" t="str">
        <f t="shared" si="472"/>
        <v>OP</v>
      </c>
    </row>
    <row r="13884" spans="12:12">
      <c r="L13884" s="16" t="str">
        <f t="shared" si="472"/>
        <v>OP</v>
      </c>
    </row>
    <row r="13885" spans="12:12">
      <c r="L13885" s="16" t="str">
        <f t="shared" si="472"/>
        <v>OP</v>
      </c>
    </row>
    <row r="13886" spans="12:12">
      <c r="L13886" s="16" t="str">
        <f t="shared" si="472"/>
        <v>OP</v>
      </c>
    </row>
    <row r="13887" spans="12:12">
      <c r="L13887" s="16" t="str">
        <f t="shared" si="472"/>
        <v>OP</v>
      </c>
    </row>
    <row r="13888" spans="12:12">
      <c r="L13888" s="16" t="str">
        <f t="shared" si="472"/>
        <v>OP</v>
      </c>
    </row>
    <row r="13889" spans="12:12">
      <c r="L13889" s="16" t="str">
        <f t="shared" si="472"/>
        <v>OP</v>
      </c>
    </row>
    <row r="13890" spans="12:12">
      <c r="L13890" s="16" t="str">
        <f t="shared" si="472"/>
        <v>OP</v>
      </c>
    </row>
    <row r="13891" spans="12:12">
      <c r="L13891" s="16" t="str">
        <f t="shared" si="472"/>
        <v>OP</v>
      </c>
    </row>
    <row r="13892" spans="12:12">
      <c r="L13892" s="16" t="str">
        <f t="shared" si="472"/>
        <v>OP</v>
      </c>
    </row>
    <row r="13893" spans="12:12">
      <c r="L13893" s="16" t="str">
        <f t="shared" si="472"/>
        <v>OP</v>
      </c>
    </row>
    <row r="13894" spans="12:12">
      <c r="L13894" s="16" t="str">
        <f t="shared" ref="L13894:L13957" si="473">IF(J13894&lt;0.9993,"OP","")</f>
        <v>OP</v>
      </c>
    </row>
    <row r="13895" spans="12:12">
      <c r="L13895" s="16" t="str">
        <f t="shared" si="473"/>
        <v>OP</v>
      </c>
    </row>
    <row r="13896" spans="12:12">
      <c r="L13896" s="16" t="str">
        <f t="shared" si="473"/>
        <v>OP</v>
      </c>
    </row>
    <row r="13897" spans="12:12">
      <c r="L13897" s="16" t="str">
        <f t="shared" si="473"/>
        <v>OP</v>
      </c>
    </row>
    <row r="13898" spans="12:12">
      <c r="L13898" s="16" t="str">
        <f t="shared" si="473"/>
        <v>OP</v>
      </c>
    </row>
    <row r="13899" spans="12:12">
      <c r="L13899" s="16" t="str">
        <f t="shared" si="473"/>
        <v>OP</v>
      </c>
    </row>
    <row r="13900" spans="12:12">
      <c r="L13900" s="16" t="str">
        <f t="shared" si="473"/>
        <v>OP</v>
      </c>
    </row>
    <row r="13901" spans="12:12">
      <c r="L13901" s="16" t="str">
        <f t="shared" si="473"/>
        <v>OP</v>
      </c>
    </row>
    <row r="13902" spans="12:12">
      <c r="L13902" s="16" t="str">
        <f t="shared" si="473"/>
        <v>OP</v>
      </c>
    </row>
    <row r="13903" spans="12:12">
      <c r="L13903" s="16" t="str">
        <f t="shared" si="473"/>
        <v>OP</v>
      </c>
    </row>
    <row r="13904" spans="12:12">
      <c r="L13904" s="16" t="str">
        <f t="shared" si="473"/>
        <v>OP</v>
      </c>
    </row>
    <row r="13905" spans="12:12">
      <c r="L13905" s="16" t="str">
        <f t="shared" si="473"/>
        <v>OP</v>
      </c>
    </row>
    <row r="13906" spans="12:12">
      <c r="L13906" s="16" t="str">
        <f t="shared" si="473"/>
        <v>OP</v>
      </c>
    </row>
    <row r="13907" spans="12:12">
      <c r="L13907" s="16" t="str">
        <f t="shared" si="473"/>
        <v>OP</v>
      </c>
    </row>
    <row r="13908" spans="12:12">
      <c r="L13908" s="16" t="str">
        <f t="shared" si="473"/>
        <v>OP</v>
      </c>
    </row>
    <row r="13909" spans="12:12">
      <c r="L13909" s="16" t="str">
        <f t="shared" si="473"/>
        <v>OP</v>
      </c>
    </row>
    <row r="13910" spans="12:12">
      <c r="L13910" s="16" t="str">
        <f t="shared" si="473"/>
        <v>OP</v>
      </c>
    </row>
    <row r="13911" spans="12:12">
      <c r="L13911" s="16" t="str">
        <f t="shared" si="473"/>
        <v>OP</v>
      </c>
    </row>
    <row r="13912" spans="12:12">
      <c r="L13912" s="16" t="str">
        <f t="shared" si="473"/>
        <v>OP</v>
      </c>
    </row>
    <row r="13913" spans="12:12">
      <c r="L13913" s="16" t="str">
        <f t="shared" si="473"/>
        <v>OP</v>
      </c>
    </row>
    <row r="13914" spans="12:12">
      <c r="L13914" s="16" t="str">
        <f t="shared" si="473"/>
        <v>OP</v>
      </c>
    </row>
    <row r="13915" spans="12:12">
      <c r="L13915" s="16" t="str">
        <f t="shared" si="473"/>
        <v>OP</v>
      </c>
    </row>
    <row r="13916" spans="12:12">
      <c r="L13916" s="16" t="str">
        <f t="shared" si="473"/>
        <v>OP</v>
      </c>
    </row>
    <row r="13917" spans="12:12">
      <c r="L13917" s="16" t="str">
        <f t="shared" si="473"/>
        <v>OP</v>
      </c>
    </row>
    <row r="13918" spans="12:12">
      <c r="L13918" s="16" t="str">
        <f t="shared" si="473"/>
        <v>OP</v>
      </c>
    </row>
    <row r="13919" spans="12:12">
      <c r="L13919" s="16" t="str">
        <f t="shared" si="473"/>
        <v>OP</v>
      </c>
    </row>
    <row r="13920" spans="12:12">
      <c r="L13920" s="16" t="str">
        <f t="shared" si="473"/>
        <v>OP</v>
      </c>
    </row>
    <row r="13921" spans="12:12">
      <c r="L13921" s="16" t="str">
        <f t="shared" si="473"/>
        <v>OP</v>
      </c>
    </row>
    <row r="13922" spans="12:12">
      <c r="L13922" s="16" t="str">
        <f t="shared" si="473"/>
        <v>OP</v>
      </c>
    </row>
    <row r="13923" spans="12:12">
      <c r="L13923" s="16" t="str">
        <f t="shared" si="473"/>
        <v>OP</v>
      </c>
    </row>
    <row r="13924" spans="12:12">
      <c r="L13924" s="16" t="str">
        <f t="shared" si="473"/>
        <v>OP</v>
      </c>
    </row>
    <row r="13925" spans="12:12">
      <c r="L13925" s="16" t="str">
        <f t="shared" si="473"/>
        <v>OP</v>
      </c>
    </row>
    <row r="13926" spans="12:12">
      <c r="L13926" s="16" t="str">
        <f t="shared" si="473"/>
        <v>OP</v>
      </c>
    </row>
    <row r="13927" spans="12:12">
      <c r="L13927" s="16" t="str">
        <f t="shared" si="473"/>
        <v>OP</v>
      </c>
    </row>
    <row r="13928" spans="12:12">
      <c r="L13928" s="16" t="str">
        <f t="shared" si="473"/>
        <v>OP</v>
      </c>
    </row>
    <row r="13929" spans="12:12">
      <c r="L13929" s="16" t="str">
        <f t="shared" si="473"/>
        <v>OP</v>
      </c>
    </row>
    <row r="13930" spans="12:12">
      <c r="L13930" s="16" t="str">
        <f t="shared" si="473"/>
        <v>OP</v>
      </c>
    </row>
    <row r="13931" spans="12:12">
      <c r="L13931" s="16" t="str">
        <f t="shared" si="473"/>
        <v>OP</v>
      </c>
    </row>
    <row r="13932" spans="12:12">
      <c r="L13932" s="16" t="str">
        <f t="shared" si="473"/>
        <v>OP</v>
      </c>
    </row>
    <row r="13933" spans="12:12">
      <c r="L13933" s="16" t="str">
        <f t="shared" si="473"/>
        <v>OP</v>
      </c>
    </row>
    <row r="13934" spans="12:12">
      <c r="L13934" s="16" t="str">
        <f t="shared" si="473"/>
        <v>OP</v>
      </c>
    </row>
    <row r="13935" spans="12:12">
      <c r="L13935" s="16" t="str">
        <f t="shared" si="473"/>
        <v>OP</v>
      </c>
    </row>
    <row r="13936" spans="12:12">
      <c r="L13936" s="16" t="str">
        <f t="shared" si="473"/>
        <v>OP</v>
      </c>
    </row>
    <row r="13937" spans="12:12">
      <c r="L13937" s="16" t="str">
        <f t="shared" si="473"/>
        <v>OP</v>
      </c>
    </row>
    <row r="13938" spans="12:12">
      <c r="L13938" s="16" t="str">
        <f t="shared" si="473"/>
        <v>OP</v>
      </c>
    </row>
    <row r="13939" spans="12:12">
      <c r="L13939" s="16" t="str">
        <f t="shared" si="473"/>
        <v>OP</v>
      </c>
    </row>
    <row r="13940" spans="12:12">
      <c r="L13940" s="16" t="str">
        <f t="shared" si="473"/>
        <v>OP</v>
      </c>
    </row>
    <row r="13941" spans="12:12">
      <c r="L13941" s="16" t="str">
        <f t="shared" si="473"/>
        <v>OP</v>
      </c>
    </row>
    <row r="13942" spans="12:12">
      <c r="L13942" s="16" t="str">
        <f t="shared" si="473"/>
        <v>OP</v>
      </c>
    </row>
    <row r="13943" spans="12:12">
      <c r="L13943" s="16" t="str">
        <f t="shared" si="473"/>
        <v>OP</v>
      </c>
    </row>
    <row r="13944" spans="12:12">
      <c r="L13944" s="16" t="str">
        <f t="shared" si="473"/>
        <v>OP</v>
      </c>
    </row>
    <row r="13945" spans="12:12">
      <c r="L13945" s="16" t="str">
        <f t="shared" si="473"/>
        <v>OP</v>
      </c>
    </row>
    <row r="13946" spans="12:12">
      <c r="L13946" s="16" t="str">
        <f t="shared" si="473"/>
        <v>OP</v>
      </c>
    </row>
    <row r="13947" spans="12:12">
      <c r="L13947" s="16" t="str">
        <f t="shared" si="473"/>
        <v>OP</v>
      </c>
    </row>
    <row r="13948" spans="12:12">
      <c r="L13948" s="16" t="str">
        <f t="shared" si="473"/>
        <v>OP</v>
      </c>
    </row>
    <row r="13949" spans="12:12">
      <c r="L13949" s="16" t="str">
        <f t="shared" si="473"/>
        <v>OP</v>
      </c>
    </row>
    <row r="13950" spans="12:12">
      <c r="L13950" s="16" t="str">
        <f t="shared" si="473"/>
        <v>OP</v>
      </c>
    </row>
    <row r="13951" spans="12:12">
      <c r="L13951" s="16" t="str">
        <f t="shared" si="473"/>
        <v>OP</v>
      </c>
    </row>
    <row r="13952" spans="12:12">
      <c r="L13952" s="16" t="str">
        <f t="shared" si="473"/>
        <v>OP</v>
      </c>
    </row>
    <row r="13953" spans="12:12">
      <c r="L13953" s="16" t="str">
        <f t="shared" si="473"/>
        <v>OP</v>
      </c>
    </row>
    <row r="13954" spans="12:12">
      <c r="L13954" s="16" t="str">
        <f t="shared" si="473"/>
        <v>OP</v>
      </c>
    </row>
    <row r="13955" spans="12:12">
      <c r="L13955" s="16" t="str">
        <f t="shared" si="473"/>
        <v>OP</v>
      </c>
    </row>
    <row r="13956" spans="12:12">
      <c r="L13956" s="16" t="str">
        <f t="shared" si="473"/>
        <v>OP</v>
      </c>
    </row>
    <row r="13957" spans="12:12">
      <c r="L13957" s="16" t="str">
        <f t="shared" si="473"/>
        <v>OP</v>
      </c>
    </row>
    <row r="13958" spans="12:12">
      <c r="L13958" s="16" t="str">
        <f t="shared" ref="L13958:L14021" si="474">IF(J13958&lt;0.9993,"OP","")</f>
        <v>OP</v>
      </c>
    </row>
    <row r="13959" spans="12:12">
      <c r="L13959" s="16" t="str">
        <f t="shared" si="474"/>
        <v>OP</v>
      </c>
    </row>
    <row r="13960" spans="12:12">
      <c r="L13960" s="16" t="str">
        <f t="shared" si="474"/>
        <v>OP</v>
      </c>
    </row>
    <row r="13961" spans="12:12">
      <c r="L13961" s="16" t="str">
        <f t="shared" si="474"/>
        <v>OP</v>
      </c>
    </row>
    <row r="13962" spans="12:12">
      <c r="L13962" s="16" t="str">
        <f t="shared" si="474"/>
        <v>OP</v>
      </c>
    </row>
    <row r="13963" spans="12:12">
      <c r="L13963" s="16" t="str">
        <f t="shared" si="474"/>
        <v>OP</v>
      </c>
    </row>
    <row r="13964" spans="12:12">
      <c r="L13964" s="16" t="str">
        <f t="shared" si="474"/>
        <v>OP</v>
      </c>
    </row>
    <row r="13965" spans="12:12">
      <c r="L13965" s="16" t="str">
        <f t="shared" si="474"/>
        <v>OP</v>
      </c>
    </row>
    <row r="13966" spans="12:12">
      <c r="L13966" s="16" t="str">
        <f t="shared" si="474"/>
        <v>OP</v>
      </c>
    </row>
    <row r="13967" spans="12:12">
      <c r="L13967" s="16" t="str">
        <f t="shared" si="474"/>
        <v>OP</v>
      </c>
    </row>
    <row r="13968" spans="12:12">
      <c r="L13968" s="16" t="str">
        <f t="shared" si="474"/>
        <v>OP</v>
      </c>
    </row>
    <row r="13969" spans="12:12">
      <c r="L13969" s="16" t="str">
        <f t="shared" si="474"/>
        <v>OP</v>
      </c>
    </row>
    <row r="13970" spans="12:12">
      <c r="L13970" s="16" t="str">
        <f t="shared" si="474"/>
        <v>OP</v>
      </c>
    </row>
    <row r="13971" spans="12:12">
      <c r="L13971" s="16" t="str">
        <f t="shared" si="474"/>
        <v>OP</v>
      </c>
    </row>
    <row r="13972" spans="12:12">
      <c r="L13972" s="16" t="str">
        <f t="shared" si="474"/>
        <v>OP</v>
      </c>
    </row>
    <row r="13973" spans="12:12">
      <c r="L13973" s="16" t="str">
        <f t="shared" si="474"/>
        <v>OP</v>
      </c>
    </row>
    <row r="13974" spans="12:12">
      <c r="L13974" s="16" t="str">
        <f t="shared" si="474"/>
        <v>OP</v>
      </c>
    </row>
    <row r="13975" spans="12:12">
      <c r="L13975" s="16" t="str">
        <f t="shared" si="474"/>
        <v>OP</v>
      </c>
    </row>
    <row r="13976" spans="12:12">
      <c r="L13976" s="16" t="str">
        <f t="shared" si="474"/>
        <v>OP</v>
      </c>
    </row>
    <row r="13977" spans="12:12">
      <c r="L13977" s="16" t="str">
        <f t="shared" si="474"/>
        <v>OP</v>
      </c>
    </row>
    <row r="13978" spans="12:12">
      <c r="L13978" s="16" t="str">
        <f t="shared" si="474"/>
        <v>OP</v>
      </c>
    </row>
    <row r="13979" spans="12:12">
      <c r="L13979" s="16" t="str">
        <f t="shared" si="474"/>
        <v>OP</v>
      </c>
    </row>
    <row r="13980" spans="12:12">
      <c r="L13980" s="16" t="str">
        <f t="shared" si="474"/>
        <v>OP</v>
      </c>
    </row>
    <row r="13981" spans="12:12">
      <c r="L13981" s="16" t="str">
        <f t="shared" si="474"/>
        <v>OP</v>
      </c>
    </row>
    <row r="13982" spans="12:12">
      <c r="L13982" s="16" t="str">
        <f t="shared" si="474"/>
        <v>OP</v>
      </c>
    </row>
    <row r="13983" spans="12:12">
      <c r="L13983" s="16" t="str">
        <f t="shared" si="474"/>
        <v>OP</v>
      </c>
    </row>
    <row r="13984" spans="12:12">
      <c r="L13984" s="16" t="str">
        <f t="shared" si="474"/>
        <v>OP</v>
      </c>
    </row>
    <row r="13985" spans="12:12">
      <c r="L13985" s="16" t="str">
        <f t="shared" si="474"/>
        <v>OP</v>
      </c>
    </row>
    <row r="13986" spans="12:12">
      <c r="L13986" s="16" t="str">
        <f t="shared" si="474"/>
        <v>OP</v>
      </c>
    </row>
    <row r="13987" spans="12:12">
      <c r="L13987" s="16" t="str">
        <f t="shared" si="474"/>
        <v>OP</v>
      </c>
    </row>
    <row r="13988" spans="12:12">
      <c r="L13988" s="16" t="str">
        <f t="shared" si="474"/>
        <v>OP</v>
      </c>
    </row>
    <row r="13989" spans="12:12">
      <c r="L13989" s="16" t="str">
        <f t="shared" si="474"/>
        <v>OP</v>
      </c>
    </row>
    <row r="13990" spans="12:12">
      <c r="L13990" s="16" t="str">
        <f t="shared" si="474"/>
        <v>OP</v>
      </c>
    </row>
    <row r="13991" spans="12:12">
      <c r="L13991" s="16" t="str">
        <f t="shared" si="474"/>
        <v>OP</v>
      </c>
    </row>
    <row r="13992" spans="12:12">
      <c r="L13992" s="16" t="str">
        <f t="shared" si="474"/>
        <v>OP</v>
      </c>
    </row>
    <row r="13993" spans="12:12">
      <c r="L13993" s="16" t="str">
        <f t="shared" si="474"/>
        <v>OP</v>
      </c>
    </row>
    <row r="13994" spans="12:12">
      <c r="L13994" s="16" t="str">
        <f t="shared" si="474"/>
        <v>OP</v>
      </c>
    </row>
    <row r="13995" spans="12:12">
      <c r="L13995" s="16" t="str">
        <f t="shared" si="474"/>
        <v>OP</v>
      </c>
    </row>
    <row r="13996" spans="12:12">
      <c r="L13996" s="16" t="str">
        <f t="shared" si="474"/>
        <v>OP</v>
      </c>
    </row>
    <row r="13997" spans="12:12">
      <c r="L13997" s="16" t="str">
        <f t="shared" si="474"/>
        <v>OP</v>
      </c>
    </row>
    <row r="13998" spans="12:12">
      <c r="L13998" s="16" t="str">
        <f t="shared" si="474"/>
        <v>OP</v>
      </c>
    </row>
    <row r="13999" spans="12:12">
      <c r="L13999" s="16" t="str">
        <f t="shared" si="474"/>
        <v>OP</v>
      </c>
    </row>
    <row r="14000" spans="12:12">
      <c r="L14000" s="16" t="str">
        <f t="shared" si="474"/>
        <v>OP</v>
      </c>
    </row>
    <row r="14001" spans="12:12">
      <c r="L14001" s="16" t="str">
        <f t="shared" si="474"/>
        <v>OP</v>
      </c>
    </row>
    <row r="14002" spans="12:12">
      <c r="L14002" s="16" t="str">
        <f t="shared" si="474"/>
        <v>OP</v>
      </c>
    </row>
    <row r="14003" spans="12:12">
      <c r="L14003" s="16" t="str">
        <f t="shared" si="474"/>
        <v>OP</v>
      </c>
    </row>
    <row r="14004" spans="12:12">
      <c r="L14004" s="16" t="str">
        <f t="shared" si="474"/>
        <v>OP</v>
      </c>
    </row>
    <row r="14005" spans="12:12">
      <c r="L14005" s="16" t="str">
        <f t="shared" si="474"/>
        <v>OP</v>
      </c>
    </row>
    <row r="14006" spans="12:12">
      <c r="L14006" s="16" t="str">
        <f t="shared" si="474"/>
        <v>OP</v>
      </c>
    </row>
    <row r="14007" spans="12:12">
      <c r="L14007" s="16" t="str">
        <f t="shared" si="474"/>
        <v>OP</v>
      </c>
    </row>
    <row r="14008" spans="12:12">
      <c r="L14008" s="16" t="str">
        <f t="shared" si="474"/>
        <v>OP</v>
      </c>
    </row>
    <row r="14009" spans="12:12">
      <c r="L14009" s="16" t="str">
        <f t="shared" si="474"/>
        <v>OP</v>
      </c>
    </row>
    <row r="14010" spans="12:12">
      <c r="L14010" s="16" t="str">
        <f t="shared" si="474"/>
        <v>OP</v>
      </c>
    </row>
    <row r="14011" spans="12:12">
      <c r="L14011" s="16" t="str">
        <f t="shared" si="474"/>
        <v>OP</v>
      </c>
    </row>
    <row r="14012" spans="12:12">
      <c r="L14012" s="16" t="str">
        <f t="shared" si="474"/>
        <v>OP</v>
      </c>
    </row>
    <row r="14013" spans="12:12">
      <c r="L14013" s="16" t="str">
        <f t="shared" si="474"/>
        <v>OP</v>
      </c>
    </row>
    <row r="14014" spans="12:12">
      <c r="L14014" s="16" t="str">
        <f t="shared" si="474"/>
        <v>OP</v>
      </c>
    </row>
    <row r="14015" spans="12:12">
      <c r="L14015" s="16" t="str">
        <f t="shared" si="474"/>
        <v>OP</v>
      </c>
    </row>
    <row r="14016" spans="12:12">
      <c r="L14016" s="16" t="str">
        <f t="shared" si="474"/>
        <v>OP</v>
      </c>
    </row>
    <row r="14017" spans="12:12">
      <c r="L14017" s="16" t="str">
        <f t="shared" si="474"/>
        <v>OP</v>
      </c>
    </row>
    <row r="14018" spans="12:12">
      <c r="L14018" s="16" t="str">
        <f t="shared" si="474"/>
        <v>OP</v>
      </c>
    </row>
    <row r="14019" spans="12:12">
      <c r="L14019" s="16" t="str">
        <f t="shared" si="474"/>
        <v>OP</v>
      </c>
    </row>
    <row r="14020" spans="12:12">
      <c r="L14020" s="16" t="str">
        <f t="shared" si="474"/>
        <v>OP</v>
      </c>
    </row>
    <row r="14021" spans="12:12">
      <c r="L14021" s="16" t="str">
        <f t="shared" si="474"/>
        <v>OP</v>
      </c>
    </row>
    <row r="14022" spans="12:12">
      <c r="L14022" s="16" t="str">
        <f t="shared" ref="L14022:L14085" si="475">IF(J14022&lt;0.9993,"OP","")</f>
        <v>OP</v>
      </c>
    </row>
    <row r="14023" spans="12:12">
      <c r="L14023" s="16" t="str">
        <f t="shared" si="475"/>
        <v>OP</v>
      </c>
    </row>
    <row r="14024" spans="12:12">
      <c r="L14024" s="16" t="str">
        <f t="shared" si="475"/>
        <v>OP</v>
      </c>
    </row>
    <row r="14025" spans="12:12">
      <c r="L14025" s="16" t="str">
        <f t="shared" si="475"/>
        <v>OP</v>
      </c>
    </row>
    <row r="14026" spans="12:12">
      <c r="L14026" s="16" t="str">
        <f t="shared" si="475"/>
        <v>OP</v>
      </c>
    </row>
    <row r="14027" spans="12:12">
      <c r="L14027" s="16" t="str">
        <f t="shared" si="475"/>
        <v>OP</v>
      </c>
    </row>
    <row r="14028" spans="12:12">
      <c r="L14028" s="16" t="str">
        <f t="shared" si="475"/>
        <v>OP</v>
      </c>
    </row>
    <row r="14029" spans="12:12">
      <c r="L14029" s="16" t="str">
        <f t="shared" si="475"/>
        <v>OP</v>
      </c>
    </row>
    <row r="14030" spans="12:12">
      <c r="L14030" s="16" t="str">
        <f t="shared" si="475"/>
        <v>OP</v>
      </c>
    </row>
    <row r="14031" spans="12:12">
      <c r="L14031" s="16" t="str">
        <f t="shared" si="475"/>
        <v>OP</v>
      </c>
    </row>
    <row r="14032" spans="12:12">
      <c r="L14032" s="16" t="str">
        <f t="shared" si="475"/>
        <v>OP</v>
      </c>
    </row>
    <row r="14033" spans="12:12">
      <c r="L14033" s="16" t="str">
        <f t="shared" si="475"/>
        <v>OP</v>
      </c>
    </row>
    <row r="14034" spans="12:12">
      <c r="L14034" s="16" t="str">
        <f t="shared" si="475"/>
        <v>OP</v>
      </c>
    </row>
    <row r="14035" spans="12:12">
      <c r="L14035" s="16" t="str">
        <f t="shared" si="475"/>
        <v>OP</v>
      </c>
    </row>
    <row r="14036" spans="12:12">
      <c r="L14036" s="16" t="str">
        <f t="shared" si="475"/>
        <v>OP</v>
      </c>
    </row>
    <row r="14037" spans="12:12">
      <c r="L14037" s="16" t="str">
        <f t="shared" si="475"/>
        <v>OP</v>
      </c>
    </row>
    <row r="14038" spans="12:12">
      <c r="L14038" s="16" t="str">
        <f t="shared" si="475"/>
        <v>OP</v>
      </c>
    </row>
    <row r="14039" spans="12:12">
      <c r="L14039" s="16" t="str">
        <f t="shared" si="475"/>
        <v>OP</v>
      </c>
    </row>
    <row r="14040" spans="12:12">
      <c r="L14040" s="16" t="str">
        <f t="shared" si="475"/>
        <v>OP</v>
      </c>
    </row>
    <row r="14041" spans="12:12">
      <c r="L14041" s="16" t="str">
        <f t="shared" si="475"/>
        <v>OP</v>
      </c>
    </row>
    <row r="14042" spans="12:12">
      <c r="L14042" s="16" t="str">
        <f t="shared" si="475"/>
        <v>OP</v>
      </c>
    </row>
    <row r="14043" spans="12:12">
      <c r="L14043" s="16" t="str">
        <f t="shared" si="475"/>
        <v>OP</v>
      </c>
    </row>
    <row r="14044" spans="12:12">
      <c r="L14044" s="16" t="str">
        <f t="shared" si="475"/>
        <v>OP</v>
      </c>
    </row>
    <row r="14045" spans="12:12">
      <c r="L14045" s="16" t="str">
        <f t="shared" si="475"/>
        <v>OP</v>
      </c>
    </row>
    <row r="14046" spans="12:12">
      <c r="L14046" s="16" t="str">
        <f t="shared" si="475"/>
        <v>OP</v>
      </c>
    </row>
    <row r="14047" spans="12:12">
      <c r="L14047" s="16" t="str">
        <f t="shared" si="475"/>
        <v>OP</v>
      </c>
    </row>
    <row r="14048" spans="12:12">
      <c r="L14048" s="16" t="str">
        <f t="shared" si="475"/>
        <v>OP</v>
      </c>
    </row>
    <row r="14049" spans="12:12">
      <c r="L14049" s="16" t="str">
        <f t="shared" si="475"/>
        <v>OP</v>
      </c>
    </row>
    <row r="14050" spans="12:12">
      <c r="L14050" s="16" t="str">
        <f t="shared" si="475"/>
        <v>OP</v>
      </c>
    </row>
    <row r="14051" spans="12:12">
      <c r="L14051" s="16" t="str">
        <f t="shared" si="475"/>
        <v>OP</v>
      </c>
    </row>
    <row r="14052" spans="12:12">
      <c r="L14052" s="16" t="str">
        <f t="shared" si="475"/>
        <v>OP</v>
      </c>
    </row>
    <row r="14053" spans="12:12">
      <c r="L14053" s="16" t="str">
        <f t="shared" si="475"/>
        <v>OP</v>
      </c>
    </row>
    <row r="14054" spans="12:12">
      <c r="L14054" s="16" t="str">
        <f t="shared" si="475"/>
        <v>OP</v>
      </c>
    </row>
    <row r="14055" spans="12:12">
      <c r="L14055" s="16" t="str">
        <f t="shared" si="475"/>
        <v>OP</v>
      </c>
    </row>
    <row r="14056" spans="12:12">
      <c r="L14056" s="16" t="str">
        <f t="shared" si="475"/>
        <v>OP</v>
      </c>
    </row>
    <row r="14057" spans="12:12">
      <c r="L14057" s="16" t="str">
        <f t="shared" si="475"/>
        <v>OP</v>
      </c>
    </row>
    <row r="14058" spans="12:12">
      <c r="L14058" s="16" t="str">
        <f t="shared" si="475"/>
        <v>OP</v>
      </c>
    </row>
    <row r="14059" spans="12:12">
      <c r="L14059" s="16" t="str">
        <f t="shared" si="475"/>
        <v>OP</v>
      </c>
    </row>
    <row r="14060" spans="12:12">
      <c r="L14060" s="16" t="str">
        <f t="shared" si="475"/>
        <v>OP</v>
      </c>
    </row>
    <row r="14061" spans="12:12">
      <c r="L14061" s="16" t="str">
        <f t="shared" si="475"/>
        <v>OP</v>
      </c>
    </row>
    <row r="14062" spans="12:12">
      <c r="L14062" s="16" t="str">
        <f t="shared" si="475"/>
        <v>OP</v>
      </c>
    </row>
    <row r="14063" spans="12:12">
      <c r="L14063" s="16" t="str">
        <f t="shared" si="475"/>
        <v>OP</v>
      </c>
    </row>
    <row r="14064" spans="12:12">
      <c r="L14064" s="16" t="str">
        <f t="shared" si="475"/>
        <v>OP</v>
      </c>
    </row>
    <row r="14065" spans="12:12">
      <c r="L14065" s="16" t="str">
        <f t="shared" si="475"/>
        <v>OP</v>
      </c>
    </row>
    <row r="14066" spans="12:12">
      <c r="L14066" s="16" t="str">
        <f t="shared" si="475"/>
        <v>OP</v>
      </c>
    </row>
    <row r="14067" spans="12:12">
      <c r="L14067" s="16" t="str">
        <f t="shared" si="475"/>
        <v>OP</v>
      </c>
    </row>
    <row r="14068" spans="12:12">
      <c r="L14068" s="16" t="str">
        <f t="shared" si="475"/>
        <v>OP</v>
      </c>
    </row>
    <row r="14069" spans="12:12">
      <c r="L14069" s="16" t="str">
        <f t="shared" si="475"/>
        <v>OP</v>
      </c>
    </row>
    <row r="14070" spans="12:12">
      <c r="L14070" s="16" t="str">
        <f t="shared" si="475"/>
        <v>OP</v>
      </c>
    </row>
    <row r="14071" spans="12:12">
      <c r="L14071" s="16" t="str">
        <f t="shared" si="475"/>
        <v>OP</v>
      </c>
    </row>
    <row r="14072" spans="12:12">
      <c r="L14072" s="16" t="str">
        <f t="shared" si="475"/>
        <v>OP</v>
      </c>
    </row>
    <row r="14073" spans="12:12">
      <c r="L14073" s="16" t="str">
        <f t="shared" si="475"/>
        <v>OP</v>
      </c>
    </row>
    <row r="14074" spans="12:12">
      <c r="L14074" s="16" t="str">
        <f t="shared" si="475"/>
        <v>OP</v>
      </c>
    </row>
    <row r="14075" spans="12:12">
      <c r="L14075" s="16" t="str">
        <f t="shared" si="475"/>
        <v>OP</v>
      </c>
    </row>
    <row r="14076" spans="12:12">
      <c r="L14076" s="16" t="str">
        <f t="shared" si="475"/>
        <v>OP</v>
      </c>
    </row>
    <row r="14077" spans="12:12">
      <c r="L14077" s="16" t="str">
        <f t="shared" si="475"/>
        <v>OP</v>
      </c>
    </row>
    <row r="14078" spans="12:12">
      <c r="L14078" s="16" t="str">
        <f t="shared" si="475"/>
        <v>OP</v>
      </c>
    </row>
    <row r="14079" spans="12:12">
      <c r="L14079" s="16" t="str">
        <f t="shared" si="475"/>
        <v>OP</v>
      </c>
    </row>
    <row r="14080" spans="12:12">
      <c r="L14080" s="16" t="str">
        <f t="shared" si="475"/>
        <v>OP</v>
      </c>
    </row>
    <row r="14081" spans="12:12">
      <c r="L14081" s="16" t="str">
        <f t="shared" si="475"/>
        <v>OP</v>
      </c>
    </row>
    <row r="14082" spans="12:12">
      <c r="L14082" s="16" t="str">
        <f t="shared" si="475"/>
        <v>OP</v>
      </c>
    </row>
    <row r="14083" spans="12:12">
      <c r="L14083" s="16" t="str">
        <f t="shared" si="475"/>
        <v>OP</v>
      </c>
    </row>
    <row r="14084" spans="12:12">
      <c r="L14084" s="16" t="str">
        <f t="shared" si="475"/>
        <v>OP</v>
      </c>
    </row>
    <row r="14085" spans="12:12">
      <c r="L14085" s="16" t="str">
        <f t="shared" si="475"/>
        <v>OP</v>
      </c>
    </row>
    <row r="14086" spans="12:12">
      <c r="L14086" s="16" t="str">
        <f t="shared" ref="L14086:L14149" si="476">IF(J14086&lt;0.9993,"OP","")</f>
        <v>OP</v>
      </c>
    </row>
    <row r="14087" spans="12:12">
      <c r="L14087" s="16" t="str">
        <f t="shared" si="476"/>
        <v>OP</v>
      </c>
    </row>
    <row r="14088" spans="12:12">
      <c r="L14088" s="16" t="str">
        <f t="shared" si="476"/>
        <v>OP</v>
      </c>
    </row>
    <row r="14089" spans="12:12">
      <c r="L14089" s="16" t="str">
        <f t="shared" si="476"/>
        <v>OP</v>
      </c>
    </row>
    <row r="14090" spans="12:12">
      <c r="L14090" s="16" t="str">
        <f t="shared" si="476"/>
        <v>OP</v>
      </c>
    </row>
    <row r="14091" spans="12:12">
      <c r="L14091" s="16" t="str">
        <f t="shared" si="476"/>
        <v>OP</v>
      </c>
    </row>
    <row r="14092" spans="12:12">
      <c r="L14092" s="16" t="str">
        <f t="shared" si="476"/>
        <v>OP</v>
      </c>
    </row>
    <row r="14093" spans="12:12">
      <c r="L14093" s="16" t="str">
        <f t="shared" si="476"/>
        <v>OP</v>
      </c>
    </row>
    <row r="14094" spans="12:12">
      <c r="L14094" s="16" t="str">
        <f t="shared" si="476"/>
        <v>OP</v>
      </c>
    </row>
    <row r="14095" spans="12:12">
      <c r="L14095" s="16" t="str">
        <f t="shared" si="476"/>
        <v>OP</v>
      </c>
    </row>
    <row r="14096" spans="12:12">
      <c r="L14096" s="16" t="str">
        <f t="shared" si="476"/>
        <v>OP</v>
      </c>
    </row>
    <row r="14097" spans="12:12">
      <c r="L14097" s="16" t="str">
        <f t="shared" si="476"/>
        <v>OP</v>
      </c>
    </row>
    <row r="14098" spans="12:12">
      <c r="L14098" s="16" t="str">
        <f t="shared" si="476"/>
        <v>OP</v>
      </c>
    </row>
    <row r="14099" spans="12:12">
      <c r="L14099" s="16" t="str">
        <f t="shared" si="476"/>
        <v>OP</v>
      </c>
    </row>
    <row r="14100" spans="12:12">
      <c r="L14100" s="16" t="str">
        <f t="shared" si="476"/>
        <v>OP</v>
      </c>
    </row>
    <row r="14101" spans="12:12">
      <c r="L14101" s="16" t="str">
        <f t="shared" si="476"/>
        <v>OP</v>
      </c>
    </row>
    <row r="14102" spans="12:12">
      <c r="L14102" s="16" t="str">
        <f t="shared" si="476"/>
        <v>OP</v>
      </c>
    </row>
    <row r="14103" spans="12:12">
      <c r="L14103" s="16" t="str">
        <f t="shared" si="476"/>
        <v>OP</v>
      </c>
    </row>
    <row r="14104" spans="12:12">
      <c r="L14104" s="16" t="str">
        <f t="shared" si="476"/>
        <v>OP</v>
      </c>
    </row>
    <row r="14105" spans="12:12">
      <c r="L14105" s="16" t="str">
        <f t="shared" si="476"/>
        <v>OP</v>
      </c>
    </row>
    <row r="14106" spans="12:12">
      <c r="L14106" s="16" t="str">
        <f t="shared" si="476"/>
        <v>OP</v>
      </c>
    </row>
    <row r="14107" spans="12:12">
      <c r="L14107" s="16" t="str">
        <f t="shared" si="476"/>
        <v>OP</v>
      </c>
    </row>
    <row r="14108" spans="12:12">
      <c r="L14108" s="16" t="str">
        <f t="shared" si="476"/>
        <v>OP</v>
      </c>
    </row>
    <row r="14109" spans="12:12">
      <c r="L14109" s="16" t="str">
        <f t="shared" si="476"/>
        <v>OP</v>
      </c>
    </row>
    <row r="14110" spans="12:12">
      <c r="L14110" s="16" t="str">
        <f t="shared" si="476"/>
        <v>OP</v>
      </c>
    </row>
    <row r="14111" spans="12:12">
      <c r="L14111" s="16" t="str">
        <f t="shared" si="476"/>
        <v>OP</v>
      </c>
    </row>
    <row r="14112" spans="12:12">
      <c r="L14112" s="16" t="str">
        <f t="shared" si="476"/>
        <v>OP</v>
      </c>
    </row>
    <row r="14113" spans="12:12">
      <c r="L14113" s="16" t="str">
        <f t="shared" si="476"/>
        <v>OP</v>
      </c>
    </row>
    <row r="14114" spans="12:12">
      <c r="L14114" s="16" t="str">
        <f t="shared" si="476"/>
        <v>OP</v>
      </c>
    </row>
    <row r="14115" spans="12:12">
      <c r="L14115" s="16" t="str">
        <f t="shared" si="476"/>
        <v>OP</v>
      </c>
    </row>
    <row r="14116" spans="12:12">
      <c r="L14116" s="16" t="str">
        <f t="shared" si="476"/>
        <v>OP</v>
      </c>
    </row>
    <row r="14117" spans="12:12">
      <c r="L14117" s="16" t="str">
        <f t="shared" si="476"/>
        <v>OP</v>
      </c>
    </row>
    <row r="14118" spans="12:12">
      <c r="L14118" s="16" t="str">
        <f t="shared" si="476"/>
        <v>OP</v>
      </c>
    </row>
    <row r="14119" spans="12:12">
      <c r="L14119" s="16" t="str">
        <f t="shared" si="476"/>
        <v>OP</v>
      </c>
    </row>
    <row r="14120" spans="12:12">
      <c r="L14120" s="16" t="str">
        <f t="shared" si="476"/>
        <v>OP</v>
      </c>
    </row>
    <row r="14121" spans="12:12">
      <c r="L14121" s="16" t="str">
        <f t="shared" si="476"/>
        <v>OP</v>
      </c>
    </row>
    <row r="14122" spans="12:12">
      <c r="L14122" s="16" t="str">
        <f t="shared" si="476"/>
        <v>OP</v>
      </c>
    </row>
    <row r="14123" spans="12:12">
      <c r="L14123" s="16" t="str">
        <f t="shared" si="476"/>
        <v>OP</v>
      </c>
    </row>
    <row r="14124" spans="12:12">
      <c r="L14124" s="16" t="str">
        <f t="shared" si="476"/>
        <v>OP</v>
      </c>
    </row>
    <row r="14125" spans="12:12">
      <c r="L14125" s="16" t="str">
        <f t="shared" si="476"/>
        <v>OP</v>
      </c>
    </row>
    <row r="14126" spans="12:12">
      <c r="L14126" s="16" t="str">
        <f t="shared" si="476"/>
        <v>OP</v>
      </c>
    </row>
    <row r="14127" spans="12:12">
      <c r="L14127" s="16" t="str">
        <f t="shared" si="476"/>
        <v>OP</v>
      </c>
    </row>
    <row r="14128" spans="12:12">
      <c r="L14128" s="16" t="str">
        <f t="shared" si="476"/>
        <v>OP</v>
      </c>
    </row>
    <row r="14129" spans="12:12">
      <c r="L14129" s="16" t="str">
        <f t="shared" si="476"/>
        <v>OP</v>
      </c>
    </row>
    <row r="14130" spans="12:12">
      <c r="L14130" s="16" t="str">
        <f t="shared" si="476"/>
        <v>OP</v>
      </c>
    </row>
    <row r="14131" spans="12:12">
      <c r="L14131" s="16" t="str">
        <f t="shared" si="476"/>
        <v>OP</v>
      </c>
    </row>
    <row r="14132" spans="12:12">
      <c r="L14132" s="16" t="str">
        <f t="shared" si="476"/>
        <v>OP</v>
      </c>
    </row>
    <row r="14133" spans="12:12">
      <c r="L14133" s="16" t="str">
        <f t="shared" si="476"/>
        <v>OP</v>
      </c>
    </row>
    <row r="14134" spans="12:12">
      <c r="L14134" s="16" t="str">
        <f t="shared" si="476"/>
        <v>OP</v>
      </c>
    </row>
    <row r="14135" spans="12:12">
      <c r="L14135" s="16" t="str">
        <f t="shared" si="476"/>
        <v>OP</v>
      </c>
    </row>
    <row r="14136" spans="12:12">
      <c r="L14136" s="16" t="str">
        <f t="shared" si="476"/>
        <v>OP</v>
      </c>
    </row>
    <row r="14137" spans="12:12">
      <c r="L14137" s="16" t="str">
        <f t="shared" si="476"/>
        <v>OP</v>
      </c>
    </row>
    <row r="14138" spans="12:12">
      <c r="L14138" s="16" t="str">
        <f t="shared" si="476"/>
        <v>OP</v>
      </c>
    </row>
    <row r="14139" spans="12:12">
      <c r="L14139" s="16" t="str">
        <f t="shared" si="476"/>
        <v>OP</v>
      </c>
    </row>
    <row r="14140" spans="12:12">
      <c r="L14140" s="16" t="str">
        <f t="shared" si="476"/>
        <v>OP</v>
      </c>
    </row>
    <row r="14141" spans="12:12">
      <c r="L14141" s="16" t="str">
        <f t="shared" si="476"/>
        <v>OP</v>
      </c>
    </row>
    <row r="14142" spans="12:12">
      <c r="L14142" s="16" t="str">
        <f t="shared" si="476"/>
        <v>OP</v>
      </c>
    </row>
    <row r="14143" spans="12:12">
      <c r="L14143" s="16" t="str">
        <f t="shared" si="476"/>
        <v>OP</v>
      </c>
    </row>
    <row r="14144" spans="12:12">
      <c r="L14144" s="16" t="str">
        <f t="shared" si="476"/>
        <v>OP</v>
      </c>
    </row>
    <row r="14145" spans="12:12">
      <c r="L14145" s="16" t="str">
        <f t="shared" si="476"/>
        <v>OP</v>
      </c>
    </row>
    <row r="14146" spans="12:12">
      <c r="L14146" s="16" t="str">
        <f t="shared" si="476"/>
        <v>OP</v>
      </c>
    </row>
    <row r="14147" spans="12:12">
      <c r="L14147" s="16" t="str">
        <f t="shared" si="476"/>
        <v>OP</v>
      </c>
    </row>
    <row r="14148" spans="12:12">
      <c r="L14148" s="16" t="str">
        <f t="shared" si="476"/>
        <v>OP</v>
      </c>
    </row>
    <row r="14149" spans="12:12">
      <c r="L14149" s="16" t="str">
        <f t="shared" si="476"/>
        <v>OP</v>
      </c>
    </row>
    <row r="14150" spans="12:12">
      <c r="L14150" s="16" t="str">
        <f t="shared" ref="L14150:L14213" si="477">IF(J14150&lt;0.9993,"OP","")</f>
        <v>OP</v>
      </c>
    </row>
    <row r="14151" spans="12:12">
      <c r="L14151" s="16" t="str">
        <f t="shared" si="477"/>
        <v>OP</v>
      </c>
    </row>
    <row r="14152" spans="12:12">
      <c r="L14152" s="16" t="str">
        <f t="shared" si="477"/>
        <v>OP</v>
      </c>
    </row>
    <row r="14153" spans="12:12">
      <c r="L14153" s="16" t="str">
        <f t="shared" si="477"/>
        <v>OP</v>
      </c>
    </row>
    <row r="14154" spans="12:12">
      <c r="L14154" s="16" t="str">
        <f t="shared" si="477"/>
        <v>OP</v>
      </c>
    </row>
    <row r="14155" spans="12:12">
      <c r="L14155" s="16" t="str">
        <f t="shared" si="477"/>
        <v>OP</v>
      </c>
    </row>
    <row r="14156" spans="12:12">
      <c r="L14156" s="16" t="str">
        <f t="shared" si="477"/>
        <v>OP</v>
      </c>
    </row>
    <row r="14157" spans="12:12">
      <c r="L14157" s="16" t="str">
        <f t="shared" si="477"/>
        <v>OP</v>
      </c>
    </row>
    <row r="14158" spans="12:12">
      <c r="L14158" s="16" t="str">
        <f t="shared" si="477"/>
        <v>OP</v>
      </c>
    </row>
    <row r="14159" spans="12:12">
      <c r="L14159" s="16" t="str">
        <f t="shared" si="477"/>
        <v>OP</v>
      </c>
    </row>
    <row r="14160" spans="12:12">
      <c r="L14160" s="16" t="str">
        <f t="shared" si="477"/>
        <v>OP</v>
      </c>
    </row>
    <row r="14161" spans="12:12">
      <c r="L14161" s="16" t="str">
        <f t="shared" si="477"/>
        <v>OP</v>
      </c>
    </row>
    <row r="14162" spans="12:12">
      <c r="L14162" s="16" t="str">
        <f t="shared" si="477"/>
        <v>OP</v>
      </c>
    </row>
    <row r="14163" spans="12:12">
      <c r="L14163" s="16" t="str">
        <f t="shared" si="477"/>
        <v>OP</v>
      </c>
    </row>
    <row r="14164" spans="12:12">
      <c r="L14164" s="16" t="str">
        <f t="shared" si="477"/>
        <v>OP</v>
      </c>
    </row>
    <row r="14165" spans="12:12">
      <c r="L14165" s="16" t="str">
        <f t="shared" si="477"/>
        <v>OP</v>
      </c>
    </row>
    <row r="14166" spans="12:12">
      <c r="L14166" s="16" t="str">
        <f t="shared" si="477"/>
        <v>OP</v>
      </c>
    </row>
    <row r="14167" spans="12:12">
      <c r="L14167" s="16" t="str">
        <f t="shared" si="477"/>
        <v>OP</v>
      </c>
    </row>
    <row r="14168" spans="12:12">
      <c r="L14168" s="16" t="str">
        <f t="shared" si="477"/>
        <v>OP</v>
      </c>
    </row>
    <row r="14169" spans="12:12">
      <c r="L14169" s="16" t="str">
        <f t="shared" si="477"/>
        <v>OP</v>
      </c>
    </row>
    <row r="14170" spans="12:12">
      <c r="L14170" s="16" t="str">
        <f t="shared" si="477"/>
        <v>OP</v>
      </c>
    </row>
    <row r="14171" spans="12:12">
      <c r="L14171" s="16" t="str">
        <f t="shared" si="477"/>
        <v>OP</v>
      </c>
    </row>
    <row r="14172" spans="12:12">
      <c r="L14172" s="16" t="str">
        <f t="shared" si="477"/>
        <v>OP</v>
      </c>
    </row>
    <row r="14173" spans="12:12">
      <c r="L14173" s="16" t="str">
        <f t="shared" si="477"/>
        <v>OP</v>
      </c>
    </row>
    <row r="14174" spans="12:12">
      <c r="L14174" s="16" t="str">
        <f t="shared" si="477"/>
        <v>OP</v>
      </c>
    </row>
    <row r="14175" spans="12:12">
      <c r="L14175" s="16" t="str">
        <f t="shared" si="477"/>
        <v>OP</v>
      </c>
    </row>
    <row r="14176" spans="12:12">
      <c r="L14176" s="16" t="str">
        <f t="shared" si="477"/>
        <v>OP</v>
      </c>
    </row>
    <row r="14177" spans="12:12">
      <c r="L14177" s="16" t="str">
        <f t="shared" si="477"/>
        <v>OP</v>
      </c>
    </row>
    <row r="14178" spans="12:12">
      <c r="L14178" s="16" t="str">
        <f t="shared" si="477"/>
        <v>OP</v>
      </c>
    </row>
    <row r="14179" spans="12:12">
      <c r="L14179" s="16" t="str">
        <f t="shared" si="477"/>
        <v>OP</v>
      </c>
    </row>
    <row r="14180" spans="12:12">
      <c r="L14180" s="16" t="str">
        <f t="shared" si="477"/>
        <v>OP</v>
      </c>
    </row>
    <row r="14181" spans="12:12">
      <c r="L14181" s="16" t="str">
        <f t="shared" si="477"/>
        <v>OP</v>
      </c>
    </row>
    <row r="14182" spans="12:12">
      <c r="L14182" s="16" t="str">
        <f t="shared" si="477"/>
        <v>OP</v>
      </c>
    </row>
    <row r="14183" spans="12:12">
      <c r="L14183" s="16" t="str">
        <f t="shared" si="477"/>
        <v>OP</v>
      </c>
    </row>
    <row r="14184" spans="12:12">
      <c r="L14184" s="16" t="str">
        <f t="shared" si="477"/>
        <v>OP</v>
      </c>
    </row>
    <row r="14185" spans="12:12">
      <c r="L14185" s="16" t="str">
        <f t="shared" si="477"/>
        <v>OP</v>
      </c>
    </row>
    <row r="14186" spans="12:12">
      <c r="L14186" s="16" t="str">
        <f t="shared" si="477"/>
        <v>OP</v>
      </c>
    </row>
    <row r="14187" spans="12:12">
      <c r="L14187" s="16" t="str">
        <f t="shared" si="477"/>
        <v>OP</v>
      </c>
    </row>
    <row r="14188" spans="12:12">
      <c r="L14188" s="16" t="str">
        <f t="shared" si="477"/>
        <v>OP</v>
      </c>
    </row>
    <row r="14189" spans="12:12">
      <c r="L14189" s="16" t="str">
        <f t="shared" si="477"/>
        <v>OP</v>
      </c>
    </row>
    <row r="14190" spans="12:12">
      <c r="L14190" s="16" t="str">
        <f t="shared" si="477"/>
        <v>OP</v>
      </c>
    </row>
    <row r="14191" spans="12:12">
      <c r="L14191" s="16" t="str">
        <f t="shared" si="477"/>
        <v>OP</v>
      </c>
    </row>
    <row r="14192" spans="12:12">
      <c r="L14192" s="16" t="str">
        <f t="shared" si="477"/>
        <v>OP</v>
      </c>
    </row>
    <row r="14193" spans="12:12">
      <c r="L14193" s="16" t="str">
        <f t="shared" si="477"/>
        <v>OP</v>
      </c>
    </row>
    <row r="14194" spans="12:12">
      <c r="L14194" s="16" t="str">
        <f t="shared" si="477"/>
        <v>OP</v>
      </c>
    </row>
    <row r="14195" spans="12:12">
      <c r="L14195" s="16" t="str">
        <f t="shared" si="477"/>
        <v>OP</v>
      </c>
    </row>
    <row r="14196" spans="12:12">
      <c r="L14196" s="16" t="str">
        <f t="shared" si="477"/>
        <v>OP</v>
      </c>
    </row>
    <row r="14197" spans="12:12">
      <c r="L14197" s="16" t="str">
        <f t="shared" si="477"/>
        <v>OP</v>
      </c>
    </row>
    <row r="14198" spans="12:12">
      <c r="L14198" s="16" t="str">
        <f t="shared" si="477"/>
        <v>OP</v>
      </c>
    </row>
    <row r="14199" spans="12:12">
      <c r="L14199" s="16" t="str">
        <f t="shared" si="477"/>
        <v>OP</v>
      </c>
    </row>
    <row r="14200" spans="12:12">
      <c r="L14200" s="16" t="str">
        <f t="shared" si="477"/>
        <v>OP</v>
      </c>
    </row>
    <row r="14201" spans="12:12">
      <c r="L14201" s="16" t="str">
        <f t="shared" si="477"/>
        <v>OP</v>
      </c>
    </row>
    <row r="14202" spans="12:12">
      <c r="L14202" s="16" t="str">
        <f t="shared" si="477"/>
        <v>OP</v>
      </c>
    </row>
    <row r="14203" spans="12:12">
      <c r="L14203" s="16" t="str">
        <f t="shared" si="477"/>
        <v>OP</v>
      </c>
    </row>
    <row r="14204" spans="12:12">
      <c r="L14204" s="16" t="str">
        <f t="shared" si="477"/>
        <v>OP</v>
      </c>
    </row>
    <row r="14205" spans="12:12">
      <c r="L14205" s="16" t="str">
        <f t="shared" si="477"/>
        <v>OP</v>
      </c>
    </row>
    <row r="14206" spans="12:12">
      <c r="L14206" s="16" t="str">
        <f t="shared" si="477"/>
        <v>OP</v>
      </c>
    </row>
    <row r="14207" spans="12:12">
      <c r="L14207" s="16" t="str">
        <f t="shared" si="477"/>
        <v>OP</v>
      </c>
    </row>
    <row r="14208" spans="12:12">
      <c r="L14208" s="16" t="str">
        <f t="shared" si="477"/>
        <v>OP</v>
      </c>
    </row>
    <row r="14209" spans="12:12">
      <c r="L14209" s="16" t="str">
        <f t="shared" si="477"/>
        <v>OP</v>
      </c>
    </row>
    <row r="14210" spans="12:12">
      <c r="L14210" s="16" t="str">
        <f t="shared" si="477"/>
        <v>OP</v>
      </c>
    </row>
    <row r="14211" spans="12:12">
      <c r="L14211" s="16" t="str">
        <f t="shared" si="477"/>
        <v>OP</v>
      </c>
    </row>
    <row r="14212" spans="12:12">
      <c r="L14212" s="16" t="str">
        <f t="shared" si="477"/>
        <v>OP</v>
      </c>
    </row>
    <row r="14213" spans="12:12">
      <c r="L14213" s="16" t="str">
        <f t="shared" si="477"/>
        <v>OP</v>
      </c>
    </row>
    <row r="14214" spans="12:12">
      <c r="L14214" s="16" t="str">
        <f t="shared" ref="L14214:L14277" si="478">IF(J14214&lt;0.9993,"OP","")</f>
        <v>OP</v>
      </c>
    </row>
    <row r="14215" spans="12:12">
      <c r="L14215" s="16" t="str">
        <f t="shared" si="478"/>
        <v>OP</v>
      </c>
    </row>
    <row r="14216" spans="12:12">
      <c r="L14216" s="16" t="str">
        <f t="shared" si="478"/>
        <v>OP</v>
      </c>
    </row>
    <row r="14217" spans="12:12">
      <c r="L14217" s="16" t="str">
        <f t="shared" si="478"/>
        <v>OP</v>
      </c>
    </row>
    <row r="14218" spans="12:12">
      <c r="L14218" s="16" t="str">
        <f t="shared" si="478"/>
        <v>OP</v>
      </c>
    </row>
    <row r="14219" spans="12:12">
      <c r="L14219" s="16" t="str">
        <f t="shared" si="478"/>
        <v>OP</v>
      </c>
    </row>
    <row r="14220" spans="12:12">
      <c r="L14220" s="16" t="str">
        <f t="shared" si="478"/>
        <v>OP</v>
      </c>
    </row>
    <row r="14221" spans="12:12">
      <c r="L14221" s="16" t="str">
        <f t="shared" si="478"/>
        <v>OP</v>
      </c>
    </row>
    <row r="14222" spans="12:12">
      <c r="L14222" s="16" t="str">
        <f t="shared" si="478"/>
        <v>OP</v>
      </c>
    </row>
    <row r="14223" spans="12:12">
      <c r="L14223" s="16" t="str">
        <f t="shared" si="478"/>
        <v>OP</v>
      </c>
    </row>
    <row r="14224" spans="12:12">
      <c r="L14224" s="16" t="str">
        <f t="shared" si="478"/>
        <v>OP</v>
      </c>
    </row>
    <row r="14225" spans="12:12">
      <c r="L14225" s="16" t="str">
        <f t="shared" si="478"/>
        <v>OP</v>
      </c>
    </row>
    <row r="14226" spans="12:12">
      <c r="L14226" s="16" t="str">
        <f t="shared" si="478"/>
        <v>OP</v>
      </c>
    </row>
    <row r="14227" spans="12:12">
      <c r="L14227" s="16" t="str">
        <f t="shared" si="478"/>
        <v>OP</v>
      </c>
    </row>
    <row r="14228" spans="12:12">
      <c r="L14228" s="16" t="str">
        <f t="shared" si="478"/>
        <v>OP</v>
      </c>
    </row>
    <row r="14229" spans="12:12">
      <c r="L14229" s="16" t="str">
        <f t="shared" si="478"/>
        <v>OP</v>
      </c>
    </row>
    <row r="14230" spans="12:12">
      <c r="L14230" s="16" t="str">
        <f t="shared" si="478"/>
        <v>OP</v>
      </c>
    </row>
    <row r="14231" spans="12:12">
      <c r="L14231" s="16" t="str">
        <f t="shared" si="478"/>
        <v>OP</v>
      </c>
    </row>
    <row r="14232" spans="12:12">
      <c r="L14232" s="16" t="str">
        <f t="shared" si="478"/>
        <v>OP</v>
      </c>
    </row>
    <row r="14233" spans="12:12">
      <c r="L14233" s="16" t="str">
        <f t="shared" si="478"/>
        <v>OP</v>
      </c>
    </row>
    <row r="14234" spans="12:12">
      <c r="L14234" s="16" t="str">
        <f t="shared" si="478"/>
        <v>OP</v>
      </c>
    </row>
    <row r="14235" spans="12:12">
      <c r="L14235" s="16" t="str">
        <f t="shared" si="478"/>
        <v>OP</v>
      </c>
    </row>
    <row r="14236" spans="12:12">
      <c r="L14236" s="16" t="str">
        <f t="shared" si="478"/>
        <v>OP</v>
      </c>
    </row>
    <row r="14237" spans="12:12">
      <c r="L14237" s="16" t="str">
        <f t="shared" si="478"/>
        <v>OP</v>
      </c>
    </row>
    <row r="14238" spans="12:12">
      <c r="L14238" s="16" t="str">
        <f t="shared" si="478"/>
        <v>OP</v>
      </c>
    </row>
    <row r="14239" spans="12:12">
      <c r="L14239" s="16" t="str">
        <f t="shared" si="478"/>
        <v>OP</v>
      </c>
    </row>
    <row r="14240" spans="12:12">
      <c r="L14240" s="16" t="str">
        <f t="shared" si="478"/>
        <v>OP</v>
      </c>
    </row>
    <row r="14241" spans="12:12">
      <c r="L14241" s="16" t="str">
        <f t="shared" si="478"/>
        <v>OP</v>
      </c>
    </row>
    <row r="14242" spans="12:12">
      <c r="L14242" s="16" t="str">
        <f t="shared" si="478"/>
        <v>OP</v>
      </c>
    </row>
    <row r="14243" spans="12:12">
      <c r="L14243" s="16" t="str">
        <f t="shared" si="478"/>
        <v>OP</v>
      </c>
    </row>
    <row r="14244" spans="12:12">
      <c r="L14244" s="16" t="str">
        <f t="shared" si="478"/>
        <v>OP</v>
      </c>
    </row>
    <row r="14245" spans="12:12">
      <c r="L14245" s="16" t="str">
        <f t="shared" si="478"/>
        <v>OP</v>
      </c>
    </row>
    <row r="14246" spans="12:12">
      <c r="L14246" s="16" t="str">
        <f t="shared" si="478"/>
        <v>OP</v>
      </c>
    </row>
    <row r="14247" spans="12:12">
      <c r="L14247" s="16" t="str">
        <f t="shared" si="478"/>
        <v>OP</v>
      </c>
    </row>
    <row r="14248" spans="12:12">
      <c r="L14248" s="16" t="str">
        <f t="shared" si="478"/>
        <v>OP</v>
      </c>
    </row>
    <row r="14249" spans="12:12">
      <c r="L14249" s="16" t="str">
        <f t="shared" si="478"/>
        <v>OP</v>
      </c>
    </row>
    <row r="14250" spans="12:12">
      <c r="L14250" s="16" t="str">
        <f t="shared" si="478"/>
        <v>OP</v>
      </c>
    </row>
    <row r="14251" spans="12:12">
      <c r="L14251" s="16" t="str">
        <f t="shared" si="478"/>
        <v>OP</v>
      </c>
    </row>
    <row r="14252" spans="12:12">
      <c r="L14252" s="16" t="str">
        <f t="shared" si="478"/>
        <v>OP</v>
      </c>
    </row>
    <row r="14253" spans="12:12">
      <c r="L14253" s="16" t="str">
        <f t="shared" si="478"/>
        <v>OP</v>
      </c>
    </row>
    <row r="14254" spans="12:12">
      <c r="L14254" s="16" t="str">
        <f t="shared" si="478"/>
        <v>OP</v>
      </c>
    </row>
    <row r="14255" spans="12:12">
      <c r="L14255" s="16" t="str">
        <f t="shared" si="478"/>
        <v>OP</v>
      </c>
    </row>
    <row r="14256" spans="12:12">
      <c r="L14256" s="16" t="str">
        <f t="shared" si="478"/>
        <v>OP</v>
      </c>
    </row>
    <row r="14257" spans="12:12">
      <c r="L14257" s="16" t="str">
        <f t="shared" si="478"/>
        <v>OP</v>
      </c>
    </row>
    <row r="14258" spans="12:12">
      <c r="L14258" s="16" t="str">
        <f t="shared" si="478"/>
        <v>OP</v>
      </c>
    </row>
    <row r="14259" spans="12:12">
      <c r="L14259" s="16" t="str">
        <f t="shared" si="478"/>
        <v>OP</v>
      </c>
    </row>
    <row r="14260" spans="12:12">
      <c r="L14260" s="16" t="str">
        <f t="shared" si="478"/>
        <v>OP</v>
      </c>
    </row>
    <row r="14261" spans="12:12">
      <c r="L14261" s="16" t="str">
        <f t="shared" si="478"/>
        <v>OP</v>
      </c>
    </row>
    <row r="14262" spans="12:12">
      <c r="L14262" s="16" t="str">
        <f t="shared" si="478"/>
        <v>OP</v>
      </c>
    </row>
    <row r="14263" spans="12:12">
      <c r="L14263" s="16" t="str">
        <f t="shared" si="478"/>
        <v>OP</v>
      </c>
    </row>
    <row r="14264" spans="12:12">
      <c r="L14264" s="16" t="str">
        <f t="shared" si="478"/>
        <v>OP</v>
      </c>
    </row>
    <row r="14265" spans="12:12">
      <c r="L14265" s="16" t="str">
        <f t="shared" si="478"/>
        <v>OP</v>
      </c>
    </row>
    <row r="14266" spans="12:12">
      <c r="L14266" s="16" t="str">
        <f t="shared" si="478"/>
        <v>OP</v>
      </c>
    </row>
    <row r="14267" spans="12:12">
      <c r="L14267" s="16" t="str">
        <f t="shared" si="478"/>
        <v>OP</v>
      </c>
    </row>
    <row r="14268" spans="12:12">
      <c r="L14268" s="16" t="str">
        <f t="shared" si="478"/>
        <v>OP</v>
      </c>
    </row>
    <row r="14269" spans="12:12">
      <c r="L14269" s="16" t="str">
        <f t="shared" si="478"/>
        <v>OP</v>
      </c>
    </row>
    <row r="14270" spans="12:12">
      <c r="L14270" s="16" t="str">
        <f t="shared" si="478"/>
        <v>OP</v>
      </c>
    </row>
    <row r="14271" spans="12:12">
      <c r="L14271" s="16" t="str">
        <f t="shared" si="478"/>
        <v>OP</v>
      </c>
    </row>
    <row r="14272" spans="12:12">
      <c r="L14272" s="16" t="str">
        <f t="shared" si="478"/>
        <v>OP</v>
      </c>
    </row>
    <row r="14273" spans="12:12">
      <c r="L14273" s="16" t="str">
        <f t="shared" si="478"/>
        <v>OP</v>
      </c>
    </row>
    <row r="14274" spans="12:12">
      <c r="L14274" s="16" t="str">
        <f t="shared" si="478"/>
        <v>OP</v>
      </c>
    </row>
    <row r="14275" spans="12:12">
      <c r="L14275" s="16" t="str">
        <f t="shared" si="478"/>
        <v>OP</v>
      </c>
    </row>
    <row r="14276" spans="12:12">
      <c r="L14276" s="16" t="str">
        <f t="shared" si="478"/>
        <v>OP</v>
      </c>
    </row>
    <row r="14277" spans="12:12">
      <c r="L14277" s="16" t="str">
        <f t="shared" si="478"/>
        <v>OP</v>
      </c>
    </row>
    <row r="14278" spans="12:12">
      <c r="L14278" s="16" t="str">
        <f t="shared" ref="L14278:L14341" si="479">IF(J14278&lt;0.9993,"OP","")</f>
        <v>OP</v>
      </c>
    </row>
    <row r="14279" spans="12:12">
      <c r="L14279" s="16" t="str">
        <f t="shared" si="479"/>
        <v>OP</v>
      </c>
    </row>
    <row r="14280" spans="12:12">
      <c r="L14280" s="16" t="str">
        <f t="shared" si="479"/>
        <v>OP</v>
      </c>
    </row>
    <row r="14281" spans="12:12">
      <c r="L14281" s="16" t="str">
        <f t="shared" si="479"/>
        <v>OP</v>
      </c>
    </row>
    <row r="14282" spans="12:12">
      <c r="L14282" s="16" t="str">
        <f t="shared" si="479"/>
        <v>OP</v>
      </c>
    </row>
    <row r="14283" spans="12:12">
      <c r="L14283" s="16" t="str">
        <f t="shared" si="479"/>
        <v>OP</v>
      </c>
    </row>
    <row r="14284" spans="12:12">
      <c r="L14284" s="16" t="str">
        <f t="shared" si="479"/>
        <v>OP</v>
      </c>
    </row>
    <row r="14285" spans="12:12">
      <c r="L14285" s="16" t="str">
        <f t="shared" si="479"/>
        <v>OP</v>
      </c>
    </row>
    <row r="14286" spans="12:12">
      <c r="L14286" s="16" t="str">
        <f t="shared" si="479"/>
        <v>OP</v>
      </c>
    </row>
    <row r="14287" spans="12:12">
      <c r="L14287" s="16" t="str">
        <f t="shared" si="479"/>
        <v>OP</v>
      </c>
    </row>
    <row r="14288" spans="12:12">
      <c r="L14288" s="16" t="str">
        <f t="shared" si="479"/>
        <v>OP</v>
      </c>
    </row>
    <row r="14289" spans="12:12">
      <c r="L14289" s="16" t="str">
        <f t="shared" si="479"/>
        <v>OP</v>
      </c>
    </row>
    <row r="14290" spans="12:12">
      <c r="L14290" s="16" t="str">
        <f t="shared" si="479"/>
        <v>OP</v>
      </c>
    </row>
    <row r="14291" spans="12:12">
      <c r="L14291" s="16" t="str">
        <f t="shared" si="479"/>
        <v>OP</v>
      </c>
    </row>
    <row r="14292" spans="12:12">
      <c r="L14292" s="16" t="str">
        <f t="shared" si="479"/>
        <v>OP</v>
      </c>
    </row>
    <row r="14293" spans="12:12">
      <c r="L14293" s="16" t="str">
        <f t="shared" si="479"/>
        <v>OP</v>
      </c>
    </row>
    <row r="14294" spans="12:12">
      <c r="L14294" s="16" t="str">
        <f t="shared" si="479"/>
        <v>OP</v>
      </c>
    </row>
    <row r="14295" spans="12:12">
      <c r="L14295" s="16" t="str">
        <f t="shared" si="479"/>
        <v>OP</v>
      </c>
    </row>
    <row r="14296" spans="12:12">
      <c r="L14296" s="16" t="str">
        <f t="shared" si="479"/>
        <v>OP</v>
      </c>
    </row>
    <row r="14297" spans="12:12">
      <c r="L14297" s="16" t="str">
        <f t="shared" si="479"/>
        <v>OP</v>
      </c>
    </row>
    <row r="14298" spans="12:12">
      <c r="L14298" s="16" t="str">
        <f t="shared" si="479"/>
        <v>OP</v>
      </c>
    </row>
    <row r="14299" spans="12:12">
      <c r="L14299" s="16" t="str">
        <f t="shared" si="479"/>
        <v>OP</v>
      </c>
    </row>
    <row r="14300" spans="12:12">
      <c r="L14300" s="16" t="str">
        <f t="shared" si="479"/>
        <v>OP</v>
      </c>
    </row>
    <row r="14301" spans="12:12">
      <c r="L14301" s="16" t="str">
        <f t="shared" si="479"/>
        <v>OP</v>
      </c>
    </row>
    <row r="14302" spans="12:12">
      <c r="L14302" s="16" t="str">
        <f t="shared" si="479"/>
        <v>OP</v>
      </c>
    </row>
    <row r="14303" spans="12:12">
      <c r="L14303" s="16" t="str">
        <f t="shared" si="479"/>
        <v>OP</v>
      </c>
    </row>
    <row r="14304" spans="12:12">
      <c r="L14304" s="16" t="str">
        <f t="shared" si="479"/>
        <v>OP</v>
      </c>
    </row>
    <row r="14305" spans="12:12">
      <c r="L14305" s="16" t="str">
        <f t="shared" si="479"/>
        <v>OP</v>
      </c>
    </row>
    <row r="14306" spans="12:12">
      <c r="L14306" s="16" t="str">
        <f t="shared" si="479"/>
        <v>OP</v>
      </c>
    </row>
    <row r="14307" spans="12:12">
      <c r="L14307" s="16" t="str">
        <f t="shared" si="479"/>
        <v>OP</v>
      </c>
    </row>
    <row r="14308" spans="12:12">
      <c r="L14308" s="16" t="str">
        <f t="shared" si="479"/>
        <v>OP</v>
      </c>
    </row>
    <row r="14309" spans="12:12">
      <c r="L14309" s="16" t="str">
        <f t="shared" si="479"/>
        <v>OP</v>
      </c>
    </row>
    <row r="14310" spans="12:12">
      <c r="L14310" s="16" t="str">
        <f t="shared" si="479"/>
        <v>OP</v>
      </c>
    </row>
    <row r="14311" spans="12:12">
      <c r="L14311" s="16" t="str">
        <f t="shared" si="479"/>
        <v>OP</v>
      </c>
    </row>
    <row r="14312" spans="12:12">
      <c r="L14312" s="16" t="str">
        <f t="shared" si="479"/>
        <v>OP</v>
      </c>
    </row>
    <row r="14313" spans="12:12">
      <c r="L14313" s="16" t="str">
        <f t="shared" si="479"/>
        <v>OP</v>
      </c>
    </row>
    <row r="14314" spans="12:12">
      <c r="L14314" s="16" t="str">
        <f t="shared" si="479"/>
        <v>OP</v>
      </c>
    </row>
    <row r="14315" spans="12:12">
      <c r="L14315" s="16" t="str">
        <f t="shared" si="479"/>
        <v>OP</v>
      </c>
    </row>
    <row r="14316" spans="12:12">
      <c r="L14316" s="16" t="str">
        <f t="shared" si="479"/>
        <v>OP</v>
      </c>
    </row>
    <row r="14317" spans="12:12">
      <c r="L14317" s="16" t="str">
        <f t="shared" si="479"/>
        <v>OP</v>
      </c>
    </row>
    <row r="14318" spans="12:12">
      <c r="L14318" s="16" t="str">
        <f t="shared" si="479"/>
        <v>OP</v>
      </c>
    </row>
    <row r="14319" spans="12:12">
      <c r="L14319" s="16" t="str">
        <f t="shared" si="479"/>
        <v>OP</v>
      </c>
    </row>
    <row r="14320" spans="12:12">
      <c r="L14320" s="16" t="str">
        <f t="shared" si="479"/>
        <v>OP</v>
      </c>
    </row>
    <row r="14321" spans="12:12">
      <c r="L14321" s="16" t="str">
        <f t="shared" si="479"/>
        <v>OP</v>
      </c>
    </row>
    <row r="14322" spans="12:12">
      <c r="L14322" s="16" t="str">
        <f t="shared" si="479"/>
        <v>OP</v>
      </c>
    </row>
    <row r="14323" spans="12:12">
      <c r="L14323" s="16" t="str">
        <f t="shared" si="479"/>
        <v>OP</v>
      </c>
    </row>
    <row r="14324" spans="12:12">
      <c r="L14324" s="16" t="str">
        <f t="shared" si="479"/>
        <v>OP</v>
      </c>
    </row>
    <row r="14325" spans="12:12">
      <c r="L14325" s="16" t="str">
        <f t="shared" si="479"/>
        <v>OP</v>
      </c>
    </row>
    <row r="14326" spans="12:12">
      <c r="L14326" s="16" t="str">
        <f t="shared" si="479"/>
        <v>OP</v>
      </c>
    </row>
    <row r="14327" spans="12:12">
      <c r="L14327" s="16" t="str">
        <f t="shared" si="479"/>
        <v>OP</v>
      </c>
    </row>
    <row r="14328" spans="12:12">
      <c r="L14328" s="16" t="str">
        <f t="shared" si="479"/>
        <v>OP</v>
      </c>
    </row>
    <row r="14329" spans="12:12">
      <c r="L14329" s="16" t="str">
        <f t="shared" si="479"/>
        <v>OP</v>
      </c>
    </row>
    <row r="14330" spans="12:12">
      <c r="L14330" s="16" t="str">
        <f t="shared" si="479"/>
        <v>OP</v>
      </c>
    </row>
    <row r="14331" spans="12:12">
      <c r="L14331" s="16" t="str">
        <f t="shared" si="479"/>
        <v>OP</v>
      </c>
    </row>
    <row r="14332" spans="12:12">
      <c r="L14332" s="16" t="str">
        <f t="shared" si="479"/>
        <v>OP</v>
      </c>
    </row>
    <row r="14333" spans="12:12">
      <c r="L14333" s="16" t="str">
        <f t="shared" si="479"/>
        <v>OP</v>
      </c>
    </row>
    <row r="14334" spans="12:12">
      <c r="L14334" s="16" t="str">
        <f t="shared" si="479"/>
        <v>OP</v>
      </c>
    </row>
    <row r="14335" spans="12:12">
      <c r="L14335" s="16" t="str">
        <f t="shared" si="479"/>
        <v>OP</v>
      </c>
    </row>
    <row r="14336" spans="12:12">
      <c r="L14336" s="16" t="str">
        <f t="shared" si="479"/>
        <v>OP</v>
      </c>
    </row>
    <row r="14337" spans="12:12">
      <c r="L14337" s="16" t="str">
        <f t="shared" si="479"/>
        <v>OP</v>
      </c>
    </row>
    <row r="14338" spans="12:12">
      <c r="L14338" s="16" t="str">
        <f t="shared" si="479"/>
        <v>OP</v>
      </c>
    </row>
    <row r="14339" spans="12:12">
      <c r="L14339" s="16" t="str">
        <f t="shared" si="479"/>
        <v>OP</v>
      </c>
    </row>
    <row r="14340" spans="12:12">
      <c r="L14340" s="16" t="str">
        <f t="shared" si="479"/>
        <v>OP</v>
      </c>
    </row>
    <row r="14341" spans="12:12">
      <c r="L14341" s="16" t="str">
        <f t="shared" si="479"/>
        <v>OP</v>
      </c>
    </row>
    <row r="14342" spans="12:12">
      <c r="L14342" s="16" t="str">
        <f t="shared" ref="L14342:L14405" si="480">IF(J14342&lt;0.9993,"OP","")</f>
        <v>OP</v>
      </c>
    </row>
    <row r="14343" spans="12:12">
      <c r="L14343" s="16" t="str">
        <f t="shared" si="480"/>
        <v>OP</v>
      </c>
    </row>
    <row r="14344" spans="12:12">
      <c r="L14344" s="16" t="str">
        <f t="shared" si="480"/>
        <v>OP</v>
      </c>
    </row>
    <row r="14345" spans="12:12">
      <c r="L14345" s="16" t="str">
        <f t="shared" si="480"/>
        <v>OP</v>
      </c>
    </row>
    <row r="14346" spans="12:12">
      <c r="L14346" s="16" t="str">
        <f t="shared" si="480"/>
        <v>OP</v>
      </c>
    </row>
    <row r="14347" spans="12:12">
      <c r="L14347" s="16" t="str">
        <f t="shared" si="480"/>
        <v>OP</v>
      </c>
    </row>
    <row r="14348" spans="12:12">
      <c r="L14348" s="16" t="str">
        <f t="shared" si="480"/>
        <v>OP</v>
      </c>
    </row>
    <row r="14349" spans="12:12">
      <c r="L14349" s="16" t="str">
        <f t="shared" si="480"/>
        <v>OP</v>
      </c>
    </row>
    <row r="14350" spans="12:12">
      <c r="L14350" s="16" t="str">
        <f t="shared" si="480"/>
        <v>OP</v>
      </c>
    </row>
    <row r="14351" spans="12:12">
      <c r="L14351" s="16" t="str">
        <f t="shared" si="480"/>
        <v>OP</v>
      </c>
    </row>
    <row r="14352" spans="12:12">
      <c r="L14352" s="16" t="str">
        <f t="shared" si="480"/>
        <v>OP</v>
      </c>
    </row>
    <row r="14353" spans="12:12">
      <c r="L14353" s="16" t="str">
        <f t="shared" si="480"/>
        <v>OP</v>
      </c>
    </row>
    <row r="14354" spans="12:12">
      <c r="L14354" s="16" t="str">
        <f t="shared" si="480"/>
        <v>OP</v>
      </c>
    </row>
    <row r="14355" spans="12:12">
      <c r="L14355" s="16" t="str">
        <f t="shared" si="480"/>
        <v>OP</v>
      </c>
    </row>
    <row r="14356" spans="12:12">
      <c r="L14356" s="16" t="str">
        <f t="shared" si="480"/>
        <v>OP</v>
      </c>
    </row>
    <row r="14357" spans="12:12">
      <c r="L14357" s="16" t="str">
        <f t="shared" si="480"/>
        <v>OP</v>
      </c>
    </row>
    <row r="14358" spans="12:12">
      <c r="L14358" s="16" t="str">
        <f t="shared" si="480"/>
        <v>OP</v>
      </c>
    </row>
    <row r="14359" spans="12:12">
      <c r="L14359" s="16" t="str">
        <f t="shared" si="480"/>
        <v>OP</v>
      </c>
    </row>
    <row r="14360" spans="12:12">
      <c r="L14360" s="16" t="str">
        <f t="shared" si="480"/>
        <v>OP</v>
      </c>
    </row>
    <row r="14361" spans="12:12">
      <c r="L14361" s="16" t="str">
        <f t="shared" si="480"/>
        <v>OP</v>
      </c>
    </row>
    <row r="14362" spans="12:12">
      <c r="L14362" s="16" t="str">
        <f t="shared" si="480"/>
        <v>OP</v>
      </c>
    </row>
    <row r="14363" spans="12:12">
      <c r="L14363" s="16" t="str">
        <f t="shared" si="480"/>
        <v>OP</v>
      </c>
    </row>
    <row r="14364" spans="12:12">
      <c r="L14364" s="16" t="str">
        <f t="shared" si="480"/>
        <v>OP</v>
      </c>
    </row>
    <row r="14365" spans="12:12">
      <c r="L14365" s="16" t="str">
        <f t="shared" si="480"/>
        <v>OP</v>
      </c>
    </row>
    <row r="14366" spans="12:12">
      <c r="L14366" s="16" t="str">
        <f t="shared" si="480"/>
        <v>OP</v>
      </c>
    </row>
    <row r="14367" spans="12:12">
      <c r="L14367" s="16" t="str">
        <f t="shared" si="480"/>
        <v>OP</v>
      </c>
    </row>
    <row r="14368" spans="12:12">
      <c r="L14368" s="16" t="str">
        <f t="shared" si="480"/>
        <v>OP</v>
      </c>
    </row>
    <row r="14369" spans="12:12">
      <c r="L14369" s="16" t="str">
        <f t="shared" si="480"/>
        <v>OP</v>
      </c>
    </row>
    <row r="14370" spans="12:12">
      <c r="L14370" s="16" t="str">
        <f t="shared" si="480"/>
        <v>OP</v>
      </c>
    </row>
    <row r="14371" spans="12:12">
      <c r="L14371" s="16" t="str">
        <f t="shared" si="480"/>
        <v>OP</v>
      </c>
    </row>
    <row r="14372" spans="12:12">
      <c r="L14372" s="16" t="str">
        <f t="shared" si="480"/>
        <v>OP</v>
      </c>
    </row>
    <row r="14373" spans="12:12">
      <c r="L14373" s="16" t="str">
        <f t="shared" si="480"/>
        <v>OP</v>
      </c>
    </row>
    <row r="14374" spans="12:12">
      <c r="L14374" s="16" t="str">
        <f t="shared" si="480"/>
        <v>OP</v>
      </c>
    </row>
    <row r="14375" spans="12:12">
      <c r="L14375" s="16" t="str">
        <f t="shared" si="480"/>
        <v>OP</v>
      </c>
    </row>
    <row r="14376" spans="12:12">
      <c r="L14376" s="16" t="str">
        <f t="shared" si="480"/>
        <v>OP</v>
      </c>
    </row>
    <row r="14377" spans="12:12">
      <c r="L14377" s="16" t="str">
        <f t="shared" si="480"/>
        <v>OP</v>
      </c>
    </row>
    <row r="14378" spans="12:12">
      <c r="L14378" s="16" t="str">
        <f t="shared" si="480"/>
        <v>OP</v>
      </c>
    </row>
    <row r="14379" spans="12:12">
      <c r="L14379" s="16" t="str">
        <f t="shared" si="480"/>
        <v>OP</v>
      </c>
    </row>
    <row r="14380" spans="12:12">
      <c r="L14380" s="16" t="str">
        <f t="shared" si="480"/>
        <v>OP</v>
      </c>
    </row>
    <row r="14381" spans="12:12">
      <c r="L14381" s="16" t="str">
        <f t="shared" si="480"/>
        <v>OP</v>
      </c>
    </row>
    <row r="14382" spans="12:12">
      <c r="L14382" s="16" t="str">
        <f t="shared" si="480"/>
        <v>OP</v>
      </c>
    </row>
    <row r="14383" spans="12:12">
      <c r="L14383" s="16" t="str">
        <f t="shared" si="480"/>
        <v>OP</v>
      </c>
    </row>
    <row r="14384" spans="12:12">
      <c r="L14384" s="16" t="str">
        <f t="shared" si="480"/>
        <v>OP</v>
      </c>
    </row>
    <row r="14385" spans="12:12">
      <c r="L14385" s="16" t="str">
        <f t="shared" si="480"/>
        <v>OP</v>
      </c>
    </row>
    <row r="14386" spans="12:12">
      <c r="L14386" s="16" t="str">
        <f t="shared" si="480"/>
        <v>OP</v>
      </c>
    </row>
    <row r="14387" spans="12:12">
      <c r="L14387" s="16" t="str">
        <f t="shared" si="480"/>
        <v>OP</v>
      </c>
    </row>
    <row r="14388" spans="12:12">
      <c r="L14388" s="16" t="str">
        <f t="shared" si="480"/>
        <v>OP</v>
      </c>
    </row>
    <row r="14389" spans="12:12">
      <c r="L14389" s="16" t="str">
        <f t="shared" si="480"/>
        <v>OP</v>
      </c>
    </row>
    <row r="14390" spans="12:12">
      <c r="L14390" s="16" t="str">
        <f t="shared" si="480"/>
        <v>OP</v>
      </c>
    </row>
    <row r="14391" spans="12:12">
      <c r="L14391" s="16" t="str">
        <f t="shared" si="480"/>
        <v>OP</v>
      </c>
    </row>
    <row r="14392" spans="12:12">
      <c r="L14392" s="16" t="str">
        <f t="shared" si="480"/>
        <v>OP</v>
      </c>
    </row>
    <row r="14393" spans="12:12">
      <c r="L14393" s="16" t="str">
        <f t="shared" si="480"/>
        <v>OP</v>
      </c>
    </row>
    <row r="14394" spans="12:12">
      <c r="L14394" s="16" t="str">
        <f t="shared" si="480"/>
        <v>OP</v>
      </c>
    </row>
    <row r="14395" spans="12:12">
      <c r="L14395" s="16" t="str">
        <f t="shared" si="480"/>
        <v>OP</v>
      </c>
    </row>
    <row r="14396" spans="12:12">
      <c r="L14396" s="16" t="str">
        <f t="shared" si="480"/>
        <v>OP</v>
      </c>
    </row>
    <row r="14397" spans="12:12">
      <c r="L14397" s="16" t="str">
        <f t="shared" si="480"/>
        <v>OP</v>
      </c>
    </row>
    <row r="14398" spans="12:12">
      <c r="L14398" s="16" t="str">
        <f t="shared" si="480"/>
        <v>OP</v>
      </c>
    </row>
    <row r="14399" spans="12:12">
      <c r="L14399" s="16" t="str">
        <f t="shared" si="480"/>
        <v>OP</v>
      </c>
    </row>
    <row r="14400" spans="12:12">
      <c r="L14400" s="16" t="str">
        <f t="shared" si="480"/>
        <v>OP</v>
      </c>
    </row>
    <row r="14401" spans="12:12">
      <c r="L14401" s="16" t="str">
        <f t="shared" si="480"/>
        <v>OP</v>
      </c>
    </row>
    <row r="14402" spans="12:12">
      <c r="L14402" s="16" t="str">
        <f t="shared" si="480"/>
        <v>OP</v>
      </c>
    </row>
    <row r="14403" spans="12:12">
      <c r="L14403" s="16" t="str">
        <f t="shared" si="480"/>
        <v>OP</v>
      </c>
    </row>
    <row r="14404" spans="12:12">
      <c r="L14404" s="16" t="str">
        <f t="shared" si="480"/>
        <v>OP</v>
      </c>
    </row>
    <row r="14405" spans="12:12">
      <c r="L14405" s="16" t="str">
        <f t="shared" si="480"/>
        <v>OP</v>
      </c>
    </row>
    <row r="14406" spans="12:12">
      <c r="L14406" s="16" t="str">
        <f t="shared" ref="L14406:L14469" si="481">IF(J14406&lt;0.9993,"OP","")</f>
        <v>OP</v>
      </c>
    </row>
    <row r="14407" spans="12:12">
      <c r="L14407" s="16" t="str">
        <f t="shared" si="481"/>
        <v>OP</v>
      </c>
    </row>
    <row r="14408" spans="12:12">
      <c r="L14408" s="16" t="str">
        <f t="shared" si="481"/>
        <v>OP</v>
      </c>
    </row>
    <row r="14409" spans="12:12">
      <c r="L14409" s="16" t="str">
        <f t="shared" si="481"/>
        <v>OP</v>
      </c>
    </row>
    <row r="14410" spans="12:12">
      <c r="L14410" s="16" t="str">
        <f t="shared" si="481"/>
        <v>OP</v>
      </c>
    </row>
    <row r="14411" spans="12:12">
      <c r="L14411" s="16" t="str">
        <f t="shared" si="481"/>
        <v>OP</v>
      </c>
    </row>
    <row r="14412" spans="12:12">
      <c r="L14412" s="16" t="str">
        <f t="shared" si="481"/>
        <v>OP</v>
      </c>
    </row>
    <row r="14413" spans="12:12">
      <c r="L14413" s="16" t="str">
        <f t="shared" si="481"/>
        <v>OP</v>
      </c>
    </row>
    <row r="14414" spans="12:12">
      <c r="L14414" s="16" t="str">
        <f t="shared" si="481"/>
        <v>OP</v>
      </c>
    </row>
    <row r="14415" spans="12:12">
      <c r="L14415" s="16" t="str">
        <f t="shared" si="481"/>
        <v>OP</v>
      </c>
    </row>
    <row r="14416" spans="12:12">
      <c r="L14416" s="16" t="str">
        <f t="shared" si="481"/>
        <v>OP</v>
      </c>
    </row>
    <row r="14417" spans="12:12">
      <c r="L14417" s="16" t="str">
        <f t="shared" si="481"/>
        <v>OP</v>
      </c>
    </row>
    <row r="14418" spans="12:12">
      <c r="L14418" s="16" t="str">
        <f t="shared" si="481"/>
        <v>OP</v>
      </c>
    </row>
    <row r="14419" spans="12:12">
      <c r="L14419" s="16" t="str">
        <f t="shared" si="481"/>
        <v>OP</v>
      </c>
    </row>
    <row r="14420" spans="12:12">
      <c r="L14420" s="16" t="str">
        <f t="shared" si="481"/>
        <v>OP</v>
      </c>
    </row>
    <row r="14421" spans="12:12">
      <c r="L14421" s="16" t="str">
        <f t="shared" si="481"/>
        <v>OP</v>
      </c>
    </row>
    <row r="14422" spans="12:12">
      <c r="L14422" s="16" t="str">
        <f t="shared" si="481"/>
        <v>OP</v>
      </c>
    </row>
    <row r="14423" spans="12:12">
      <c r="L14423" s="16" t="str">
        <f t="shared" si="481"/>
        <v>OP</v>
      </c>
    </row>
    <row r="14424" spans="12:12">
      <c r="L14424" s="16" t="str">
        <f t="shared" si="481"/>
        <v>OP</v>
      </c>
    </row>
    <row r="14425" spans="12:12">
      <c r="L14425" s="16" t="str">
        <f t="shared" si="481"/>
        <v>OP</v>
      </c>
    </row>
    <row r="14426" spans="12:12">
      <c r="L14426" s="16" t="str">
        <f t="shared" si="481"/>
        <v>OP</v>
      </c>
    </row>
    <row r="14427" spans="12:12">
      <c r="L14427" s="16" t="str">
        <f t="shared" si="481"/>
        <v>OP</v>
      </c>
    </row>
    <row r="14428" spans="12:12">
      <c r="L14428" s="16" t="str">
        <f t="shared" si="481"/>
        <v>OP</v>
      </c>
    </row>
    <row r="14429" spans="12:12">
      <c r="L14429" s="16" t="str">
        <f t="shared" si="481"/>
        <v>OP</v>
      </c>
    </row>
    <row r="14430" spans="12:12">
      <c r="L14430" s="16" t="str">
        <f t="shared" si="481"/>
        <v>OP</v>
      </c>
    </row>
    <row r="14431" spans="12:12">
      <c r="L14431" s="16" t="str">
        <f t="shared" si="481"/>
        <v>OP</v>
      </c>
    </row>
    <row r="14432" spans="12:12">
      <c r="L14432" s="16" t="str">
        <f t="shared" si="481"/>
        <v>OP</v>
      </c>
    </row>
    <row r="14433" spans="12:12">
      <c r="L14433" s="16" t="str">
        <f t="shared" si="481"/>
        <v>OP</v>
      </c>
    </row>
    <row r="14434" spans="12:12">
      <c r="L14434" s="16" t="str">
        <f t="shared" si="481"/>
        <v>OP</v>
      </c>
    </row>
    <row r="14435" spans="12:12">
      <c r="L14435" s="16" t="str">
        <f t="shared" si="481"/>
        <v>OP</v>
      </c>
    </row>
    <row r="14436" spans="12:12">
      <c r="L14436" s="16" t="str">
        <f t="shared" si="481"/>
        <v>OP</v>
      </c>
    </row>
    <row r="14437" spans="12:12">
      <c r="L14437" s="16" t="str">
        <f t="shared" si="481"/>
        <v>OP</v>
      </c>
    </row>
    <row r="14438" spans="12:12">
      <c r="L14438" s="16" t="str">
        <f t="shared" si="481"/>
        <v>OP</v>
      </c>
    </row>
    <row r="14439" spans="12:12">
      <c r="L14439" s="16" t="str">
        <f t="shared" si="481"/>
        <v>OP</v>
      </c>
    </row>
    <row r="14440" spans="12:12">
      <c r="L14440" s="16" t="str">
        <f t="shared" si="481"/>
        <v>OP</v>
      </c>
    </row>
    <row r="14441" spans="12:12">
      <c r="L14441" s="16" t="str">
        <f t="shared" si="481"/>
        <v>OP</v>
      </c>
    </row>
    <row r="14442" spans="12:12">
      <c r="L14442" s="16" t="str">
        <f t="shared" si="481"/>
        <v>OP</v>
      </c>
    </row>
    <row r="14443" spans="12:12">
      <c r="L14443" s="16" t="str">
        <f t="shared" si="481"/>
        <v>OP</v>
      </c>
    </row>
    <row r="14444" spans="12:12">
      <c r="L14444" s="16" t="str">
        <f t="shared" si="481"/>
        <v>OP</v>
      </c>
    </row>
    <row r="14445" spans="12:12">
      <c r="L14445" s="16" t="str">
        <f t="shared" si="481"/>
        <v>OP</v>
      </c>
    </row>
    <row r="14446" spans="12:12">
      <c r="L14446" s="16" t="str">
        <f t="shared" si="481"/>
        <v>OP</v>
      </c>
    </row>
    <row r="14447" spans="12:12">
      <c r="L14447" s="16" t="str">
        <f t="shared" si="481"/>
        <v>OP</v>
      </c>
    </row>
    <row r="14448" spans="12:12">
      <c r="L14448" s="16" t="str">
        <f t="shared" si="481"/>
        <v>OP</v>
      </c>
    </row>
    <row r="14449" spans="12:12">
      <c r="L14449" s="16" t="str">
        <f t="shared" si="481"/>
        <v>OP</v>
      </c>
    </row>
    <row r="14450" spans="12:12">
      <c r="L14450" s="16" t="str">
        <f t="shared" si="481"/>
        <v>OP</v>
      </c>
    </row>
    <row r="14451" spans="12:12">
      <c r="L14451" s="16" t="str">
        <f t="shared" si="481"/>
        <v>OP</v>
      </c>
    </row>
    <row r="14452" spans="12:12">
      <c r="L14452" s="16" t="str">
        <f t="shared" si="481"/>
        <v>OP</v>
      </c>
    </row>
    <row r="14453" spans="12:12">
      <c r="L14453" s="16" t="str">
        <f t="shared" si="481"/>
        <v>OP</v>
      </c>
    </row>
    <row r="14454" spans="12:12">
      <c r="L14454" s="16" t="str">
        <f t="shared" si="481"/>
        <v>OP</v>
      </c>
    </row>
    <row r="14455" spans="12:12">
      <c r="L14455" s="16" t="str">
        <f t="shared" si="481"/>
        <v>OP</v>
      </c>
    </row>
    <row r="14456" spans="12:12">
      <c r="L14456" s="16" t="str">
        <f t="shared" si="481"/>
        <v>OP</v>
      </c>
    </row>
    <row r="14457" spans="12:12">
      <c r="L14457" s="16" t="str">
        <f t="shared" si="481"/>
        <v>OP</v>
      </c>
    </row>
    <row r="14458" spans="12:12">
      <c r="L14458" s="16" t="str">
        <f t="shared" si="481"/>
        <v>OP</v>
      </c>
    </row>
    <row r="14459" spans="12:12">
      <c r="L14459" s="16" t="str">
        <f t="shared" si="481"/>
        <v>OP</v>
      </c>
    </row>
    <row r="14460" spans="12:12">
      <c r="L14460" s="16" t="str">
        <f t="shared" si="481"/>
        <v>OP</v>
      </c>
    </row>
    <row r="14461" spans="12:12">
      <c r="L14461" s="16" t="str">
        <f t="shared" si="481"/>
        <v>OP</v>
      </c>
    </row>
    <row r="14462" spans="12:12">
      <c r="L14462" s="16" t="str">
        <f t="shared" si="481"/>
        <v>OP</v>
      </c>
    </row>
    <row r="14463" spans="12:12">
      <c r="L14463" s="16" t="str">
        <f t="shared" si="481"/>
        <v>OP</v>
      </c>
    </row>
    <row r="14464" spans="12:12">
      <c r="L14464" s="16" t="str">
        <f t="shared" si="481"/>
        <v>OP</v>
      </c>
    </row>
    <row r="14465" spans="12:12">
      <c r="L14465" s="16" t="str">
        <f t="shared" si="481"/>
        <v>OP</v>
      </c>
    </row>
    <row r="14466" spans="12:12">
      <c r="L14466" s="16" t="str">
        <f t="shared" si="481"/>
        <v>OP</v>
      </c>
    </row>
    <row r="14467" spans="12:12">
      <c r="L14467" s="16" t="str">
        <f t="shared" si="481"/>
        <v>OP</v>
      </c>
    </row>
    <row r="14468" spans="12:12">
      <c r="L14468" s="16" t="str">
        <f t="shared" si="481"/>
        <v>OP</v>
      </c>
    </row>
    <row r="14469" spans="12:12">
      <c r="L14469" s="16" t="str">
        <f t="shared" si="481"/>
        <v>OP</v>
      </c>
    </row>
    <row r="14470" spans="12:12">
      <c r="L14470" s="16" t="str">
        <f t="shared" ref="L14470:L14533" si="482">IF(J14470&lt;0.9993,"OP","")</f>
        <v>OP</v>
      </c>
    </row>
    <row r="14471" spans="12:12">
      <c r="L14471" s="16" t="str">
        <f t="shared" si="482"/>
        <v>OP</v>
      </c>
    </row>
    <row r="14472" spans="12:12">
      <c r="L14472" s="16" t="str">
        <f t="shared" si="482"/>
        <v>OP</v>
      </c>
    </row>
    <row r="14473" spans="12:12">
      <c r="L14473" s="16" t="str">
        <f t="shared" si="482"/>
        <v>OP</v>
      </c>
    </row>
    <row r="14474" spans="12:12">
      <c r="L14474" s="16" t="str">
        <f t="shared" si="482"/>
        <v>OP</v>
      </c>
    </row>
    <row r="14475" spans="12:12">
      <c r="L14475" s="16" t="str">
        <f t="shared" si="482"/>
        <v>OP</v>
      </c>
    </row>
    <row r="14476" spans="12:12">
      <c r="L14476" s="16" t="str">
        <f t="shared" si="482"/>
        <v>OP</v>
      </c>
    </row>
    <row r="14477" spans="12:12">
      <c r="L14477" s="16" t="str">
        <f t="shared" si="482"/>
        <v>OP</v>
      </c>
    </row>
    <row r="14478" spans="12:12">
      <c r="L14478" s="16" t="str">
        <f t="shared" si="482"/>
        <v>OP</v>
      </c>
    </row>
    <row r="14479" spans="12:12">
      <c r="L14479" s="16" t="str">
        <f t="shared" si="482"/>
        <v>OP</v>
      </c>
    </row>
    <row r="14480" spans="12:12">
      <c r="L14480" s="16" t="str">
        <f t="shared" si="482"/>
        <v>OP</v>
      </c>
    </row>
    <row r="14481" spans="12:12">
      <c r="L14481" s="16" t="str">
        <f t="shared" si="482"/>
        <v>OP</v>
      </c>
    </row>
    <row r="14482" spans="12:12">
      <c r="L14482" s="16" t="str">
        <f t="shared" si="482"/>
        <v>OP</v>
      </c>
    </row>
    <row r="14483" spans="12:12">
      <c r="L14483" s="16" t="str">
        <f t="shared" si="482"/>
        <v>OP</v>
      </c>
    </row>
    <row r="14484" spans="12:12">
      <c r="L14484" s="16" t="str">
        <f t="shared" si="482"/>
        <v>OP</v>
      </c>
    </row>
    <row r="14485" spans="12:12">
      <c r="L14485" s="16" t="str">
        <f t="shared" si="482"/>
        <v>OP</v>
      </c>
    </row>
    <row r="14486" spans="12:12">
      <c r="L14486" s="16" t="str">
        <f t="shared" si="482"/>
        <v>OP</v>
      </c>
    </row>
    <row r="14487" spans="12:12">
      <c r="L14487" s="16" t="str">
        <f t="shared" si="482"/>
        <v>OP</v>
      </c>
    </row>
    <row r="14488" spans="12:12">
      <c r="L14488" s="16" t="str">
        <f t="shared" si="482"/>
        <v>OP</v>
      </c>
    </row>
    <row r="14489" spans="12:12">
      <c r="L14489" s="16" t="str">
        <f t="shared" si="482"/>
        <v>OP</v>
      </c>
    </row>
    <row r="14490" spans="12:12">
      <c r="L14490" s="16" t="str">
        <f t="shared" si="482"/>
        <v>OP</v>
      </c>
    </row>
    <row r="14491" spans="12:12">
      <c r="L14491" s="16" t="str">
        <f t="shared" si="482"/>
        <v>OP</v>
      </c>
    </row>
    <row r="14492" spans="12:12">
      <c r="L14492" s="16" t="str">
        <f t="shared" si="482"/>
        <v>OP</v>
      </c>
    </row>
    <row r="14493" spans="12:12">
      <c r="L14493" s="16" t="str">
        <f t="shared" si="482"/>
        <v>OP</v>
      </c>
    </row>
    <row r="14494" spans="12:12">
      <c r="L14494" s="16" t="str">
        <f t="shared" si="482"/>
        <v>OP</v>
      </c>
    </row>
    <row r="14495" spans="12:12">
      <c r="L14495" s="16" t="str">
        <f t="shared" si="482"/>
        <v>OP</v>
      </c>
    </row>
    <row r="14496" spans="12:12">
      <c r="L14496" s="16" t="str">
        <f t="shared" si="482"/>
        <v>OP</v>
      </c>
    </row>
    <row r="14497" spans="12:12">
      <c r="L14497" s="16" t="str">
        <f t="shared" si="482"/>
        <v>OP</v>
      </c>
    </row>
    <row r="14498" spans="12:12">
      <c r="L14498" s="16" t="str">
        <f t="shared" si="482"/>
        <v>OP</v>
      </c>
    </row>
    <row r="14499" spans="12:12">
      <c r="L14499" s="16" t="str">
        <f t="shared" si="482"/>
        <v>OP</v>
      </c>
    </row>
    <row r="14500" spans="12:12">
      <c r="L14500" s="16" t="str">
        <f t="shared" si="482"/>
        <v>OP</v>
      </c>
    </row>
    <row r="14501" spans="12:12">
      <c r="L14501" s="16" t="str">
        <f t="shared" si="482"/>
        <v>OP</v>
      </c>
    </row>
    <row r="14502" spans="12:12">
      <c r="L14502" s="16" t="str">
        <f t="shared" si="482"/>
        <v>OP</v>
      </c>
    </row>
    <row r="14503" spans="12:12">
      <c r="L14503" s="16" t="str">
        <f t="shared" si="482"/>
        <v>OP</v>
      </c>
    </row>
    <row r="14504" spans="12:12">
      <c r="L14504" s="16" t="str">
        <f t="shared" si="482"/>
        <v>OP</v>
      </c>
    </row>
    <row r="14505" spans="12:12">
      <c r="L14505" s="16" t="str">
        <f t="shared" si="482"/>
        <v>OP</v>
      </c>
    </row>
    <row r="14506" spans="12:12">
      <c r="L14506" s="16" t="str">
        <f t="shared" si="482"/>
        <v>OP</v>
      </c>
    </row>
    <row r="14507" spans="12:12">
      <c r="L14507" s="16" t="str">
        <f t="shared" si="482"/>
        <v>OP</v>
      </c>
    </row>
    <row r="14508" spans="12:12">
      <c r="L14508" s="16" t="str">
        <f t="shared" si="482"/>
        <v>OP</v>
      </c>
    </row>
    <row r="14509" spans="12:12">
      <c r="L14509" s="16" t="str">
        <f t="shared" si="482"/>
        <v>OP</v>
      </c>
    </row>
    <row r="14510" spans="12:12">
      <c r="L14510" s="16" t="str">
        <f t="shared" si="482"/>
        <v>OP</v>
      </c>
    </row>
    <row r="14511" spans="12:12">
      <c r="L14511" s="16" t="str">
        <f t="shared" si="482"/>
        <v>OP</v>
      </c>
    </row>
    <row r="14512" spans="12:12">
      <c r="L14512" s="16" t="str">
        <f t="shared" si="482"/>
        <v>OP</v>
      </c>
    </row>
    <row r="14513" spans="12:12">
      <c r="L14513" s="16" t="str">
        <f t="shared" si="482"/>
        <v>OP</v>
      </c>
    </row>
    <row r="14514" spans="12:12">
      <c r="L14514" s="16" t="str">
        <f t="shared" si="482"/>
        <v>OP</v>
      </c>
    </row>
    <row r="14515" spans="12:12">
      <c r="L14515" s="16" t="str">
        <f t="shared" si="482"/>
        <v>OP</v>
      </c>
    </row>
    <row r="14516" spans="12:12">
      <c r="L14516" s="16" t="str">
        <f t="shared" si="482"/>
        <v>OP</v>
      </c>
    </row>
    <row r="14517" spans="12:12">
      <c r="L14517" s="16" t="str">
        <f t="shared" si="482"/>
        <v>OP</v>
      </c>
    </row>
    <row r="14518" spans="12:12">
      <c r="L14518" s="16" t="str">
        <f t="shared" si="482"/>
        <v>OP</v>
      </c>
    </row>
    <row r="14519" spans="12:12">
      <c r="L14519" s="16" t="str">
        <f t="shared" si="482"/>
        <v>OP</v>
      </c>
    </row>
    <row r="14520" spans="12:12">
      <c r="L14520" s="16" t="str">
        <f t="shared" si="482"/>
        <v>OP</v>
      </c>
    </row>
    <row r="14521" spans="12:12">
      <c r="L14521" s="16" t="str">
        <f t="shared" si="482"/>
        <v>OP</v>
      </c>
    </row>
    <row r="14522" spans="12:12">
      <c r="L14522" s="16" t="str">
        <f t="shared" si="482"/>
        <v>OP</v>
      </c>
    </row>
    <row r="14523" spans="12:12">
      <c r="L14523" s="16" t="str">
        <f t="shared" si="482"/>
        <v>OP</v>
      </c>
    </row>
    <row r="14524" spans="12:12">
      <c r="L14524" s="16" t="str">
        <f t="shared" si="482"/>
        <v>OP</v>
      </c>
    </row>
    <row r="14525" spans="12:12">
      <c r="L14525" s="16" t="str">
        <f t="shared" si="482"/>
        <v>OP</v>
      </c>
    </row>
    <row r="14526" spans="12:12">
      <c r="L14526" s="16" t="str">
        <f t="shared" si="482"/>
        <v>OP</v>
      </c>
    </row>
    <row r="14527" spans="12:12">
      <c r="L14527" s="16" t="str">
        <f t="shared" si="482"/>
        <v>OP</v>
      </c>
    </row>
    <row r="14528" spans="12:12">
      <c r="L14528" s="16" t="str">
        <f t="shared" si="482"/>
        <v>OP</v>
      </c>
    </row>
    <row r="14529" spans="12:12">
      <c r="L14529" s="16" t="str">
        <f t="shared" si="482"/>
        <v>OP</v>
      </c>
    </row>
    <row r="14530" spans="12:12">
      <c r="L14530" s="16" t="str">
        <f t="shared" si="482"/>
        <v>OP</v>
      </c>
    </row>
    <row r="14531" spans="12:12">
      <c r="L14531" s="16" t="str">
        <f t="shared" si="482"/>
        <v>OP</v>
      </c>
    </row>
    <row r="14532" spans="12:12">
      <c r="L14532" s="16" t="str">
        <f t="shared" si="482"/>
        <v>OP</v>
      </c>
    </row>
    <row r="14533" spans="12:12">
      <c r="L14533" s="16" t="str">
        <f t="shared" si="482"/>
        <v>OP</v>
      </c>
    </row>
    <row r="14534" spans="12:12">
      <c r="L14534" s="16" t="str">
        <f t="shared" ref="L14534:L14597" si="483">IF(J14534&lt;0.9993,"OP","")</f>
        <v>OP</v>
      </c>
    </row>
    <row r="14535" spans="12:12">
      <c r="L14535" s="16" t="str">
        <f t="shared" si="483"/>
        <v>OP</v>
      </c>
    </row>
    <row r="14536" spans="12:12">
      <c r="L14536" s="16" t="str">
        <f t="shared" si="483"/>
        <v>OP</v>
      </c>
    </row>
    <row r="14537" spans="12:12">
      <c r="L14537" s="16" t="str">
        <f t="shared" si="483"/>
        <v>OP</v>
      </c>
    </row>
    <row r="14538" spans="12:12">
      <c r="L14538" s="16" t="str">
        <f t="shared" si="483"/>
        <v>OP</v>
      </c>
    </row>
    <row r="14539" spans="12:12">
      <c r="L14539" s="16" t="str">
        <f t="shared" si="483"/>
        <v>OP</v>
      </c>
    </row>
    <row r="14540" spans="12:12">
      <c r="L14540" s="16" t="str">
        <f t="shared" si="483"/>
        <v>OP</v>
      </c>
    </row>
    <row r="14541" spans="12:12">
      <c r="L14541" s="16" t="str">
        <f t="shared" si="483"/>
        <v>OP</v>
      </c>
    </row>
    <row r="14542" spans="12:12">
      <c r="L14542" s="16" t="str">
        <f t="shared" si="483"/>
        <v>OP</v>
      </c>
    </row>
    <row r="14543" spans="12:12">
      <c r="L14543" s="16" t="str">
        <f t="shared" si="483"/>
        <v>OP</v>
      </c>
    </row>
    <row r="14544" spans="12:12">
      <c r="L14544" s="16" t="str">
        <f t="shared" si="483"/>
        <v>OP</v>
      </c>
    </row>
    <row r="14545" spans="12:12">
      <c r="L14545" s="16" t="str">
        <f t="shared" si="483"/>
        <v>OP</v>
      </c>
    </row>
    <row r="14546" spans="12:12">
      <c r="L14546" s="16" t="str">
        <f t="shared" si="483"/>
        <v>OP</v>
      </c>
    </row>
    <row r="14547" spans="12:12">
      <c r="L14547" s="16" t="str">
        <f t="shared" si="483"/>
        <v>OP</v>
      </c>
    </row>
    <row r="14548" spans="12:12">
      <c r="L14548" s="16" t="str">
        <f t="shared" si="483"/>
        <v>OP</v>
      </c>
    </row>
    <row r="14549" spans="12:12">
      <c r="L14549" s="16" t="str">
        <f t="shared" si="483"/>
        <v>OP</v>
      </c>
    </row>
    <row r="14550" spans="12:12">
      <c r="L14550" s="16" t="str">
        <f t="shared" si="483"/>
        <v>OP</v>
      </c>
    </row>
    <row r="14551" spans="12:12">
      <c r="L14551" s="16" t="str">
        <f t="shared" si="483"/>
        <v>OP</v>
      </c>
    </row>
    <row r="14552" spans="12:12">
      <c r="L14552" s="16" t="str">
        <f t="shared" si="483"/>
        <v>OP</v>
      </c>
    </row>
    <row r="14553" spans="12:12">
      <c r="L14553" s="16" t="str">
        <f t="shared" si="483"/>
        <v>OP</v>
      </c>
    </row>
    <row r="14554" spans="12:12">
      <c r="L14554" s="16" t="str">
        <f t="shared" si="483"/>
        <v>OP</v>
      </c>
    </row>
    <row r="14555" spans="12:12">
      <c r="L14555" s="16" t="str">
        <f t="shared" si="483"/>
        <v>OP</v>
      </c>
    </row>
    <row r="14556" spans="12:12">
      <c r="L14556" s="16" t="str">
        <f t="shared" si="483"/>
        <v>OP</v>
      </c>
    </row>
    <row r="14557" spans="12:12">
      <c r="L14557" s="16" t="str">
        <f t="shared" si="483"/>
        <v>OP</v>
      </c>
    </row>
    <row r="14558" spans="12:12">
      <c r="L14558" s="16" t="str">
        <f t="shared" si="483"/>
        <v>OP</v>
      </c>
    </row>
    <row r="14559" spans="12:12">
      <c r="L14559" s="16" t="str">
        <f t="shared" si="483"/>
        <v>OP</v>
      </c>
    </row>
    <row r="14560" spans="12:12">
      <c r="L14560" s="16" t="str">
        <f t="shared" si="483"/>
        <v>OP</v>
      </c>
    </row>
    <row r="14561" spans="12:12">
      <c r="L14561" s="16" t="str">
        <f t="shared" si="483"/>
        <v>OP</v>
      </c>
    </row>
    <row r="14562" spans="12:12">
      <c r="L14562" s="16" t="str">
        <f t="shared" si="483"/>
        <v>OP</v>
      </c>
    </row>
    <row r="14563" spans="12:12">
      <c r="L14563" s="16" t="str">
        <f t="shared" si="483"/>
        <v>OP</v>
      </c>
    </row>
    <row r="14564" spans="12:12">
      <c r="L14564" s="16" t="str">
        <f t="shared" si="483"/>
        <v>OP</v>
      </c>
    </row>
    <row r="14565" spans="12:12">
      <c r="L14565" s="16" t="str">
        <f t="shared" si="483"/>
        <v>OP</v>
      </c>
    </row>
    <row r="14566" spans="12:12">
      <c r="L14566" s="16" t="str">
        <f t="shared" si="483"/>
        <v>OP</v>
      </c>
    </row>
    <row r="14567" spans="12:12">
      <c r="L14567" s="16" t="str">
        <f t="shared" si="483"/>
        <v>OP</v>
      </c>
    </row>
    <row r="14568" spans="12:12">
      <c r="L14568" s="16" t="str">
        <f t="shared" si="483"/>
        <v>OP</v>
      </c>
    </row>
    <row r="14569" spans="12:12">
      <c r="L14569" s="16" t="str">
        <f t="shared" si="483"/>
        <v>OP</v>
      </c>
    </row>
    <row r="14570" spans="12:12">
      <c r="L14570" s="16" t="str">
        <f t="shared" si="483"/>
        <v>OP</v>
      </c>
    </row>
    <row r="14571" spans="12:12">
      <c r="L14571" s="16" t="str">
        <f t="shared" si="483"/>
        <v>OP</v>
      </c>
    </row>
    <row r="14572" spans="12:12">
      <c r="L14572" s="16" t="str">
        <f t="shared" si="483"/>
        <v>OP</v>
      </c>
    </row>
    <row r="14573" spans="12:12">
      <c r="L14573" s="16" t="str">
        <f t="shared" si="483"/>
        <v>OP</v>
      </c>
    </row>
    <row r="14574" spans="12:12">
      <c r="L14574" s="16" t="str">
        <f t="shared" si="483"/>
        <v>OP</v>
      </c>
    </row>
    <row r="14575" spans="12:12">
      <c r="L14575" s="16" t="str">
        <f t="shared" si="483"/>
        <v>OP</v>
      </c>
    </row>
    <row r="14576" spans="12:12">
      <c r="L14576" s="16" t="str">
        <f t="shared" si="483"/>
        <v>OP</v>
      </c>
    </row>
    <row r="14577" spans="12:12">
      <c r="L14577" s="16" t="str">
        <f t="shared" si="483"/>
        <v>OP</v>
      </c>
    </row>
    <row r="14578" spans="12:12">
      <c r="L14578" s="16" t="str">
        <f t="shared" si="483"/>
        <v>OP</v>
      </c>
    </row>
    <row r="14579" spans="12:12">
      <c r="L14579" s="16" t="str">
        <f t="shared" si="483"/>
        <v>OP</v>
      </c>
    </row>
    <row r="14580" spans="12:12">
      <c r="L14580" s="16" t="str">
        <f t="shared" si="483"/>
        <v>OP</v>
      </c>
    </row>
    <row r="14581" spans="12:12">
      <c r="L14581" s="16" t="str">
        <f t="shared" si="483"/>
        <v>OP</v>
      </c>
    </row>
    <row r="14582" spans="12:12">
      <c r="L14582" s="16" t="str">
        <f t="shared" si="483"/>
        <v>OP</v>
      </c>
    </row>
    <row r="14583" spans="12:12">
      <c r="L14583" s="16" t="str">
        <f t="shared" si="483"/>
        <v>OP</v>
      </c>
    </row>
    <row r="14584" spans="12:12">
      <c r="L14584" s="16" t="str">
        <f t="shared" si="483"/>
        <v>OP</v>
      </c>
    </row>
    <row r="14585" spans="12:12">
      <c r="L14585" s="16" t="str">
        <f t="shared" si="483"/>
        <v>OP</v>
      </c>
    </row>
    <row r="14586" spans="12:12">
      <c r="L14586" s="16" t="str">
        <f t="shared" si="483"/>
        <v>OP</v>
      </c>
    </row>
    <row r="14587" spans="12:12">
      <c r="L14587" s="16" t="str">
        <f t="shared" si="483"/>
        <v>OP</v>
      </c>
    </row>
    <row r="14588" spans="12:12">
      <c r="L14588" s="16" t="str">
        <f t="shared" si="483"/>
        <v>OP</v>
      </c>
    </row>
    <row r="14589" spans="12:12">
      <c r="L14589" s="16" t="str">
        <f t="shared" si="483"/>
        <v>OP</v>
      </c>
    </row>
    <row r="14590" spans="12:12">
      <c r="L14590" s="16" t="str">
        <f t="shared" si="483"/>
        <v>OP</v>
      </c>
    </row>
    <row r="14591" spans="12:12">
      <c r="L14591" s="16" t="str">
        <f t="shared" si="483"/>
        <v>OP</v>
      </c>
    </row>
    <row r="14592" spans="12:12">
      <c r="L14592" s="16" t="str">
        <f t="shared" si="483"/>
        <v>OP</v>
      </c>
    </row>
    <row r="14593" spans="12:12">
      <c r="L14593" s="16" t="str">
        <f t="shared" si="483"/>
        <v>OP</v>
      </c>
    </row>
    <row r="14594" spans="12:12">
      <c r="L14594" s="16" t="str">
        <f t="shared" si="483"/>
        <v>OP</v>
      </c>
    </row>
    <row r="14595" spans="12:12">
      <c r="L14595" s="16" t="str">
        <f t="shared" si="483"/>
        <v>OP</v>
      </c>
    </row>
    <row r="14596" spans="12:12">
      <c r="L14596" s="16" t="str">
        <f t="shared" si="483"/>
        <v>OP</v>
      </c>
    </row>
    <row r="14597" spans="12:12">
      <c r="L14597" s="16" t="str">
        <f t="shared" si="483"/>
        <v>OP</v>
      </c>
    </row>
    <row r="14598" spans="12:12">
      <c r="L14598" s="16" t="str">
        <f t="shared" ref="L14598:L14661" si="484">IF(J14598&lt;0.9993,"OP","")</f>
        <v>OP</v>
      </c>
    </row>
    <row r="14599" spans="12:12">
      <c r="L14599" s="16" t="str">
        <f t="shared" si="484"/>
        <v>OP</v>
      </c>
    </row>
    <row r="14600" spans="12:12">
      <c r="L14600" s="16" t="str">
        <f t="shared" si="484"/>
        <v>OP</v>
      </c>
    </row>
    <row r="14601" spans="12:12">
      <c r="L14601" s="16" t="str">
        <f t="shared" si="484"/>
        <v>OP</v>
      </c>
    </row>
    <row r="14602" spans="12:12">
      <c r="L14602" s="16" t="str">
        <f t="shared" si="484"/>
        <v>OP</v>
      </c>
    </row>
    <row r="14603" spans="12:12">
      <c r="L14603" s="16" t="str">
        <f t="shared" si="484"/>
        <v>OP</v>
      </c>
    </row>
    <row r="14604" spans="12:12">
      <c r="L14604" s="16" t="str">
        <f t="shared" si="484"/>
        <v>OP</v>
      </c>
    </row>
    <row r="14605" spans="12:12">
      <c r="L14605" s="16" t="str">
        <f t="shared" si="484"/>
        <v>OP</v>
      </c>
    </row>
    <row r="14606" spans="12:12">
      <c r="L14606" s="16" t="str">
        <f t="shared" si="484"/>
        <v>OP</v>
      </c>
    </row>
    <row r="14607" spans="12:12">
      <c r="L14607" s="16" t="str">
        <f t="shared" si="484"/>
        <v>OP</v>
      </c>
    </row>
    <row r="14608" spans="12:12">
      <c r="L14608" s="16" t="str">
        <f t="shared" si="484"/>
        <v>OP</v>
      </c>
    </row>
    <row r="14609" spans="12:12">
      <c r="L14609" s="16" t="str">
        <f t="shared" si="484"/>
        <v>OP</v>
      </c>
    </row>
    <row r="14610" spans="12:12">
      <c r="L14610" s="16" t="str">
        <f t="shared" si="484"/>
        <v>OP</v>
      </c>
    </row>
    <row r="14611" spans="12:12">
      <c r="L14611" s="16" t="str">
        <f t="shared" si="484"/>
        <v>OP</v>
      </c>
    </row>
    <row r="14612" spans="12:12">
      <c r="L14612" s="16" t="str">
        <f t="shared" si="484"/>
        <v>OP</v>
      </c>
    </row>
    <row r="14613" spans="12:12">
      <c r="L14613" s="16" t="str">
        <f t="shared" si="484"/>
        <v>OP</v>
      </c>
    </row>
    <row r="14614" spans="12:12">
      <c r="L14614" s="16" t="str">
        <f t="shared" si="484"/>
        <v>OP</v>
      </c>
    </row>
    <row r="14615" spans="12:12">
      <c r="L14615" s="16" t="str">
        <f t="shared" si="484"/>
        <v>OP</v>
      </c>
    </row>
    <row r="14616" spans="12:12">
      <c r="L14616" s="16" t="str">
        <f t="shared" si="484"/>
        <v>OP</v>
      </c>
    </row>
    <row r="14617" spans="12:12">
      <c r="L14617" s="16" t="str">
        <f t="shared" si="484"/>
        <v>OP</v>
      </c>
    </row>
    <row r="14618" spans="12:12">
      <c r="L14618" s="16" t="str">
        <f t="shared" si="484"/>
        <v>OP</v>
      </c>
    </row>
    <row r="14619" spans="12:12">
      <c r="L14619" s="16" t="str">
        <f t="shared" si="484"/>
        <v>OP</v>
      </c>
    </row>
    <row r="14620" spans="12:12">
      <c r="L14620" s="16" t="str">
        <f t="shared" si="484"/>
        <v>OP</v>
      </c>
    </row>
    <row r="14621" spans="12:12">
      <c r="L14621" s="16" t="str">
        <f t="shared" si="484"/>
        <v>OP</v>
      </c>
    </row>
    <row r="14622" spans="12:12">
      <c r="L14622" s="16" t="str">
        <f t="shared" si="484"/>
        <v>OP</v>
      </c>
    </row>
    <row r="14623" spans="12:12">
      <c r="L14623" s="16" t="str">
        <f t="shared" si="484"/>
        <v>OP</v>
      </c>
    </row>
    <row r="14624" spans="12:12">
      <c r="L14624" s="16" t="str">
        <f t="shared" si="484"/>
        <v>OP</v>
      </c>
    </row>
    <row r="14625" spans="12:12">
      <c r="L14625" s="16" t="str">
        <f t="shared" si="484"/>
        <v>OP</v>
      </c>
    </row>
    <row r="14626" spans="12:12">
      <c r="L14626" s="16" t="str">
        <f t="shared" si="484"/>
        <v>OP</v>
      </c>
    </row>
    <row r="14627" spans="12:12">
      <c r="L14627" s="16" t="str">
        <f t="shared" si="484"/>
        <v>OP</v>
      </c>
    </row>
    <row r="14628" spans="12:12">
      <c r="L14628" s="16" t="str">
        <f t="shared" si="484"/>
        <v>OP</v>
      </c>
    </row>
    <row r="14629" spans="12:12">
      <c r="L14629" s="16" t="str">
        <f t="shared" si="484"/>
        <v>OP</v>
      </c>
    </row>
    <row r="14630" spans="12:12">
      <c r="L14630" s="16" t="str">
        <f t="shared" si="484"/>
        <v>OP</v>
      </c>
    </row>
    <row r="14631" spans="12:12">
      <c r="L14631" s="16" t="str">
        <f t="shared" si="484"/>
        <v>OP</v>
      </c>
    </row>
    <row r="14632" spans="12:12">
      <c r="L14632" s="16" t="str">
        <f t="shared" si="484"/>
        <v>OP</v>
      </c>
    </row>
    <row r="14633" spans="12:12">
      <c r="L14633" s="16" t="str">
        <f t="shared" si="484"/>
        <v>OP</v>
      </c>
    </row>
    <row r="14634" spans="12:12">
      <c r="L14634" s="16" t="str">
        <f t="shared" si="484"/>
        <v>OP</v>
      </c>
    </row>
    <row r="14635" spans="12:12">
      <c r="L14635" s="16" t="str">
        <f t="shared" si="484"/>
        <v>OP</v>
      </c>
    </row>
    <row r="14636" spans="12:12">
      <c r="L14636" s="16" t="str">
        <f t="shared" si="484"/>
        <v>OP</v>
      </c>
    </row>
    <row r="14637" spans="12:12">
      <c r="L14637" s="16" t="str">
        <f t="shared" si="484"/>
        <v>OP</v>
      </c>
    </row>
    <row r="14638" spans="12:12">
      <c r="L14638" s="16" t="str">
        <f t="shared" si="484"/>
        <v>OP</v>
      </c>
    </row>
    <row r="14639" spans="12:12">
      <c r="L14639" s="16" t="str">
        <f t="shared" si="484"/>
        <v>OP</v>
      </c>
    </row>
    <row r="14640" spans="12:12">
      <c r="L14640" s="16" t="str">
        <f t="shared" si="484"/>
        <v>OP</v>
      </c>
    </row>
    <row r="14641" spans="12:12">
      <c r="L14641" s="16" t="str">
        <f t="shared" si="484"/>
        <v>OP</v>
      </c>
    </row>
    <row r="14642" spans="12:12">
      <c r="L14642" s="16" t="str">
        <f t="shared" si="484"/>
        <v>OP</v>
      </c>
    </row>
    <row r="14643" spans="12:12">
      <c r="L14643" s="16" t="str">
        <f t="shared" si="484"/>
        <v>OP</v>
      </c>
    </row>
    <row r="14644" spans="12:12">
      <c r="L14644" s="16" t="str">
        <f t="shared" si="484"/>
        <v>OP</v>
      </c>
    </row>
    <row r="14645" spans="12:12">
      <c r="L14645" s="16" t="str">
        <f t="shared" si="484"/>
        <v>OP</v>
      </c>
    </row>
    <row r="14646" spans="12:12">
      <c r="L14646" s="16" t="str">
        <f t="shared" si="484"/>
        <v>OP</v>
      </c>
    </row>
    <row r="14647" spans="12:12">
      <c r="L14647" s="16" t="str">
        <f t="shared" si="484"/>
        <v>OP</v>
      </c>
    </row>
    <row r="14648" spans="12:12">
      <c r="L14648" s="16" t="str">
        <f t="shared" si="484"/>
        <v>OP</v>
      </c>
    </row>
    <row r="14649" spans="12:12">
      <c r="L14649" s="16" t="str">
        <f t="shared" si="484"/>
        <v>OP</v>
      </c>
    </row>
    <row r="14650" spans="12:12">
      <c r="L14650" s="16" t="str">
        <f t="shared" si="484"/>
        <v>OP</v>
      </c>
    </row>
    <row r="14651" spans="12:12">
      <c r="L14651" s="16" t="str">
        <f t="shared" si="484"/>
        <v>OP</v>
      </c>
    </row>
    <row r="14652" spans="12:12">
      <c r="L14652" s="16" t="str">
        <f t="shared" si="484"/>
        <v>OP</v>
      </c>
    </row>
    <row r="14653" spans="12:12">
      <c r="L14653" s="16" t="str">
        <f t="shared" si="484"/>
        <v>OP</v>
      </c>
    </row>
    <row r="14654" spans="12:12">
      <c r="L14654" s="16" t="str">
        <f t="shared" si="484"/>
        <v>OP</v>
      </c>
    </row>
    <row r="14655" spans="12:12">
      <c r="L14655" s="16" t="str">
        <f t="shared" si="484"/>
        <v>OP</v>
      </c>
    </row>
    <row r="14656" spans="12:12">
      <c r="L14656" s="16" t="str">
        <f t="shared" si="484"/>
        <v>OP</v>
      </c>
    </row>
    <row r="14657" spans="12:12">
      <c r="L14657" s="16" t="str">
        <f t="shared" si="484"/>
        <v>OP</v>
      </c>
    </row>
    <row r="14658" spans="12:12">
      <c r="L14658" s="16" t="str">
        <f t="shared" si="484"/>
        <v>OP</v>
      </c>
    </row>
    <row r="14659" spans="12:12">
      <c r="L14659" s="16" t="str">
        <f t="shared" si="484"/>
        <v>OP</v>
      </c>
    </row>
    <row r="14660" spans="12:12">
      <c r="L14660" s="16" t="str">
        <f t="shared" si="484"/>
        <v>OP</v>
      </c>
    </row>
    <row r="14661" spans="12:12">
      <c r="L14661" s="16" t="str">
        <f t="shared" si="484"/>
        <v>OP</v>
      </c>
    </row>
    <row r="14662" spans="12:12">
      <c r="L14662" s="16" t="str">
        <f t="shared" ref="L14662:L14725" si="485">IF(J14662&lt;0.9993,"OP","")</f>
        <v>OP</v>
      </c>
    </row>
    <row r="14663" spans="12:12">
      <c r="L14663" s="16" t="str">
        <f t="shared" si="485"/>
        <v>OP</v>
      </c>
    </row>
    <row r="14664" spans="12:12">
      <c r="L14664" s="16" t="str">
        <f t="shared" si="485"/>
        <v>OP</v>
      </c>
    </row>
    <row r="14665" spans="12:12">
      <c r="L14665" s="16" t="str">
        <f t="shared" si="485"/>
        <v>OP</v>
      </c>
    </row>
    <row r="14666" spans="12:12">
      <c r="L14666" s="16" t="str">
        <f t="shared" si="485"/>
        <v>OP</v>
      </c>
    </row>
    <row r="14667" spans="12:12">
      <c r="L14667" s="16" t="str">
        <f t="shared" si="485"/>
        <v>OP</v>
      </c>
    </row>
    <row r="14668" spans="12:12">
      <c r="L14668" s="16" t="str">
        <f t="shared" si="485"/>
        <v>OP</v>
      </c>
    </row>
    <row r="14669" spans="12:12">
      <c r="L14669" s="16" t="str">
        <f t="shared" si="485"/>
        <v>OP</v>
      </c>
    </row>
    <row r="14670" spans="12:12">
      <c r="L14670" s="16" t="str">
        <f t="shared" si="485"/>
        <v>OP</v>
      </c>
    </row>
    <row r="14671" spans="12:12">
      <c r="L14671" s="16" t="str">
        <f t="shared" si="485"/>
        <v>OP</v>
      </c>
    </row>
    <row r="14672" spans="12:12">
      <c r="L14672" s="16" t="str">
        <f t="shared" si="485"/>
        <v>OP</v>
      </c>
    </row>
    <row r="14673" spans="12:12">
      <c r="L14673" s="16" t="str">
        <f t="shared" si="485"/>
        <v>OP</v>
      </c>
    </row>
    <row r="14674" spans="12:12">
      <c r="L14674" s="16" t="str">
        <f t="shared" si="485"/>
        <v>OP</v>
      </c>
    </row>
    <row r="14675" spans="12:12">
      <c r="L14675" s="16" t="str">
        <f t="shared" si="485"/>
        <v>OP</v>
      </c>
    </row>
    <row r="14676" spans="12:12">
      <c r="L14676" s="16" t="str">
        <f t="shared" si="485"/>
        <v>OP</v>
      </c>
    </row>
    <row r="14677" spans="12:12">
      <c r="L14677" s="16" t="str">
        <f t="shared" si="485"/>
        <v>OP</v>
      </c>
    </row>
    <row r="14678" spans="12:12">
      <c r="L14678" s="16" t="str">
        <f t="shared" si="485"/>
        <v>OP</v>
      </c>
    </row>
    <row r="14679" spans="12:12">
      <c r="L14679" s="16" t="str">
        <f t="shared" si="485"/>
        <v>OP</v>
      </c>
    </row>
    <row r="14680" spans="12:12">
      <c r="L14680" s="16" t="str">
        <f t="shared" si="485"/>
        <v>OP</v>
      </c>
    </row>
    <row r="14681" spans="12:12">
      <c r="L14681" s="16" t="str">
        <f t="shared" si="485"/>
        <v>OP</v>
      </c>
    </row>
    <row r="14682" spans="12:12">
      <c r="L14682" s="16" t="str">
        <f t="shared" si="485"/>
        <v>OP</v>
      </c>
    </row>
    <row r="14683" spans="12:12">
      <c r="L14683" s="16" t="str">
        <f t="shared" si="485"/>
        <v>OP</v>
      </c>
    </row>
    <row r="14684" spans="12:12">
      <c r="L14684" s="16" t="str">
        <f t="shared" si="485"/>
        <v>OP</v>
      </c>
    </row>
    <row r="14685" spans="12:12">
      <c r="L14685" s="16" t="str">
        <f t="shared" si="485"/>
        <v>OP</v>
      </c>
    </row>
    <row r="14686" spans="12:12">
      <c r="L14686" s="16" t="str">
        <f t="shared" si="485"/>
        <v>OP</v>
      </c>
    </row>
    <row r="14687" spans="12:12">
      <c r="L14687" s="16" t="str">
        <f t="shared" si="485"/>
        <v>OP</v>
      </c>
    </row>
    <row r="14688" spans="12:12">
      <c r="L14688" s="16" t="str">
        <f t="shared" si="485"/>
        <v>OP</v>
      </c>
    </row>
    <row r="14689" spans="12:12">
      <c r="L14689" s="16" t="str">
        <f t="shared" si="485"/>
        <v>OP</v>
      </c>
    </row>
    <row r="14690" spans="12:12">
      <c r="L14690" s="16" t="str">
        <f t="shared" si="485"/>
        <v>OP</v>
      </c>
    </row>
    <row r="14691" spans="12:12">
      <c r="L14691" s="16" t="str">
        <f t="shared" si="485"/>
        <v>OP</v>
      </c>
    </row>
    <row r="14692" spans="12:12">
      <c r="L14692" s="16" t="str">
        <f t="shared" si="485"/>
        <v>OP</v>
      </c>
    </row>
    <row r="14693" spans="12:12">
      <c r="L14693" s="16" t="str">
        <f t="shared" si="485"/>
        <v>OP</v>
      </c>
    </row>
    <row r="14694" spans="12:12">
      <c r="L14694" s="16" t="str">
        <f t="shared" si="485"/>
        <v>OP</v>
      </c>
    </row>
    <row r="14695" spans="12:12">
      <c r="L14695" s="16" t="str">
        <f t="shared" si="485"/>
        <v>OP</v>
      </c>
    </row>
    <row r="14696" spans="12:12">
      <c r="L14696" s="16" t="str">
        <f t="shared" si="485"/>
        <v>OP</v>
      </c>
    </row>
    <row r="14697" spans="12:12">
      <c r="L14697" s="16" t="str">
        <f t="shared" si="485"/>
        <v>OP</v>
      </c>
    </row>
    <row r="14698" spans="12:12">
      <c r="L14698" s="16" t="str">
        <f t="shared" si="485"/>
        <v>OP</v>
      </c>
    </row>
    <row r="14699" spans="12:12">
      <c r="L14699" s="16" t="str">
        <f t="shared" si="485"/>
        <v>OP</v>
      </c>
    </row>
    <row r="14700" spans="12:12">
      <c r="L14700" s="16" t="str">
        <f t="shared" si="485"/>
        <v>OP</v>
      </c>
    </row>
    <row r="14701" spans="12:12">
      <c r="L14701" s="16" t="str">
        <f t="shared" si="485"/>
        <v>OP</v>
      </c>
    </row>
    <row r="14702" spans="12:12">
      <c r="L14702" s="16" t="str">
        <f t="shared" si="485"/>
        <v>OP</v>
      </c>
    </row>
    <row r="14703" spans="12:12">
      <c r="L14703" s="16" t="str">
        <f t="shared" si="485"/>
        <v>OP</v>
      </c>
    </row>
    <row r="14704" spans="12:12">
      <c r="L14704" s="16" t="str">
        <f t="shared" si="485"/>
        <v>OP</v>
      </c>
    </row>
    <row r="14705" spans="12:12">
      <c r="L14705" s="16" t="str">
        <f t="shared" si="485"/>
        <v>OP</v>
      </c>
    </row>
    <row r="14706" spans="12:12">
      <c r="L14706" s="16" t="str">
        <f t="shared" si="485"/>
        <v>OP</v>
      </c>
    </row>
    <row r="14707" spans="12:12">
      <c r="L14707" s="16" t="str">
        <f t="shared" si="485"/>
        <v>OP</v>
      </c>
    </row>
    <row r="14708" spans="12:12">
      <c r="L14708" s="16" t="str">
        <f t="shared" si="485"/>
        <v>OP</v>
      </c>
    </row>
    <row r="14709" spans="12:12">
      <c r="L14709" s="16" t="str">
        <f t="shared" si="485"/>
        <v>OP</v>
      </c>
    </row>
    <row r="14710" spans="12:12">
      <c r="L14710" s="16" t="str">
        <f t="shared" si="485"/>
        <v>OP</v>
      </c>
    </row>
    <row r="14711" spans="12:12">
      <c r="L14711" s="16" t="str">
        <f t="shared" si="485"/>
        <v>OP</v>
      </c>
    </row>
    <row r="14712" spans="12:12">
      <c r="L14712" s="16" t="str">
        <f t="shared" si="485"/>
        <v>OP</v>
      </c>
    </row>
    <row r="14713" spans="12:12">
      <c r="L14713" s="16" t="str">
        <f t="shared" si="485"/>
        <v>OP</v>
      </c>
    </row>
    <row r="14714" spans="12:12">
      <c r="L14714" s="16" t="str">
        <f t="shared" si="485"/>
        <v>OP</v>
      </c>
    </row>
    <row r="14715" spans="12:12">
      <c r="L14715" s="16" t="str">
        <f t="shared" si="485"/>
        <v>OP</v>
      </c>
    </row>
    <row r="14716" spans="12:12">
      <c r="L14716" s="16" t="str">
        <f t="shared" si="485"/>
        <v>OP</v>
      </c>
    </row>
    <row r="14717" spans="12:12">
      <c r="L14717" s="16" t="str">
        <f t="shared" si="485"/>
        <v>OP</v>
      </c>
    </row>
    <row r="14718" spans="12:12">
      <c r="L14718" s="16" t="str">
        <f t="shared" si="485"/>
        <v>OP</v>
      </c>
    </row>
    <row r="14719" spans="12:12">
      <c r="L14719" s="16" t="str">
        <f t="shared" si="485"/>
        <v>OP</v>
      </c>
    </row>
    <row r="14720" spans="12:12">
      <c r="L14720" s="16" t="str">
        <f t="shared" si="485"/>
        <v>OP</v>
      </c>
    </row>
    <row r="14721" spans="12:12">
      <c r="L14721" s="16" t="str">
        <f t="shared" si="485"/>
        <v>OP</v>
      </c>
    </row>
    <row r="14722" spans="12:12">
      <c r="L14722" s="16" t="str">
        <f t="shared" si="485"/>
        <v>OP</v>
      </c>
    </row>
    <row r="14723" spans="12:12">
      <c r="L14723" s="16" t="str">
        <f t="shared" si="485"/>
        <v>OP</v>
      </c>
    </row>
    <row r="14724" spans="12:12">
      <c r="L14724" s="16" t="str">
        <f t="shared" si="485"/>
        <v>OP</v>
      </c>
    </row>
    <row r="14725" spans="12:12">
      <c r="L14725" s="16" t="str">
        <f t="shared" si="485"/>
        <v>OP</v>
      </c>
    </row>
    <row r="14726" spans="12:12">
      <c r="L14726" s="16" t="str">
        <f t="shared" ref="L14726:L14789" si="486">IF(J14726&lt;0.9993,"OP","")</f>
        <v>OP</v>
      </c>
    </row>
    <row r="14727" spans="12:12">
      <c r="L14727" s="16" t="str">
        <f t="shared" si="486"/>
        <v>OP</v>
      </c>
    </row>
    <row r="14728" spans="12:12">
      <c r="L14728" s="16" t="str">
        <f t="shared" si="486"/>
        <v>OP</v>
      </c>
    </row>
    <row r="14729" spans="12:12">
      <c r="L14729" s="16" t="str">
        <f t="shared" si="486"/>
        <v>OP</v>
      </c>
    </row>
    <row r="14730" spans="12:12">
      <c r="L14730" s="16" t="str">
        <f t="shared" si="486"/>
        <v>OP</v>
      </c>
    </row>
    <row r="14731" spans="12:12">
      <c r="L14731" s="16" t="str">
        <f t="shared" si="486"/>
        <v>OP</v>
      </c>
    </row>
    <row r="14732" spans="12:12">
      <c r="L14732" s="16" t="str">
        <f t="shared" si="486"/>
        <v>OP</v>
      </c>
    </row>
    <row r="14733" spans="12:12">
      <c r="L14733" s="16" t="str">
        <f t="shared" si="486"/>
        <v>OP</v>
      </c>
    </row>
    <row r="14734" spans="12:12">
      <c r="L14734" s="16" t="str">
        <f t="shared" si="486"/>
        <v>OP</v>
      </c>
    </row>
    <row r="14735" spans="12:12">
      <c r="L14735" s="16" t="str">
        <f t="shared" si="486"/>
        <v>OP</v>
      </c>
    </row>
    <row r="14736" spans="12:12">
      <c r="L14736" s="16" t="str">
        <f t="shared" si="486"/>
        <v>OP</v>
      </c>
    </row>
    <row r="14737" spans="12:12">
      <c r="L14737" s="16" t="str">
        <f t="shared" si="486"/>
        <v>OP</v>
      </c>
    </row>
    <row r="14738" spans="12:12">
      <c r="L14738" s="16" t="str">
        <f t="shared" si="486"/>
        <v>OP</v>
      </c>
    </row>
    <row r="14739" spans="12:12">
      <c r="L14739" s="16" t="str">
        <f t="shared" si="486"/>
        <v>OP</v>
      </c>
    </row>
    <row r="14740" spans="12:12">
      <c r="L14740" s="16" t="str">
        <f t="shared" si="486"/>
        <v>OP</v>
      </c>
    </row>
    <row r="14741" spans="12:12">
      <c r="L14741" s="16" t="str">
        <f t="shared" si="486"/>
        <v>OP</v>
      </c>
    </row>
    <row r="14742" spans="12:12">
      <c r="L14742" s="16" t="str">
        <f t="shared" si="486"/>
        <v>OP</v>
      </c>
    </row>
    <row r="14743" spans="12:12">
      <c r="L14743" s="16" t="str">
        <f t="shared" si="486"/>
        <v>OP</v>
      </c>
    </row>
    <row r="14744" spans="12:12">
      <c r="L14744" s="16" t="str">
        <f t="shared" si="486"/>
        <v>OP</v>
      </c>
    </row>
    <row r="14745" spans="12:12">
      <c r="L14745" s="16" t="str">
        <f t="shared" si="486"/>
        <v>OP</v>
      </c>
    </row>
    <row r="14746" spans="12:12">
      <c r="L14746" s="16" t="str">
        <f t="shared" si="486"/>
        <v>OP</v>
      </c>
    </row>
    <row r="14747" spans="12:12">
      <c r="L14747" s="16" t="str">
        <f t="shared" si="486"/>
        <v>OP</v>
      </c>
    </row>
    <row r="14748" spans="12:12">
      <c r="L14748" s="16" t="str">
        <f t="shared" si="486"/>
        <v>OP</v>
      </c>
    </row>
    <row r="14749" spans="12:12">
      <c r="L14749" s="16" t="str">
        <f t="shared" si="486"/>
        <v>OP</v>
      </c>
    </row>
    <row r="14750" spans="12:12">
      <c r="L14750" s="16" t="str">
        <f t="shared" si="486"/>
        <v>OP</v>
      </c>
    </row>
    <row r="14751" spans="12:12">
      <c r="L14751" s="16" t="str">
        <f t="shared" si="486"/>
        <v>OP</v>
      </c>
    </row>
    <row r="14752" spans="12:12">
      <c r="L14752" s="16" t="str">
        <f t="shared" si="486"/>
        <v>OP</v>
      </c>
    </row>
    <row r="14753" spans="12:12">
      <c r="L14753" s="16" t="str">
        <f t="shared" si="486"/>
        <v>OP</v>
      </c>
    </row>
    <row r="14754" spans="12:12">
      <c r="L14754" s="16" t="str">
        <f t="shared" si="486"/>
        <v>OP</v>
      </c>
    </row>
    <row r="14755" spans="12:12">
      <c r="L14755" s="16" t="str">
        <f t="shared" si="486"/>
        <v>OP</v>
      </c>
    </row>
    <row r="14756" spans="12:12">
      <c r="L14756" s="16" t="str">
        <f t="shared" si="486"/>
        <v>OP</v>
      </c>
    </row>
    <row r="14757" spans="12:12">
      <c r="L14757" s="16" t="str">
        <f t="shared" si="486"/>
        <v>OP</v>
      </c>
    </row>
    <row r="14758" spans="12:12">
      <c r="L14758" s="16" t="str">
        <f t="shared" si="486"/>
        <v>OP</v>
      </c>
    </row>
    <row r="14759" spans="12:12">
      <c r="L14759" s="16" t="str">
        <f t="shared" si="486"/>
        <v>OP</v>
      </c>
    </row>
    <row r="14760" spans="12:12">
      <c r="L14760" s="16" t="str">
        <f t="shared" si="486"/>
        <v>OP</v>
      </c>
    </row>
    <row r="14761" spans="12:12">
      <c r="L14761" s="16" t="str">
        <f t="shared" si="486"/>
        <v>OP</v>
      </c>
    </row>
    <row r="14762" spans="12:12">
      <c r="L14762" s="16" t="str">
        <f t="shared" si="486"/>
        <v>OP</v>
      </c>
    </row>
    <row r="14763" spans="12:12">
      <c r="L14763" s="16" t="str">
        <f t="shared" si="486"/>
        <v>OP</v>
      </c>
    </row>
    <row r="14764" spans="12:12">
      <c r="L14764" s="16" t="str">
        <f t="shared" si="486"/>
        <v>OP</v>
      </c>
    </row>
    <row r="14765" spans="12:12">
      <c r="L14765" s="16" t="str">
        <f t="shared" si="486"/>
        <v>OP</v>
      </c>
    </row>
    <row r="14766" spans="12:12">
      <c r="L14766" s="16" t="str">
        <f t="shared" si="486"/>
        <v>OP</v>
      </c>
    </row>
    <row r="14767" spans="12:12">
      <c r="L14767" s="16" t="str">
        <f t="shared" si="486"/>
        <v>OP</v>
      </c>
    </row>
    <row r="14768" spans="12:12">
      <c r="L14768" s="16" t="str">
        <f t="shared" si="486"/>
        <v>OP</v>
      </c>
    </row>
    <row r="14769" spans="12:12">
      <c r="L14769" s="16" t="str">
        <f t="shared" si="486"/>
        <v>OP</v>
      </c>
    </row>
    <row r="14770" spans="12:12">
      <c r="L14770" s="16" t="str">
        <f t="shared" si="486"/>
        <v>OP</v>
      </c>
    </row>
    <row r="14771" spans="12:12">
      <c r="L14771" s="16" t="str">
        <f t="shared" si="486"/>
        <v>OP</v>
      </c>
    </row>
    <row r="14772" spans="12:12">
      <c r="L14772" s="16" t="str">
        <f t="shared" si="486"/>
        <v>OP</v>
      </c>
    </row>
    <row r="14773" spans="12:12">
      <c r="L14773" s="16" t="str">
        <f t="shared" si="486"/>
        <v>OP</v>
      </c>
    </row>
    <row r="14774" spans="12:12">
      <c r="L14774" s="16" t="str">
        <f t="shared" si="486"/>
        <v>OP</v>
      </c>
    </row>
    <row r="14775" spans="12:12">
      <c r="L14775" s="16" t="str">
        <f t="shared" si="486"/>
        <v>OP</v>
      </c>
    </row>
    <row r="14776" spans="12:12">
      <c r="L14776" s="16" t="str">
        <f t="shared" si="486"/>
        <v>OP</v>
      </c>
    </row>
    <row r="14777" spans="12:12">
      <c r="L14777" s="16" t="str">
        <f t="shared" si="486"/>
        <v>OP</v>
      </c>
    </row>
    <row r="14778" spans="12:12">
      <c r="L14778" s="16" t="str">
        <f t="shared" si="486"/>
        <v>OP</v>
      </c>
    </row>
    <row r="14779" spans="12:12">
      <c r="L14779" s="16" t="str">
        <f t="shared" si="486"/>
        <v>OP</v>
      </c>
    </row>
    <row r="14780" spans="12:12">
      <c r="L14780" s="16" t="str">
        <f t="shared" si="486"/>
        <v>OP</v>
      </c>
    </row>
    <row r="14781" spans="12:12">
      <c r="L14781" s="16" t="str">
        <f t="shared" si="486"/>
        <v>OP</v>
      </c>
    </row>
    <row r="14782" spans="12:12">
      <c r="L14782" s="16" t="str">
        <f t="shared" si="486"/>
        <v>OP</v>
      </c>
    </row>
    <row r="14783" spans="12:12">
      <c r="L14783" s="16" t="str">
        <f t="shared" si="486"/>
        <v>OP</v>
      </c>
    </row>
    <row r="14784" spans="12:12">
      <c r="L14784" s="16" t="str">
        <f t="shared" si="486"/>
        <v>OP</v>
      </c>
    </row>
    <row r="14785" spans="12:12">
      <c r="L14785" s="16" t="str">
        <f t="shared" si="486"/>
        <v>OP</v>
      </c>
    </row>
    <row r="14786" spans="12:12">
      <c r="L14786" s="16" t="str">
        <f t="shared" si="486"/>
        <v>OP</v>
      </c>
    </row>
    <row r="14787" spans="12:12">
      <c r="L14787" s="16" t="str">
        <f t="shared" si="486"/>
        <v>OP</v>
      </c>
    </row>
    <row r="14788" spans="12:12">
      <c r="L14788" s="16" t="str">
        <f t="shared" si="486"/>
        <v>OP</v>
      </c>
    </row>
    <row r="14789" spans="12:12">
      <c r="L14789" s="16" t="str">
        <f t="shared" si="486"/>
        <v>OP</v>
      </c>
    </row>
    <row r="14790" spans="12:12">
      <c r="L14790" s="16" t="str">
        <f t="shared" ref="L14790:L14853" si="487">IF(J14790&lt;0.9993,"OP","")</f>
        <v>OP</v>
      </c>
    </row>
    <row r="14791" spans="12:12">
      <c r="L14791" s="16" t="str">
        <f t="shared" si="487"/>
        <v>OP</v>
      </c>
    </row>
    <row r="14792" spans="12:12">
      <c r="L14792" s="16" t="str">
        <f t="shared" si="487"/>
        <v>OP</v>
      </c>
    </row>
    <row r="14793" spans="12:12">
      <c r="L14793" s="16" t="str">
        <f t="shared" si="487"/>
        <v>OP</v>
      </c>
    </row>
    <row r="14794" spans="12:12">
      <c r="L14794" s="16" t="str">
        <f t="shared" si="487"/>
        <v>OP</v>
      </c>
    </row>
    <row r="14795" spans="12:12">
      <c r="L14795" s="16" t="str">
        <f t="shared" si="487"/>
        <v>OP</v>
      </c>
    </row>
    <row r="14796" spans="12:12">
      <c r="L14796" s="16" t="str">
        <f t="shared" si="487"/>
        <v>OP</v>
      </c>
    </row>
    <row r="14797" spans="12:12">
      <c r="L14797" s="16" t="str">
        <f t="shared" si="487"/>
        <v>OP</v>
      </c>
    </row>
    <row r="14798" spans="12:12">
      <c r="L14798" s="16" t="str">
        <f t="shared" si="487"/>
        <v>OP</v>
      </c>
    </row>
    <row r="14799" spans="12:12">
      <c r="L14799" s="16" t="str">
        <f t="shared" si="487"/>
        <v>OP</v>
      </c>
    </row>
    <row r="14800" spans="12:12">
      <c r="L14800" s="16" t="str">
        <f t="shared" si="487"/>
        <v>OP</v>
      </c>
    </row>
    <row r="14801" spans="12:12">
      <c r="L14801" s="16" t="str">
        <f t="shared" si="487"/>
        <v>OP</v>
      </c>
    </row>
    <row r="14802" spans="12:12">
      <c r="L14802" s="16" t="str">
        <f t="shared" si="487"/>
        <v>OP</v>
      </c>
    </row>
    <row r="14803" spans="12:12">
      <c r="L14803" s="16" t="str">
        <f t="shared" si="487"/>
        <v>OP</v>
      </c>
    </row>
    <row r="14804" spans="12:12">
      <c r="L14804" s="16" t="str">
        <f t="shared" si="487"/>
        <v>OP</v>
      </c>
    </row>
    <row r="14805" spans="12:12">
      <c r="L14805" s="16" t="str">
        <f t="shared" si="487"/>
        <v>OP</v>
      </c>
    </row>
    <row r="14806" spans="12:12">
      <c r="L14806" s="16" t="str">
        <f t="shared" si="487"/>
        <v>OP</v>
      </c>
    </row>
    <row r="14807" spans="12:12">
      <c r="L14807" s="16" t="str">
        <f t="shared" si="487"/>
        <v>OP</v>
      </c>
    </row>
    <row r="14808" spans="12:12">
      <c r="L14808" s="16" t="str">
        <f t="shared" si="487"/>
        <v>OP</v>
      </c>
    </row>
    <row r="14809" spans="12:12">
      <c r="L14809" s="16" t="str">
        <f t="shared" si="487"/>
        <v>OP</v>
      </c>
    </row>
    <row r="14810" spans="12:12">
      <c r="L14810" s="16" t="str">
        <f t="shared" si="487"/>
        <v>OP</v>
      </c>
    </row>
    <row r="14811" spans="12:12">
      <c r="L14811" s="16" t="str">
        <f t="shared" si="487"/>
        <v>OP</v>
      </c>
    </row>
    <row r="14812" spans="12:12">
      <c r="L14812" s="16" t="str">
        <f t="shared" si="487"/>
        <v>OP</v>
      </c>
    </row>
    <row r="14813" spans="12:12">
      <c r="L14813" s="16" t="str">
        <f t="shared" si="487"/>
        <v>OP</v>
      </c>
    </row>
    <row r="14814" spans="12:12">
      <c r="L14814" s="16" t="str">
        <f t="shared" si="487"/>
        <v>OP</v>
      </c>
    </row>
    <row r="14815" spans="12:12">
      <c r="L14815" s="16" t="str">
        <f t="shared" si="487"/>
        <v>OP</v>
      </c>
    </row>
    <row r="14816" spans="12:12">
      <c r="L14816" s="16" t="str">
        <f t="shared" si="487"/>
        <v>OP</v>
      </c>
    </row>
    <row r="14817" spans="12:12">
      <c r="L14817" s="16" t="str">
        <f t="shared" si="487"/>
        <v>OP</v>
      </c>
    </row>
    <row r="14818" spans="12:12">
      <c r="L14818" s="16" t="str">
        <f t="shared" si="487"/>
        <v>OP</v>
      </c>
    </row>
    <row r="14819" spans="12:12">
      <c r="L14819" s="16" t="str">
        <f t="shared" si="487"/>
        <v>OP</v>
      </c>
    </row>
    <row r="14820" spans="12:12">
      <c r="L14820" s="16" t="str">
        <f t="shared" si="487"/>
        <v>OP</v>
      </c>
    </row>
    <row r="14821" spans="12:12">
      <c r="L14821" s="16" t="str">
        <f t="shared" si="487"/>
        <v>OP</v>
      </c>
    </row>
    <row r="14822" spans="12:12">
      <c r="L14822" s="16" t="str">
        <f t="shared" si="487"/>
        <v>OP</v>
      </c>
    </row>
    <row r="14823" spans="12:12">
      <c r="L14823" s="16" t="str">
        <f t="shared" si="487"/>
        <v>OP</v>
      </c>
    </row>
    <row r="14824" spans="12:12">
      <c r="L14824" s="16" t="str">
        <f t="shared" si="487"/>
        <v>OP</v>
      </c>
    </row>
    <row r="14825" spans="12:12">
      <c r="L14825" s="16" t="str">
        <f t="shared" si="487"/>
        <v>OP</v>
      </c>
    </row>
    <row r="14826" spans="12:12">
      <c r="L14826" s="16" t="str">
        <f t="shared" si="487"/>
        <v>OP</v>
      </c>
    </row>
    <row r="14827" spans="12:12">
      <c r="L14827" s="16" t="str">
        <f t="shared" si="487"/>
        <v>OP</v>
      </c>
    </row>
    <row r="14828" spans="12:12">
      <c r="L14828" s="16" t="str">
        <f t="shared" si="487"/>
        <v>OP</v>
      </c>
    </row>
    <row r="14829" spans="12:12">
      <c r="L14829" s="16" t="str">
        <f t="shared" si="487"/>
        <v>OP</v>
      </c>
    </row>
    <row r="14830" spans="12:12">
      <c r="L14830" s="16" t="str">
        <f t="shared" si="487"/>
        <v>OP</v>
      </c>
    </row>
    <row r="14831" spans="12:12">
      <c r="L14831" s="16" t="str">
        <f t="shared" si="487"/>
        <v>OP</v>
      </c>
    </row>
    <row r="14832" spans="12:12">
      <c r="L14832" s="16" t="str">
        <f t="shared" si="487"/>
        <v>OP</v>
      </c>
    </row>
    <row r="14833" spans="12:12">
      <c r="L14833" s="16" t="str">
        <f t="shared" si="487"/>
        <v>OP</v>
      </c>
    </row>
    <row r="14834" spans="12:12">
      <c r="L14834" s="16" t="str">
        <f t="shared" si="487"/>
        <v>OP</v>
      </c>
    </row>
    <row r="14835" spans="12:12">
      <c r="L14835" s="16" t="str">
        <f t="shared" si="487"/>
        <v>OP</v>
      </c>
    </row>
    <row r="14836" spans="12:12">
      <c r="L14836" s="16" t="str">
        <f t="shared" si="487"/>
        <v>OP</v>
      </c>
    </row>
    <row r="14837" spans="12:12">
      <c r="L14837" s="16" t="str">
        <f t="shared" si="487"/>
        <v>OP</v>
      </c>
    </row>
    <row r="14838" spans="12:12">
      <c r="L14838" s="16" t="str">
        <f t="shared" si="487"/>
        <v>OP</v>
      </c>
    </row>
    <row r="14839" spans="12:12">
      <c r="L14839" s="16" t="str">
        <f t="shared" si="487"/>
        <v>OP</v>
      </c>
    </row>
    <row r="14840" spans="12:12">
      <c r="L14840" s="16" t="str">
        <f t="shared" si="487"/>
        <v>OP</v>
      </c>
    </row>
    <row r="14841" spans="12:12">
      <c r="L14841" s="16" t="str">
        <f t="shared" si="487"/>
        <v>OP</v>
      </c>
    </row>
    <row r="14842" spans="12:12">
      <c r="L14842" s="16" t="str">
        <f t="shared" si="487"/>
        <v>OP</v>
      </c>
    </row>
    <row r="14843" spans="12:12">
      <c r="L14843" s="16" t="str">
        <f t="shared" si="487"/>
        <v>OP</v>
      </c>
    </row>
    <row r="14844" spans="12:12">
      <c r="L14844" s="16" t="str">
        <f t="shared" si="487"/>
        <v>OP</v>
      </c>
    </row>
    <row r="14845" spans="12:12">
      <c r="L14845" s="16" t="str">
        <f t="shared" si="487"/>
        <v>OP</v>
      </c>
    </row>
    <row r="14846" spans="12:12">
      <c r="L14846" s="16" t="str">
        <f t="shared" si="487"/>
        <v>OP</v>
      </c>
    </row>
    <row r="14847" spans="12:12">
      <c r="L14847" s="16" t="str">
        <f t="shared" si="487"/>
        <v>OP</v>
      </c>
    </row>
    <row r="14848" spans="12:12">
      <c r="L14848" s="16" t="str">
        <f t="shared" si="487"/>
        <v>OP</v>
      </c>
    </row>
    <row r="14849" spans="12:12">
      <c r="L14849" s="16" t="str">
        <f t="shared" si="487"/>
        <v>OP</v>
      </c>
    </row>
    <row r="14850" spans="12:12">
      <c r="L14850" s="16" t="str">
        <f t="shared" si="487"/>
        <v>OP</v>
      </c>
    </row>
    <row r="14851" spans="12:12">
      <c r="L14851" s="16" t="str">
        <f t="shared" si="487"/>
        <v>OP</v>
      </c>
    </row>
    <row r="14852" spans="12:12">
      <c r="L14852" s="16" t="str">
        <f t="shared" si="487"/>
        <v>OP</v>
      </c>
    </row>
    <row r="14853" spans="12:12">
      <c r="L14853" s="16" t="str">
        <f t="shared" si="487"/>
        <v>OP</v>
      </c>
    </row>
    <row r="14854" spans="12:12">
      <c r="L14854" s="16" t="str">
        <f t="shared" ref="L14854:L14917" si="488">IF(J14854&lt;0.9993,"OP","")</f>
        <v>OP</v>
      </c>
    </row>
    <row r="14855" spans="12:12">
      <c r="L14855" s="16" t="str">
        <f t="shared" si="488"/>
        <v>OP</v>
      </c>
    </row>
    <row r="14856" spans="12:12">
      <c r="L14856" s="16" t="str">
        <f t="shared" si="488"/>
        <v>OP</v>
      </c>
    </row>
    <row r="14857" spans="12:12">
      <c r="L14857" s="16" t="str">
        <f t="shared" si="488"/>
        <v>OP</v>
      </c>
    </row>
    <row r="14858" spans="12:12">
      <c r="L14858" s="16" t="str">
        <f t="shared" si="488"/>
        <v>OP</v>
      </c>
    </row>
    <row r="14859" spans="12:12">
      <c r="L14859" s="16" t="str">
        <f t="shared" si="488"/>
        <v>OP</v>
      </c>
    </row>
    <row r="14860" spans="12:12">
      <c r="L14860" s="16" t="str">
        <f t="shared" si="488"/>
        <v>OP</v>
      </c>
    </row>
    <row r="14861" spans="12:12">
      <c r="L14861" s="16" t="str">
        <f t="shared" si="488"/>
        <v>OP</v>
      </c>
    </row>
    <row r="14862" spans="12:12">
      <c r="L14862" s="16" t="str">
        <f t="shared" si="488"/>
        <v>OP</v>
      </c>
    </row>
    <row r="14863" spans="12:12">
      <c r="L14863" s="16" t="str">
        <f t="shared" si="488"/>
        <v>OP</v>
      </c>
    </row>
    <row r="14864" spans="12:12">
      <c r="L14864" s="16" t="str">
        <f t="shared" si="488"/>
        <v>OP</v>
      </c>
    </row>
    <row r="14865" spans="12:12">
      <c r="L14865" s="16" t="str">
        <f t="shared" si="488"/>
        <v>OP</v>
      </c>
    </row>
    <row r="14866" spans="12:12">
      <c r="L14866" s="16" t="str">
        <f t="shared" si="488"/>
        <v>OP</v>
      </c>
    </row>
    <row r="14867" spans="12:12">
      <c r="L14867" s="16" t="str">
        <f t="shared" si="488"/>
        <v>OP</v>
      </c>
    </row>
    <row r="14868" spans="12:12">
      <c r="L14868" s="16" t="str">
        <f t="shared" si="488"/>
        <v>OP</v>
      </c>
    </row>
    <row r="14869" spans="12:12">
      <c r="L14869" s="16" t="str">
        <f t="shared" si="488"/>
        <v>OP</v>
      </c>
    </row>
    <row r="14870" spans="12:12">
      <c r="L14870" s="16" t="str">
        <f t="shared" si="488"/>
        <v>OP</v>
      </c>
    </row>
    <row r="14871" spans="12:12">
      <c r="L14871" s="16" t="str">
        <f t="shared" si="488"/>
        <v>OP</v>
      </c>
    </row>
    <row r="14872" spans="12:12">
      <c r="L14872" s="16" t="str">
        <f t="shared" si="488"/>
        <v>OP</v>
      </c>
    </row>
    <row r="14873" spans="12:12">
      <c r="L14873" s="16" t="str">
        <f t="shared" si="488"/>
        <v>OP</v>
      </c>
    </row>
    <row r="14874" spans="12:12">
      <c r="L14874" s="16" t="str">
        <f t="shared" si="488"/>
        <v>OP</v>
      </c>
    </row>
    <row r="14875" spans="12:12">
      <c r="L14875" s="16" t="str">
        <f t="shared" si="488"/>
        <v>OP</v>
      </c>
    </row>
    <row r="14876" spans="12:12">
      <c r="L14876" s="16" t="str">
        <f t="shared" si="488"/>
        <v>OP</v>
      </c>
    </row>
    <row r="14877" spans="12:12">
      <c r="L14877" s="16" t="str">
        <f t="shared" si="488"/>
        <v>OP</v>
      </c>
    </row>
    <row r="14878" spans="12:12">
      <c r="L14878" s="16" t="str">
        <f t="shared" si="488"/>
        <v>OP</v>
      </c>
    </row>
    <row r="14879" spans="12:12">
      <c r="L14879" s="16" t="str">
        <f t="shared" si="488"/>
        <v>OP</v>
      </c>
    </row>
    <row r="14880" spans="12:12">
      <c r="L14880" s="16" t="str">
        <f t="shared" si="488"/>
        <v>OP</v>
      </c>
    </row>
    <row r="14881" spans="12:12">
      <c r="L14881" s="16" t="str">
        <f t="shared" si="488"/>
        <v>OP</v>
      </c>
    </row>
    <row r="14882" spans="12:12">
      <c r="L14882" s="16" t="str">
        <f t="shared" si="488"/>
        <v>OP</v>
      </c>
    </row>
    <row r="14883" spans="12:12">
      <c r="L14883" s="16" t="str">
        <f t="shared" si="488"/>
        <v>OP</v>
      </c>
    </row>
    <row r="14884" spans="12:12">
      <c r="L14884" s="16" t="str">
        <f t="shared" si="488"/>
        <v>OP</v>
      </c>
    </row>
    <row r="14885" spans="12:12">
      <c r="L14885" s="16" t="str">
        <f t="shared" si="488"/>
        <v>OP</v>
      </c>
    </row>
    <row r="14886" spans="12:12">
      <c r="L14886" s="16" t="str">
        <f t="shared" si="488"/>
        <v>OP</v>
      </c>
    </row>
    <row r="14887" spans="12:12">
      <c r="L14887" s="16" t="str">
        <f t="shared" si="488"/>
        <v>OP</v>
      </c>
    </row>
    <row r="14888" spans="12:12">
      <c r="L14888" s="16" t="str">
        <f t="shared" si="488"/>
        <v>OP</v>
      </c>
    </row>
    <row r="14889" spans="12:12">
      <c r="L14889" s="16" t="str">
        <f t="shared" si="488"/>
        <v>OP</v>
      </c>
    </row>
    <row r="14890" spans="12:12">
      <c r="L14890" s="16" t="str">
        <f t="shared" si="488"/>
        <v>OP</v>
      </c>
    </row>
    <row r="14891" spans="12:12">
      <c r="L14891" s="16" t="str">
        <f t="shared" si="488"/>
        <v>OP</v>
      </c>
    </row>
    <row r="14892" spans="12:12">
      <c r="L14892" s="16" t="str">
        <f t="shared" si="488"/>
        <v>OP</v>
      </c>
    </row>
    <row r="14893" spans="12:12">
      <c r="L14893" s="16" t="str">
        <f t="shared" si="488"/>
        <v>OP</v>
      </c>
    </row>
    <row r="14894" spans="12:12">
      <c r="L14894" s="16" t="str">
        <f t="shared" si="488"/>
        <v>OP</v>
      </c>
    </row>
    <row r="14895" spans="12:12">
      <c r="L14895" s="16" t="str">
        <f t="shared" si="488"/>
        <v>OP</v>
      </c>
    </row>
    <row r="14896" spans="12:12">
      <c r="L14896" s="16" t="str">
        <f t="shared" si="488"/>
        <v>OP</v>
      </c>
    </row>
    <row r="14897" spans="12:12">
      <c r="L14897" s="16" t="str">
        <f t="shared" si="488"/>
        <v>OP</v>
      </c>
    </row>
    <row r="14898" spans="12:12">
      <c r="L14898" s="16" t="str">
        <f t="shared" si="488"/>
        <v>OP</v>
      </c>
    </row>
    <row r="14899" spans="12:12">
      <c r="L14899" s="16" t="str">
        <f t="shared" si="488"/>
        <v>OP</v>
      </c>
    </row>
    <row r="14900" spans="12:12">
      <c r="L14900" s="16" t="str">
        <f t="shared" si="488"/>
        <v>OP</v>
      </c>
    </row>
    <row r="14901" spans="12:12">
      <c r="L14901" s="16" t="str">
        <f t="shared" si="488"/>
        <v>OP</v>
      </c>
    </row>
    <row r="14902" spans="12:12">
      <c r="L14902" s="16" t="str">
        <f t="shared" si="488"/>
        <v>OP</v>
      </c>
    </row>
    <row r="14903" spans="12:12">
      <c r="L14903" s="16" t="str">
        <f t="shared" si="488"/>
        <v>OP</v>
      </c>
    </row>
    <row r="14904" spans="12:12">
      <c r="L14904" s="16" t="str">
        <f t="shared" si="488"/>
        <v>OP</v>
      </c>
    </row>
    <row r="14905" spans="12:12">
      <c r="L14905" s="16" t="str">
        <f t="shared" si="488"/>
        <v>OP</v>
      </c>
    </row>
    <row r="14906" spans="12:12">
      <c r="L14906" s="16" t="str">
        <f t="shared" si="488"/>
        <v>OP</v>
      </c>
    </row>
    <row r="14907" spans="12:12">
      <c r="L14907" s="16" t="str">
        <f t="shared" si="488"/>
        <v>OP</v>
      </c>
    </row>
    <row r="14908" spans="12:12">
      <c r="L14908" s="16" t="str">
        <f t="shared" si="488"/>
        <v>OP</v>
      </c>
    </row>
    <row r="14909" spans="12:12">
      <c r="L14909" s="16" t="str">
        <f t="shared" si="488"/>
        <v>OP</v>
      </c>
    </row>
    <row r="14910" spans="12:12">
      <c r="L14910" s="16" t="str">
        <f t="shared" si="488"/>
        <v>OP</v>
      </c>
    </row>
    <row r="14911" spans="12:12">
      <c r="L14911" s="16" t="str">
        <f t="shared" si="488"/>
        <v>OP</v>
      </c>
    </row>
    <row r="14912" spans="12:12">
      <c r="L14912" s="16" t="str">
        <f t="shared" si="488"/>
        <v>OP</v>
      </c>
    </row>
    <row r="14913" spans="12:12">
      <c r="L14913" s="16" t="str">
        <f t="shared" si="488"/>
        <v>OP</v>
      </c>
    </row>
    <row r="14914" spans="12:12">
      <c r="L14914" s="16" t="str">
        <f t="shared" si="488"/>
        <v>OP</v>
      </c>
    </row>
    <row r="14915" spans="12:12">
      <c r="L14915" s="16" t="str">
        <f t="shared" si="488"/>
        <v>OP</v>
      </c>
    </row>
    <row r="14916" spans="12:12">
      <c r="L14916" s="16" t="str">
        <f t="shared" si="488"/>
        <v>OP</v>
      </c>
    </row>
    <row r="14917" spans="12:12">
      <c r="L14917" s="16" t="str">
        <f t="shared" si="488"/>
        <v>OP</v>
      </c>
    </row>
    <row r="14918" spans="12:12">
      <c r="L14918" s="16" t="str">
        <f t="shared" ref="L14918:L14981" si="489">IF(J14918&lt;0.9993,"OP","")</f>
        <v>OP</v>
      </c>
    </row>
    <row r="14919" spans="12:12">
      <c r="L14919" s="16" t="str">
        <f t="shared" si="489"/>
        <v>OP</v>
      </c>
    </row>
    <row r="14920" spans="12:12">
      <c r="L14920" s="16" t="str">
        <f t="shared" si="489"/>
        <v>OP</v>
      </c>
    </row>
    <row r="14921" spans="12:12">
      <c r="L14921" s="16" t="str">
        <f t="shared" si="489"/>
        <v>OP</v>
      </c>
    </row>
    <row r="14922" spans="12:12">
      <c r="L14922" s="16" t="str">
        <f t="shared" si="489"/>
        <v>OP</v>
      </c>
    </row>
    <row r="14923" spans="12:12">
      <c r="L14923" s="16" t="str">
        <f t="shared" si="489"/>
        <v>OP</v>
      </c>
    </row>
    <row r="14924" spans="12:12">
      <c r="L14924" s="16" t="str">
        <f t="shared" si="489"/>
        <v>OP</v>
      </c>
    </row>
    <row r="14925" spans="12:12">
      <c r="L14925" s="16" t="str">
        <f t="shared" si="489"/>
        <v>OP</v>
      </c>
    </row>
    <row r="14926" spans="12:12">
      <c r="L14926" s="16" t="str">
        <f t="shared" si="489"/>
        <v>OP</v>
      </c>
    </row>
    <row r="14927" spans="12:12">
      <c r="L14927" s="16" t="str">
        <f t="shared" si="489"/>
        <v>OP</v>
      </c>
    </row>
    <row r="14928" spans="12:12">
      <c r="L14928" s="16" t="str">
        <f t="shared" si="489"/>
        <v>OP</v>
      </c>
    </row>
    <row r="14929" spans="12:12">
      <c r="L14929" s="16" t="str">
        <f t="shared" si="489"/>
        <v>OP</v>
      </c>
    </row>
    <row r="14930" spans="12:12">
      <c r="L14930" s="16" t="str">
        <f t="shared" si="489"/>
        <v>OP</v>
      </c>
    </row>
    <row r="14931" spans="12:12">
      <c r="L14931" s="16" t="str">
        <f t="shared" si="489"/>
        <v>OP</v>
      </c>
    </row>
    <row r="14932" spans="12:12">
      <c r="L14932" s="16" t="str">
        <f t="shared" si="489"/>
        <v>OP</v>
      </c>
    </row>
    <row r="14933" spans="12:12">
      <c r="L14933" s="16" t="str">
        <f t="shared" si="489"/>
        <v>OP</v>
      </c>
    </row>
    <row r="14934" spans="12:12">
      <c r="L14934" s="16" t="str">
        <f t="shared" si="489"/>
        <v>OP</v>
      </c>
    </row>
    <row r="14935" spans="12:12">
      <c r="L14935" s="16" t="str">
        <f t="shared" si="489"/>
        <v>OP</v>
      </c>
    </row>
    <row r="14936" spans="12:12">
      <c r="L14936" s="16" t="str">
        <f t="shared" si="489"/>
        <v>OP</v>
      </c>
    </row>
    <row r="14937" spans="12:12">
      <c r="L14937" s="16" t="str">
        <f t="shared" si="489"/>
        <v>OP</v>
      </c>
    </row>
    <row r="14938" spans="12:12">
      <c r="L14938" s="16" t="str">
        <f t="shared" si="489"/>
        <v>OP</v>
      </c>
    </row>
    <row r="14939" spans="12:12">
      <c r="L14939" s="16" t="str">
        <f t="shared" si="489"/>
        <v>OP</v>
      </c>
    </row>
    <row r="14940" spans="12:12">
      <c r="L14940" s="16" t="str">
        <f t="shared" si="489"/>
        <v>OP</v>
      </c>
    </row>
    <row r="14941" spans="12:12">
      <c r="L14941" s="16" t="str">
        <f t="shared" si="489"/>
        <v>OP</v>
      </c>
    </row>
    <row r="14942" spans="12:12">
      <c r="L14942" s="16" t="str">
        <f t="shared" si="489"/>
        <v>OP</v>
      </c>
    </row>
    <row r="14943" spans="12:12">
      <c r="L14943" s="16" t="str">
        <f t="shared" si="489"/>
        <v>OP</v>
      </c>
    </row>
    <row r="14944" spans="12:12">
      <c r="L14944" s="16" t="str">
        <f t="shared" si="489"/>
        <v>OP</v>
      </c>
    </row>
    <row r="14945" spans="12:12">
      <c r="L14945" s="16" t="str">
        <f t="shared" si="489"/>
        <v>OP</v>
      </c>
    </row>
    <row r="14946" spans="12:12">
      <c r="L14946" s="16" t="str">
        <f t="shared" si="489"/>
        <v>OP</v>
      </c>
    </row>
    <row r="14947" spans="12:12">
      <c r="L14947" s="16" t="str">
        <f t="shared" si="489"/>
        <v>OP</v>
      </c>
    </row>
    <row r="14948" spans="12:12">
      <c r="L14948" s="16" t="str">
        <f t="shared" si="489"/>
        <v>OP</v>
      </c>
    </row>
    <row r="14949" spans="12:12">
      <c r="L14949" s="16" t="str">
        <f t="shared" si="489"/>
        <v>OP</v>
      </c>
    </row>
    <row r="14950" spans="12:12">
      <c r="L14950" s="16" t="str">
        <f t="shared" si="489"/>
        <v>OP</v>
      </c>
    </row>
    <row r="14951" spans="12:12">
      <c r="L14951" s="16" t="str">
        <f t="shared" si="489"/>
        <v>OP</v>
      </c>
    </row>
    <row r="14952" spans="12:12">
      <c r="L14952" s="16" t="str">
        <f t="shared" si="489"/>
        <v>OP</v>
      </c>
    </row>
    <row r="14953" spans="12:12">
      <c r="L14953" s="16" t="str">
        <f t="shared" si="489"/>
        <v>OP</v>
      </c>
    </row>
    <row r="14954" spans="12:12">
      <c r="L14954" s="16" t="str">
        <f t="shared" si="489"/>
        <v>OP</v>
      </c>
    </row>
    <row r="14955" spans="12:12">
      <c r="L14955" s="16" t="str">
        <f t="shared" si="489"/>
        <v>OP</v>
      </c>
    </row>
    <row r="14956" spans="12:12">
      <c r="L14956" s="16" t="str">
        <f t="shared" si="489"/>
        <v>OP</v>
      </c>
    </row>
    <row r="14957" spans="12:12">
      <c r="L14957" s="16" t="str">
        <f t="shared" si="489"/>
        <v>OP</v>
      </c>
    </row>
    <row r="14958" spans="12:12">
      <c r="L14958" s="16" t="str">
        <f t="shared" si="489"/>
        <v>OP</v>
      </c>
    </row>
    <row r="14959" spans="12:12">
      <c r="L14959" s="16" t="str">
        <f t="shared" si="489"/>
        <v>OP</v>
      </c>
    </row>
    <row r="14960" spans="12:12">
      <c r="L14960" s="16" t="str">
        <f t="shared" si="489"/>
        <v>OP</v>
      </c>
    </row>
    <row r="14961" spans="12:12">
      <c r="L14961" s="16" t="str">
        <f t="shared" si="489"/>
        <v>OP</v>
      </c>
    </row>
    <row r="14962" spans="12:12">
      <c r="L14962" s="16" t="str">
        <f t="shared" si="489"/>
        <v>OP</v>
      </c>
    </row>
    <row r="14963" spans="12:12">
      <c r="L14963" s="16" t="str">
        <f t="shared" si="489"/>
        <v>OP</v>
      </c>
    </row>
    <row r="14964" spans="12:12">
      <c r="L14964" s="16" t="str">
        <f t="shared" si="489"/>
        <v>OP</v>
      </c>
    </row>
    <row r="14965" spans="12:12">
      <c r="L14965" s="16" t="str">
        <f t="shared" si="489"/>
        <v>OP</v>
      </c>
    </row>
    <row r="14966" spans="12:12">
      <c r="L14966" s="16" t="str">
        <f t="shared" si="489"/>
        <v>OP</v>
      </c>
    </row>
    <row r="14967" spans="12:12">
      <c r="L14967" s="16" t="str">
        <f t="shared" si="489"/>
        <v>OP</v>
      </c>
    </row>
    <row r="14968" spans="12:12">
      <c r="L14968" s="16" t="str">
        <f t="shared" si="489"/>
        <v>OP</v>
      </c>
    </row>
    <row r="14969" spans="12:12">
      <c r="L14969" s="16" t="str">
        <f t="shared" si="489"/>
        <v>OP</v>
      </c>
    </row>
    <row r="14970" spans="12:12">
      <c r="L14970" s="16" t="str">
        <f t="shared" si="489"/>
        <v>OP</v>
      </c>
    </row>
    <row r="14971" spans="12:12">
      <c r="L14971" s="16" t="str">
        <f t="shared" si="489"/>
        <v>OP</v>
      </c>
    </row>
    <row r="14972" spans="12:12">
      <c r="L14972" s="16" t="str">
        <f t="shared" si="489"/>
        <v>OP</v>
      </c>
    </row>
    <row r="14973" spans="12:12">
      <c r="L14973" s="16" t="str">
        <f t="shared" si="489"/>
        <v>OP</v>
      </c>
    </row>
    <row r="14974" spans="12:12">
      <c r="L14974" s="16" t="str">
        <f t="shared" si="489"/>
        <v>OP</v>
      </c>
    </row>
    <row r="14975" spans="12:12">
      <c r="L14975" s="16" t="str">
        <f t="shared" si="489"/>
        <v>OP</v>
      </c>
    </row>
    <row r="14976" spans="12:12">
      <c r="L14976" s="16" t="str">
        <f t="shared" si="489"/>
        <v>OP</v>
      </c>
    </row>
    <row r="14977" spans="12:12">
      <c r="L14977" s="16" t="str">
        <f t="shared" si="489"/>
        <v>OP</v>
      </c>
    </row>
    <row r="14978" spans="12:12">
      <c r="L14978" s="16" t="str">
        <f t="shared" si="489"/>
        <v>OP</v>
      </c>
    </row>
    <row r="14979" spans="12:12">
      <c r="L14979" s="16" t="str">
        <f t="shared" si="489"/>
        <v>OP</v>
      </c>
    </row>
    <row r="14980" spans="12:12">
      <c r="L14980" s="16" t="str">
        <f t="shared" si="489"/>
        <v>OP</v>
      </c>
    </row>
    <row r="14981" spans="12:12">
      <c r="L14981" s="16" t="str">
        <f t="shared" si="489"/>
        <v>OP</v>
      </c>
    </row>
    <row r="14982" spans="12:12">
      <c r="L14982" s="16" t="str">
        <f t="shared" ref="L14982:L15045" si="490">IF(J14982&lt;0.9993,"OP","")</f>
        <v>OP</v>
      </c>
    </row>
    <row r="14983" spans="12:12">
      <c r="L14983" s="16" t="str">
        <f t="shared" si="490"/>
        <v>OP</v>
      </c>
    </row>
    <row r="14984" spans="12:12">
      <c r="L14984" s="16" t="str">
        <f t="shared" si="490"/>
        <v>OP</v>
      </c>
    </row>
    <row r="14985" spans="12:12">
      <c r="L14985" s="16" t="str">
        <f t="shared" si="490"/>
        <v>OP</v>
      </c>
    </row>
    <row r="14986" spans="12:12">
      <c r="L14986" s="16" t="str">
        <f t="shared" si="490"/>
        <v>OP</v>
      </c>
    </row>
    <row r="14987" spans="12:12">
      <c r="L14987" s="16" t="str">
        <f t="shared" si="490"/>
        <v>OP</v>
      </c>
    </row>
    <row r="14988" spans="12:12">
      <c r="L14988" s="16" t="str">
        <f t="shared" si="490"/>
        <v>OP</v>
      </c>
    </row>
    <row r="14989" spans="12:12">
      <c r="L14989" s="16" t="str">
        <f t="shared" si="490"/>
        <v>OP</v>
      </c>
    </row>
    <row r="14990" spans="12:12">
      <c r="L14990" s="16" t="str">
        <f t="shared" si="490"/>
        <v>OP</v>
      </c>
    </row>
    <row r="14991" spans="12:12">
      <c r="L14991" s="16" t="str">
        <f t="shared" si="490"/>
        <v>OP</v>
      </c>
    </row>
    <row r="14992" spans="12:12">
      <c r="L14992" s="16" t="str">
        <f t="shared" si="490"/>
        <v>OP</v>
      </c>
    </row>
    <row r="14993" spans="12:12">
      <c r="L14993" s="16" t="str">
        <f t="shared" si="490"/>
        <v>OP</v>
      </c>
    </row>
    <row r="14994" spans="12:12">
      <c r="L14994" s="16" t="str">
        <f t="shared" si="490"/>
        <v>OP</v>
      </c>
    </row>
    <row r="14995" spans="12:12">
      <c r="L14995" s="16" t="str">
        <f t="shared" si="490"/>
        <v>OP</v>
      </c>
    </row>
    <row r="14996" spans="12:12">
      <c r="L14996" s="16" t="str">
        <f t="shared" si="490"/>
        <v>OP</v>
      </c>
    </row>
    <row r="14997" spans="12:12">
      <c r="L14997" s="16" t="str">
        <f t="shared" si="490"/>
        <v>OP</v>
      </c>
    </row>
    <row r="14998" spans="12:12">
      <c r="L14998" s="16" t="str">
        <f t="shared" si="490"/>
        <v>OP</v>
      </c>
    </row>
    <row r="14999" spans="12:12">
      <c r="L14999" s="16" t="str">
        <f t="shared" si="490"/>
        <v>OP</v>
      </c>
    </row>
    <row r="15000" spans="12:12">
      <c r="L15000" s="16" t="str">
        <f t="shared" si="490"/>
        <v>OP</v>
      </c>
    </row>
    <row r="15001" spans="12:12">
      <c r="L15001" s="16" t="str">
        <f t="shared" si="490"/>
        <v>OP</v>
      </c>
    </row>
    <row r="15002" spans="12:12">
      <c r="L15002" s="16" t="str">
        <f t="shared" si="490"/>
        <v>OP</v>
      </c>
    </row>
    <row r="15003" spans="12:12">
      <c r="L15003" s="16" t="str">
        <f t="shared" si="490"/>
        <v>OP</v>
      </c>
    </row>
    <row r="15004" spans="12:12">
      <c r="L15004" s="16" t="str">
        <f t="shared" si="490"/>
        <v>OP</v>
      </c>
    </row>
    <row r="15005" spans="12:12">
      <c r="L15005" s="16" t="str">
        <f t="shared" si="490"/>
        <v>OP</v>
      </c>
    </row>
    <row r="15006" spans="12:12">
      <c r="L15006" s="16" t="str">
        <f t="shared" si="490"/>
        <v>OP</v>
      </c>
    </row>
    <row r="15007" spans="12:12">
      <c r="L15007" s="16" t="str">
        <f t="shared" si="490"/>
        <v>OP</v>
      </c>
    </row>
    <row r="15008" spans="12:12">
      <c r="L15008" s="16" t="str">
        <f t="shared" si="490"/>
        <v>OP</v>
      </c>
    </row>
    <row r="15009" spans="12:12">
      <c r="L15009" s="16" t="str">
        <f t="shared" si="490"/>
        <v>OP</v>
      </c>
    </row>
    <row r="15010" spans="12:12">
      <c r="L15010" s="16" t="str">
        <f t="shared" si="490"/>
        <v>OP</v>
      </c>
    </row>
    <row r="15011" spans="12:12">
      <c r="L15011" s="16" t="str">
        <f t="shared" si="490"/>
        <v>OP</v>
      </c>
    </row>
    <row r="15012" spans="12:12">
      <c r="L15012" s="16" t="str">
        <f t="shared" si="490"/>
        <v>OP</v>
      </c>
    </row>
    <row r="15013" spans="12:12">
      <c r="L15013" s="16" t="str">
        <f t="shared" si="490"/>
        <v>OP</v>
      </c>
    </row>
    <row r="15014" spans="12:12">
      <c r="L15014" s="16" t="str">
        <f t="shared" si="490"/>
        <v>OP</v>
      </c>
    </row>
    <row r="15015" spans="12:12">
      <c r="L15015" s="16" t="str">
        <f t="shared" si="490"/>
        <v>OP</v>
      </c>
    </row>
    <row r="15016" spans="12:12">
      <c r="L15016" s="16" t="str">
        <f t="shared" si="490"/>
        <v>OP</v>
      </c>
    </row>
    <row r="15017" spans="12:12">
      <c r="L15017" s="16" t="str">
        <f t="shared" si="490"/>
        <v>OP</v>
      </c>
    </row>
    <row r="15018" spans="12:12">
      <c r="L15018" s="16" t="str">
        <f t="shared" si="490"/>
        <v>OP</v>
      </c>
    </row>
    <row r="15019" spans="12:12">
      <c r="L15019" s="16" t="str">
        <f t="shared" si="490"/>
        <v>OP</v>
      </c>
    </row>
    <row r="15020" spans="12:12">
      <c r="L15020" s="16" t="str">
        <f t="shared" si="490"/>
        <v>OP</v>
      </c>
    </row>
    <row r="15021" spans="12:12">
      <c r="L15021" s="16" t="str">
        <f t="shared" si="490"/>
        <v>OP</v>
      </c>
    </row>
    <row r="15022" spans="12:12">
      <c r="L15022" s="16" t="str">
        <f t="shared" si="490"/>
        <v>OP</v>
      </c>
    </row>
    <row r="15023" spans="12:12">
      <c r="L15023" s="16" t="str">
        <f t="shared" si="490"/>
        <v>OP</v>
      </c>
    </row>
    <row r="15024" spans="12:12">
      <c r="L15024" s="16" t="str">
        <f t="shared" si="490"/>
        <v>OP</v>
      </c>
    </row>
    <row r="15025" spans="12:12">
      <c r="L15025" s="16" t="str">
        <f t="shared" si="490"/>
        <v>OP</v>
      </c>
    </row>
    <row r="15026" spans="12:12">
      <c r="L15026" s="16" t="str">
        <f t="shared" si="490"/>
        <v>OP</v>
      </c>
    </row>
    <row r="15027" spans="12:12">
      <c r="L15027" s="16" t="str">
        <f t="shared" si="490"/>
        <v>OP</v>
      </c>
    </row>
    <row r="15028" spans="12:12">
      <c r="L15028" s="16" t="str">
        <f t="shared" si="490"/>
        <v>OP</v>
      </c>
    </row>
    <row r="15029" spans="12:12">
      <c r="L15029" s="16" t="str">
        <f t="shared" si="490"/>
        <v>OP</v>
      </c>
    </row>
    <row r="15030" spans="12:12">
      <c r="L15030" s="16" t="str">
        <f t="shared" si="490"/>
        <v>OP</v>
      </c>
    </row>
    <row r="15031" spans="12:12">
      <c r="L15031" s="16" t="str">
        <f t="shared" si="490"/>
        <v>OP</v>
      </c>
    </row>
    <row r="15032" spans="12:12">
      <c r="L15032" s="16" t="str">
        <f t="shared" si="490"/>
        <v>OP</v>
      </c>
    </row>
    <row r="15033" spans="12:12">
      <c r="L15033" s="16" t="str">
        <f t="shared" si="490"/>
        <v>OP</v>
      </c>
    </row>
    <row r="15034" spans="12:12">
      <c r="L15034" s="16" t="str">
        <f t="shared" si="490"/>
        <v>OP</v>
      </c>
    </row>
    <row r="15035" spans="12:12">
      <c r="L15035" s="16" t="str">
        <f t="shared" si="490"/>
        <v>OP</v>
      </c>
    </row>
    <row r="15036" spans="12:12">
      <c r="L15036" s="16" t="str">
        <f t="shared" si="490"/>
        <v>OP</v>
      </c>
    </row>
    <row r="15037" spans="12:12">
      <c r="L15037" s="16" t="str">
        <f t="shared" si="490"/>
        <v>OP</v>
      </c>
    </row>
    <row r="15038" spans="12:12">
      <c r="L15038" s="16" t="str">
        <f t="shared" si="490"/>
        <v>OP</v>
      </c>
    </row>
    <row r="15039" spans="12:12">
      <c r="L15039" s="16" t="str">
        <f t="shared" si="490"/>
        <v>OP</v>
      </c>
    </row>
    <row r="15040" spans="12:12">
      <c r="L15040" s="16" t="str">
        <f t="shared" si="490"/>
        <v>OP</v>
      </c>
    </row>
    <row r="15041" spans="12:12">
      <c r="L15041" s="16" t="str">
        <f t="shared" si="490"/>
        <v>OP</v>
      </c>
    </row>
    <row r="15042" spans="12:12">
      <c r="L15042" s="16" t="str">
        <f t="shared" si="490"/>
        <v>OP</v>
      </c>
    </row>
    <row r="15043" spans="12:12">
      <c r="L15043" s="16" t="str">
        <f t="shared" si="490"/>
        <v>OP</v>
      </c>
    </row>
    <row r="15044" spans="12:12">
      <c r="L15044" s="16" t="str">
        <f t="shared" si="490"/>
        <v>OP</v>
      </c>
    </row>
    <row r="15045" spans="12:12">
      <c r="L15045" s="16" t="str">
        <f t="shared" si="490"/>
        <v>OP</v>
      </c>
    </row>
    <row r="15046" spans="12:12">
      <c r="L15046" s="16" t="str">
        <f t="shared" ref="L15046:L15109" si="491">IF(J15046&lt;0.9993,"OP","")</f>
        <v>OP</v>
      </c>
    </row>
    <row r="15047" spans="12:12">
      <c r="L15047" s="16" t="str">
        <f t="shared" si="491"/>
        <v>OP</v>
      </c>
    </row>
    <row r="15048" spans="12:12">
      <c r="L15048" s="16" t="str">
        <f t="shared" si="491"/>
        <v>OP</v>
      </c>
    </row>
    <row r="15049" spans="12:12">
      <c r="L15049" s="16" t="str">
        <f t="shared" si="491"/>
        <v>OP</v>
      </c>
    </row>
    <row r="15050" spans="12:12">
      <c r="L15050" s="16" t="str">
        <f t="shared" si="491"/>
        <v>OP</v>
      </c>
    </row>
    <row r="15051" spans="12:12">
      <c r="L15051" s="16" t="str">
        <f t="shared" si="491"/>
        <v>OP</v>
      </c>
    </row>
    <row r="15052" spans="12:12">
      <c r="L15052" s="16" t="str">
        <f t="shared" si="491"/>
        <v>OP</v>
      </c>
    </row>
    <row r="15053" spans="12:12">
      <c r="L15053" s="16" t="str">
        <f t="shared" si="491"/>
        <v>OP</v>
      </c>
    </row>
    <row r="15054" spans="12:12">
      <c r="L15054" s="16" t="str">
        <f t="shared" si="491"/>
        <v>OP</v>
      </c>
    </row>
    <row r="15055" spans="12:12">
      <c r="L15055" s="16" t="str">
        <f t="shared" si="491"/>
        <v>OP</v>
      </c>
    </row>
    <row r="15056" spans="12:12">
      <c r="L15056" s="16" t="str">
        <f t="shared" si="491"/>
        <v>OP</v>
      </c>
    </row>
    <row r="15057" spans="12:12">
      <c r="L15057" s="16" t="str">
        <f t="shared" si="491"/>
        <v>OP</v>
      </c>
    </row>
    <row r="15058" spans="12:12">
      <c r="L15058" s="16" t="str">
        <f t="shared" si="491"/>
        <v>OP</v>
      </c>
    </row>
    <row r="15059" spans="12:12">
      <c r="L15059" s="16" t="str">
        <f t="shared" si="491"/>
        <v>OP</v>
      </c>
    </row>
    <row r="15060" spans="12:12">
      <c r="L15060" s="16" t="str">
        <f t="shared" si="491"/>
        <v>OP</v>
      </c>
    </row>
    <row r="15061" spans="12:12">
      <c r="L15061" s="16" t="str">
        <f t="shared" si="491"/>
        <v>OP</v>
      </c>
    </row>
    <row r="15062" spans="12:12">
      <c r="L15062" s="16" t="str">
        <f t="shared" si="491"/>
        <v>OP</v>
      </c>
    </row>
    <row r="15063" spans="12:12">
      <c r="L15063" s="16" t="str">
        <f t="shared" si="491"/>
        <v>OP</v>
      </c>
    </row>
    <row r="15064" spans="12:12">
      <c r="L15064" s="16" t="str">
        <f t="shared" si="491"/>
        <v>OP</v>
      </c>
    </row>
    <row r="15065" spans="12:12">
      <c r="L15065" s="16" t="str">
        <f t="shared" si="491"/>
        <v>OP</v>
      </c>
    </row>
    <row r="15066" spans="12:12">
      <c r="L15066" s="16" t="str">
        <f t="shared" si="491"/>
        <v>OP</v>
      </c>
    </row>
    <row r="15067" spans="12:12">
      <c r="L15067" s="16" t="str">
        <f t="shared" si="491"/>
        <v>OP</v>
      </c>
    </row>
    <row r="15068" spans="12:12">
      <c r="L15068" s="16" t="str">
        <f t="shared" si="491"/>
        <v>OP</v>
      </c>
    </row>
    <row r="15069" spans="12:12">
      <c r="L15069" s="16" t="str">
        <f t="shared" si="491"/>
        <v>OP</v>
      </c>
    </row>
    <row r="15070" spans="12:12">
      <c r="L15070" s="16" t="str">
        <f t="shared" si="491"/>
        <v>OP</v>
      </c>
    </row>
    <row r="15071" spans="12:12">
      <c r="L15071" s="16" t="str">
        <f t="shared" si="491"/>
        <v>OP</v>
      </c>
    </row>
    <row r="15072" spans="12:12">
      <c r="L15072" s="16" t="str">
        <f t="shared" si="491"/>
        <v>OP</v>
      </c>
    </row>
    <row r="15073" spans="12:12">
      <c r="L15073" s="16" t="str">
        <f t="shared" si="491"/>
        <v>OP</v>
      </c>
    </row>
    <row r="15074" spans="12:12">
      <c r="L15074" s="16" t="str">
        <f t="shared" si="491"/>
        <v>OP</v>
      </c>
    </row>
    <row r="15075" spans="12:12">
      <c r="L15075" s="16" t="str">
        <f t="shared" si="491"/>
        <v>OP</v>
      </c>
    </row>
    <row r="15076" spans="12:12">
      <c r="L15076" s="16" t="str">
        <f t="shared" si="491"/>
        <v>OP</v>
      </c>
    </row>
    <row r="15077" spans="12:12">
      <c r="L15077" s="16" t="str">
        <f t="shared" si="491"/>
        <v>OP</v>
      </c>
    </row>
    <row r="15078" spans="12:12">
      <c r="L15078" s="16" t="str">
        <f t="shared" si="491"/>
        <v>OP</v>
      </c>
    </row>
    <row r="15079" spans="12:12">
      <c r="L15079" s="16" t="str">
        <f t="shared" si="491"/>
        <v>OP</v>
      </c>
    </row>
    <row r="15080" spans="12:12">
      <c r="L15080" s="16" t="str">
        <f t="shared" si="491"/>
        <v>OP</v>
      </c>
    </row>
    <row r="15081" spans="12:12">
      <c r="L15081" s="16" t="str">
        <f t="shared" si="491"/>
        <v>OP</v>
      </c>
    </row>
    <row r="15082" spans="12:12">
      <c r="L15082" s="16" t="str">
        <f t="shared" si="491"/>
        <v>OP</v>
      </c>
    </row>
    <row r="15083" spans="12:12">
      <c r="L15083" s="16" t="str">
        <f t="shared" si="491"/>
        <v>OP</v>
      </c>
    </row>
    <row r="15084" spans="12:12">
      <c r="L15084" s="16" t="str">
        <f t="shared" si="491"/>
        <v>OP</v>
      </c>
    </row>
    <row r="15085" spans="12:12">
      <c r="L15085" s="16" t="str">
        <f t="shared" si="491"/>
        <v>OP</v>
      </c>
    </row>
    <row r="15086" spans="12:12">
      <c r="L15086" s="16" t="str">
        <f t="shared" si="491"/>
        <v>OP</v>
      </c>
    </row>
    <row r="15087" spans="12:12">
      <c r="L15087" s="16" t="str">
        <f t="shared" si="491"/>
        <v>OP</v>
      </c>
    </row>
    <row r="15088" spans="12:12">
      <c r="L15088" s="16" t="str">
        <f t="shared" si="491"/>
        <v>OP</v>
      </c>
    </row>
    <row r="15089" spans="12:12">
      <c r="L15089" s="16" t="str">
        <f t="shared" si="491"/>
        <v>OP</v>
      </c>
    </row>
    <row r="15090" spans="12:12">
      <c r="L15090" s="16" t="str">
        <f t="shared" si="491"/>
        <v>OP</v>
      </c>
    </row>
    <row r="15091" spans="12:12">
      <c r="L15091" s="16" t="str">
        <f t="shared" si="491"/>
        <v>OP</v>
      </c>
    </row>
    <row r="15092" spans="12:12">
      <c r="L15092" s="16" t="str">
        <f t="shared" si="491"/>
        <v>OP</v>
      </c>
    </row>
    <row r="15093" spans="12:12">
      <c r="L15093" s="16" t="str">
        <f t="shared" si="491"/>
        <v>OP</v>
      </c>
    </row>
    <row r="15094" spans="12:12">
      <c r="L15094" s="16" t="str">
        <f t="shared" si="491"/>
        <v>OP</v>
      </c>
    </row>
    <row r="15095" spans="12:12">
      <c r="L15095" s="16" t="str">
        <f t="shared" si="491"/>
        <v>OP</v>
      </c>
    </row>
    <row r="15096" spans="12:12">
      <c r="L15096" s="16" t="str">
        <f t="shared" si="491"/>
        <v>OP</v>
      </c>
    </row>
    <row r="15097" spans="12:12">
      <c r="L15097" s="16" t="str">
        <f t="shared" si="491"/>
        <v>OP</v>
      </c>
    </row>
    <row r="15098" spans="12:12">
      <c r="L15098" s="16" t="str">
        <f t="shared" si="491"/>
        <v>OP</v>
      </c>
    </row>
    <row r="15099" spans="12:12">
      <c r="L15099" s="16" t="str">
        <f t="shared" si="491"/>
        <v>OP</v>
      </c>
    </row>
    <row r="15100" spans="12:12">
      <c r="L15100" s="16" t="str">
        <f t="shared" si="491"/>
        <v>OP</v>
      </c>
    </row>
    <row r="15101" spans="12:12">
      <c r="L15101" s="16" t="str">
        <f t="shared" si="491"/>
        <v>OP</v>
      </c>
    </row>
    <row r="15102" spans="12:12">
      <c r="L15102" s="16" t="str">
        <f t="shared" si="491"/>
        <v>OP</v>
      </c>
    </row>
    <row r="15103" spans="12:12">
      <c r="L15103" s="16" t="str">
        <f t="shared" si="491"/>
        <v>OP</v>
      </c>
    </row>
    <row r="15104" spans="12:12">
      <c r="L15104" s="16" t="str">
        <f t="shared" si="491"/>
        <v>OP</v>
      </c>
    </row>
    <row r="15105" spans="12:12">
      <c r="L15105" s="16" t="str">
        <f t="shared" si="491"/>
        <v>OP</v>
      </c>
    </row>
    <row r="15106" spans="12:12">
      <c r="L15106" s="16" t="str">
        <f t="shared" si="491"/>
        <v>OP</v>
      </c>
    </row>
    <row r="15107" spans="12:12">
      <c r="L15107" s="16" t="str">
        <f t="shared" si="491"/>
        <v>OP</v>
      </c>
    </row>
    <row r="15108" spans="12:12">
      <c r="L15108" s="16" t="str">
        <f t="shared" si="491"/>
        <v>OP</v>
      </c>
    </row>
    <row r="15109" spans="12:12">
      <c r="L15109" s="16" t="str">
        <f t="shared" si="491"/>
        <v>OP</v>
      </c>
    </row>
    <row r="15110" spans="12:12">
      <c r="L15110" s="16" t="str">
        <f t="shared" ref="L15110:L15173" si="492">IF(J15110&lt;0.9993,"OP","")</f>
        <v>OP</v>
      </c>
    </row>
    <row r="15111" spans="12:12">
      <c r="L15111" s="16" t="str">
        <f t="shared" si="492"/>
        <v>OP</v>
      </c>
    </row>
    <row r="15112" spans="12:12">
      <c r="L15112" s="16" t="str">
        <f t="shared" si="492"/>
        <v>OP</v>
      </c>
    </row>
    <row r="15113" spans="12:12">
      <c r="L15113" s="16" t="str">
        <f t="shared" si="492"/>
        <v>OP</v>
      </c>
    </row>
    <row r="15114" spans="12:12">
      <c r="L15114" s="16" t="str">
        <f t="shared" si="492"/>
        <v>OP</v>
      </c>
    </row>
    <row r="15115" spans="12:12">
      <c r="L15115" s="16" t="str">
        <f t="shared" si="492"/>
        <v>OP</v>
      </c>
    </row>
    <row r="15116" spans="12:12">
      <c r="L15116" s="16" t="str">
        <f t="shared" si="492"/>
        <v>OP</v>
      </c>
    </row>
    <row r="15117" spans="12:12">
      <c r="L15117" s="16" t="str">
        <f t="shared" si="492"/>
        <v>OP</v>
      </c>
    </row>
    <row r="15118" spans="12:12">
      <c r="L15118" s="16" t="str">
        <f t="shared" si="492"/>
        <v>OP</v>
      </c>
    </row>
    <row r="15119" spans="12:12">
      <c r="L15119" s="16" t="str">
        <f t="shared" si="492"/>
        <v>OP</v>
      </c>
    </row>
    <row r="15120" spans="12:12">
      <c r="L15120" s="16" t="str">
        <f t="shared" si="492"/>
        <v>OP</v>
      </c>
    </row>
    <row r="15121" spans="12:12">
      <c r="L15121" s="16" t="str">
        <f t="shared" si="492"/>
        <v>OP</v>
      </c>
    </row>
    <row r="15122" spans="12:12">
      <c r="L15122" s="16" t="str">
        <f t="shared" si="492"/>
        <v>OP</v>
      </c>
    </row>
    <row r="15123" spans="12:12">
      <c r="L15123" s="16" t="str">
        <f t="shared" si="492"/>
        <v>OP</v>
      </c>
    </row>
    <row r="15124" spans="12:12">
      <c r="L15124" s="16" t="str">
        <f t="shared" si="492"/>
        <v>OP</v>
      </c>
    </row>
    <row r="15125" spans="12:12">
      <c r="L15125" s="16" t="str">
        <f t="shared" si="492"/>
        <v>OP</v>
      </c>
    </row>
    <row r="15126" spans="12:12">
      <c r="L15126" s="16" t="str">
        <f t="shared" si="492"/>
        <v>OP</v>
      </c>
    </row>
    <row r="15127" spans="12:12">
      <c r="L15127" s="16" t="str">
        <f t="shared" si="492"/>
        <v>OP</v>
      </c>
    </row>
    <row r="15128" spans="12:12">
      <c r="L15128" s="16" t="str">
        <f t="shared" si="492"/>
        <v>OP</v>
      </c>
    </row>
    <row r="15129" spans="12:12">
      <c r="L15129" s="16" t="str">
        <f t="shared" si="492"/>
        <v>OP</v>
      </c>
    </row>
    <row r="15130" spans="12:12">
      <c r="L15130" s="16" t="str">
        <f t="shared" si="492"/>
        <v>OP</v>
      </c>
    </row>
    <row r="15131" spans="12:12">
      <c r="L15131" s="16" t="str">
        <f t="shared" si="492"/>
        <v>OP</v>
      </c>
    </row>
    <row r="15132" spans="12:12">
      <c r="L15132" s="16" t="str">
        <f t="shared" si="492"/>
        <v>OP</v>
      </c>
    </row>
    <row r="15133" spans="12:12">
      <c r="L15133" s="16" t="str">
        <f t="shared" si="492"/>
        <v>OP</v>
      </c>
    </row>
    <row r="15134" spans="12:12">
      <c r="L15134" s="16" t="str">
        <f t="shared" si="492"/>
        <v>OP</v>
      </c>
    </row>
    <row r="15135" spans="12:12">
      <c r="L15135" s="16" t="str">
        <f t="shared" si="492"/>
        <v>OP</v>
      </c>
    </row>
    <row r="15136" spans="12:12">
      <c r="L15136" s="16" t="str">
        <f t="shared" si="492"/>
        <v>OP</v>
      </c>
    </row>
    <row r="15137" spans="12:12">
      <c r="L15137" s="16" t="str">
        <f t="shared" si="492"/>
        <v>OP</v>
      </c>
    </row>
    <row r="15138" spans="12:12">
      <c r="L15138" s="16" t="str">
        <f t="shared" si="492"/>
        <v>OP</v>
      </c>
    </row>
    <row r="15139" spans="12:12">
      <c r="L15139" s="16" t="str">
        <f t="shared" si="492"/>
        <v>OP</v>
      </c>
    </row>
    <row r="15140" spans="12:12">
      <c r="L15140" s="16" t="str">
        <f t="shared" si="492"/>
        <v>OP</v>
      </c>
    </row>
    <row r="15141" spans="12:12">
      <c r="L15141" s="16" t="str">
        <f t="shared" si="492"/>
        <v>OP</v>
      </c>
    </row>
    <row r="15142" spans="12:12">
      <c r="L15142" s="16" t="str">
        <f t="shared" si="492"/>
        <v>OP</v>
      </c>
    </row>
    <row r="15143" spans="12:12">
      <c r="L15143" s="16" t="str">
        <f t="shared" si="492"/>
        <v>OP</v>
      </c>
    </row>
    <row r="15144" spans="12:12">
      <c r="L15144" s="16" t="str">
        <f t="shared" si="492"/>
        <v>OP</v>
      </c>
    </row>
    <row r="15145" spans="12:12">
      <c r="L15145" s="16" t="str">
        <f t="shared" si="492"/>
        <v>OP</v>
      </c>
    </row>
    <row r="15146" spans="12:12">
      <c r="L15146" s="16" t="str">
        <f t="shared" si="492"/>
        <v>OP</v>
      </c>
    </row>
    <row r="15147" spans="12:12">
      <c r="L15147" s="16" t="str">
        <f t="shared" si="492"/>
        <v>OP</v>
      </c>
    </row>
    <row r="15148" spans="12:12">
      <c r="L15148" s="16" t="str">
        <f t="shared" si="492"/>
        <v>OP</v>
      </c>
    </row>
    <row r="15149" spans="12:12">
      <c r="L15149" s="16" t="str">
        <f t="shared" si="492"/>
        <v>OP</v>
      </c>
    </row>
    <row r="15150" spans="12:12">
      <c r="L15150" s="16" t="str">
        <f t="shared" si="492"/>
        <v>OP</v>
      </c>
    </row>
    <row r="15151" spans="12:12">
      <c r="L15151" s="16" t="str">
        <f t="shared" si="492"/>
        <v>OP</v>
      </c>
    </row>
    <row r="15152" spans="12:12">
      <c r="L15152" s="16" t="str">
        <f t="shared" si="492"/>
        <v>OP</v>
      </c>
    </row>
    <row r="15153" spans="12:12">
      <c r="L15153" s="16" t="str">
        <f t="shared" si="492"/>
        <v>OP</v>
      </c>
    </row>
    <row r="15154" spans="12:12">
      <c r="L15154" s="16" t="str">
        <f t="shared" si="492"/>
        <v>OP</v>
      </c>
    </row>
    <row r="15155" spans="12:12">
      <c r="L15155" s="16" t="str">
        <f t="shared" si="492"/>
        <v>OP</v>
      </c>
    </row>
    <row r="15156" spans="12:12">
      <c r="L15156" s="16" t="str">
        <f t="shared" si="492"/>
        <v>OP</v>
      </c>
    </row>
    <row r="15157" spans="12:12">
      <c r="L15157" s="16" t="str">
        <f t="shared" si="492"/>
        <v>OP</v>
      </c>
    </row>
    <row r="15158" spans="12:12">
      <c r="L15158" s="16" t="str">
        <f t="shared" si="492"/>
        <v>OP</v>
      </c>
    </row>
    <row r="15159" spans="12:12">
      <c r="L15159" s="16" t="str">
        <f t="shared" si="492"/>
        <v>OP</v>
      </c>
    </row>
    <row r="15160" spans="12:12">
      <c r="L15160" s="16" t="str">
        <f t="shared" si="492"/>
        <v>OP</v>
      </c>
    </row>
    <row r="15161" spans="12:12">
      <c r="L15161" s="16" t="str">
        <f t="shared" si="492"/>
        <v>OP</v>
      </c>
    </row>
    <row r="15162" spans="12:12">
      <c r="L15162" s="16" t="str">
        <f t="shared" si="492"/>
        <v>OP</v>
      </c>
    </row>
    <row r="15163" spans="12:12">
      <c r="L15163" s="16" t="str">
        <f t="shared" si="492"/>
        <v>OP</v>
      </c>
    </row>
    <row r="15164" spans="12:12">
      <c r="L15164" s="16" t="str">
        <f t="shared" si="492"/>
        <v>OP</v>
      </c>
    </row>
    <row r="15165" spans="12:12">
      <c r="L15165" s="16" t="str">
        <f t="shared" si="492"/>
        <v>OP</v>
      </c>
    </row>
    <row r="15166" spans="12:12">
      <c r="L15166" s="16" t="str">
        <f t="shared" si="492"/>
        <v>OP</v>
      </c>
    </row>
    <row r="15167" spans="12:12">
      <c r="L15167" s="16" t="str">
        <f t="shared" si="492"/>
        <v>OP</v>
      </c>
    </row>
    <row r="15168" spans="12:12">
      <c r="L15168" s="16" t="str">
        <f t="shared" si="492"/>
        <v>OP</v>
      </c>
    </row>
    <row r="15169" spans="12:12">
      <c r="L15169" s="16" t="str">
        <f t="shared" si="492"/>
        <v>OP</v>
      </c>
    </row>
    <row r="15170" spans="12:12">
      <c r="L15170" s="16" t="str">
        <f t="shared" si="492"/>
        <v>OP</v>
      </c>
    </row>
    <row r="15171" spans="12:12">
      <c r="L15171" s="16" t="str">
        <f t="shared" si="492"/>
        <v>OP</v>
      </c>
    </row>
    <row r="15172" spans="12:12">
      <c r="L15172" s="16" t="str">
        <f t="shared" si="492"/>
        <v>OP</v>
      </c>
    </row>
    <row r="15173" spans="12:12">
      <c r="L15173" s="16" t="str">
        <f t="shared" si="492"/>
        <v>OP</v>
      </c>
    </row>
    <row r="15174" spans="12:12">
      <c r="L15174" s="16" t="str">
        <f t="shared" ref="L15174:L15237" si="493">IF(J15174&lt;0.9993,"OP","")</f>
        <v>OP</v>
      </c>
    </row>
    <row r="15175" spans="12:12">
      <c r="L15175" s="16" t="str">
        <f t="shared" si="493"/>
        <v>OP</v>
      </c>
    </row>
    <row r="15176" spans="12:12">
      <c r="L15176" s="16" t="str">
        <f t="shared" si="493"/>
        <v>OP</v>
      </c>
    </row>
    <row r="15177" spans="12:12">
      <c r="L15177" s="16" t="str">
        <f t="shared" si="493"/>
        <v>OP</v>
      </c>
    </row>
    <row r="15178" spans="12:12">
      <c r="L15178" s="16" t="str">
        <f t="shared" si="493"/>
        <v>OP</v>
      </c>
    </row>
    <row r="15179" spans="12:12">
      <c r="L15179" s="16" t="str">
        <f t="shared" si="493"/>
        <v>OP</v>
      </c>
    </row>
    <row r="15180" spans="12:12">
      <c r="L15180" s="16" t="str">
        <f t="shared" si="493"/>
        <v>OP</v>
      </c>
    </row>
    <row r="15181" spans="12:12">
      <c r="L15181" s="16" t="str">
        <f t="shared" si="493"/>
        <v>OP</v>
      </c>
    </row>
    <row r="15182" spans="12:12">
      <c r="L15182" s="16" t="str">
        <f t="shared" si="493"/>
        <v>OP</v>
      </c>
    </row>
    <row r="15183" spans="12:12">
      <c r="L15183" s="16" t="str">
        <f t="shared" si="493"/>
        <v>OP</v>
      </c>
    </row>
    <row r="15184" spans="12:12">
      <c r="L15184" s="16" t="str">
        <f t="shared" si="493"/>
        <v>OP</v>
      </c>
    </row>
    <row r="15185" spans="12:12">
      <c r="L15185" s="16" t="str">
        <f t="shared" si="493"/>
        <v>OP</v>
      </c>
    </row>
    <row r="15186" spans="12:12">
      <c r="L15186" s="16" t="str">
        <f t="shared" si="493"/>
        <v>OP</v>
      </c>
    </row>
    <row r="15187" spans="12:12">
      <c r="L15187" s="16" t="str">
        <f t="shared" si="493"/>
        <v>OP</v>
      </c>
    </row>
    <row r="15188" spans="12:12">
      <c r="L15188" s="16" t="str">
        <f t="shared" si="493"/>
        <v>OP</v>
      </c>
    </row>
    <row r="15189" spans="12:12">
      <c r="L15189" s="16" t="str">
        <f t="shared" si="493"/>
        <v>OP</v>
      </c>
    </row>
    <row r="15190" spans="12:12">
      <c r="L15190" s="16" t="str">
        <f t="shared" si="493"/>
        <v>OP</v>
      </c>
    </row>
    <row r="15191" spans="12:12">
      <c r="L15191" s="16" t="str">
        <f t="shared" si="493"/>
        <v>OP</v>
      </c>
    </row>
    <row r="15192" spans="12:12">
      <c r="L15192" s="16" t="str">
        <f t="shared" si="493"/>
        <v>OP</v>
      </c>
    </row>
    <row r="15193" spans="12:12">
      <c r="L15193" s="16" t="str">
        <f t="shared" si="493"/>
        <v>OP</v>
      </c>
    </row>
    <row r="15194" spans="12:12">
      <c r="L15194" s="16" t="str">
        <f t="shared" si="493"/>
        <v>OP</v>
      </c>
    </row>
    <row r="15195" spans="12:12">
      <c r="L15195" s="16" t="str">
        <f t="shared" si="493"/>
        <v>OP</v>
      </c>
    </row>
    <row r="15196" spans="12:12">
      <c r="L15196" s="16" t="str">
        <f t="shared" si="493"/>
        <v>OP</v>
      </c>
    </row>
    <row r="15197" spans="12:12">
      <c r="L15197" s="16" t="str">
        <f t="shared" si="493"/>
        <v>OP</v>
      </c>
    </row>
    <row r="15198" spans="12:12">
      <c r="L15198" s="16" t="str">
        <f t="shared" si="493"/>
        <v>OP</v>
      </c>
    </row>
    <row r="15199" spans="12:12">
      <c r="L15199" s="16" t="str">
        <f t="shared" si="493"/>
        <v>OP</v>
      </c>
    </row>
    <row r="15200" spans="12:12">
      <c r="L15200" s="16" t="str">
        <f t="shared" si="493"/>
        <v>OP</v>
      </c>
    </row>
    <row r="15201" spans="12:12">
      <c r="L15201" s="16" t="str">
        <f t="shared" si="493"/>
        <v>OP</v>
      </c>
    </row>
    <row r="15202" spans="12:12">
      <c r="L15202" s="16" t="str">
        <f t="shared" si="493"/>
        <v>OP</v>
      </c>
    </row>
    <row r="15203" spans="12:12">
      <c r="L15203" s="16" t="str">
        <f t="shared" si="493"/>
        <v>OP</v>
      </c>
    </row>
    <row r="15204" spans="12:12">
      <c r="L15204" s="16" t="str">
        <f t="shared" si="493"/>
        <v>OP</v>
      </c>
    </row>
    <row r="15205" spans="12:12">
      <c r="L15205" s="16" t="str">
        <f t="shared" si="493"/>
        <v>OP</v>
      </c>
    </row>
    <row r="15206" spans="12:12">
      <c r="L15206" s="16" t="str">
        <f t="shared" si="493"/>
        <v>OP</v>
      </c>
    </row>
    <row r="15207" spans="12:12">
      <c r="L15207" s="16" t="str">
        <f t="shared" si="493"/>
        <v>OP</v>
      </c>
    </row>
    <row r="15208" spans="12:12">
      <c r="L15208" s="16" t="str">
        <f t="shared" si="493"/>
        <v>OP</v>
      </c>
    </row>
    <row r="15209" spans="12:12">
      <c r="L15209" s="16" t="str">
        <f t="shared" si="493"/>
        <v>OP</v>
      </c>
    </row>
    <row r="15210" spans="12:12">
      <c r="L15210" s="16" t="str">
        <f t="shared" si="493"/>
        <v>OP</v>
      </c>
    </row>
    <row r="15211" spans="12:12">
      <c r="L15211" s="16" t="str">
        <f t="shared" si="493"/>
        <v>OP</v>
      </c>
    </row>
    <row r="15212" spans="12:12">
      <c r="L15212" s="16" t="str">
        <f t="shared" si="493"/>
        <v>OP</v>
      </c>
    </row>
    <row r="15213" spans="12:12">
      <c r="L15213" s="16" t="str">
        <f t="shared" si="493"/>
        <v>OP</v>
      </c>
    </row>
    <row r="15214" spans="12:12">
      <c r="L15214" s="16" t="str">
        <f t="shared" si="493"/>
        <v>OP</v>
      </c>
    </row>
    <row r="15215" spans="12:12">
      <c r="L15215" s="16" t="str">
        <f t="shared" si="493"/>
        <v>OP</v>
      </c>
    </row>
    <row r="15216" spans="12:12">
      <c r="L15216" s="16" t="str">
        <f t="shared" si="493"/>
        <v>OP</v>
      </c>
    </row>
    <row r="15217" spans="12:12">
      <c r="L15217" s="16" t="str">
        <f t="shared" si="493"/>
        <v>OP</v>
      </c>
    </row>
    <row r="15218" spans="12:12">
      <c r="L15218" s="16" t="str">
        <f t="shared" si="493"/>
        <v>OP</v>
      </c>
    </row>
    <row r="15219" spans="12:12">
      <c r="L15219" s="16" t="str">
        <f t="shared" si="493"/>
        <v>OP</v>
      </c>
    </row>
    <row r="15220" spans="12:12">
      <c r="L15220" s="16" t="str">
        <f t="shared" si="493"/>
        <v>OP</v>
      </c>
    </row>
    <row r="15221" spans="12:12">
      <c r="L15221" s="16" t="str">
        <f t="shared" si="493"/>
        <v>OP</v>
      </c>
    </row>
    <row r="15222" spans="12:12">
      <c r="L15222" s="16" t="str">
        <f t="shared" si="493"/>
        <v>OP</v>
      </c>
    </row>
    <row r="15223" spans="12:12">
      <c r="L15223" s="16" t="str">
        <f t="shared" si="493"/>
        <v>OP</v>
      </c>
    </row>
    <row r="15224" spans="12:12">
      <c r="L15224" s="16" t="str">
        <f t="shared" si="493"/>
        <v>OP</v>
      </c>
    </row>
    <row r="15225" spans="12:12">
      <c r="L15225" s="16" t="str">
        <f t="shared" si="493"/>
        <v>OP</v>
      </c>
    </row>
    <row r="15226" spans="12:12">
      <c r="L15226" s="16" t="str">
        <f t="shared" si="493"/>
        <v>OP</v>
      </c>
    </row>
    <row r="15227" spans="12:12">
      <c r="L15227" s="16" t="str">
        <f t="shared" si="493"/>
        <v>OP</v>
      </c>
    </row>
    <row r="15228" spans="12:12">
      <c r="L15228" s="16" t="str">
        <f t="shared" si="493"/>
        <v>OP</v>
      </c>
    </row>
    <row r="15229" spans="12:12">
      <c r="L15229" s="16" t="str">
        <f t="shared" si="493"/>
        <v>OP</v>
      </c>
    </row>
    <row r="15230" spans="12:12">
      <c r="L15230" s="16" t="str">
        <f t="shared" si="493"/>
        <v>OP</v>
      </c>
    </row>
    <row r="15231" spans="12:12">
      <c r="L15231" s="16" t="str">
        <f t="shared" si="493"/>
        <v>OP</v>
      </c>
    </row>
    <row r="15232" spans="12:12">
      <c r="L15232" s="16" t="str">
        <f t="shared" si="493"/>
        <v>OP</v>
      </c>
    </row>
    <row r="15233" spans="12:12">
      <c r="L15233" s="16" t="str">
        <f t="shared" si="493"/>
        <v>OP</v>
      </c>
    </row>
    <row r="15234" spans="12:12">
      <c r="L15234" s="16" t="str">
        <f t="shared" si="493"/>
        <v>OP</v>
      </c>
    </row>
    <row r="15235" spans="12:12">
      <c r="L15235" s="16" t="str">
        <f t="shared" si="493"/>
        <v>OP</v>
      </c>
    </row>
    <row r="15236" spans="12:12">
      <c r="L15236" s="16" t="str">
        <f t="shared" si="493"/>
        <v>OP</v>
      </c>
    </row>
    <row r="15237" spans="12:12">
      <c r="L15237" s="16" t="str">
        <f t="shared" si="493"/>
        <v>OP</v>
      </c>
    </row>
    <row r="15238" spans="12:12">
      <c r="L15238" s="16" t="str">
        <f t="shared" ref="L15238:L15301" si="494">IF(J15238&lt;0.9993,"OP","")</f>
        <v>OP</v>
      </c>
    </row>
    <row r="15239" spans="12:12">
      <c r="L15239" s="16" t="str">
        <f t="shared" si="494"/>
        <v>OP</v>
      </c>
    </row>
    <row r="15240" spans="12:12">
      <c r="L15240" s="16" t="str">
        <f t="shared" si="494"/>
        <v>OP</v>
      </c>
    </row>
    <row r="15241" spans="12:12">
      <c r="L15241" s="16" t="str">
        <f t="shared" si="494"/>
        <v>OP</v>
      </c>
    </row>
    <row r="15242" spans="12:12">
      <c r="L15242" s="16" t="str">
        <f t="shared" si="494"/>
        <v>OP</v>
      </c>
    </row>
    <row r="15243" spans="12:12">
      <c r="L15243" s="16" t="str">
        <f t="shared" si="494"/>
        <v>OP</v>
      </c>
    </row>
    <row r="15244" spans="12:12">
      <c r="L15244" s="16" t="str">
        <f t="shared" si="494"/>
        <v>OP</v>
      </c>
    </row>
    <row r="15245" spans="12:12">
      <c r="L15245" s="16" t="str">
        <f t="shared" si="494"/>
        <v>OP</v>
      </c>
    </row>
    <row r="15246" spans="12:12">
      <c r="L15246" s="16" t="str">
        <f t="shared" si="494"/>
        <v>OP</v>
      </c>
    </row>
    <row r="15247" spans="12:12">
      <c r="L15247" s="16" t="str">
        <f t="shared" si="494"/>
        <v>OP</v>
      </c>
    </row>
    <row r="15248" spans="12:12">
      <c r="L15248" s="16" t="str">
        <f t="shared" si="494"/>
        <v>OP</v>
      </c>
    </row>
    <row r="15249" spans="12:12">
      <c r="L15249" s="16" t="str">
        <f t="shared" si="494"/>
        <v>OP</v>
      </c>
    </row>
    <row r="15250" spans="12:12">
      <c r="L15250" s="16" t="str">
        <f t="shared" si="494"/>
        <v>OP</v>
      </c>
    </row>
    <row r="15251" spans="12:12">
      <c r="L15251" s="16" t="str">
        <f t="shared" si="494"/>
        <v>OP</v>
      </c>
    </row>
    <row r="15252" spans="12:12">
      <c r="L15252" s="16" t="str">
        <f t="shared" si="494"/>
        <v>OP</v>
      </c>
    </row>
    <row r="15253" spans="12:12">
      <c r="L15253" s="16" t="str">
        <f t="shared" si="494"/>
        <v>OP</v>
      </c>
    </row>
    <row r="15254" spans="12:12">
      <c r="L15254" s="16" t="str">
        <f t="shared" si="494"/>
        <v>OP</v>
      </c>
    </row>
    <row r="15255" spans="12:12">
      <c r="L15255" s="16" t="str">
        <f t="shared" si="494"/>
        <v>OP</v>
      </c>
    </row>
    <row r="15256" spans="12:12">
      <c r="L15256" s="16" t="str">
        <f t="shared" si="494"/>
        <v>OP</v>
      </c>
    </row>
    <row r="15257" spans="12:12">
      <c r="L15257" s="16" t="str">
        <f t="shared" si="494"/>
        <v>OP</v>
      </c>
    </row>
    <row r="15258" spans="12:12">
      <c r="L15258" s="16" t="str">
        <f t="shared" si="494"/>
        <v>OP</v>
      </c>
    </row>
    <row r="15259" spans="12:12">
      <c r="L15259" s="16" t="str">
        <f t="shared" si="494"/>
        <v>OP</v>
      </c>
    </row>
    <row r="15260" spans="12:12">
      <c r="L15260" s="16" t="str">
        <f t="shared" si="494"/>
        <v>OP</v>
      </c>
    </row>
    <row r="15261" spans="12:12">
      <c r="L15261" s="16" t="str">
        <f t="shared" si="494"/>
        <v>OP</v>
      </c>
    </row>
    <row r="15262" spans="12:12">
      <c r="L15262" s="16" t="str">
        <f t="shared" si="494"/>
        <v>OP</v>
      </c>
    </row>
    <row r="15263" spans="12:12">
      <c r="L15263" s="16" t="str">
        <f t="shared" si="494"/>
        <v>OP</v>
      </c>
    </row>
    <row r="15264" spans="12:12">
      <c r="L15264" s="16" t="str">
        <f t="shared" si="494"/>
        <v>OP</v>
      </c>
    </row>
    <row r="15265" spans="12:12">
      <c r="L15265" s="16" t="str">
        <f t="shared" si="494"/>
        <v>OP</v>
      </c>
    </row>
    <row r="15266" spans="12:12">
      <c r="L15266" s="16" t="str">
        <f t="shared" si="494"/>
        <v>OP</v>
      </c>
    </row>
    <row r="15267" spans="12:12">
      <c r="L15267" s="16" t="str">
        <f t="shared" si="494"/>
        <v>OP</v>
      </c>
    </row>
    <row r="15268" spans="12:12">
      <c r="L15268" s="16" t="str">
        <f t="shared" si="494"/>
        <v>OP</v>
      </c>
    </row>
    <row r="15269" spans="12:12">
      <c r="L15269" s="16" t="str">
        <f t="shared" si="494"/>
        <v>OP</v>
      </c>
    </row>
    <row r="15270" spans="12:12">
      <c r="L15270" s="16" t="str">
        <f t="shared" si="494"/>
        <v>OP</v>
      </c>
    </row>
    <row r="15271" spans="12:12">
      <c r="L15271" s="16" t="str">
        <f t="shared" si="494"/>
        <v>OP</v>
      </c>
    </row>
    <row r="15272" spans="12:12">
      <c r="L15272" s="16" t="str">
        <f t="shared" si="494"/>
        <v>OP</v>
      </c>
    </row>
    <row r="15273" spans="12:12">
      <c r="L15273" s="16" t="str">
        <f t="shared" si="494"/>
        <v>OP</v>
      </c>
    </row>
    <row r="15274" spans="12:12">
      <c r="L15274" s="16" t="str">
        <f t="shared" si="494"/>
        <v>OP</v>
      </c>
    </row>
    <row r="15275" spans="12:12">
      <c r="L15275" s="16" t="str">
        <f t="shared" si="494"/>
        <v>OP</v>
      </c>
    </row>
    <row r="15276" spans="12:12">
      <c r="L15276" s="16" t="str">
        <f t="shared" si="494"/>
        <v>OP</v>
      </c>
    </row>
    <row r="15277" spans="12:12">
      <c r="L15277" s="16" t="str">
        <f t="shared" si="494"/>
        <v>OP</v>
      </c>
    </row>
    <row r="15278" spans="12:12">
      <c r="L15278" s="16" t="str">
        <f t="shared" si="494"/>
        <v>OP</v>
      </c>
    </row>
    <row r="15279" spans="12:12">
      <c r="L15279" s="16" t="str">
        <f t="shared" si="494"/>
        <v>OP</v>
      </c>
    </row>
    <row r="15280" spans="12:12">
      <c r="L15280" s="16" t="str">
        <f t="shared" si="494"/>
        <v>OP</v>
      </c>
    </row>
    <row r="15281" spans="12:12">
      <c r="L15281" s="16" t="str">
        <f t="shared" si="494"/>
        <v>OP</v>
      </c>
    </row>
    <row r="15282" spans="12:12">
      <c r="L15282" s="16" t="str">
        <f t="shared" si="494"/>
        <v>OP</v>
      </c>
    </row>
    <row r="15283" spans="12:12">
      <c r="L15283" s="16" t="str">
        <f t="shared" si="494"/>
        <v>OP</v>
      </c>
    </row>
    <row r="15284" spans="12:12">
      <c r="L15284" s="16" t="str">
        <f t="shared" si="494"/>
        <v>OP</v>
      </c>
    </row>
    <row r="15285" spans="12:12">
      <c r="L15285" s="16" t="str">
        <f t="shared" si="494"/>
        <v>OP</v>
      </c>
    </row>
    <row r="15286" spans="12:12">
      <c r="L15286" s="16" t="str">
        <f t="shared" si="494"/>
        <v>OP</v>
      </c>
    </row>
    <row r="15287" spans="12:12">
      <c r="L15287" s="16" t="str">
        <f t="shared" si="494"/>
        <v>OP</v>
      </c>
    </row>
    <row r="15288" spans="12:12">
      <c r="L15288" s="16" t="str">
        <f t="shared" si="494"/>
        <v>OP</v>
      </c>
    </row>
    <row r="15289" spans="12:12">
      <c r="L15289" s="16" t="str">
        <f t="shared" si="494"/>
        <v>OP</v>
      </c>
    </row>
    <row r="15290" spans="12:12">
      <c r="L15290" s="16" t="str">
        <f t="shared" si="494"/>
        <v>OP</v>
      </c>
    </row>
    <row r="15291" spans="12:12">
      <c r="L15291" s="16" t="str">
        <f t="shared" si="494"/>
        <v>OP</v>
      </c>
    </row>
    <row r="15292" spans="12:12">
      <c r="L15292" s="16" t="str">
        <f t="shared" si="494"/>
        <v>OP</v>
      </c>
    </row>
    <row r="15293" spans="12:12">
      <c r="L15293" s="16" t="str">
        <f t="shared" si="494"/>
        <v>OP</v>
      </c>
    </row>
    <row r="15294" spans="12:12">
      <c r="L15294" s="16" t="str">
        <f t="shared" si="494"/>
        <v>OP</v>
      </c>
    </row>
    <row r="15295" spans="12:12">
      <c r="L15295" s="16" t="str">
        <f t="shared" si="494"/>
        <v>OP</v>
      </c>
    </row>
    <row r="15296" spans="12:12">
      <c r="L15296" s="16" t="str">
        <f t="shared" si="494"/>
        <v>OP</v>
      </c>
    </row>
    <row r="15297" spans="12:12">
      <c r="L15297" s="16" t="str">
        <f t="shared" si="494"/>
        <v>OP</v>
      </c>
    </row>
    <row r="15298" spans="12:12">
      <c r="L15298" s="16" t="str">
        <f t="shared" si="494"/>
        <v>OP</v>
      </c>
    </row>
    <row r="15299" spans="12:12">
      <c r="L15299" s="16" t="str">
        <f t="shared" si="494"/>
        <v>OP</v>
      </c>
    </row>
    <row r="15300" spans="12:12">
      <c r="L15300" s="16" t="str">
        <f t="shared" si="494"/>
        <v>OP</v>
      </c>
    </row>
    <row r="15301" spans="12:12">
      <c r="L15301" s="16" t="str">
        <f t="shared" si="494"/>
        <v>OP</v>
      </c>
    </row>
    <row r="15302" spans="12:12">
      <c r="L15302" s="16" t="str">
        <f t="shared" ref="L15302:L15365" si="495">IF(J15302&lt;0.9993,"OP","")</f>
        <v>OP</v>
      </c>
    </row>
    <row r="15303" spans="12:12">
      <c r="L15303" s="16" t="str">
        <f t="shared" si="495"/>
        <v>OP</v>
      </c>
    </row>
    <row r="15304" spans="12:12">
      <c r="L15304" s="16" t="str">
        <f t="shared" si="495"/>
        <v>OP</v>
      </c>
    </row>
    <row r="15305" spans="12:12">
      <c r="L15305" s="16" t="str">
        <f t="shared" si="495"/>
        <v>OP</v>
      </c>
    </row>
    <row r="15306" spans="12:12">
      <c r="L15306" s="16" t="str">
        <f t="shared" si="495"/>
        <v>OP</v>
      </c>
    </row>
    <row r="15307" spans="12:12">
      <c r="L15307" s="16" t="str">
        <f t="shared" si="495"/>
        <v>OP</v>
      </c>
    </row>
    <row r="15308" spans="12:12">
      <c r="L15308" s="16" t="str">
        <f t="shared" si="495"/>
        <v>OP</v>
      </c>
    </row>
    <row r="15309" spans="12:12">
      <c r="L15309" s="16" t="str">
        <f t="shared" si="495"/>
        <v>OP</v>
      </c>
    </row>
    <row r="15310" spans="12:12">
      <c r="L15310" s="16" t="str">
        <f t="shared" si="495"/>
        <v>OP</v>
      </c>
    </row>
    <row r="15311" spans="12:12">
      <c r="L15311" s="16" t="str">
        <f t="shared" si="495"/>
        <v>OP</v>
      </c>
    </row>
    <row r="15312" spans="12:12">
      <c r="L15312" s="16" t="str">
        <f t="shared" si="495"/>
        <v>OP</v>
      </c>
    </row>
    <row r="15313" spans="12:12">
      <c r="L15313" s="16" t="str">
        <f t="shared" si="495"/>
        <v>OP</v>
      </c>
    </row>
    <row r="15314" spans="12:12">
      <c r="L15314" s="16" t="str">
        <f t="shared" si="495"/>
        <v>OP</v>
      </c>
    </row>
    <row r="15315" spans="12:12">
      <c r="L15315" s="16" t="str">
        <f t="shared" si="495"/>
        <v>OP</v>
      </c>
    </row>
    <row r="15316" spans="12:12">
      <c r="L15316" s="16" t="str">
        <f t="shared" si="495"/>
        <v>OP</v>
      </c>
    </row>
    <row r="15317" spans="12:12">
      <c r="L15317" s="16" t="str">
        <f t="shared" si="495"/>
        <v>OP</v>
      </c>
    </row>
    <row r="15318" spans="12:12">
      <c r="L15318" s="16" t="str">
        <f t="shared" si="495"/>
        <v>OP</v>
      </c>
    </row>
    <row r="15319" spans="12:12">
      <c r="L15319" s="16" t="str">
        <f t="shared" si="495"/>
        <v>OP</v>
      </c>
    </row>
    <row r="15320" spans="12:12">
      <c r="L15320" s="16" t="str">
        <f t="shared" si="495"/>
        <v>OP</v>
      </c>
    </row>
    <row r="15321" spans="12:12">
      <c r="L15321" s="16" t="str">
        <f t="shared" si="495"/>
        <v>OP</v>
      </c>
    </row>
    <row r="15322" spans="12:12">
      <c r="L15322" s="16" t="str">
        <f t="shared" si="495"/>
        <v>OP</v>
      </c>
    </row>
    <row r="15323" spans="12:12">
      <c r="L15323" s="16" t="str">
        <f t="shared" si="495"/>
        <v>OP</v>
      </c>
    </row>
    <row r="15324" spans="12:12">
      <c r="L15324" s="16" t="str">
        <f t="shared" si="495"/>
        <v>OP</v>
      </c>
    </row>
    <row r="15325" spans="12:12">
      <c r="L15325" s="16" t="str">
        <f t="shared" si="495"/>
        <v>OP</v>
      </c>
    </row>
    <row r="15326" spans="12:12">
      <c r="L15326" s="16" t="str">
        <f t="shared" si="495"/>
        <v>OP</v>
      </c>
    </row>
    <row r="15327" spans="12:12">
      <c r="L15327" s="16" t="str">
        <f t="shared" si="495"/>
        <v>OP</v>
      </c>
    </row>
    <row r="15328" spans="12:12">
      <c r="L15328" s="16" t="str">
        <f t="shared" si="495"/>
        <v>OP</v>
      </c>
    </row>
    <row r="15329" spans="12:12">
      <c r="L15329" s="16" t="str">
        <f t="shared" si="495"/>
        <v>OP</v>
      </c>
    </row>
    <row r="15330" spans="12:12">
      <c r="L15330" s="16" t="str">
        <f t="shared" si="495"/>
        <v>OP</v>
      </c>
    </row>
    <row r="15331" spans="12:12">
      <c r="L15331" s="16" t="str">
        <f t="shared" si="495"/>
        <v>OP</v>
      </c>
    </row>
    <row r="15332" spans="12:12">
      <c r="L15332" s="16" t="str">
        <f t="shared" si="495"/>
        <v>OP</v>
      </c>
    </row>
    <row r="15333" spans="12:12">
      <c r="L15333" s="16" t="str">
        <f t="shared" si="495"/>
        <v>OP</v>
      </c>
    </row>
    <row r="15334" spans="12:12">
      <c r="L15334" s="16" t="str">
        <f t="shared" si="495"/>
        <v>OP</v>
      </c>
    </row>
    <row r="15335" spans="12:12">
      <c r="L15335" s="16" t="str">
        <f t="shared" si="495"/>
        <v>OP</v>
      </c>
    </row>
    <row r="15336" spans="12:12">
      <c r="L15336" s="16" t="str">
        <f t="shared" si="495"/>
        <v>OP</v>
      </c>
    </row>
    <row r="15337" spans="12:12">
      <c r="L15337" s="16" t="str">
        <f t="shared" si="495"/>
        <v>OP</v>
      </c>
    </row>
    <row r="15338" spans="12:12">
      <c r="L15338" s="16" t="str">
        <f t="shared" si="495"/>
        <v>OP</v>
      </c>
    </row>
    <row r="15339" spans="12:12">
      <c r="L15339" s="16" t="str">
        <f t="shared" si="495"/>
        <v>OP</v>
      </c>
    </row>
    <row r="15340" spans="12:12">
      <c r="L15340" s="16" t="str">
        <f t="shared" si="495"/>
        <v>OP</v>
      </c>
    </row>
    <row r="15341" spans="12:12">
      <c r="L15341" s="16" t="str">
        <f t="shared" si="495"/>
        <v>OP</v>
      </c>
    </row>
    <row r="15342" spans="12:12">
      <c r="L15342" s="16" t="str">
        <f t="shared" si="495"/>
        <v>OP</v>
      </c>
    </row>
    <row r="15343" spans="12:12">
      <c r="L15343" s="16" t="str">
        <f t="shared" si="495"/>
        <v>OP</v>
      </c>
    </row>
    <row r="15344" spans="12:12">
      <c r="L15344" s="16" t="str">
        <f t="shared" si="495"/>
        <v>OP</v>
      </c>
    </row>
    <row r="15345" spans="12:12">
      <c r="L15345" s="16" t="str">
        <f t="shared" si="495"/>
        <v>OP</v>
      </c>
    </row>
    <row r="15346" spans="12:12">
      <c r="L15346" s="16" t="str">
        <f t="shared" si="495"/>
        <v>OP</v>
      </c>
    </row>
    <row r="15347" spans="12:12">
      <c r="L15347" s="16" t="str">
        <f t="shared" si="495"/>
        <v>OP</v>
      </c>
    </row>
    <row r="15348" spans="12:12">
      <c r="L15348" s="16" t="str">
        <f t="shared" si="495"/>
        <v>OP</v>
      </c>
    </row>
    <row r="15349" spans="12:12">
      <c r="L15349" s="16" t="str">
        <f t="shared" si="495"/>
        <v>OP</v>
      </c>
    </row>
    <row r="15350" spans="12:12">
      <c r="L15350" s="16" t="str">
        <f t="shared" si="495"/>
        <v>OP</v>
      </c>
    </row>
    <row r="15351" spans="12:12">
      <c r="L15351" s="16" t="str">
        <f t="shared" si="495"/>
        <v>OP</v>
      </c>
    </row>
    <row r="15352" spans="12:12">
      <c r="L15352" s="16" t="str">
        <f t="shared" si="495"/>
        <v>OP</v>
      </c>
    </row>
    <row r="15353" spans="12:12">
      <c r="L15353" s="16" t="str">
        <f t="shared" si="495"/>
        <v>OP</v>
      </c>
    </row>
    <row r="15354" spans="12:12">
      <c r="L15354" s="16" t="str">
        <f t="shared" si="495"/>
        <v>OP</v>
      </c>
    </row>
    <row r="15355" spans="12:12">
      <c r="L15355" s="16" t="str">
        <f t="shared" si="495"/>
        <v>OP</v>
      </c>
    </row>
    <row r="15356" spans="12:12">
      <c r="L15356" s="16" t="str">
        <f t="shared" si="495"/>
        <v>OP</v>
      </c>
    </row>
    <row r="15357" spans="12:12">
      <c r="L15357" s="16" t="str">
        <f t="shared" si="495"/>
        <v>OP</v>
      </c>
    </row>
    <row r="15358" spans="12:12">
      <c r="L15358" s="16" t="str">
        <f t="shared" si="495"/>
        <v>OP</v>
      </c>
    </row>
    <row r="15359" spans="12:12">
      <c r="L15359" s="16" t="str">
        <f t="shared" si="495"/>
        <v>OP</v>
      </c>
    </row>
    <row r="15360" spans="12:12">
      <c r="L15360" s="16" t="str">
        <f t="shared" si="495"/>
        <v>OP</v>
      </c>
    </row>
    <row r="15361" spans="12:12">
      <c r="L15361" s="16" t="str">
        <f t="shared" si="495"/>
        <v>OP</v>
      </c>
    </row>
    <row r="15362" spans="12:12">
      <c r="L15362" s="16" t="str">
        <f t="shared" si="495"/>
        <v>OP</v>
      </c>
    </row>
    <row r="15363" spans="12:12">
      <c r="L15363" s="16" t="str">
        <f t="shared" si="495"/>
        <v>OP</v>
      </c>
    </row>
    <row r="15364" spans="12:12">
      <c r="L15364" s="16" t="str">
        <f t="shared" si="495"/>
        <v>OP</v>
      </c>
    </row>
    <row r="15365" spans="12:12">
      <c r="L15365" s="16" t="str">
        <f t="shared" si="495"/>
        <v>OP</v>
      </c>
    </row>
    <row r="15366" spans="12:12">
      <c r="L15366" s="16" t="str">
        <f t="shared" ref="L15366:L15429" si="496">IF(J15366&lt;0.9993,"OP","")</f>
        <v>OP</v>
      </c>
    </row>
    <row r="15367" spans="12:12">
      <c r="L15367" s="16" t="str">
        <f t="shared" si="496"/>
        <v>OP</v>
      </c>
    </row>
    <row r="15368" spans="12:12">
      <c r="L15368" s="16" t="str">
        <f t="shared" si="496"/>
        <v>OP</v>
      </c>
    </row>
    <row r="15369" spans="12:12">
      <c r="L15369" s="16" t="str">
        <f t="shared" si="496"/>
        <v>OP</v>
      </c>
    </row>
    <row r="15370" spans="12:12">
      <c r="L15370" s="16" t="str">
        <f t="shared" si="496"/>
        <v>OP</v>
      </c>
    </row>
    <row r="15371" spans="12:12">
      <c r="L15371" s="16" t="str">
        <f t="shared" si="496"/>
        <v>OP</v>
      </c>
    </row>
    <row r="15372" spans="12:12">
      <c r="L15372" s="16" t="str">
        <f t="shared" si="496"/>
        <v>OP</v>
      </c>
    </row>
    <row r="15373" spans="12:12">
      <c r="L15373" s="16" t="str">
        <f t="shared" si="496"/>
        <v>OP</v>
      </c>
    </row>
    <row r="15374" spans="12:12">
      <c r="L15374" s="16" t="str">
        <f t="shared" si="496"/>
        <v>OP</v>
      </c>
    </row>
    <row r="15375" spans="12:12">
      <c r="L15375" s="16" t="str">
        <f t="shared" si="496"/>
        <v>OP</v>
      </c>
    </row>
    <row r="15376" spans="12:12">
      <c r="L15376" s="16" t="str">
        <f t="shared" si="496"/>
        <v>OP</v>
      </c>
    </row>
    <row r="15377" spans="12:12">
      <c r="L15377" s="16" t="str">
        <f t="shared" si="496"/>
        <v>OP</v>
      </c>
    </row>
    <row r="15378" spans="12:12">
      <c r="L15378" s="16" t="str">
        <f t="shared" si="496"/>
        <v>OP</v>
      </c>
    </row>
    <row r="15379" spans="12:12">
      <c r="L15379" s="16" t="str">
        <f t="shared" si="496"/>
        <v>OP</v>
      </c>
    </row>
    <row r="15380" spans="12:12">
      <c r="L15380" s="16" t="str">
        <f t="shared" si="496"/>
        <v>OP</v>
      </c>
    </row>
    <row r="15381" spans="12:12">
      <c r="L15381" s="16" t="str">
        <f t="shared" si="496"/>
        <v>OP</v>
      </c>
    </row>
    <row r="15382" spans="12:12">
      <c r="L15382" s="16" t="str">
        <f t="shared" si="496"/>
        <v>OP</v>
      </c>
    </row>
    <row r="15383" spans="12:12">
      <c r="L15383" s="16" t="str">
        <f t="shared" si="496"/>
        <v>OP</v>
      </c>
    </row>
    <row r="15384" spans="12:12">
      <c r="L15384" s="16" t="str">
        <f t="shared" si="496"/>
        <v>OP</v>
      </c>
    </row>
    <row r="15385" spans="12:12">
      <c r="L15385" s="16" t="str">
        <f t="shared" si="496"/>
        <v>OP</v>
      </c>
    </row>
    <row r="15386" spans="12:12">
      <c r="L15386" s="16" t="str">
        <f t="shared" si="496"/>
        <v>OP</v>
      </c>
    </row>
    <row r="15387" spans="12:12">
      <c r="L15387" s="16" t="str">
        <f t="shared" si="496"/>
        <v>OP</v>
      </c>
    </row>
    <row r="15388" spans="12:12">
      <c r="L15388" s="16" t="str">
        <f t="shared" si="496"/>
        <v>OP</v>
      </c>
    </row>
    <row r="15389" spans="12:12">
      <c r="L15389" s="16" t="str">
        <f t="shared" si="496"/>
        <v>OP</v>
      </c>
    </row>
    <row r="15390" spans="12:12">
      <c r="L15390" s="16" t="str">
        <f t="shared" si="496"/>
        <v>OP</v>
      </c>
    </row>
    <row r="15391" spans="12:12">
      <c r="L15391" s="16" t="str">
        <f t="shared" si="496"/>
        <v>OP</v>
      </c>
    </row>
    <row r="15392" spans="12:12">
      <c r="L15392" s="16" t="str">
        <f t="shared" si="496"/>
        <v>OP</v>
      </c>
    </row>
    <row r="15393" spans="12:12">
      <c r="L15393" s="16" t="str">
        <f t="shared" si="496"/>
        <v>OP</v>
      </c>
    </row>
    <row r="15394" spans="12:12">
      <c r="L15394" s="16" t="str">
        <f t="shared" si="496"/>
        <v>OP</v>
      </c>
    </row>
    <row r="15395" spans="12:12">
      <c r="L15395" s="16" t="str">
        <f t="shared" si="496"/>
        <v>OP</v>
      </c>
    </row>
    <row r="15396" spans="12:12">
      <c r="L15396" s="16" t="str">
        <f t="shared" si="496"/>
        <v>OP</v>
      </c>
    </row>
    <row r="15397" spans="12:12">
      <c r="L15397" s="16" t="str">
        <f t="shared" si="496"/>
        <v>OP</v>
      </c>
    </row>
    <row r="15398" spans="12:12">
      <c r="L15398" s="16" t="str">
        <f t="shared" si="496"/>
        <v>OP</v>
      </c>
    </row>
    <row r="15399" spans="12:12">
      <c r="L15399" s="16" t="str">
        <f t="shared" si="496"/>
        <v>OP</v>
      </c>
    </row>
    <row r="15400" spans="12:12">
      <c r="L15400" s="16" t="str">
        <f t="shared" si="496"/>
        <v>OP</v>
      </c>
    </row>
    <row r="15401" spans="12:12">
      <c r="L15401" s="16" t="str">
        <f t="shared" si="496"/>
        <v>OP</v>
      </c>
    </row>
    <row r="15402" spans="12:12">
      <c r="L15402" s="16" t="str">
        <f t="shared" si="496"/>
        <v>OP</v>
      </c>
    </row>
    <row r="15403" spans="12:12">
      <c r="L15403" s="16" t="str">
        <f t="shared" si="496"/>
        <v>OP</v>
      </c>
    </row>
    <row r="15404" spans="12:12">
      <c r="L15404" s="16" t="str">
        <f t="shared" si="496"/>
        <v>OP</v>
      </c>
    </row>
    <row r="15405" spans="12:12">
      <c r="L15405" s="16" t="str">
        <f t="shared" si="496"/>
        <v>OP</v>
      </c>
    </row>
    <row r="15406" spans="12:12">
      <c r="L15406" s="16" t="str">
        <f t="shared" si="496"/>
        <v>OP</v>
      </c>
    </row>
    <row r="15407" spans="12:12">
      <c r="L15407" s="16" t="str">
        <f t="shared" si="496"/>
        <v>OP</v>
      </c>
    </row>
    <row r="15408" spans="12:12">
      <c r="L15408" s="16" t="str">
        <f t="shared" si="496"/>
        <v>OP</v>
      </c>
    </row>
    <row r="15409" spans="12:12">
      <c r="L15409" s="16" t="str">
        <f t="shared" si="496"/>
        <v>OP</v>
      </c>
    </row>
    <row r="15410" spans="12:12">
      <c r="L15410" s="16" t="str">
        <f t="shared" si="496"/>
        <v>OP</v>
      </c>
    </row>
    <row r="15411" spans="12:12">
      <c r="L15411" s="16" t="str">
        <f t="shared" si="496"/>
        <v>OP</v>
      </c>
    </row>
    <row r="15412" spans="12:12">
      <c r="L15412" s="16" t="str">
        <f t="shared" si="496"/>
        <v>OP</v>
      </c>
    </row>
    <row r="15413" spans="12:12">
      <c r="L15413" s="16" t="str">
        <f t="shared" si="496"/>
        <v>OP</v>
      </c>
    </row>
    <row r="15414" spans="12:12">
      <c r="L15414" s="16" t="str">
        <f t="shared" si="496"/>
        <v>OP</v>
      </c>
    </row>
    <row r="15415" spans="12:12">
      <c r="L15415" s="16" t="str">
        <f t="shared" si="496"/>
        <v>OP</v>
      </c>
    </row>
    <row r="15416" spans="12:12">
      <c r="L15416" s="16" t="str">
        <f t="shared" si="496"/>
        <v>OP</v>
      </c>
    </row>
    <row r="15417" spans="12:12">
      <c r="L15417" s="16" t="str">
        <f t="shared" si="496"/>
        <v>OP</v>
      </c>
    </row>
    <row r="15418" spans="12:12">
      <c r="L15418" s="16" t="str">
        <f t="shared" si="496"/>
        <v>OP</v>
      </c>
    </row>
    <row r="15419" spans="12:12">
      <c r="L15419" s="16" t="str">
        <f t="shared" si="496"/>
        <v>OP</v>
      </c>
    </row>
    <row r="15420" spans="12:12">
      <c r="L15420" s="16" t="str">
        <f t="shared" si="496"/>
        <v>OP</v>
      </c>
    </row>
    <row r="15421" spans="12:12">
      <c r="L15421" s="16" t="str">
        <f t="shared" si="496"/>
        <v>OP</v>
      </c>
    </row>
    <row r="15422" spans="12:12">
      <c r="L15422" s="16" t="str">
        <f t="shared" si="496"/>
        <v>OP</v>
      </c>
    </row>
    <row r="15423" spans="12:12">
      <c r="L15423" s="16" t="str">
        <f t="shared" si="496"/>
        <v>OP</v>
      </c>
    </row>
    <row r="15424" spans="12:12">
      <c r="L15424" s="16" t="str">
        <f t="shared" si="496"/>
        <v>OP</v>
      </c>
    </row>
    <row r="15425" spans="12:12">
      <c r="L15425" s="16" t="str">
        <f t="shared" si="496"/>
        <v>OP</v>
      </c>
    </row>
    <row r="15426" spans="12:12">
      <c r="L15426" s="16" t="str">
        <f t="shared" si="496"/>
        <v>OP</v>
      </c>
    </row>
    <row r="15427" spans="12:12">
      <c r="L15427" s="16" t="str">
        <f t="shared" si="496"/>
        <v>OP</v>
      </c>
    </row>
    <row r="15428" spans="12:12">
      <c r="L15428" s="16" t="str">
        <f t="shared" si="496"/>
        <v>OP</v>
      </c>
    </row>
    <row r="15429" spans="12:12">
      <c r="L15429" s="16" t="str">
        <f t="shared" si="496"/>
        <v>OP</v>
      </c>
    </row>
    <row r="15430" spans="12:12">
      <c r="L15430" s="16" t="str">
        <f t="shared" ref="L15430:L15493" si="497">IF(J15430&lt;0.9993,"OP","")</f>
        <v>OP</v>
      </c>
    </row>
    <row r="15431" spans="12:12">
      <c r="L15431" s="16" t="str">
        <f t="shared" si="497"/>
        <v>OP</v>
      </c>
    </row>
    <row r="15432" spans="12:12">
      <c r="L15432" s="16" t="str">
        <f t="shared" si="497"/>
        <v>OP</v>
      </c>
    </row>
    <row r="15433" spans="12:12">
      <c r="L15433" s="16" t="str">
        <f t="shared" si="497"/>
        <v>OP</v>
      </c>
    </row>
    <row r="15434" spans="12:12">
      <c r="L15434" s="16" t="str">
        <f t="shared" si="497"/>
        <v>OP</v>
      </c>
    </row>
    <row r="15435" spans="12:12">
      <c r="L15435" s="16" t="str">
        <f t="shared" si="497"/>
        <v>OP</v>
      </c>
    </row>
    <row r="15436" spans="12:12">
      <c r="L15436" s="16" t="str">
        <f t="shared" si="497"/>
        <v>OP</v>
      </c>
    </row>
    <row r="15437" spans="12:12">
      <c r="L15437" s="16" t="str">
        <f t="shared" si="497"/>
        <v>OP</v>
      </c>
    </row>
    <row r="15438" spans="12:12">
      <c r="L15438" s="16" t="str">
        <f t="shared" si="497"/>
        <v>OP</v>
      </c>
    </row>
    <row r="15439" spans="12:12">
      <c r="L15439" s="16" t="str">
        <f t="shared" si="497"/>
        <v>OP</v>
      </c>
    </row>
    <row r="15440" spans="12:12">
      <c r="L15440" s="16" t="str">
        <f t="shared" si="497"/>
        <v>OP</v>
      </c>
    </row>
    <row r="15441" spans="12:12">
      <c r="L15441" s="16" t="str">
        <f t="shared" si="497"/>
        <v>OP</v>
      </c>
    </row>
    <row r="15442" spans="12:12">
      <c r="L15442" s="16" t="str">
        <f t="shared" si="497"/>
        <v>OP</v>
      </c>
    </row>
    <row r="15443" spans="12:12">
      <c r="L15443" s="16" t="str">
        <f t="shared" si="497"/>
        <v>OP</v>
      </c>
    </row>
    <row r="15444" spans="12:12">
      <c r="L15444" s="16" t="str">
        <f t="shared" si="497"/>
        <v>OP</v>
      </c>
    </row>
    <row r="15445" spans="12:12">
      <c r="L15445" s="16" t="str">
        <f t="shared" si="497"/>
        <v>OP</v>
      </c>
    </row>
    <row r="15446" spans="12:12">
      <c r="L15446" s="16" t="str">
        <f t="shared" si="497"/>
        <v>OP</v>
      </c>
    </row>
    <row r="15447" spans="12:12">
      <c r="L15447" s="16" t="str">
        <f t="shared" si="497"/>
        <v>OP</v>
      </c>
    </row>
    <row r="15448" spans="12:12">
      <c r="L15448" s="16" t="str">
        <f t="shared" si="497"/>
        <v>OP</v>
      </c>
    </row>
    <row r="15449" spans="12:12">
      <c r="L15449" s="16" t="str">
        <f t="shared" si="497"/>
        <v>OP</v>
      </c>
    </row>
    <row r="15450" spans="12:12">
      <c r="L15450" s="16" t="str">
        <f t="shared" si="497"/>
        <v>OP</v>
      </c>
    </row>
    <row r="15451" spans="12:12">
      <c r="L15451" s="16" t="str">
        <f t="shared" si="497"/>
        <v>OP</v>
      </c>
    </row>
    <row r="15452" spans="12:12">
      <c r="L15452" s="16" t="str">
        <f t="shared" si="497"/>
        <v>OP</v>
      </c>
    </row>
    <row r="15453" spans="12:12">
      <c r="L15453" s="16" t="str">
        <f t="shared" si="497"/>
        <v>OP</v>
      </c>
    </row>
    <row r="15454" spans="12:12">
      <c r="L15454" s="16" t="str">
        <f t="shared" si="497"/>
        <v>OP</v>
      </c>
    </row>
    <row r="15455" spans="12:12">
      <c r="L15455" s="16" t="str">
        <f t="shared" si="497"/>
        <v>OP</v>
      </c>
    </row>
    <row r="15456" spans="12:12">
      <c r="L15456" s="16" t="str">
        <f t="shared" si="497"/>
        <v>OP</v>
      </c>
    </row>
    <row r="15457" spans="12:12">
      <c r="L15457" s="16" t="str">
        <f t="shared" si="497"/>
        <v>OP</v>
      </c>
    </row>
    <row r="15458" spans="12:12">
      <c r="L15458" s="16" t="str">
        <f t="shared" si="497"/>
        <v>OP</v>
      </c>
    </row>
    <row r="15459" spans="12:12">
      <c r="L15459" s="16" t="str">
        <f t="shared" si="497"/>
        <v>OP</v>
      </c>
    </row>
    <row r="15460" spans="12:12">
      <c r="L15460" s="16" t="str">
        <f t="shared" si="497"/>
        <v>OP</v>
      </c>
    </row>
    <row r="15461" spans="12:12">
      <c r="L15461" s="16" t="str">
        <f t="shared" si="497"/>
        <v>OP</v>
      </c>
    </row>
    <row r="15462" spans="12:12">
      <c r="L15462" s="16" t="str">
        <f t="shared" si="497"/>
        <v>OP</v>
      </c>
    </row>
    <row r="15463" spans="12:12">
      <c r="L15463" s="16" t="str">
        <f t="shared" si="497"/>
        <v>OP</v>
      </c>
    </row>
    <row r="15464" spans="12:12">
      <c r="L15464" s="16" t="str">
        <f t="shared" si="497"/>
        <v>OP</v>
      </c>
    </row>
    <row r="15465" spans="12:12">
      <c r="L15465" s="16" t="str">
        <f t="shared" si="497"/>
        <v>OP</v>
      </c>
    </row>
    <row r="15466" spans="12:12">
      <c r="L15466" s="16" t="str">
        <f t="shared" si="497"/>
        <v>OP</v>
      </c>
    </row>
    <row r="15467" spans="12:12">
      <c r="L15467" s="16" t="str">
        <f t="shared" si="497"/>
        <v>OP</v>
      </c>
    </row>
    <row r="15468" spans="12:12">
      <c r="L15468" s="16" t="str">
        <f t="shared" si="497"/>
        <v>OP</v>
      </c>
    </row>
    <row r="15469" spans="12:12">
      <c r="L15469" s="16" t="str">
        <f t="shared" si="497"/>
        <v>OP</v>
      </c>
    </row>
    <row r="15470" spans="12:12">
      <c r="L15470" s="16" t="str">
        <f t="shared" si="497"/>
        <v>OP</v>
      </c>
    </row>
    <row r="15471" spans="12:12">
      <c r="L15471" s="16" t="str">
        <f t="shared" si="497"/>
        <v>OP</v>
      </c>
    </row>
    <row r="15472" spans="12:12">
      <c r="L15472" s="16" t="str">
        <f t="shared" si="497"/>
        <v>OP</v>
      </c>
    </row>
    <row r="15473" spans="12:12">
      <c r="L15473" s="16" t="str">
        <f t="shared" si="497"/>
        <v>OP</v>
      </c>
    </row>
    <row r="15474" spans="12:12">
      <c r="L15474" s="16" t="str">
        <f t="shared" si="497"/>
        <v>OP</v>
      </c>
    </row>
    <row r="15475" spans="12:12">
      <c r="L15475" s="16" t="str">
        <f t="shared" si="497"/>
        <v>OP</v>
      </c>
    </row>
    <row r="15476" spans="12:12">
      <c r="L15476" s="16" t="str">
        <f t="shared" si="497"/>
        <v>OP</v>
      </c>
    </row>
    <row r="15477" spans="12:12">
      <c r="L15477" s="16" t="str">
        <f t="shared" si="497"/>
        <v>OP</v>
      </c>
    </row>
    <row r="15478" spans="12:12">
      <c r="L15478" s="16" t="str">
        <f t="shared" si="497"/>
        <v>OP</v>
      </c>
    </row>
    <row r="15479" spans="12:12">
      <c r="L15479" s="16" t="str">
        <f t="shared" si="497"/>
        <v>OP</v>
      </c>
    </row>
    <row r="15480" spans="12:12">
      <c r="L15480" s="16" t="str">
        <f t="shared" si="497"/>
        <v>OP</v>
      </c>
    </row>
    <row r="15481" spans="12:12">
      <c r="L15481" s="16" t="str">
        <f t="shared" si="497"/>
        <v>OP</v>
      </c>
    </row>
    <row r="15482" spans="12:12">
      <c r="L15482" s="16" t="str">
        <f t="shared" si="497"/>
        <v>OP</v>
      </c>
    </row>
    <row r="15483" spans="12:12">
      <c r="L15483" s="16" t="str">
        <f t="shared" si="497"/>
        <v>OP</v>
      </c>
    </row>
    <row r="15484" spans="12:12">
      <c r="L15484" s="16" t="str">
        <f t="shared" si="497"/>
        <v>OP</v>
      </c>
    </row>
    <row r="15485" spans="12:12">
      <c r="L15485" s="16" t="str">
        <f t="shared" si="497"/>
        <v>OP</v>
      </c>
    </row>
    <row r="15486" spans="12:12">
      <c r="L15486" s="16" t="str">
        <f t="shared" si="497"/>
        <v>OP</v>
      </c>
    </row>
    <row r="15487" spans="12:12">
      <c r="L15487" s="16" t="str">
        <f t="shared" si="497"/>
        <v>OP</v>
      </c>
    </row>
    <row r="15488" spans="12:12">
      <c r="L15488" s="16" t="str">
        <f t="shared" si="497"/>
        <v>OP</v>
      </c>
    </row>
    <row r="15489" spans="12:12">
      <c r="L15489" s="16" t="str">
        <f t="shared" si="497"/>
        <v>OP</v>
      </c>
    </row>
    <row r="15490" spans="12:12">
      <c r="L15490" s="16" t="str">
        <f t="shared" si="497"/>
        <v>OP</v>
      </c>
    </row>
    <row r="15491" spans="12:12">
      <c r="L15491" s="16" t="str">
        <f t="shared" si="497"/>
        <v>OP</v>
      </c>
    </row>
    <row r="15492" spans="12:12">
      <c r="L15492" s="16" t="str">
        <f t="shared" si="497"/>
        <v>OP</v>
      </c>
    </row>
    <row r="15493" spans="12:12">
      <c r="L15493" s="16" t="str">
        <f t="shared" si="497"/>
        <v>OP</v>
      </c>
    </row>
    <row r="15494" spans="12:12">
      <c r="L15494" s="16" t="str">
        <f t="shared" ref="L15494:L15557" si="498">IF(J15494&lt;0.9993,"OP","")</f>
        <v>OP</v>
      </c>
    </row>
    <row r="15495" spans="12:12">
      <c r="L15495" s="16" t="str">
        <f t="shared" si="498"/>
        <v>OP</v>
      </c>
    </row>
    <row r="15496" spans="12:12">
      <c r="L15496" s="16" t="str">
        <f t="shared" si="498"/>
        <v>OP</v>
      </c>
    </row>
    <row r="15497" spans="12:12">
      <c r="L15497" s="16" t="str">
        <f t="shared" si="498"/>
        <v>OP</v>
      </c>
    </row>
    <row r="15498" spans="12:12">
      <c r="L15498" s="16" t="str">
        <f t="shared" si="498"/>
        <v>OP</v>
      </c>
    </row>
    <row r="15499" spans="12:12">
      <c r="L15499" s="16" t="str">
        <f t="shared" si="498"/>
        <v>OP</v>
      </c>
    </row>
    <row r="15500" spans="12:12">
      <c r="L15500" s="16" t="str">
        <f t="shared" si="498"/>
        <v>OP</v>
      </c>
    </row>
    <row r="15501" spans="12:12">
      <c r="L15501" s="16" t="str">
        <f t="shared" si="498"/>
        <v>OP</v>
      </c>
    </row>
    <row r="15502" spans="12:12">
      <c r="L15502" s="16" t="str">
        <f t="shared" si="498"/>
        <v>OP</v>
      </c>
    </row>
    <row r="15503" spans="12:12">
      <c r="L15503" s="16" t="str">
        <f t="shared" si="498"/>
        <v>OP</v>
      </c>
    </row>
    <row r="15504" spans="12:12">
      <c r="L15504" s="16" t="str">
        <f t="shared" si="498"/>
        <v>OP</v>
      </c>
    </row>
    <row r="15505" spans="12:12">
      <c r="L15505" s="16" t="str">
        <f t="shared" si="498"/>
        <v>OP</v>
      </c>
    </row>
    <row r="15506" spans="12:12">
      <c r="L15506" s="16" t="str">
        <f t="shared" si="498"/>
        <v>OP</v>
      </c>
    </row>
    <row r="15507" spans="12:12">
      <c r="L15507" s="16" t="str">
        <f t="shared" si="498"/>
        <v>OP</v>
      </c>
    </row>
    <row r="15508" spans="12:12">
      <c r="L15508" s="16" t="str">
        <f t="shared" si="498"/>
        <v>OP</v>
      </c>
    </row>
    <row r="15509" spans="12:12">
      <c r="L15509" s="16" t="str">
        <f t="shared" si="498"/>
        <v>OP</v>
      </c>
    </row>
    <row r="15510" spans="12:12">
      <c r="L15510" s="16" t="str">
        <f t="shared" si="498"/>
        <v>OP</v>
      </c>
    </row>
    <row r="15511" spans="12:12">
      <c r="L15511" s="16" t="str">
        <f t="shared" si="498"/>
        <v>OP</v>
      </c>
    </row>
    <row r="15512" spans="12:12">
      <c r="L15512" s="16" t="str">
        <f t="shared" si="498"/>
        <v>OP</v>
      </c>
    </row>
    <row r="15513" spans="12:12">
      <c r="L15513" s="16" t="str">
        <f t="shared" si="498"/>
        <v>OP</v>
      </c>
    </row>
    <row r="15514" spans="12:12">
      <c r="L15514" s="16" t="str">
        <f t="shared" si="498"/>
        <v>OP</v>
      </c>
    </row>
    <row r="15515" spans="12:12">
      <c r="L15515" s="16" t="str">
        <f t="shared" si="498"/>
        <v>OP</v>
      </c>
    </row>
    <row r="15516" spans="12:12">
      <c r="L15516" s="16" t="str">
        <f t="shared" si="498"/>
        <v>OP</v>
      </c>
    </row>
    <row r="15517" spans="12:12">
      <c r="L15517" s="16" t="str">
        <f t="shared" si="498"/>
        <v>OP</v>
      </c>
    </row>
    <row r="15518" spans="12:12">
      <c r="L15518" s="16" t="str">
        <f t="shared" si="498"/>
        <v>OP</v>
      </c>
    </row>
    <row r="15519" spans="12:12">
      <c r="L15519" s="16" t="str">
        <f t="shared" si="498"/>
        <v>OP</v>
      </c>
    </row>
    <row r="15520" spans="12:12">
      <c r="L15520" s="16" t="str">
        <f t="shared" si="498"/>
        <v>OP</v>
      </c>
    </row>
    <row r="15521" spans="12:12">
      <c r="L15521" s="16" t="str">
        <f t="shared" si="498"/>
        <v>OP</v>
      </c>
    </row>
    <row r="15522" spans="12:12">
      <c r="L15522" s="16" t="str">
        <f t="shared" si="498"/>
        <v>OP</v>
      </c>
    </row>
    <row r="15523" spans="12:12">
      <c r="L15523" s="16" t="str">
        <f t="shared" si="498"/>
        <v>OP</v>
      </c>
    </row>
    <row r="15524" spans="12:12">
      <c r="L15524" s="16" t="str">
        <f t="shared" si="498"/>
        <v>OP</v>
      </c>
    </row>
    <row r="15525" spans="12:12">
      <c r="L15525" s="16" t="str">
        <f t="shared" si="498"/>
        <v>OP</v>
      </c>
    </row>
    <row r="15526" spans="12:12">
      <c r="L15526" s="16" t="str">
        <f t="shared" si="498"/>
        <v>OP</v>
      </c>
    </row>
    <row r="15527" spans="12:12">
      <c r="L15527" s="16" t="str">
        <f t="shared" si="498"/>
        <v>OP</v>
      </c>
    </row>
    <row r="15528" spans="12:12">
      <c r="L15528" s="16" t="str">
        <f t="shared" si="498"/>
        <v>OP</v>
      </c>
    </row>
    <row r="15529" spans="12:12">
      <c r="L15529" s="16" t="str">
        <f t="shared" si="498"/>
        <v>OP</v>
      </c>
    </row>
    <row r="15530" spans="12:12">
      <c r="L15530" s="16" t="str">
        <f t="shared" si="498"/>
        <v>OP</v>
      </c>
    </row>
    <row r="15531" spans="12:12">
      <c r="L15531" s="16" t="str">
        <f t="shared" si="498"/>
        <v>OP</v>
      </c>
    </row>
    <row r="15532" spans="12:12">
      <c r="L15532" s="16" t="str">
        <f t="shared" si="498"/>
        <v>OP</v>
      </c>
    </row>
    <row r="15533" spans="12:12">
      <c r="L15533" s="16" t="str">
        <f t="shared" si="498"/>
        <v>OP</v>
      </c>
    </row>
    <row r="15534" spans="12:12">
      <c r="L15534" s="16" t="str">
        <f t="shared" si="498"/>
        <v>OP</v>
      </c>
    </row>
    <row r="15535" spans="12:12">
      <c r="L15535" s="16" t="str">
        <f t="shared" si="498"/>
        <v>OP</v>
      </c>
    </row>
    <row r="15536" spans="12:12">
      <c r="L15536" s="16" t="str">
        <f t="shared" si="498"/>
        <v>OP</v>
      </c>
    </row>
    <row r="15537" spans="12:12">
      <c r="L15537" s="16" t="str">
        <f t="shared" si="498"/>
        <v>OP</v>
      </c>
    </row>
    <row r="15538" spans="12:12">
      <c r="L15538" s="16" t="str">
        <f t="shared" si="498"/>
        <v>OP</v>
      </c>
    </row>
    <row r="15539" spans="12:12">
      <c r="L15539" s="16" t="str">
        <f t="shared" si="498"/>
        <v>OP</v>
      </c>
    </row>
    <row r="15540" spans="12:12">
      <c r="L15540" s="16" t="str">
        <f t="shared" si="498"/>
        <v>OP</v>
      </c>
    </row>
    <row r="15541" spans="12:12">
      <c r="L15541" s="16" t="str">
        <f t="shared" si="498"/>
        <v>OP</v>
      </c>
    </row>
    <row r="15542" spans="12:12">
      <c r="L15542" s="16" t="str">
        <f t="shared" si="498"/>
        <v>OP</v>
      </c>
    </row>
    <row r="15543" spans="12:12">
      <c r="L15543" s="16" t="str">
        <f t="shared" si="498"/>
        <v>OP</v>
      </c>
    </row>
    <row r="15544" spans="12:12">
      <c r="L15544" s="16" t="str">
        <f t="shared" si="498"/>
        <v>OP</v>
      </c>
    </row>
    <row r="15545" spans="12:12">
      <c r="L15545" s="16" t="str">
        <f t="shared" si="498"/>
        <v>OP</v>
      </c>
    </row>
    <row r="15546" spans="12:12">
      <c r="L15546" s="16" t="str">
        <f t="shared" si="498"/>
        <v>OP</v>
      </c>
    </row>
    <row r="15547" spans="12:12">
      <c r="L15547" s="16" t="str">
        <f t="shared" si="498"/>
        <v>OP</v>
      </c>
    </row>
    <row r="15548" spans="12:12">
      <c r="L15548" s="16" t="str">
        <f t="shared" si="498"/>
        <v>OP</v>
      </c>
    </row>
    <row r="15549" spans="12:12">
      <c r="L15549" s="16" t="str">
        <f t="shared" si="498"/>
        <v>OP</v>
      </c>
    </row>
    <row r="15550" spans="12:12">
      <c r="L15550" s="16" t="str">
        <f t="shared" si="498"/>
        <v>OP</v>
      </c>
    </row>
    <row r="15551" spans="12:12">
      <c r="L15551" s="16" t="str">
        <f t="shared" si="498"/>
        <v>OP</v>
      </c>
    </row>
    <row r="15552" spans="12:12">
      <c r="L15552" s="16" t="str">
        <f t="shared" si="498"/>
        <v>OP</v>
      </c>
    </row>
    <row r="15553" spans="12:12">
      <c r="L15553" s="16" t="str">
        <f t="shared" si="498"/>
        <v>OP</v>
      </c>
    </row>
    <row r="15554" spans="12:12">
      <c r="L15554" s="16" t="str">
        <f t="shared" si="498"/>
        <v>OP</v>
      </c>
    </row>
    <row r="15555" spans="12:12">
      <c r="L15555" s="16" t="str">
        <f t="shared" si="498"/>
        <v>OP</v>
      </c>
    </row>
    <row r="15556" spans="12:12">
      <c r="L15556" s="16" t="str">
        <f t="shared" si="498"/>
        <v>OP</v>
      </c>
    </row>
    <row r="15557" spans="12:12">
      <c r="L15557" s="16" t="str">
        <f t="shared" si="498"/>
        <v>OP</v>
      </c>
    </row>
    <row r="15558" spans="12:12">
      <c r="L15558" s="16" t="str">
        <f t="shared" ref="L15558:L15621" si="499">IF(J15558&lt;0.9993,"OP","")</f>
        <v>OP</v>
      </c>
    </row>
    <row r="15559" spans="12:12">
      <c r="L15559" s="16" t="str">
        <f t="shared" si="499"/>
        <v>OP</v>
      </c>
    </row>
    <row r="15560" spans="12:12">
      <c r="L15560" s="16" t="str">
        <f t="shared" si="499"/>
        <v>OP</v>
      </c>
    </row>
    <row r="15561" spans="12:12">
      <c r="L15561" s="16" t="str">
        <f t="shared" si="499"/>
        <v>OP</v>
      </c>
    </row>
    <row r="15562" spans="12:12">
      <c r="L15562" s="16" t="str">
        <f t="shared" si="499"/>
        <v>OP</v>
      </c>
    </row>
    <row r="15563" spans="12:12">
      <c r="L15563" s="16" t="str">
        <f t="shared" si="499"/>
        <v>OP</v>
      </c>
    </row>
    <row r="15564" spans="12:12">
      <c r="L15564" s="16" t="str">
        <f t="shared" si="499"/>
        <v>OP</v>
      </c>
    </row>
    <row r="15565" spans="12:12">
      <c r="L15565" s="16" t="str">
        <f t="shared" si="499"/>
        <v>OP</v>
      </c>
    </row>
    <row r="15566" spans="12:12">
      <c r="L15566" s="16" t="str">
        <f t="shared" si="499"/>
        <v>OP</v>
      </c>
    </row>
    <row r="15567" spans="12:12">
      <c r="L15567" s="16" t="str">
        <f t="shared" si="499"/>
        <v>OP</v>
      </c>
    </row>
    <row r="15568" spans="12:12">
      <c r="L15568" s="16" t="str">
        <f t="shared" si="499"/>
        <v>OP</v>
      </c>
    </row>
    <row r="15569" spans="12:12">
      <c r="L15569" s="16" t="str">
        <f t="shared" si="499"/>
        <v>OP</v>
      </c>
    </row>
    <row r="15570" spans="12:12">
      <c r="L15570" s="16" t="str">
        <f t="shared" si="499"/>
        <v>OP</v>
      </c>
    </row>
    <row r="15571" spans="12:12">
      <c r="L15571" s="16" t="str">
        <f t="shared" si="499"/>
        <v>OP</v>
      </c>
    </row>
    <row r="15572" spans="12:12">
      <c r="L15572" s="16" t="str">
        <f t="shared" si="499"/>
        <v>OP</v>
      </c>
    </row>
    <row r="15573" spans="12:12">
      <c r="L15573" s="16" t="str">
        <f t="shared" si="499"/>
        <v>OP</v>
      </c>
    </row>
    <row r="15574" spans="12:12">
      <c r="L15574" s="16" t="str">
        <f t="shared" si="499"/>
        <v>OP</v>
      </c>
    </row>
    <row r="15575" spans="12:12">
      <c r="L15575" s="16" t="str">
        <f t="shared" si="499"/>
        <v>OP</v>
      </c>
    </row>
    <row r="15576" spans="12:12">
      <c r="L15576" s="16" t="str">
        <f t="shared" si="499"/>
        <v>OP</v>
      </c>
    </row>
    <row r="15577" spans="12:12">
      <c r="L15577" s="16" t="str">
        <f t="shared" si="499"/>
        <v>OP</v>
      </c>
    </row>
    <row r="15578" spans="12:12">
      <c r="L15578" s="16" t="str">
        <f t="shared" si="499"/>
        <v>OP</v>
      </c>
    </row>
    <row r="15579" spans="12:12">
      <c r="L15579" s="16" t="str">
        <f t="shared" si="499"/>
        <v>OP</v>
      </c>
    </row>
    <row r="15580" spans="12:12">
      <c r="L15580" s="16" t="str">
        <f t="shared" si="499"/>
        <v>OP</v>
      </c>
    </row>
    <row r="15581" spans="12:12">
      <c r="L15581" s="16" t="str">
        <f t="shared" si="499"/>
        <v>OP</v>
      </c>
    </row>
    <row r="15582" spans="12:12">
      <c r="L15582" s="16" t="str">
        <f t="shared" si="499"/>
        <v>OP</v>
      </c>
    </row>
    <row r="15583" spans="12:12">
      <c r="L15583" s="16" t="str">
        <f t="shared" si="499"/>
        <v>OP</v>
      </c>
    </row>
    <row r="15584" spans="12:12">
      <c r="L15584" s="16" t="str">
        <f t="shared" si="499"/>
        <v>OP</v>
      </c>
    </row>
    <row r="15585" spans="12:12">
      <c r="L15585" s="16" t="str">
        <f t="shared" si="499"/>
        <v>OP</v>
      </c>
    </row>
    <row r="15586" spans="12:12">
      <c r="L15586" s="16" t="str">
        <f t="shared" si="499"/>
        <v>OP</v>
      </c>
    </row>
    <row r="15587" spans="12:12">
      <c r="L15587" s="16" t="str">
        <f t="shared" si="499"/>
        <v>OP</v>
      </c>
    </row>
    <row r="15588" spans="12:12">
      <c r="L15588" s="16" t="str">
        <f t="shared" si="499"/>
        <v>OP</v>
      </c>
    </row>
    <row r="15589" spans="12:12">
      <c r="L15589" s="16" t="str">
        <f t="shared" si="499"/>
        <v>OP</v>
      </c>
    </row>
    <row r="15590" spans="12:12">
      <c r="L15590" s="16" t="str">
        <f t="shared" si="499"/>
        <v>OP</v>
      </c>
    </row>
    <row r="15591" spans="12:12">
      <c r="L15591" s="16" t="str">
        <f t="shared" si="499"/>
        <v>OP</v>
      </c>
    </row>
    <row r="15592" spans="12:12">
      <c r="L15592" s="16" t="str">
        <f t="shared" si="499"/>
        <v>OP</v>
      </c>
    </row>
    <row r="15593" spans="12:12">
      <c r="L15593" s="16" t="str">
        <f t="shared" si="499"/>
        <v>OP</v>
      </c>
    </row>
    <row r="15594" spans="12:12">
      <c r="L15594" s="16" t="str">
        <f t="shared" si="499"/>
        <v>OP</v>
      </c>
    </row>
    <row r="15595" spans="12:12">
      <c r="L15595" s="16" t="str">
        <f t="shared" si="499"/>
        <v>OP</v>
      </c>
    </row>
    <row r="15596" spans="12:12">
      <c r="L15596" s="16" t="str">
        <f t="shared" si="499"/>
        <v>OP</v>
      </c>
    </row>
    <row r="15597" spans="12:12">
      <c r="L15597" s="16" t="str">
        <f t="shared" si="499"/>
        <v>OP</v>
      </c>
    </row>
    <row r="15598" spans="12:12">
      <c r="L15598" s="16" t="str">
        <f t="shared" si="499"/>
        <v>OP</v>
      </c>
    </row>
    <row r="15599" spans="12:12">
      <c r="L15599" s="16" t="str">
        <f t="shared" si="499"/>
        <v>OP</v>
      </c>
    </row>
    <row r="15600" spans="12:12">
      <c r="L15600" s="16" t="str">
        <f t="shared" si="499"/>
        <v>OP</v>
      </c>
    </row>
    <row r="15601" spans="12:12">
      <c r="L15601" s="16" t="str">
        <f t="shared" si="499"/>
        <v>OP</v>
      </c>
    </row>
    <row r="15602" spans="12:12">
      <c r="L15602" s="16" t="str">
        <f t="shared" si="499"/>
        <v>OP</v>
      </c>
    </row>
    <row r="15603" spans="12:12">
      <c r="L15603" s="16" t="str">
        <f t="shared" si="499"/>
        <v>OP</v>
      </c>
    </row>
    <row r="15604" spans="12:12">
      <c r="L15604" s="16" t="str">
        <f t="shared" si="499"/>
        <v>OP</v>
      </c>
    </row>
    <row r="15605" spans="12:12">
      <c r="L15605" s="16" t="str">
        <f t="shared" si="499"/>
        <v>OP</v>
      </c>
    </row>
    <row r="15606" spans="12:12">
      <c r="L15606" s="16" t="str">
        <f t="shared" si="499"/>
        <v>OP</v>
      </c>
    </row>
    <row r="15607" spans="12:12">
      <c r="L15607" s="16" t="str">
        <f t="shared" si="499"/>
        <v>OP</v>
      </c>
    </row>
    <row r="15608" spans="12:12">
      <c r="L15608" s="16" t="str">
        <f t="shared" si="499"/>
        <v>OP</v>
      </c>
    </row>
    <row r="15609" spans="12:12">
      <c r="L15609" s="16" t="str">
        <f t="shared" si="499"/>
        <v>OP</v>
      </c>
    </row>
    <row r="15610" spans="12:12">
      <c r="L15610" s="16" t="str">
        <f t="shared" si="499"/>
        <v>OP</v>
      </c>
    </row>
    <row r="15611" spans="12:12">
      <c r="L15611" s="16" t="str">
        <f t="shared" si="499"/>
        <v>OP</v>
      </c>
    </row>
    <row r="15612" spans="12:12">
      <c r="L15612" s="16" t="str">
        <f t="shared" si="499"/>
        <v>OP</v>
      </c>
    </row>
    <row r="15613" spans="12:12">
      <c r="L15613" s="16" t="str">
        <f t="shared" si="499"/>
        <v>OP</v>
      </c>
    </row>
    <row r="15614" spans="12:12">
      <c r="L15614" s="16" t="str">
        <f t="shared" si="499"/>
        <v>OP</v>
      </c>
    </row>
    <row r="15615" spans="12:12">
      <c r="L15615" s="16" t="str">
        <f t="shared" si="499"/>
        <v>OP</v>
      </c>
    </row>
    <row r="15616" spans="12:12">
      <c r="L15616" s="16" t="str">
        <f t="shared" si="499"/>
        <v>OP</v>
      </c>
    </row>
    <row r="15617" spans="12:12">
      <c r="L15617" s="16" t="str">
        <f t="shared" si="499"/>
        <v>OP</v>
      </c>
    </row>
    <row r="15618" spans="12:12">
      <c r="L15618" s="16" t="str">
        <f t="shared" si="499"/>
        <v>OP</v>
      </c>
    </row>
    <row r="15619" spans="12:12">
      <c r="L15619" s="16" t="str">
        <f t="shared" si="499"/>
        <v>OP</v>
      </c>
    </row>
    <row r="15620" spans="12:12">
      <c r="L15620" s="16" t="str">
        <f t="shared" si="499"/>
        <v>OP</v>
      </c>
    </row>
    <row r="15621" spans="12:12">
      <c r="L15621" s="16" t="str">
        <f t="shared" si="499"/>
        <v>OP</v>
      </c>
    </row>
    <row r="15622" spans="12:12">
      <c r="L15622" s="16" t="str">
        <f t="shared" ref="L15622:L15685" si="500">IF(J15622&lt;0.9993,"OP","")</f>
        <v>OP</v>
      </c>
    </row>
    <row r="15623" spans="12:12">
      <c r="L15623" s="16" t="str">
        <f t="shared" si="500"/>
        <v>OP</v>
      </c>
    </row>
    <row r="15624" spans="12:12">
      <c r="L15624" s="16" t="str">
        <f t="shared" si="500"/>
        <v>OP</v>
      </c>
    </row>
    <row r="15625" spans="12:12">
      <c r="L15625" s="16" t="str">
        <f t="shared" si="500"/>
        <v>OP</v>
      </c>
    </row>
    <row r="15626" spans="12:12">
      <c r="L15626" s="16" t="str">
        <f t="shared" si="500"/>
        <v>OP</v>
      </c>
    </row>
    <row r="15627" spans="12:12">
      <c r="L15627" s="16" t="str">
        <f t="shared" si="500"/>
        <v>OP</v>
      </c>
    </row>
    <row r="15628" spans="12:12">
      <c r="L15628" s="16" t="str">
        <f t="shared" si="500"/>
        <v>OP</v>
      </c>
    </row>
    <row r="15629" spans="12:12">
      <c r="L15629" s="16" t="str">
        <f t="shared" si="500"/>
        <v>OP</v>
      </c>
    </row>
    <row r="15630" spans="12:12">
      <c r="L15630" s="16" t="str">
        <f t="shared" si="500"/>
        <v>OP</v>
      </c>
    </row>
    <row r="15631" spans="12:12">
      <c r="L15631" s="16" t="str">
        <f t="shared" si="500"/>
        <v>OP</v>
      </c>
    </row>
    <row r="15632" spans="12:12">
      <c r="L15632" s="16" t="str">
        <f t="shared" si="500"/>
        <v>OP</v>
      </c>
    </row>
    <row r="15633" spans="12:12">
      <c r="L15633" s="16" t="str">
        <f t="shared" si="500"/>
        <v>OP</v>
      </c>
    </row>
    <row r="15634" spans="12:12">
      <c r="L15634" s="16" t="str">
        <f t="shared" si="500"/>
        <v>OP</v>
      </c>
    </row>
    <row r="15635" spans="12:12">
      <c r="L15635" s="16" t="str">
        <f t="shared" si="500"/>
        <v>OP</v>
      </c>
    </row>
    <row r="15636" spans="12:12">
      <c r="L15636" s="16" t="str">
        <f t="shared" si="500"/>
        <v>OP</v>
      </c>
    </row>
    <row r="15637" spans="12:12">
      <c r="L15637" s="16" t="str">
        <f t="shared" si="500"/>
        <v>OP</v>
      </c>
    </row>
    <row r="15638" spans="12:12">
      <c r="L15638" s="16" t="str">
        <f t="shared" si="500"/>
        <v>OP</v>
      </c>
    </row>
    <row r="15639" spans="12:12">
      <c r="L15639" s="16" t="str">
        <f t="shared" si="500"/>
        <v>OP</v>
      </c>
    </row>
    <row r="15640" spans="12:12">
      <c r="L15640" s="16" t="str">
        <f t="shared" si="500"/>
        <v>OP</v>
      </c>
    </row>
    <row r="15641" spans="12:12">
      <c r="L15641" s="16" t="str">
        <f t="shared" si="500"/>
        <v>OP</v>
      </c>
    </row>
    <row r="15642" spans="12:12">
      <c r="L15642" s="16" t="str">
        <f t="shared" si="500"/>
        <v>OP</v>
      </c>
    </row>
    <row r="15643" spans="12:12">
      <c r="L15643" s="16" t="str">
        <f t="shared" si="500"/>
        <v>OP</v>
      </c>
    </row>
    <row r="15644" spans="12:12">
      <c r="L15644" s="16" t="str">
        <f t="shared" si="500"/>
        <v>OP</v>
      </c>
    </row>
    <row r="15645" spans="12:12">
      <c r="L15645" s="16" t="str">
        <f t="shared" si="500"/>
        <v>OP</v>
      </c>
    </row>
    <row r="15646" spans="12:12">
      <c r="L15646" s="16" t="str">
        <f t="shared" si="500"/>
        <v>OP</v>
      </c>
    </row>
    <row r="15647" spans="12:12">
      <c r="L15647" s="16" t="str">
        <f t="shared" si="500"/>
        <v>OP</v>
      </c>
    </row>
    <row r="15648" spans="12:12">
      <c r="L15648" s="16" t="str">
        <f t="shared" si="500"/>
        <v>OP</v>
      </c>
    </row>
    <row r="15649" spans="12:12">
      <c r="L15649" s="16" t="str">
        <f t="shared" si="500"/>
        <v>OP</v>
      </c>
    </row>
    <row r="15650" spans="12:12">
      <c r="L15650" s="16" t="str">
        <f t="shared" si="500"/>
        <v>OP</v>
      </c>
    </row>
    <row r="15651" spans="12:12">
      <c r="L15651" s="16" t="str">
        <f t="shared" si="500"/>
        <v>OP</v>
      </c>
    </row>
    <row r="15652" spans="12:12">
      <c r="L15652" s="16" t="str">
        <f t="shared" si="500"/>
        <v>OP</v>
      </c>
    </row>
    <row r="15653" spans="12:12">
      <c r="L15653" s="16" t="str">
        <f t="shared" si="500"/>
        <v>OP</v>
      </c>
    </row>
    <row r="15654" spans="12:12">
      <c r="L15654" s="16" t="str">
        <f t="shared" si="500"/>
        <v>OP</v>
      </c>
    </row>
    <row r="15655" spans="12:12">
      <c r="L15655" s="16" t="str">
        <f t="shared" si="500"/>
        <v>OP</v>
      </c>
    </row>
    <row r="15656" spans="12:12">
      <c r="L15656" s="16" t="str">
        <f t="shared" si="500"/>
        <v>OP</v>
      </c>
    </row>
    <row r="15657" spans="12:12">
      <c r="L15657" s="16" t="str">
        <f t="shared" si="500"/>
        <v>OP</v>
      </c>
    </row>
    <row r="15658" spans="12:12">
      <c r="L15658" s="16" t="str">
        <f t="shared" si="500"/>
        <v>OP</v>
      </c>
    </row>
    <row r="15659" spans="12:12">
      <c r="L15659" s="16" t="str">
        <f t="shared" si="500"/>
        <v>OP</v>
      </c>
    </row>
    <row r="15660" spans="12:12">
      <c r="L15660" s="16" t="str">
        <f t="shared" si="500"/>
        <v>OP</v>
      </c>
    </row>
    <row r="15661" spans="12:12">
      <c r="L15661" s="16" t="str">
        <f t="shared" si="500"/>
        <v>OP</v>
      </c>
    </row>
    <row r="15662" spans="12:12">
      <c r="L15662" s="16" t="str">
        <f t="shared" si="500"/>
        <v>OP</v>
      </c>
    </row>
    <row r="15663" spans="12:12">
      <c r="L15663" s="16" t="str">
        <f t="shared" si="500"/>
        <v>OP</v>
      </c>
    </row>
    <row r="15664" spans="12:12">
      <c r="L15664" s="16" t="str">
        <f t="shared" si="500"/>
        <v>OP</v>
      </c>
    </row>
    <row r="15665" spans="12:12">
      <c r="L15665" s="16" t="str">
        <f t="shared" si="500"/>
        <v>OP</v>
      </c>
    </row>
    <row r="15666" spans="12:12">
      <c r="L15666" s="16" t="str">
        <f t="shared" si="500"/>
        <v>OP</v>
      </c>
    </row>
    <row r="15667" spans="12:12">
      <c r="L15667" s="16" t="str">
        <f t="shared" si="500"/>
        <v>OP</v>
      </c>
    </row>
    <row r="15668" spans="12:12">
      <c r="L15668" s="16" t="str">
        <f t="shared" si="500"/>
        <v>OP</v>
      </c>
    </row>
    <row r="15669" spans="12:12">
      <c r="L15669" s="16" t="str">
        <f t="shared" si="500"/>
        <v>OP</v>
      </c>
    </row>
    <row r="15670" spans="12:12">
      <c r="L15670" s="16" t="str">
        <f t="shared" si="500"/>
        <v>OP</v>
      </c>
    </row>
    <row r="15671" spans="12:12">
      <c r="L15671" s="16" t="str">
        <f t="shared" si="500"/>
        <v>OP</v>
      </c>
    </row>
    <row r="15672" spans="12:12">
      <c r="L15672" s="16" t="str">
        <f t="shared" si="500"/>
        <v>OP</v>
      </c>
    </row>
    <row r="15673" spans="12:12">
      <c r="L15673" s="16" t="str">
        <f t="shared" si="500"/>
        <v>OP</v>
      </c>
    </row>
    <row r="15674" spans="12:12">
      <c r="L15674" s="16" t="str">
        <f t="shared" si="500"/>
        <v>OP</v>
      </c>
    </row>
    <row r="15675" spans="12:12">
      <c r="L15675" s="16" t="str">
        <f t="shared" si="500"/>
        <v>OP</v>
      </c>
    </row>
    <row r="15676" spans="12:12">
      <c r="L15676" s="16" t="str">
        <f t="shared" si="500"/>
        <v>OP</v>
      </c>
    </row>
    <row r="15677" spans="12:12">
      <c r="L15677" s="16" t="str">
        <f t="shared" si="500"/>
        <v>OP</v>
      </c>
    </row>
    <row r="15678" spans="12:12">
      <c r="L15678" s="16" t="str">
        <f t="shared" si="500"/>
        <v>OP</v>
      </c>
    </row>
    <row r="15679" spans="12:12">
      <c r="L15679" s="16" t="str">
        <f t="shared" si="500"/>
        <v>OP</v>
      </c>
    </row>
    <row r="15680" spans="12:12">
      <c r="L15680" s="16" t="str">
        <f t="shared" si="500"/>
        <v>OP</v>
      </c>
    </row>
    <row r="15681" spans="12:12">
      <c r="L15681" s="16" t="str">
        <f t="shared" si="500"/>
        <v>OP</v>
      </c>
    </row>
    <row r="15682" spans="12:12">
      <c r="L15682" s="16" t="str">
        <f t="shared" si="500"/>
        <v>OP</v>
      </c>
    </row>
    <row r="15683" spans="12:12">
      <c r="L15683" s="16" t="str">
        <f t="shared" si="500"/>
        <v>OP</v>
      </c>
    </row>
    <row r="15684" spans="12:12">
      <c r="L15684" s="16" t="str">
        <f t="shared" si="500"/>
        <v>OP</v>
      </c>
    </row>
    <row r="15685" spans="12:12">
      <c r="L15685" s="16" t="str">
        <f t="shared" si="500"/>
        <v>OP</v>
      </c>
    </row>
    <row r="15686" spans="12:12">
      <c r="L15686" s="16" t="str">
        <f t="shared" ref="L15686:L15749" si="501">IF(J15686&lt;0.9993,"OP","")</f>
        <v>OP</v>
      </c>
    </row>
    <row r="15687" spans="12:12">
      <c r="L15687" s="16" t="str">
        <f t="shared" si="501"/>
        <v>OP</v>
      </c>
    </row>
    <row r="15688" spans="12:12">
      <c r="L15688" s="16" t="str">
        <f t="shared" si="501"/>
        <v>OP</v>
      </c>
    </row>
    <row r="15689" spans="12:12">
      <c r="L15689" s="16" t="str">
        <f t="shared" si="501"/>
        <v>OP</v>
      </c>
    </row>
    <row r="15690" spans="12:12">
      <c r="L15690" s="16" t="str">
        <f t="shared" si="501"/>
        <v>OP</v>
      </c>
    </row>
    <row r="15691" spans="12:12">
      <c r="L15691" s="16" t="str">
        <f t="shared" si="501"/>
        <v>OP</v>
      </c>
    </row>
    <row r="15692" spans="12:12">
      <c r="L15692" s="16" t="str">
        <f t="shared" si="501"/>
        <v>OP</v>
      </c>
    </row>
    <row r="15693" spans="12:12">
      <c r="L15693" s="16" t="str">
        <f t="shared" si="501"/>
        <v>OP</v>
      </c>
    </row>
    <row r="15694" spans="12:12">
      <c r="L15694" s="16" t="str">
        <f t="shared" si="501"/>
        <v>OP</v>
      </c>
    </row>
    <row r="15695" spans="12:12">
      <c r="L15695" s="16" t="str">
        <f t="shared" si="501"/>
        <v>OP</v>
      </c>
    </row>
    <row r="15696" spans="12:12">
      <c r="L15696" s="16" t="str">
        <f t="shared" si="501"/>
        <v>OP</v>
      </c>
    </row>
    <row r="15697" spans="12:12">
      <c r="L15697" s="16" t="str">
        <f t="shared" si="501"/>
        <v>OP</v>
      </c>
    </row>
    <row r="15698" spans="12:12">
      <c r="L15698" s="16" t="str">
        <f t="shared" si="501"/>
        <v>OP</v>
      </c>
    </row>
    <row r="15699" spans="12:12">
      <c r="L15699" s="16" t="str">
        <f t="shared" si="501"/>
        <v>OP</v>
      </c>
    </row>
    <row r="15700" spans="12:12">
      <c r="L15700" s="16" t="str">
        <f t="shared" si="501"/>
        <v>OP</v>
      </c>
    </row>
    <row r="15701" spans="12:12">
      <c r="L15701" s="16" t="str">
        <f t="shared" si="501"/>
        <v>OP</v>
      </c>
    </row>
    <row r="15702" spans="12:12">
      <c r="L15702" s="16" t="str">
        <f t="shared" si="501"/>
        <v>OP</v>
      </c>
    </row>
    <row r="15703" spans="12:12">
      <c r="L15703" s="16" t="str">
        <f t="shared" si="501"/>
        <v>OP</v>
      </c>
    </row>
    <row r="15704" spans="12:12">
      <c r="L15704" s="16" t="str">
        <f t="shared" si="501"/>
        <v>OP</v>
      </c>
    </row>
    <row r="15705" spans="12:12">
      <c r="L15705" s="16" t="str">
        <f t="shared" si="501"/>
        <v>OP</v>
      </c>
    </row>
    <row r="15706" spans="12:12">
      <c r="L15706" s="16" t="str">
        <f t="shared" si="501"/>
        <v>OP</v>
      </c>
    </row>
    <row r="15707" spans="12:12">
      <c r="L15707" s="16" t="str">
        <f t="shared" si="501"/>
        <v>OP</v>
      </c>
    </row>
    <row r="15708" spans="12:12">
      <c r="L15708" s="16" t="str">
        <f t="shared" si="501"/>
        <v>OP</v>
      </c>
    </row>
    <row r="15709" spans="12:12">
      <c r="L15709" s="16" t="str">
        <f t="shared" si="501"/>
        <v>OP</v>
      </c>
    </row>
    <row r="15710" spans="12:12">
      <c r="L15710" s="16" t="str">
        <f t="shared" si="501"/>
        <v>OP</v>
      </c>
    </row>
    <row r="15711" spans="12:12">
      <c r="L15711" s="16" t="str">
        <f t="shared" si="501"/>
        <v>OP</v>
      </c>
    </row>
    <row r="15712" spans="12:12">
      <c r="L15712" s="16" t="str">
        <f t="shared" si="501"/>
        <v>OP</v>
      </c>
    </row>
    <row r="15713" spans="12:12">
      <c r="L15713" s="16" t="str">
        <f t="shared" si="501"/>
        <v>OP</v>
      </c>
    </row>
    <row r="15714" spans="12:12">
      <c r="L15714" s="16" t="str">
        <f t="shared" si="501"/>
        <v>OP</v>
      </c>
    </row>
    <row r="15715" spans="12:12">
      <c r="L15715" s="16" t="str">
        <f t="shared" si="501"/>
        <v>OP</v>
      </c>
    </row>
    <row r="15716" spans="12:12">
      <c r="L15716" s="16" t="str">
        <f t="shared" si="501"/>
        <v>OP</v>
      </c>
    </row>
    <row r="15717" spans="12:12">
      <c r="L15717" s="16" t="str">
        <f t="shared" si="501"/>
        <v>OP</v>
      </c>
    </row>
    <row r="15718" spans="12:12">
      <c r="L15718" s="16" t="str">
        <f t="shared" si="501"/>
        <v>OP</v>
      </c>
    </row>
    <row r="15719" spans="12:12">
      <c r="L15719" s="16" t="str">
        <f t="shared" si="501"/>
        <v>OP</v>
      </c>
    </row>
    <row r="15720" spans="12:12">
      <c r="L15720" s="16" t="str">
        <f t="shared" si="501"/>
        <v>OP</v>
      </c>
    </row>
    <row r="15721" spans="12:12">
      <c r="L15721" s="16" t="str">
        <f t="shared" si="501"/>
        <v>OP</v>
      </c>
    </row>
    <row r="15722" spans="12:12">
      <c r="L15722" s="16" t="str">
        <f t="shared" si="501"/>
        <v>OP</v>
      </c>
    </row>
    <row r="15723" spans="12:12">
      <c r="L15723" s="16" t="str">
        <f t="shared" si="501"/>
        <v>OP</v>
      </c>
    </row>
    <row r="15724" spans="12:12">
      <c r="L15724" s="16" t="str">
        <f t="shared" si="501"/>
        <v>OP</v>
      </c>
    </row>
    <row r="15725" spans="12:12">
      <c r="L15725" s="16" t="str">
        <f t="shared" si="501"/>
        <v>OP</v>
      </c>
    </row>
    <row r="15726" spans="12:12">
      <c r="L15726" s="16" t="str">
        <f t="shared" si="501"/>
        <v>OP</v>
      </c>
    </row>
    <row r="15727" spans="12:12">
      <c r="L15727" s="16" t="str">
        <f t="shared" si="501"/>
        <v>OP</v>
      </c>
    </row>
    <row r="15728" spans="12:12">
      <c r="L15728" s="16" t="str">
        <f t="shared" si="501"/>
        <v>OP</v>
      </c>
    </row>
    <row r="15729" spans="12:12">
      <c r="L15729" s="16" t="str">
        <f t="shared" si="501"/>
        <v>OP</v>
      </c>
    </row>
    <row r="15730" spans="12:12">
      <c r="L15730" s="16" t="str">
        <f t="shared" si="501"/>
        <v>OP</v>
      </c>
    </row>
    <row r="15731" spans="12:12">
      <c r="L15731" s="16" t="str">
        <f t="shared" si="501"/>
        <v>OP</v>
      </c>
    </row>
    <row r="15732" spans="12:12">
      <c r="L15732" s="16" t="str">
        <f t="shared" si="501"/>
        <v>OP</v>
      </c>
    </row>
    <row r="15733" spans="12:12">
      <c r="L15733" s="16" t="str">
        <f t="shared" si="501"/>
        <v>OP</v>
      </c>
    </row>
    <row r="15734" spans="12:12">
      <c r="L15734" s="16" t="str">
        <f t="shared" si="501"/>
        <v>OP</v>
      </c>
    </row>
    <row r="15735" spans="12:12">
      <c r="L15735" s="16" t="str">
        <f t="shared" si="501"/>
        <v>OP</v>
      </c>
    </row>
    <row r="15736" spans="12:12">
      <c r="L15736" s="16" t="str">
        <f t="shared" si="501"/>
        <v>OP</v>
      </c>
    </row>
    <row r="15737" spans="12:12">
      <c r="L15737" s="16" t="str">
        <f t="shared" si="501"/>
        <v>OP</v>
      </c>
    </row>
    <row r="15738" spans="12:12">
      <c r="L15738" s="16" t="str">
        <f t="shared" si="501"/>
        <v>OP</v>
      </c>
    </row>
    <row r="15739" spans="12:12">
      <c r="L15739" s="16" t="str">
        <f t="shared" si="501"/>
        <v>OP</v>
      </c>
    </row>
    <row r="15740" spans="12:12">
      <c r="L15740" s="16" t="str">
        <f t="shared" si="501"/>
        <v>OP</v>
      </c>
    </row>
    <row r="15741" spans="12:12">
      <c r="L15741" s="16" t="str">
        <f t="shared" si="501"/>
        <v>OP</v>
      </c>
    </row>
    <row r="15742" spans="12:12">
      <c r="L15742" s="16" t="str">
        <f t="shared" si="501"/>
        <v>OP</v>
      </c>
    </row>
    <row r="15743" spans="12:12">
      <c r="L15743" s="16" t="str">
        <f t="shared" si="501"/>
        <v>OP</v>
      </c>
    </row>
    <row r="15744" spans="12:12">
      <c r="L15744" s="16" t="str">
        <f t="shared" si="501"/>
        <v>OP</v>
      </c>
    </row>
    <row r="15745" spans="12:12">
      <c r="L15745" s="16" t="str">
        <f t="shared" si="501"/>
        <v>OP</v>
      </c>
    </row>
    <row r="15746" spans="12:12">
      <c r="L15746" s="16" t="str">
        <f t="shared" si="501"/>
        <v>OP</v>
      </c>
    </row>
    <row r="15747" spans="12:12">
      <c r="L15747" s="16" t="str">
        <f t="shared" si="501"/>
        <v>OP</v>
      </c>
    </row>
    <row r="15748" spans="12:12">
      <c r="L15748" s="16" t="str">
        <f t="shared" si="501"/>
        <v>OP</v>
      </c>
    </row>
    <row r="15749" spans="12:12">
      <c r="L15749" s="16" t="str">
        <f t="shared" si="501"/>
        <v>OP</v>
      </c>
    </row>
    <row r="15750" spans="12:12">
      <c r="L15750" s="16" t="str">
        <f t="shared" ref="L15750:L15813" si="502">IF(J15750&lt;0.9993,"OP","")</f>
        <v>OP</v>
      </c>
    </row>
    <row r="15751" spans="12:12">
      <c r="L15751" s="16" t="str">
        <f t="shared" si="502"/>
        <v>OP</v>
      </c>
    </row>
    <row r="15752" spans="12:12">
      <c r="L15752" s="16" t="str">
        <f t="shared" si="502"/>
        <v>OP</v>
      </c>
    </row>
    <row r="15753" spans="12:12">
      <c r="L15753" s="16" t="str">
        <f t="shared" si="502"/>
        <v>OP</v>
      </c>
    </row>
    <row r="15754" spans="12:12">
      <c r="L15754" s="16" t="str">
        <f t="shared" si="502"/>
        <v>OP</v>
      </c>
    </row>
    <row r="15755" spans="12:12">
      <c r="L15755" s="16" t="str">
        <f t="shared" si="502"/>
        <v>OP</v>
      </c>
    </row>
    <row r="15756" spans="12:12">
      <c r="L15756" s="16" t="str">
        <f t="shared" si="502"/>
        <v>OP</v>
      </c>
    </row>
    <row r="15757" spans="12:12">
      <c r="L15757" s="16" t="str">
        <f t="shared" si="502"/>
        <v>OP</v>
      </c>
    </row>
    <row r="15758" spans="12:12">
      <c r="L15758" s="16" t="str">
        <f t="shared" si="502"/>
        <v>OP</v>
      </c>
    </row>
    <row r="15759" spans="12:12">
      <c r="L15759" s="16" t="str">
        <f t="shared" si="502"/>
        <v>OP</v>
      </c>
    </row>
    <row r="15760" spans="12:12">
      <c r="L15760" s="16" t="str">
        <f t="shared" si="502"/>
        <v>OP</v>
      </c>
    </row>
    <row r="15761" spans="12:12">
      <c r="L15761" s="16" t="str">
        <f t="shared" si="502"/>
        <v>OP</v>
      </c>
    </row>
    <row r="15762" spans="12:12">
      <c r="L15762" s="16" t="str">
        <f t="shared" si="502"/>
        <v>OP</v>
      </c>
    </row>
    <row r="15763" spans="12:12">
      <c r="L15763" s="16" t="str">
        <f t="shared" si="502"/>
        <v>OP</v>
      </c>
    </row>
    <row r="15764" spans="12:12">
      <c r="L15764" s="16" t="str">
        <f t="shared" si="502"/>
        <v>OP</v>
      </c>
    </row>
    <row r="15765" spans="12:12">
      <c r="L15765" s="16" t="str">
        <f t="shared" si="502"/>
        <v>OP</v>
      </c>
    </row>
    <row r="15766" spans="12:12">
      <c r="L15766" s="16" t="str">
        <f t="shared" si="502"/>
        <v>OP</v>
      </c>
    </row>
    <row r="15767" spans="12:12">
      <c r="L15767" s="16" t="str">
        <f t="shared" si="502"/>
        <v>OP</v>
      </c>
    </row>
    <row r="15768" spans="12:12">
      <c r="L15768" s="16" t="str">
        <f t="shared" si="502"/>
        <v>OP</v>
      </c>
    </row>
    <row r="15769" spans="12:12">
      <c r="L15769" s="16" t="str">
        <f t="shared" si="502"/>
        <v>OP</v>
      </c>
    </row>
    <row r="15770" spans="12:12">
      <c r="L15770" s="16" t="str">
        <f t="shared" si="502"/>
        <v>OP</v>
      </c>
    </row>
    <row r="15771" spans="12:12">
      <c r="L15771" s="16" t="str">
        <f t="shared" si="502"/>
        <v>OP</v>
      </c>
    </row>
    <row r="15772" spans="12:12">
      <c r="L15772" s="16" t="str">
        <f t="shared" si="502"/>
        <v>OP</v>
      </c>
    </row>
    <row r="15773" spans="12:12">
      <c r="L15773" s="16" t="str">
        <f t="shared" si="502"/>
        <v>OP</v>
      </c>
    </row>
    <row r="15774" spans="12:12">
      <c r="L15774" s="16" t="str">
        <f t="shared" si="502"/>
        <v>OP</v>
      </c>
    </row>
    <row r="15775" spans="12:12">
      <c r="L15775" s="16" t="str">
        <f t="shared" si="502"/>
        <v>OP</v>
      </c>
    </row>
    <row r="15776" spans="12:12">
      <c r="L15776" s="16" t="str">
        <f t="shared" si="502"/>
        <v>OP</v>
      </c>
    </row>
    <row r="15777" spans="12:12">
      <c r="L15777" s="16" t="str">
        <f t="shared" si="502"/>
        <v>OP</v>
      </c>
    </row>
    <row r="15778" spans="12:12">
      <c r="L15778" s="16" t="str">
        <f t="shared" si="502"/>
        <v>OP</v>
      </c>
    </row>
    <row r="15779" spans="12:12">
      <c r="L15779" s="16" t="str">
        <f t="shared" si="502"/>
        <v>OP</v>
      </c>
    </row>
    <row r="15780" spans="12:12">
      <c r="L15780" s="16" t="str">
        <f t="shared" si="502"/>
        <v>OP</v>
      </c>
    </row>
    <row r="15781" spans="12:12">
      <c r="L15781" s="16" t="str">
        <f t="shared" si="502"/>
        <v>OP</v>
      </c>
    </row>
    <row r="15782" spans="12:12">
      <c r="L15782" s="16" t="str">
        <f t="shared" si="502"/>
        <v>OP</v>
      </c>
    </row>
    <row r="15783" spans="12:12">
      <c r="L15783" s="16" t="str">
        <f t="shared" si="502"/>
        <v>OP</v>
      </c>
    </row>
    <row r="15784" spans="12:12">
      <c r="L15784" s="16" t="str">
        <f t="shared" si="502"/>
        <v>OP</v>
      </c>
    </row>
    <row r="15785" spans="12:12">
      <c r="L15785" s="16" t="str">
        <f t="shared" si="502"/>
        <v>OP</v>
      </c>
    </row>
    <row r="15786" spans="12:12">
      <c r="L15786" s="16" t="str">
        <f t="shared" si="502"/>
        <v>OP</v>
      </c>
    </row>
    <row r="15787" spans="12:12">
      <c r="L15787" s="16" t="str">
        <f t="shared" si="502"/>
        <v>OP</v>
      </c>
    </row>
    <row r="15788" spans="12:12">
      <c r="L15788" s="16" t="str">
        <f t="shared" si="502"/>
        <v>OP</v>
      </c>
    </row>
    <row r="15789" spans="12:12">
      <c r="L15789" s="16" t="str">
        <f t="shared" si="502"/>
        <v>OP</v>
      </c>
    </row>
    <row r="15790" spans="12:12">
      <c r="L15790" s="16" t="str">
        <f t="shared" si="502"/>
        <v>OP</v>
      </c>
    </row>
    <row r="15791" spans="12:12">
      <c r="L15791" s="16" t="str">
        <f t="shared" si="502"/>
        <v>OP</v>
      </c>
    </row>
    <row r="15792" spans="12:12">
      <c r="L15792" s="16" t="str">
        <f t="shared" si="502"/>
        <v>OP</v>
      </c>
    </row>
    <row r="15793" spans="12:12">
      <c r="L15793" s="16" t="str">
        <f t="shared" si="502"/>
        <v>OP</v>
      </c>
    </row>
    <row r="15794" spans="12:12">
      <c r="L15794" s="16" t="str">
        <f t="shared" si="502"/>
        <v>OP</v>
      </c>
    </row>
    <row r="15795" spans="12:12">
      <c r="L15795" s="16" t="str">
        <f t="shared" si="502"/>
        <v>OP</v>
      </c>
    </row>
    <row r="15796" spans="12:12">
      <c r="L15796" s="16" t="str">
        <f t="shared" si="502"/>
        <v>OP</v>
      </c>
    </row>
    <row r="15797" spans="12:12">
      <c r="L15797" s="16" t="str">
        <f t="shared" si="502"/>
        <v>OP</v>
      </c>
    </row>
    <row r="15798" spans="12:12">
      <c r="L15798" s="16" t="str">
        <f t="shared" si="502"/>
        <v>OP</v>
      </c>
    </row>
    <row r="15799" spans="12:12">
      <c r="L15799" s="16" t="str">
        <f t="shared" si="502"/>
        <v>OP</v>
      </c>
    </row>
    <row r="15800" spans="12:12">
      <c r="L15800" s="16" t="str">
        <f t="shared" si="502"/>
        <v>OP</v>
      </c>
    </row>
    <row r="15801" spans="12:12">
      <c r="L15801" s="16" t="str">
        <f t="shared" si="502"/>
        <v>OP</v>
      </c>
    </row>
    <row r="15802" spans="12:12">
      <c r="L15802" s="16" t="str">
        <f t="shared" si="502"/>
        <v>OP</v>
      </c>
    </row>
    <row r="15803" spans="12:12">
      <c r="L15803" s="16" t="str">
        <f t="shared" si="502"/>
        <v>OP</v>
      </c>
    </row>
    <row r="15804" spans="12:12">
      <c r="L15804" s="16" t="str">
        <f t="shared" si="502"/>
        <v>OP</v>
      </c>
    </row>
    <row r="15805" spans="12:12">
      <c r="L15805" s="16" t="str">
        <f t="shared" si="502"/>
        <v>OP</v>
      </c>
    </row>
    <row r="15806" spans="12:12">
      <c r="L15806" s="16" t="str">
        <f t="shared" si="502"/>
        <v>OP</v>
      </c>
    </row>
    <row r="15807" spans="12:12">
      <c r="L15807" s="16" t="str">
        <f t="shared" si="502"/>
        <v>OP</v>
      </c>
    </row>
    <row r="15808" spans="12:12">
      <c r="L15808" s="16" t="str">
        <f t="shared" si="502"/>
        <v>OP</v>
      </c>
    </row>
    <row r="15809" spans="12:12">
      <c r="L15809" s="16" t="str">
        <f t="shared" si="502"/>
        <v>OP</v>
      </c>
    </row>
    <row r="15810" spans="12:12">
      <c r="L15810" s="16" t="str">
        <f t="shared" si="502"/>
        <v>OP</v>
      </c>
    </row>
    <row r="15811" spans="12:12">
      <c r="L15811" s="16" t="str">
        <f t="shared" si="502"/>
        <v>OP</v>
      </c>
    </row>
    <row r="15812" spans="12:12">
      <c r="L15812" s="16" t="str">
        <f t="shared" si="502"/>
        <v>OP</v>
      </c>
    </row>
    <row r="15813" spans="12:12">
      <c r="L15813" s="16" t="str">
        <f t="shared" si="502"/>
        <v>OP</v>
      </c>
    </row>
    <row r="15814" spans="12:12">
      <c r="L15814" s="16" t="str">
        <f t="shared" ref="L15814:L15877" si="503">IF(J15814&lt;0.9993,"OP","")</f>
        <v>OP</v>
      </c>
    </row>
    <row r="15815" spans="12:12">
      <c r="L15815" s="16" t="str">
        <f t="shared" si="503"/>
        <v>OP</v>
      </c>
    </row>
    <row r="15816" spans="12:12">
      <c r="L15816" s="16" t="str">
        <f t="shared" si="503"/>
        <v>OP</v>
      </c>
    </row>
    <row r="15817" spans="12:12">
      <c r="L15817" s="16" t="str">
        <f t="shared" si="503"/>
        <v>OP</v>
      </c>
    </row>
    <row r="15818" spans="12:12">
      <c r="L15818" s="16" t="str">
        <f t="shared" si="503"/>
        <v>OP</v>
      </c>
    </row>
    <row r="15819" spans="12:12">
      <c r="L15819" s="16" t="str">
        <f t="shared" si="503"/>
        <v>OP</v>
      </c>
    </row>
    <row r="15820" spans="12:12">
      <c r="L15820" s="16" t="str">
        <f t="shared" si="503"/>
        <v>OP</v>
      </c>
    </row>
    <row r="15821" spans="12:12">
      <c r="L15821" s="16" t="str">
        <f t="shared" si="503"/>
        <v>OP</v>
      </c>
    </row>
    <row r="15822" spans="12:12">
      <c r="L15822" s="16" t="str">
        <f t="shared" si="503"/>
        <v>OP</v>
      </c>
    </row>
    <row r="15823" spans="12:12">
      <c r="L15823" s="16" t="str">
        <f t="shared" si="503"/>
        <v>OP</v>
      </c>
    </row>
    <row r="15824" spans="12:12">
      <c r="L15824" s="16" t="str">
        <f t="shared" si="503"/>
        <v>OP</v>
      </c>
    </row>
    <row r="15825" spans="12:12">
      <c r="L15825" s="16" t="str">
        <f t="shared" si="503"/>
        <v>OP</v>
      </c>
    </row>
    <row r="15826" spans="12:12">
      <c r="L15826" s="16" t="str">
        <f t="shared" si="503"/>
        <v>OP</v>
      </c>
    </row>
    <row r="15827" spans="12:12">
      <c r="L15827" s="16" t="str">
        <f t="shared" si="503"/>
        <v>OP</v>
      </c>
    </row>
    <row r="15828" spans="12:12">
      <c r="L15828" s="16" t="str">
        <f t="shared" si="503"/>
        <v>OP</v>
      </c>
    </row>
    <row r="15829" spans="12:12">
      <c r="L15829" s="16" t="str">
        <f t="shared" si="503"/>
        <v>OP</v>
      </c>
    </row>
    <row r="15830" spans="12:12">
      <c r="L15830" s="16" t="str">
        <f t="shared" si="503"/>
        <v>OP</v>
      </c>
    </row>
    <row r="15831" spans="12:12">
      <c r="L15831" s="16" t="str">
        <f t="shared" si="503"/>
        <v>OP</v>
      </c>
    </row>
    <row r="15832" spans="12:12">
      <c r="L15832" s="16" t="str">
        <f t="shared" si="503"/>
        <v>OP</v>
      </c>
    </row>
    <row r="15833" spans="12:12">
      <c r="L15833" s="16" t="str">
        <f t="shared" si="503"/>
        <v>OP</v>
      </c>
    </row>
    <row r="15834" spans="12:12">
      <c r="L15834" s="16" t="str">
        <f t="shared" si="503"/>
        <v>OP</v>
      </c>
    </row>
    <row r="15835" spans="12:12">
      <c r="L15835" s="16" t="str">
        <f t="shared" si="503"/>
        <v>OP</v>
      </c>
    </row>
    <row r="15836" spans="12:12">
      <c r="L15836" s="16" t="str">
        <f t="shared" si="503"/>
        <v>OP</v>
      </c>
    </row>
    <row r="15837" spans="12:12">
      <c r="L15837" s="16" t="str">
        <f t="shared" si="503"/>
        <v>OP</v>
      </c>
    </row>
    <row r="15838" spans="12:12">
      <c r="L15838" s="16" t="str">
        <f t="shared" si="503"/>
        <v>OP</v>
      </c>
    </row>
    <row r="15839" spans="12:12">
      <c r="L15839" s="16" t="str">
        <f t="shared" si="503"/>
        <v>OP</v>
      </c>
    </row>
    <row r="15840" spans="12:12">
      <c r="L15840" s="16" t="str">
        <f t="shared" si="503"/>
        <v>OP</v>
      </c>
    </row>
    <row r="15841" spans="12:12">
      <c r="L15841" s="16" t="str">
        <f t="shared" si="503"/>
        <v>OP</v>
      </c>
    </row>
    <row r="15842" spans="12:12">
      <c r="L15842" s="16" t="str">
        <f t="shared" si="503"/>
        <v>OP</v>
      </c>
    </row>
    <row r="15843" spans="12:12">
      <c r="L15843" s="16" t="str">
        <f t="shared" si="503"/>
        <v>OP</v>
      </c>
    </row>
    <row r="15844" spans="12:12">
      <c r="L15844" s="16" t="str">
        <f t="shared" si="503"/>
        <v>OP</v>
      </c>
    </row>
    <row r="15845" spans="12:12">
      <c r="L15845" s="16" t="str">
        <f t="shared" si="503"/>
        <v>OP</v>
      </c>
    </row>
    <row r="15846" spans="12:12">
      <c r="L15846" s="16" t="str">
        <f t="shared" si="503"/>
        <v>OP</v>
      </c>
    </row>
    <row r="15847" spans="12:12">
      <c r="L15847" s="16" t="str">
        <f t="shared" si="503"/>
        <v>OP</v>
      </c>
    </row>
    <row r="15848" spans="12:12">
      <c r="L15848" s="16" t="str">
        <f t="shared" si="503"/>
        <v>OP</v>
      </c>
    </row>
    <row r="15849" spans="12:12">
      <c r="L15849" s="16" t="str">
        <f t="shared" si="503"/>
        <v>OP</v>
      </c>
    </row>
    <row r="15850" spans="12:12">
      <c r="L15850" s="16" t="str">
        <f t="shared" si="503"/>
        <v>OP</v>
      </c>
    </row>
    <row r="15851" spans="12:12">
      <c r="L15851" s="16" t="str">
        <f t="shared" si="503"/>
        <v>OP</v>
      </c>
    </row>
    <row r="15852" spans="12:12">
      <c r="L15852" s="16" t="str">
        <f t="shared" si="503"/>
        <v>OP</v>
      </c>
    </row>
    <row r="15853" spans="12:12">
      <c r="L15853" s="16" t="str">
        <f t="shared" si="503"/>
        <v>OP</v>
      </c>
    </row>
    <row r="15854" spans="12:12">
      <c r="L15854" s="16" t="str">
        <f t="shared" si="503"/>
        <v>OP</v>
      </c>
    </row>
    <row r="15855" spans="12:12">
      <c r="L15855" s="16" t="str">
        <f t="shared" si="503"/>
        <v>OP</v>
      </c>
    </row>
    <row r="15856" spans="12:12">
      <c r="L15856" s="16" t="str">
        <f t="shared" si="503"/>
        <v>OP</v>
      </c>
    </row>
    <row r="15857" spans="12:12">
      <c r="L15857" s="16" t="str">
        <f t="shared" si="503"/>
        <v>OP</v>
      </c>
    </row>
    <row r="15858" spans="12:12">
      <c r="L15858" s="16" t="str">
        <f t="shared" si="503"/>
        <v>OP</v>
      </c>
    </row>
    <row r="15859" spans="12:12">
      <c r="L15859" s="16" t="str">
        <f t="shared" si="503"/>
        <v>OP</v>
      </c>
    </row>
    <row r="15860" spans="12:12">
      <c r="L15860" s="16" t="str">
        <f t="shared" si="503"/>
        <v>OP</v>
      </c>
    </row>
    <row r="15861" spans="12:12">
      <c r="L15861" s="16" t="str">
        <f t="shared" si="503"/>
        <v>OP</v>
      </c>
    </row>
    <row r="15862" spans="12:12">
      <c r="L15862" s="16" t="str">
        <f t="shared" si="503"/>
        <v>OP</v>
      </c>
    </row>
    <row r="15863" spans="12:12">
      <c r="L15863" s="16" t="str">
        <f t="shared" si="503"/>
        <v>OP</v>
      </c>
    </row>
    <row r="15864" spans="12:12">
      <c r="L15864" s="16" t="str">
        <f t="shared" si="503"/>
        <v>OP</v>
      </c>
    </row>
    <row r="15865" spans="12:12">
      <c r="L15865" s="16" t="str">
        <f t="shared" si="503"/>
        <v>OP</v>
      </c>
    </row>
    <row r="15866" spans="12:12">
      <c r="L15866" s="16" t="str">
        <f t="shared" si="503"/>
        <v>OP</v>
      </c>
    </row>
    <row r="15867" spans="12:12">
      <c r="L15867" s="16" t="str">
        <f t="shared" si="503"/>
        <v>OP</v>
      </c>
    </row>
    <row r="15868" spans="12:12">
      <c r="L15868" s="16" t="str">
        <f t="shared" si="503"/>
        <v>OP</v>
      </c>
    </row>
    <row r="15869" spans="12:12">
      <c r="L15869" s="16" t="str">
        <f t="shared" si="503"/>
        <v>OP</v>
      </c>
    </row>
    <row r="15870" spans="12:12">
      <c r="L15870" s="16" t="str">
        <f t="shared" si="503"/>
        <v>OP</v>
      </c>
    </row>
    <row r="15871" spans="12:12">
      <c r="L15871" s="16" t="str">
        <f t="shared" si="503"/>
        <v>OP</v>
      </c>
    </row>
    <row r="15872" spans="12:12">
      <c r="L15872" s="16" t="str">
        <f t="shared" si="503"/>
        <v>OP</v>
      </c>
    </row>
    <row r="15873" spans="12:12">
      <c r="L15873" s="16" t="str">
        <f t="shared" si="503"/>
        <v>OP</v>
      </c>
    </row>
    <row r="15874" spans="12:12">
      <c r="L15874" s="16" t="str">
        <f t="shared" si="503"/>
        <v>OP</v>
      </c>
    </row>
    <row r="15875" spans="12:12">
      <c r="L15875" s="16" t="str">
        <f t="shared" si="503"/>
        <v>OP</v>
      </c>
    </row>
    <row r="15876" spans="12:12">
      <c r="L15876" s="16" t="str">
        <f t="shared" si="503"/>
        <v>OP</v>
      </c>
    </row>
    <row r="15877" spans="12:12">
      <c r="L15877" s="16" t="str">
        <f t="shared" si="503"/>
        <v>OP</v>
      </c>
    </row>
    <row r="15878" spans="12:12">
      <c r="L15878" s="16" t="str">
        <f t="shared" ref="L15878:L15941" si="504">IF(J15878&lt;0.9993,"OP","")</f>
        <v>OP</v>
      </c>
    </row>
    <row r="15879" spans="12:12">
      <c r="L15879" s="16" t="str">
        <f t="shared" si="504"/>
        <v>OP</v>
      </c>
    </row>
    <row r="15880" spans="12:12">
      <c r="L15880" s="16" t="str">
        <f t="shared" si="504"/>
        <v>OP</v>
      </c>
    </row>
    <row r="15881" spans="12:12">
      <c r="L15881" s="16" t="str">
        <f t="shared" si="504"/>
        <v>OP</v>
      </c>
    </row>
    <row r="15882" spans="12:12">
      <c r="L15882" s="16" t="str">
        <f t="shared" si="504"/>
        <v>OP</v>
      </c>
    </row>
    <row r="15883" spans="12:12">
      <c r="L15883" s="16" t="str">
        <f t="shared" si="504"/>
        <v>OP</v>
      </c>
    </row>
    <row r="15884" spans="12:12">
      <c r="L15884" s="16" t="str">
        <f t="shared" si="504"/>
        <v>OP</v>
      </c>
    </row>
    <row r="15885" spans="12:12">
      <c r="L15885" s="16" t="str">
        <f t="shared" si="504"/>
        <v>OP</v>
      </c>
    </row>
    <row r="15886" spans="12:12">
      <c r="L15886" s="16" t="str">
        <f t="shared" si="504"/>
        <v>OP</v>
      </c>
    </row>
    <row r="15887" spans="12:12">
      <c r="L15887" s="16" t="str">
        <f t="shared" si="504"/>
        <v>OP</v>
      </c>
    </row>
    <row r="15888" spans="12:12">
      <c r="L15888" s="16" t="str">
        <f t="shared" si="504"/>
        <v>OP</v>
      </c>
    </row>
    <row r="15889" spans="12:12">
      <c r="L15889" s="16" t="str">
        <f t="shared" si="504"/>
        <v>OP</v>
      </c>
    </row>
    <row r="15890" spans="12:12">
      <c r="L15890" s="16" t="str">
        <f t="shared" si="504"/>
        <v>OP</v>
      </c>
    </row>
    <row r="15891" spans="12:12">
      <c r="L15891" s="16" t="str">
        <f t="shared" si="504"/>
        <v>OP</v>
      </c>
    </row>
    <row r="15892" spans="12:12">
      <c r="L15892" s="16" t="str">
        <f t="shared" si="504"/>
        <v>OP</v>
      </c>
    </row>
    <row r="15893" spans="12:12">
      <c r="L15893" s="16" t="str">
        <f t="shared" si="504"/>
        <v>OP</v>
      </c>
    </row>
    <row r="15894" spans="12:12">
      <c r="L15894" s="16" t="str">
        <f t="shared" si="504"/>
        <v>OP</v>
      </c>
    </row>
    <row r="15895" spans="12:12">
      <c r="L15895" s="16" t="str">
        <f t="shared" si="504"/>
        <v>OP</v>
      </c>
    </row>
    <row r="15896" spans="12:12">
      <c r="L15896" s="16" t="str">
        <f t="shared" si="504"/>
        <v>OP</v>
      </c>
    </row>
    <row r="15897" spans="12:12">
      <c r="L15897" s="16" t="str">
        <f t="shared" si="504"/>
        <v>OP</v>
      </c>
    </row>
    <row r="15898" spans="12:12">
      <c r="L15898" s="16" t="str">
        <f t="shared" si="504"/>
        <v>OP</v>
      </c>
    </row>
    <row r="15899" spans="12:12">
      <c r="L15899" s="16" t="str">
        <f t="shared" si="504"/>
        <v>OP</v>
      </c>
    </row>
    <row r="15900" spans="12:12">
      <c r="L15900" s="16" t="str">
        <f t="shared" si="504"/>
        <v>OP</v>
      </c>
    </row>
    <row r="15901" spans="12:12">
      <c r="L15901" s="16" t="str">
        <f t="shared" si="504"/>
        <v>OP</v>
      </c>
    </row>
    <row r="15902" spans="12:12">
      <c r="L15902" s="16" t="str">
        <f t="shared" si="504"/>
        <v>OP</v>
      </c>
    </row>
    <row r="15903" spans="12:12">
      <c r="L15903" s="16" t="str">
        <f t="shared" si="504"/>
        <v>OP</v>
      </c>
    </row>
    <row r="15904" spans="12:12">
      <c r="L15904" s="16" t="str">
        <f t="shared" si="504"/>
        <v>OP</v>
      </c>
    </row>
    <row r="15905" spans="12:12">
      <c r="L15905" s="16" t="str">
        <f t="shared" si="504"/>
        <v>OP</v>
      </c>
    </row>
    <row r="15906" spans="12:12">
      <c r="L15906" s="16" t="str">
        <f t="shared" si="504"/>
        <v>OP</v>
      </c>
    </row>
    <row r="15907" spans="12:12">
      <c r="L15907" s="16" t="str">
        <f t="shared" si="504"/>
        <v>OP</v>
      </c>
    </row>
    <row r="15908" spans="12:12">
      <c r="L15908" s="16" t="str">
        <f t="shared" si="504"/>
        <v>OP</v>
      </c>
    </row>
    <row r="15909" spans="12:12">
      <c r="L15909" s="16" t="str">
        <f t="shared" si="504"/>
        <v>OP</v>
      </c>
    </row>
    <row r="15910" spans="12:12">
      <c r="L15910" s="16" t="str">
        <f t="shared" si="504"/>
        <v>OP</v>
      </c>
    </row>
    <row r="15911" spans="12:12">
      <c r="L15911" s="16" t="str">
        <f t="shared" si="504"/>
        <v>OP</v>
      </c>
    </row>
    <row r="15912" spans="12:12">
      <c r="L15912" s="16" t="str">
        <f t="shared" si="504"/>
        <v>OP</v>
      </c>
    </row>
    <row r="15913" spans="12:12">
      <c r="L15913" s="16" t="str">
        <f t="shared" si="504"/>
        <v>OP</v>
      </c>
    </row>
    <row r="15914" spans="12:12">
      <c r="L15914" s="16" t="str">
        <f t="shared" si="504"/>
        <v>OP</v>
      </c>
    </row>
    <row r="15915" spans="12:12">
      <c r="L15915" s="16" t="str">
        <f t="shared" si="504"/>
        <v>OP</v>
      </c>
    </row>
    <row r="15916" spans="12:12">
      <c r="L15916" s="16" t="str">
        <f t="shared" si="504"/>
        <v>OP</v>
      </c>
    </row>
    <row r="15917" spans="12:12">
      <c r="L15917" s="16" t="str">
        <f t="shared" si="504"/>
        <v>OP</v>
      </c>
    </row>
    <row r="15918" spans="12:12">
      <c r="L15918" s="16" t="str">
        <f t="shared" si="504"/>
        <v>OP</v>
      </c>
    </row>
    <row r="15919" spans="12:12">
      <c r="L15919" s="16" t="str">
        <f t="shared" si="504"/>
        <v>OP</v>
      </c>
    </row>
    <row r="15920" spans="12:12">
      <c r="L15920" s="16" t="str">
        <f t="shared" si="504"/>
        <v>OP</v>
      </c>
    </row>
    <row r="15921" spans="12:12">
      <c r="L15921" s="16" t="str">
        <f t="shared" si="504"/>
        <v>OP</v>
      </c>
    </row>
    <row r="15922" spans="12:12">
      <c r="L15922" s="16" t="str">
        <f t="shared" si="504"/>
        <v>OP</v>
      </c>
    </row>
    <row r="15923" spans="12:12">
      <c r="L15923" s="16" t="str">
        <f t="shared" si="504"/>
        <v>OP</v>
      </c>
    </row>
    <row r="15924" spans="12:12">
      <c r="L15924" s="16" t="str">
        <f t="shared" si="504"/>
        <v>OP</v>
      </c>
    </row>
    <row r="15925" spans="12:12">
      <c r="L15925" s="16" t="str">
        <f t="shared" si="504"/>
        <v>OP</v>
      </c>
    </row>
    <row r="15926" spans="12:12">
      <c r="L15926" s="16" t="str">
        <f t="shared" si="504"/>
        <v>OP</v>
      </c>
    </row>
    <row r="15927" spans="12:12">
      <c r="L15927" s="16" t="str">
        <f t="shared" si="504"/>
        <v>OP</v>
      </c>
    </row>
    <row r="15928" spans="12:12">
      <c r="L15928" s="16" t="str">
        <f t="shared" si="504"/>
        <v>OP</v>
      </c>
    </row>
    <row r="15929" spans="12:12">
      <c r="L15929" s="16" t="str">
        <f t="shared" si="504"/>
        <v>OP</v>
      </c>
    </row>
    <row r="15930" spans="12:12">
      <c r="L15930" s="16" t="str">
        <f t="shared" si="504"/>
        <v>OP</v>
      </c>
    </row>
    <row r="15931" spans="12:12">
      <c r="L15931" s="16" t="str">
        <f t="shared" si="504"/>
        <v>OP</v>
      </c>
    </row>
    <row r="15932" spans="12:12">
      <c r="L15932" s="16" t="str">
        <f t="shared" si="504"/>
        <v>OP</v>
      </c>
    </row>
    <row r="15933" spans="12:12">
      <c r="L15933" s="16" t="str">
        <f t="shared" si="504"/>
        <v>OP</v>
      </c>
    </row>
    <row r="15934" spans="12:12">
      <c r="L15934" s="16" t="str">
        <f t="shared" si="504"/>
        <v>OP</v>
      </c>
    </row>
    <row r="15935" spans="12:12">
      <c r="L15935" s="16" t="str">
        <f t="shared" si="504"/>
        <v>OP</v>
      </c>
    </row>
    <row r="15936" spans="12:12">
      <c r="L15936" s="16" t="str">
        <f t="shared" si="504"/>
        <v>OP</v>
      </c>
    </row>
    <row r="15937" spans="12:12">
      <c r="L15937" s="16" t="str">
        <f t="shared" si="504"/>
        <v>OP</v>
      </c>
    </row>
    <row r="15938" spans="12:12">
      <c r="L15938" s="16" t="str">
        <f t="shared" si="504"/>
        <v>OP</v>
      </c>
    </row>
    <row r="15939" spans="12:12">
      <c r="L15939" s="16" t="str">
        <f t="shared" si="504"/>
        <v>OP</v>
      </c>
    </row>
    <row r="15940" spans="12:12">
      <c r="L15940" s="16" t="str">
        <f t="shared" si="504"/>
        <v>OP</v>
      </c>
    </row>
    <row r="15941" spans="12:12">
      <c r="L15941" s="16" t="str">
        <f t="shared" si="504"/>
        <v>OP</v>
      </c>
    </row>
    <row r="15942" spans="12:12">
      <c r="L15942" s="16" t="str">
        <f t="shared" ref="L15942:L16005" si="505">IF(J15942&lt;0.9993,"OP","")</f>
        <v>OP</v>
      </c>
    </row>
    <row r="15943" spans="12:12">
      <c r="L15943" s="16" t="str">
        <f t="shared" si="505"/>
        <v>OP</v>
      </c>
    </row>
    <row r="15944" spans="12:12">
      <c r="L15944" s="16" t="str">
        <f t="shared" si="505"/>
        <v>OP</v>
      </c>
    </row>
    <row r="15945" spans="12:12">
      <c r="L15945" s="16" t="str">
        <f t="shared" si="505"/>
        <v>OP</v>
      </c>
    </row>
    <row r="15946" spans="12:12">
      <c r="L15946" s="16" t="str">
        <f t="shared" si="505"/>
        <v>OP</v>
      </c>
    </row>
    <row r="15947" spans="12:12">
      <c r="L15947" s="16" t="str">
        <f t="shared" si="505"/>
        <v>OP</v>
      </c>
    </row>
    <row r="15948" spans="12:12">
      <c r="L15948" s="16" t="str">
        <f t="shared" si="505"/>
        <v>OP</v>
      </c>
    </row>
    <row r="15949" spans="12:12">
      <c r="L15949" s="16" t="str">
        <f t="shared" si="505"/>
        <v>OP</v>
      </c>
    </row>
    <row r="15950" spans="12:12">
      <c r="L15950" s="16" t="str">
        <f t="shared" si="505"/>
        <v>OP</v>
      </c>
    </row>
    <row r="15951" spans="12:12">
      <c r="L15951" s="16" t="str">
        <f t="shared" si="505"/>
        <v>OP</v>
      </c>
    </row>
    <row r="15952" spans="12:12">
      <c r="L15952" s="16" t="str">
        <f t="shared" si="505"/>
        <v>OP</v>
      </c>
    </row>
    <row r="15953" spans="12:12">
      <c r="L15953" s="16" t="str">
        <f t="shared" si="505"/>
        <v>OP</v>
      </c>
    </row>
    <row r="15954" spans="12:12">
      <c r="L15954" s="16" t="str">
        <f t="shared" si="505"/>
        <v>OP</v>
      </c>
    </row>
    <row r="15955" spans="12:12">
      <c r="L15955" s="16" t="str">
        <f t="shared" si="505"/>
        <v>OP</v>
      </c>
    </row>
    <row r="15956" spans="12:12">
      <c r="L15956" s="16" t="str">
        <f t="shared" si="505"/>
        <v>OP</v>
      </c>
    </row>
    <row r="15957" spans="12:12">
      <c r="L15957" s="16" t="str">
        <f t="shared" si="505"/>
        <v>OP</v>
      </c>
    </row>
    <row r="15958" spans="12:12">
      <c r="L15958" s="16" t="str">
        <f t="shared" si="505"/>
        <v>OP</v>
      </c>
    </row>
    <row r="15959" spans="12:12">
      <c r="L15959" s="16" t="str">
        <f t="shared" si="505"/>
        <v>OP</v>
      </c>
    </row>
    <row r="15960" spans="12:12">
      <c r="L15960" s="16" t="str">
        <f t="shared" si="505"/>
        <v>OP</v>
      </c>
    </row>
    <row r="15961" spans="12:12">
      <c r="L15961" s="16" t="str">
        <f t="shared" si="505"/>
        <v>OP</v>
      </c>
    </row>
    <row r="15962" spans="12:12">
      <c r="L15962" s="16" t="str">
        <f t="shared" si="505"/>
        <v>OP</v>
      </c>
    </row>
    <row r="15963" spans="12:12">
      <c r="L15963" s="16" t="str">
        <f t="shared" si="505"/>
        <v>OP</v>
      </c>
    </row>
    <row r="15964" spans="12:12">
      <c r="L15964" s="16" t="str">
        <f t="shared" si="505"/>
        <v>OP</v>
      </c>
    </row>
    <row r="15965" spans="12:12">
      <c r="L15965" s="16" t="str">
        <f t="shared" si="505"/>
        <v>OP</v>
      </c>
    </row>
    <row r="15966" spans="12:12">
      <c r="L15966" s="16" t="str">
        <f t="shared" si="505"/>
        <v>OP</v>
      </c>
    </row>
    <row r="15967" spans="12:12">
      <c r="L15967" s="16" t="str">
        <f t="shared" si="505"/>
        <v>OP</v>
      </c>
    </row>
    <row r="15968" spans="12:12">
      <c r="L15968" s="16" t="str">
        <f t="shared" si="505"/>
        <v>OP</v>
      </c>
    </row>
    <row r="15969" spans="12:12">
      <c r="L15969" s="16" t="str">
        <f t="shared" si="505"/>
        <v>OP</v>
      </c>
    </row>
    <row r="15970" spans="12:12">
      <c r="L15970" s="16" t="str">
        <f t="shared" si="505"/>
        <v>OP</v>
      </c>
    </row>
    <row r="15971" spans="12:12">
      <c r="L15971" s="16" t="str">
        <f t="shared" si="505"/>
        <v>OP</v>
      </c>
    </row>
    <row r="15972" spans="12:12">
      <c r="L15972" s="16" t="str">
        <f t="shared" si="505"/>
        <v>OP</v>
      </c>
    </row>
    <row r="15973" spans="12:12">
      <c r="L15973" s="16" t="str">
        <f t="shared" si="505"/>
        <v>OP</v>
      </c>
    </row>
    <row r="15974" spans="12:12">
      <c r="L15974" s="16" t="str">
        <f t="shared" si="505"/>
        <v>OP</v>
      </c>
    </row>
    <row r="15975" spans="12:12">
      <c r="L15975" s="16" t="str">
        <f t="shared" si="505"/>
        <v>OP</v>
      </c>
    </row>
    <row r="15976" spans="12:12">
      <c r="L15976" s="16" t="str">
        <f t="shared" si="505"/>
        <v>OP</v>
      </c>
    </row>
    <row r="15977" spans="12:12">
      <c r="L15977" s="16" t="str">
        <f t="shared" si="505"/>
        <v>OP</v>
      </c>
    </row>
    <row r="15978" spans="12:12">
      <c r="L15978" s="16" t="str">
        <f t="shared" si="505"/>
        <v>OP</v>
      </c>
    </row>
    <row r="15979" spans="12:12">
      <c r="L15979" s="16" t="str">
        <f t="shared" si="505"/>
        <v>OP</v>
      </c>
    </row>
    <row r="15980" spans="12:12">
      <c r="L15980" s="16" t="str">
        <f t="shared" si="505"/>
        <v>OP</v>
      </c>
    </row>
    <row r="15981" spans="12:12">
      <c r="L15981" s="16" t="str">
        <f t="shared" si="505"/>
        <v>OP</v>
      </c>
    </row>
    <row r="15982" spans="12:12">
      <c r="L15982" s="16" t="str">
        <f t="shared" si="505"/>
        <v>OP</v>
      </c>
    </row>
    <row r="15983" spans="12:12">
      <c r="L15983" s="16" t="str">
        <f t="shared" si="505"/>
        <v>OP</v>
      </c>
    </row>
    <row r="15984" spans="12:12">
      <c r="L15984" s="16" t="str">
        <f t="shared" si="505"/>
        <v>OP</v>
      </c>
    </row>
    <row r="15985" spans="12:12">
      <c r="L15985" s="16" t="str">
        <f t="shared" si="505"/>
        <v>OP</v>
      </c>
    </row>
    <row r="15986" spans="12:12">
      <c r="L15986" s="16" t="str">
        <f t="shared" si="505"/>
        <v>OP</v>
      </c>
    </row>
    <row r="15987" spans="12:12">
      <c r="L15987" s="16" t="str">
        <f t="shared" si="505"/>
        <v>OP</v>
      </c>
    </row>
    <row r="15988" spans="12:12">
      <c r="L15988" s="16" t="str">
        <f t="shared" si="505"/>
        <v>OP</v>
      </c>
    </row>
    <row r="15989" spans="12:12">
      <c r="L15989" s="16" t="str">
        <f t="shared" si="505"/>
        <v>OP</v>
      </c>
    </row>
    <row r="15990" spans="12:12">
      <c r="L15990" s="16" t="str">
        <f t="shared" si="505"/>
        <v>OP</v>
      </c>
    </row>
    <row r="15991" spans="12:12">
      <c r="L15991" s="16" t="str">
        <f t="shared" si="505"/>
        <v>OP</v>
      </c>
    </row>
    <row r="15992" spans="12:12">
      <c r="L15992" s="16" t="str">
        <f t="shared" si="505"/>
        <v>OP</v>
      </c>
    </row>
    <row r="15993" spans="12:12">
      <c r="L15993" s="16" t="str">
        <f t="shared" si="505"/>
        <v>OP</v>
      </c>
    </row>
    <row r="15994" spans="12:12">
      <c r="L15994" s="16" t="str">
        <f t="shared" si="505"/>
        <v>OP</v>
      </c>
    </row>
    <row r="15995" spans="12:12">
      <c r="L15995" s="16" t="str">
        <f t="shared" si="505"/>
        <v>OP</v>
      </c>
    </row>
    <row r="15996" spans="12:12">
      <c r="L15996" s="16" t="str">
        <f t="shared" si="505"/>
        <v>OP</v>
      </c>
    </row>
    <row r="15997" spans="12:12">
      <c r="L15997" s="16" t="str">
        <f t="shared" si="505"/>
        <v>OP</v>
      </c>
    </row>
    <row r="15998" spans="12:12">
      <c r="L15998" s="16" t="str">
        <f t="shared" si="505"/>
        <v>OP</v>
      </c>
    </row>
    <row r="15999" spans="12:12">
      <c r="L15999" s="16" t="str">
        <f t="shared" si="505"/>
        <v>OP</v>
      </c>
    </row>
    <row r="16000" spans="12:12">
      <c r="L16000" s="16" t="str">
        <f t="shared" si="505"/>
        <v>OP</v>
      </c>
    </row>
    <row r="16001" spans="12:12">
      <c r="L16001" s="16" t="str">
        <f t="shared" si="505"/>
        <v>OP</v>
      </c>
    </row>
    <row r="16002" spans="12:12">
      <c r="L16002" s="16" t="str">
        <f t="shared" si="505"/>
        <v>OP</v>
      </c>
    </row>
    <row r="16003" spans="12:12">
      <c r="L16003" s="16" t="str">
        <f t="shared" si="505"/>
        <v>OP</v>
      </c>
    </row>
    <row r="16004" spans="12:12">
      <c r="L16004" s="16" t="str">
        <f t="shared" si="505"/>
        <v>OP</v>
      </c>
    </row>
    <row r="16005" spans="12:12">
      <c r="L16005" s="16" t="str">
        <f t="shared" si="505"/>
        <v>OP</v>
      </c>
    </row>
    <row r="16006" spans="12:12">
      <c r="L16006" s="16" t="str">
        <f t="shared" ref="L16006:L16069" si="506">IF(J16006&lt;0.9993,"OP","")</f>
        <v>OP</v>
      </c>
    </row>
    <row r="16007" spans="12:12">
      <c r="L16007" s="16" t="str">
        <f t="shared" si="506"/>
        <v>OP</v>
      </c>
    </row>
    <row r="16008" spans="12:12">
      <c r="L16008" s="16" t="str">
        <f t="shared" si="506"/>
        <v>OP</v>
      </c>
    </row>
    <row r="16009" spans="12:12">
      <c r="L16009" s="16" t="str">
        <f t="shared" si="506"/>
        <v>OP</v>
      </c>
    </row>
    <row r="16010" spans="12:12">
      <c r="L16010" s="16" t="str">
        <f t="shared" si="506"/>
        <v>OP</v>
      </c>
    </row>
    <row r="16011" spans="12:12">
      <c r="L16011" s="16" t="str">
        <f t="shared" si="506"/>
        <v>OP</v>
      </c>
    </row>
    <row r="16012" spans="12:12">
      <c r="L16012" s="16" t="str">
        <f t="shared" si="506"/>
        <v>OP</v>
      </c>
    </row>
    <row r="16013" spans="12:12">
      <c r="L16013" s="16" t="str">
        <f t="shared" si="506"/>
        <v>OP</v>
      </c>
    </row>
    <row r="16014" spans="12:12">
      <c r="L16014" s="16" t="str">
        <f t="shared" si="506"/>
        <v>OP</v>
      </c>
    </row>
    <row r="16015" spans="12:12">
      <c r="L16015" s="16" t="str">
        <f t="shared" si="506"/>
        <v>OP</v>
      </c>
    </row>
    <row r="16016" spans="12:12">
      <c r="L16016" s="16" t="str">
        <f t="shared" si="506"/>
        <v>OP</v>
      </c>
    </row>
    <row r="16017" spans="12:12">
      <c r="L16017" s="16" t="str">
        <f t="shared" si="506"/>
        <v>OP</v>
      </c>
    </row>
    <row r="16018" spans="12:12">
      <c r="L16018" s="16" t="str">
        <f t="shared" si="506"/>
        <v>OP</v>
      </c>
    </row>
    <row r="16019" spans="12:12">
      <c r="L16019" s="16" t="str">
        <f t="shared" si="506"/>
        <v>OP</v>
      </c>
    </row>
    <row r="16020" spans="12:12">
      <c r="L16020" s="16" t="str">
        <f t="shared" si="506"/>
        <v>OP</v>
      </c>
    </row>
    <row r="16021" spans="12:12">
      <c r="L16021" s="16" t="str">
        <f t="shared" si="506"/>
        <v>OP</v>
      </c>
    </row>
    <row r="16022" spans="12:12">
      <c r="L16022" s="16" t="str">
        <f t="shared" si="506"/>
        <v>OP</v>
      </c>
    </row>
    <row r="16023" spans="12:12">
      <c r="L16023" s="16" t="str">
        <f t="shared" si="506"/>
        <v>OP</v>
      </c>
    </row>
    <row r="16024" spans="12:12">
      <c r="L16024" s="16" t="str">
        <f t="shared" si="506"/>
        <v>OP</v>
      </c>
    </row>
    <row r="16025" spans="12:12">
      <c r="L16025" s="16" t="str">
        <f t="shared" si="506"/>
        <v>OP</v>
      </c>
    </row>
    <row r="16026" spans="12:12">
      <c r="L16026" s="16" t="str">
        <f t="shared" si="506"/>
        <v>OP</v>
      </c>
    </row>
    <row r="16027" spans="12:12">
      <c r="L16027" s="16" t="str">
        <f t="shared" si="506"/>
        <v>OP</v>
      </c>
    </row>
    <row r="16028" spans="12:12">
      <c r="L16028" s="16" t="str">
        <f t="shared" si="506"/>
        <v>OP</v>
      </c>
    </row>
    <row r="16029" spans="12:12">
      <c r="L16029" s="16" t="str">
        <f t="shared" si="506"/>
        <v>OP</v>
      </c>
    </row>
    <row r="16030" spans="12:12">
      <c r="L16030" s="16" t="str">
        <f t="shared" si="506"/>
        <v>OP</v>
      </c>
    </row>
    <row r="16031" spans="12:12">
      <c r="L16031" s="16" t="str">
        <f t="shared" si="506"/>
        <v>OP</v>
      </c>
    </row>
    <row r="16032" spans="12:12">
      <c r="L16032" s="16" t="str">
        <f t="shared" si="506"/>
        <v>OP</v>
      </c>
    </row>
    <row r="16033" spans="12:12">
      <c r="L16033" s="16" t="str">
        <f t="shared" si="506"/>
        <v>OP</v>
      </c>
    </row>
    <row r="16034" spans="12:12">
      <c r="L16034" s="16" t="str">
        <f t="shared" si="506"/>
        <v>OP</v>
      </c>
    </row>
    <row r="16035" spans="12:12">
      <c r="L16035" s="16" t="str">
        <f t="shared" si="506"/>
        <v>OP</v>
      </c>
    </row>
    <row r="16036" spans="12:12">
      <c r="L16036" s="16" t="str">
        <f t="shared" si="506"/>
        <v>OP</v>
      </c>
    </row>
    <row r="16037" spans="12:12">
      <c r="L16037" s="16" t="str">
        <f t="shared" si="506"/>
        <v>OP</v>
      </c>
    </row>
    <row r="16038" spans="12:12">
      <c r="L16038" s="16" t="str">
        <f t="shared" si="506"/>
        <v>OP</v>
      </c>
    </row>
    <row r="16039" spans="12:12">
      <c r="L16039" s="16" t="str">
        <f t="shared" si="506"/>
        <v>OP</v>
      </c>
    </row>
    <row r="16040" spans="12:12">
      <c r="L16040" s="16" t="str">
        <f t="shared" si="506"/>
        <v>OP</v>
      </c>
    </row>
    <row r="16041" spans="12:12">
      <c r="L16041" s="16" t="str">
        <f t="shared" si="506"/>
        <v>OP</v>
      </c>
    </row>
    <row r="16042" spans="12:12">
      <c r="L16042" s="16" t="str">
        <f t="shared" si="506"/>
        <v>OP</v>
      </c>
    </row>
    <row r="16043" spans="12:12">
      <c r="L16043" s="16" t="str">
        <f t="shared" si="506"/>
        <v>OP</v>
      </c>
    </row>
    <row r="16044" spans="12:12">
      <c r="L16044" s="16" t="str">
        <f t="shared" si="506"/>
        <v>OP</v>
      </c>
    </row>
    <row r="16045" spans="12:12">
      <c r="L16045" s="16" t="str">
        <f t="shared" si="506"/>
        <v>OP</v>
      </c>
    </row>
    <row r="16046" spans="12:12">
      <c r="L16046" s="16" t="str">
        <f t="shared" si="506"/>
        <v>OP</v>
      </c>
    </row>
    <row r="16047" spans="12:12">
      <c r="L16047" s="16" t="str">
        <f t="shared" si="506"/>
        <v>OP</v>
      </c>
    </row>
    <row r="16048" spans="12:12">
      <c r="L16048" s="16" t="str">
        <f t="shared" si="506"/>
        <v>OP</v>
      </c>
    </row>
    <row r="16049" spans="12:12">
      <c r="L16049" s="16" t="str">
        <f t="shared" si="506"/>
        <v>OP</v>
      </c>
    </row>
    <row r="16050" spans="12:12">
      <c r="L16050" s="16" t="str">
        <f t="shared" si="506"/>
        <v>OP</v>
      </c>
    </row>
    <row r="16051" spans="12:12">
      <c r="L16051" s="16" t="str">
        <f t="shared" si="506"/>
        <v>OP</v>
      </c>
    </row>
    <row r="16052" spans="12:12">
      <c r="L16052" s="16" t="str">
        <f t="shared" si="506"/>
        <v>OP</v>
      </c>
    </row>
    <row r="16053" spans="12:12">
      <c r="L16053" s="16" t="str">
        <f t="shared" si="506"/>
        <v>OP</v>
      </c>
    </row>
    <row r="16054" spans="12:12">
      <c r="L16054" s="16" t="str">
        <f t="shared" si="506"/>
        <v>OP</v>
      </c>
    </row>
    <row r="16055" spans="12:12">
      <c r="L16055" s="16" t="str">
        <f t="shared" si="506"/>
        <v>OP</v>
      </c>
    </row>
    <row r="16056" spans="12:12">
      <c r="L16056" s="16" t="str">
        <f t="shared" si="506"/>
        <v>OP</v>
      </c>
    </row>
    <row r="16057" spans="12:12">
      <c r="L16057" s="16" t="str">
        <f t="shared" si="506"/>
        <v>OP</v>
      </c>
    </row>
    <row r="16058" spans="12:12">
      <c r="L16058" s="16" t="str">
        <f t="shared" si="506"/>
        <v>OP</v>
      </c>
    </row>
    <row r="16059" spans="12:12">
      <c r="L16059" s="16" t="str">
        <f t="shared" si="506"/>
        <v>OP</v>
      </c>
    </row>
    <row r="16060" spans="12:12">
      <c r="L16060" s="16" t="str">
        <f t="shared" si="506"/>
        <v>OP</v>
      </c>
    </row>
    <row r="16061" spans="12:12">
      <c r="L16061" s="16" t="str">
        <f t="shared" si="506"/>
        <v>OP</v>
      </c>
    </row>
    <row r="16062" spans="12:12">
      <c r="L16062" s="16" t="str">
        <f t="shared" si="506"/>
        <v>OP</v>
      </c>
    </row>
    <row r="16063" spans="12:12">
      <c r="L16063" s="16" t="str">
        <f t="shared" si="506"/>
        <v>OP</v>
      </c>
    </row>
    <row r="16064" spans="12:12">
      <c r="L16064" s="16" t="str">
        <f t="shared" si="506"/>
        <v>OP</v>
      </c>
    </row>
    <row r="16065" spans="12:12">
      <c r="L16065" s="16" t="str">
        <f t="shared" si="506"/>
        <v>OP</v>
      </c>
    </row>
    <row r="16066" spans="12:12">
      <c r="L16066" s="16" t="str">
        <f t="shared" si="506"/>
        <v>OP</v>
      </c>
    </row>
    <row r="16067" spans="12:12">
      <c r="L16067" s="16" t="str">
        <f t="shared" si="506"/>
        <v>OP</v>
      </c>
    </row>
    <row r="16068" spans="12:12">
      <c r="L16068" s="16" t="str">
        <f t="shared" si="506"/>
        <v>OP</v>
      </c>
    </row>
    <row r="16069" spans="12:12">
      <c r="L16069" s="16" t="str">
        <f t="shared" si="506"/>
        <v>OP</v>
      </c>
    </row>
    <row r="16070" spans="12:12">
      <c r="L16070" s="16" t="str">
        <f t="shared" ref="L16070:L16133" si="507">IF(J16070&lt;0.9993,"OP","")</f>
        <v>OP</v>
      </c>
    </row>
    <row r="16071" spans="12:12">
      <c r="L16071" s="16" t="str">
        <f t="shared" si="507"/>
        <v>OP</v>
      </c>
    </row>
    <row r="16072" spans="12:12">
      <c r="L16072" s="16" t="str">
        <f t="shared" si="507"/>
        <v>OP</v>
      </c>
    </row>
    <row r="16073" spans="12:12">
      <c r="L16073" s="16" t="str">
        <f t="shared" si="507"/>
        <v>OP</v>
      </c>
    </row>
    <row r="16074" spans="12:12">
      <c r="L16074" s="16" t="str">
        <f t="shared" si="507"/>
        <v>OP</v>
      </c>
    </row>
    <row r="16075" spans="12:12">
      <c r="L16075" s="16" t="str">
        <f t="shared" si="507"/>
        <v>OP</v>
      </c>
    </row>
    <row r="16076" spans="12:12">
      <c r="L16076" s="16" t="str">
        <f t="shared" si="507"/>
        <v>OP</v>
      </c>
    </row>
    <row r="16077" spans="12:12">
      <c r="L16077" s="16" t="str">
        <f t="shared" si="507"/>
        <v>OP</v>
      </c>
    </row>
    <row r="16078" spans="12:12">
      <c r="L16078" s="16" t="str">
        <f t="shared" si="507"/>
        <v>OP</v>
      </c>
    </row>
    <row r="16079" spans="12:12">
      <c r="L16079" s="16" t="str">
        <f t="shared" si="507"/>
        <v>OP</v>
      </c>
    </row>
    <row r="16080" spans="12:12">
      <c r="L16080" s="16" t="str">
        <f t="shared" si="507"/>
        <v>OP</v>
      </c>
    </row>
    <row r="16081" spans="12:12">
      <c r="L16081" s="16" t="str">
        <f t="shared" si="507"/>
        <v>OP</v>
      </c>
    </row>
    <row r="16082" spans="12:12">
      <c r="L16082" s="16" t="str">
        <f t="shared" si="507"/>
        <v>OP</v>
      </c>
    </row>
    <row r="16083" spans="12:12">
      <c r="L16083" s="16" t="str">
        <f t="shared" si="507"/>
        <v>OP</v>
      </c>
    </row>
    <row r="16084" spans="12:12">
      <c r="L16084" s="16" t="str">
        <f t="shared" si="507"/>
        <v>OP</v>
      </c>
    </row>
    <row r="16085" spans="12:12">
      <c r="L16085" s="16" t="str">
        <f t="shared" si="507"/>
        <v>OP</v>
      </c>
    </row>
    <row r="16086" spans="12:12">
      <c r="L16086" s="16" t="str">
        <f t="shared" si="507"/>
        <v>OP</v>
      </c>
    </row>
    <row r="16087" spans="12:12">
      <c r="L16087" s="16" t="str">
        <f t="shared" si="507"/>
        <v>OP</v>
      </c>
    </row>
    <row r="16088" spans="12:12">
      <c r="L16088" s="16" t="str">
        <f t="shared" si="507"/>
        <v>OP</v>
      </c>
    </row>
    <row r="16089" spans="12:12">
      <c r="L16089" s="16" t="str">
        <f t="shared" si="507"/>
        <v>OP</v>
      </c>
    </row>
    <row r="16090" spans="12:12">
      <c r="L16090" s="16" t="str">
        <f t="shared" si="507"/>
        <v>OP</v>
      </c>
    </row>
    <row r="16091" spans="12:12">
      <c r="L16091" s="16" t="str">
        <f t="shared" si="507"/>
        <v>OP</v>
      </c>
    </row>
    <row r="16092" spans="12:12">
      <c r="L16092" s="16" t="str">
        <f t="shared" si="507"/>
        <v>OP</v>
      </c>
    </row>
    <row r="16093" spans="12:12">
      <c r="L16093" s="16" t="str">
        <f t="shared" si="507"/>
        <v>OP</v>
      </c>
    </row>
    <row r="16094" spans="12:12">
      <c r="L16094" s="16" t="str">
        <f t="shared" si="507"/>
        <v>OP</v>
      </c>
    </row>
    <row r="16095" spans="12:12">
      <c r="L16095" s="16" t="str">
        <f t="shared" si="507"/>
        <v>OP</v>
      </c>
    </row>
    <row r="16096" spans="12:12">
      <c r="L16096" s="16" t="str">
        <f t="shared" si="507"/>
        <v>OP</v>
      </c>
    </row>
    <row r="16097" spans="12:12">
      <c r="L16097" s="16" t="str">
        <f t="shared" si="507"/>
        <v>OP</v>
      </c>
    </row>
    <row r="16098" spans="12:12">
      <c r="L16098" s="16" t="str">
        <f t="shared" si="507"/>
        <v>OP</v>
      </c>
    </row>
    <row r="16099" spans="12:12">
      <c r="L16099" s="16" t="str">
        <f t="shared" si="507"/>
        <v>OP</v>
      </c>
    </row>
    <row r="16100" spans="12:12">
      <c r="L16100" s="16" t="str">
        <f t="shared" si="507"/>
        <v>OP</v>
      </c>
    </row>
    <row r="16101" spans="12:12">
      <c r="L16101" s="16" t="str">
        <f t="shared" si="507"/>
        <v>OP</v>
      </c>
    </row>
    <row r="16102" spans="12:12">
      <c r="L16102" s="16" t="str">
        <f t="shared" si="507"/>
        <v>OP</v>
      </c>
    </row>
    <row r="16103" spans="12:12">
      <c r="L16103" s="16" t="str">
        <f t="shared" si="507"/>
        <v>OP</v>
      </c>
    </row>
    <row r="16104" spans="12:12">
      <c r="L16104" s="16" t="str">
        <f t="shared" si="507"/>
        <v>OP</v>
      </c>
    </row>
    <row r="16105" spans="12:12">
      <c r="L16105" s="16" t="str">
        <f t="shared" si="507"/>
        <v>OP</v>
      </c>
    </row>
    <row r="16106" spans="12:12">
      <c r="L16106" s="16" t="str">
        <f t="shared" si="507"/>
        <v>OP</v>
      </c>
    </row>
    <row r="16107" spans="12:12">
      <c r="L16107" s="16" t="str">
        <f t="shared" si="507"/>
        <v>OP</v>
      </c>
    </row>
    <row r="16108" spans="12:12">
      <c r="L16108" s="16" t="str">
        <f t="shared" si="507"/>
        <v>OP</v>
      </c>
    </row>
    <row r="16109" spans="12:12">
      <c r="L16109" s="16" t="str">
        <f t="shared" si="507"/>
        <v>OP</v>
      </c>
    </row>
    <row r="16110" spans="12:12">
      <c r="L16110" s="16" t="str">
        <f t="shared" si="507"/>
        <v>OP</v>
      </c>
    </row>
    <row r="16111" spans="12:12">
      <c r="L16111" s="16" t="str">
        <f t="shared" si="507"/>
        <v>OP</v>
      </c>
    </row>
    <row r="16112" spans="12:12">
      <c r="L16112" s="16" t="str">
        <f t="shared" si="507"/>
        <v>OP</v>
      </c>
    </row>
    <row r="16113" spans="12:12">
      <c r="L16113" s="16" t="str">
        <f t="shared" si="507"/>
        <v>OP</v>
      </c>
    </row>
    <row r="16114" spans="12:12">
      <c r="L16114" s="16" t="str">
        <f t="shared" si="507"/>
        <v>OP</v>
      </c>
    </row>
    <row r="16115" spans="12:12">
      <c r="L16115" s="16" t="str">
        <f t="shared" si="507"/>
        <v>OP</v>
      </c>
    </row>
    <row r="16116" spans="12:12">
      <c r="L16116" s="16" t="str">
        <f t="shared" si="507"/>
        <v>OP</v>
      </c>
    </row>
    <row r="16117" spans="12:12">
      <c r="L16117" s="16" t="str">
        <f t="shared" si="507"/>
        <v>OP</v>
      </c>
    </row>
    <row r="16118" spans="12:12">
      <c r="L16118" s="16" t="str">
        <f t="shared" si="507"/>
        <v>OP</v>
      </c>
    </row>
    <row r="16119" spans="12:12">
      <c r="L16119" s="16" t="str">
        <f t="shared" si="507"/>
        <v>OP</v>
      </c>
    </row>
    <row r="16120" spans="12:12">
      <c r="L16120" s="16" t="str">
        <f t="shared" si="507"/>
        <v>OP</v>
      </c>
    </row>
    <row r="16121" spans="12:12">
      <c r="L16121" s="16" t="str">
        <f t="shared" si="507"/>
        <v>OP</v>
      </c>
    </row>
    <row r="16122" spans="12:12">
      <c r="L16122" s="16" t="str">
        <f t="shared" si="507"/>
        <v>OP</v>
      </c>
    </row>
    <row r="16123" spans="12:12">
      <c r="L16123" s="16" t="str">
        <f t="shared" si="507"/>
        <v>OP</v>
      </c>
    </row>
    <row r="16124" spans="12:12">
      <c r="L16124" s="16" t="str">
        <f t="shared" si="507"/>
        <v>OP</v>
      </c>
    </row>
    <row r="16125" spans="12:12">
      <c r="L16125" s="16" t="str">
        <f t="shared" si="507"/>
        <v>OP</v>
      </c>
    </row>
    <row r="16126" spans="12:12">
      <c r="L16126" s="16" t="str">
        <f t="shared" si="507"/>
        <v>OP</v>
      </c>
    </row>
    <row r="16127" spans="12:12">
      <c r="L16127" s="16" t="str">
        <f t="shared" si="507"/>
        <v>OP</v>
      </c>
    </row>
    <row r="16128" spans="12:12">
      <c r="L16128" s="16" t="str">
        <f t="shared" si="507"/>
        <v>OP</v>
      </c>
    </row>
    <row r="16129" spans="12:12">
      <c r="L16129" s="16" t="str">
        <f t="shared" si="507"/>
        <v>OP</v>
      </c>
    </row>
    <row r="16130" spans="12:12">
      <c r="L16130" s="16" t="str">
        <f t="shared" si="507"/>
        <v>OP</v>
      </c>
    </row>
    <row r="16131" spans="12:12">
      <c r="L16131" s="16" t="str">
        <f t="shared" si="507"/>
        <v>OP</v>
      </c>
    </row>
    <row r="16132" spans="12:12">
      <c r="L16132" s="16" t="str">
        <f t="shared" si="507"/>
        <v>OP</v>
      </c>
    </row>
    <row r="16133" spans="12:12">
      <c r="L16133" s="16" t="str">
        <f t="shared" si="507"/>
        <v>OP</v>
      </c>
    </row>
    <row r="16134" spans="12:12">
      <c r="L16134" s="16" t="str">
        <f t="shared" ref="L16134:L16197" si="508">IF(J16134&lt;0.9993,"OP","")</f>
        <v>OP</v>
      </c>
    </row>
    <row r="16135" spans="12:12">
      <c r="L16135" s="16" t="str">
        <f t="shared" si="508"/>
        <v>OP</v>
      </c>
    </row>
    <row r="16136" spans="12:12">
      <c r="L16136" s="16" t="str">
        <f t="shared" si="508"/>
        <v>OP</v>
      </c>
    </row>
    <row r="16137" spans="12:12">
      <c r="L16137" s="16" t="str">
        <f t="shared" si="508"/>
        <v>OP</v>
      </c>
    </row>
    <row r="16138" spans="12:12">
      <c r="L16138" s="16" t="str">
        <f t="shared" si="508"/>
        <v>OP</v>
      </c>
    </row>
    <row r="16139" spans="12:12">
      <c r="L16139" s="16" t="str">
        <f t="shared" si="508"/>
        <v>OP</v>
      </c>
    </row>
    <row r="16140" spans="12:12">
      <c r="L16140" s="16" t="str">
        <f t="shared" si="508"/>
        <v>OP</v>
      </c>
    </row>
    <row r="16141" spans="12:12">
      <c r="L16141" s="16" t="str">
        <f t="shared" si="508"/>
        <v>OP</v>
      </c>
    </row>
    <row r="16142" spans="12:12">
      <c r="L16142" s="16" t="str">
        <f t="shared" si="508"/>
        <v>OP</v>
      </c>
    </row>
    <row r="16143" spans="12:12">
      <c r="L16143" s="16" t="str">
        <f t="shared" si="508"/>
        <v>OP</v>
      </c>
    </row>
    <row r="16144" spans="12:12">
      <c r="L16144" s="16" t="str">
        <f t="shared" si="508"/>
        <v>OP</v>
      </c>
    </row>
    <row r="16145" spans="12:12">
      <c r="L16145" s="16" t="str">
        <f t="shared" si="508"/>
        <v>OP</v>
      </c>
    </row>
    <row r="16146" spans="12:12">
      <c r="L16146" s="16" t="str">
        <f t="shared" si="508"/>
        <v>OP</v>
      </c>
    </row>
    <row r="16147" spans="12:12">
      <c r="L16147" s="16" t="str">
        <f t="shared" si="508"/>
        <v>OP</v>
      </c>
    </row>
    <row r="16148" spans="12:12">
      <c r="L16148" s="16" t="str">
        <f t="shared" si="508"/>
        <v>OP</v>
      </c>
    </row>
    <row r="16149" spans="12:12">
      <c r="L16149" s="16" t="str">
        <f t="shared" si="508"/>
        <v>OP</v>
      </c>
    </row>
    <row r="16150" spans="12:12">
      <c r="L16150" s="16" t="str">
        <f t="shared" si="508"/>
        <v>OP</v>
      </c>
    </row>
    <row r="16151" spans="12:12">
      <c r="L16151" s="16" t="str">
        <f t="shared" si="508"/>
        <v>OP</v>
      </c>
    </row>
    <row r="16152" spans="12:12">
      <c r="L16152" s="16" t="str">
        <f t="shared" si="508"/>
        <v>OP</v>
      </c>
    </row>
    <row r="16153" spans="12:12">
      <c r="L16153" s="16" t="str">
        <f t="shared" si="508"/>
        <v>OP</v>
      </c>
    </row>
    <row r="16154" spans="12:12">
      <c r="L16154" s="16" t="str">
        <f t="shared" si="508"/>
        <v>OP</v>
      </c>
    </row>
    <row r="16155" spans="12:12">
      <c r="L16155" s="16" t="str">
        <f t="shared" si="508"/>
        <v>OP</v>
      </c>
    </row>
    <row r="16156" spans="12:12">
      <c r="L16156" s="16" t="str">
        <f t="shared" si="508"/>
        <v>OP</v>
      </c>
    </row>
    <row r="16157" spans="12:12">
      <c r="L16157" s="16" t="str">
        <f t="shared" si="508"/>
        <v>OP</v>
      </c>
    </row>
    <row r="16158" spans="12:12">
      <c r="L16158" s="16" t="str">
        <f t="shared" si="508"/>
        <v>OP</v>
      </c>
    </row>
    <row r="16159" spans="12:12">
      <c r="L16159" s="16" t="str">
        <f t="shared" si="508"/>
        <v>OP</v>
      </c>
    </row>
    <row r="16160" spans="12:12">
      <c r="L16160" s="16" t="str">
        <f t="shared" si="508"/>
        <v>OP</v>
      </c>
    </row>
    <row r="16161" spans="12:12">
      <c r="L16161" s="16" t="str">
        <f t="shared" si="508"/>
        <v>OP</v>
      </c>
    </row>
    <row r="16162" spans="12:12">
      <c r="L16162" s="16" t="str">
        <f t="shared" si="508"/>
        <v>OP</v>
      </c>
    </row>
    <row r="16163" spans="12:12">
      <c r="L16163" s="16" t="str">
        <f t="shared" si="508"/>
        <v>OP</v>
      </c>
    </row>
    <row r="16164" spans="12:12">
      <c r="L16164" s="16" t="str">
        <f t="shared" si="508"/>
        <v>OP</v>
      </c>
    </row>
    <row r="16165" spans="12:12">
      <c r="L16165" s="16" t="str">
        <f t="shared" si="508"/>
        <v>OP</v>
      </c>
    </row>
    <row r="16166" spans="12:12">
      <c r="L16166" s="16" t="str">
        <f t="shared" si="508"/>
        <v>OP</v>
      </c>
    </row>
    <row r="16167" spans="12:12">
      <c r="L16167" s="16" t="str">
        <f t="shared" si="508"/>
        <v>OP</v>
      </c>
    </row>
    <row r="16168" spans="12:12">
      <c r="L16168" s="16" t="str">
        <f t="shared" si="508"/>
        <v>OP</v>
      </c>
    </row>
    <row r="16169" spans="12:12">
      <c r="L16169" s="16" t="str">
        <f t="shared" si="508"/>
        <v>OP</v>
      </c>
    </row>
    <row r="16170" spans="12:12">
      <c r="L16170" s="16" t="str">
        <f t="shared" si="508"/>
        <v>OP</v>
      </c>
    </row>
    <row r="16171" spans="12:12">
      <c r="L16171" s="16" t="str">
        <f t="shared" si="508"/>
        <v>OP</v>
      </c>
    </row>
    <row r="16172" spans="12:12">
      <c r="L16172" s="16" t="str">
        <f t="shared" si="508"/>
        <v>OP</v>
      </c>
    </row>
    <row r="16173" spans="12:12">
      <c r="L16173" s="16" t="str">
        <f t="shared" si="508"/>
        <v>OP</v>
      </c>
    </row>
    <row r="16174" spans="12:12">
      <c r="L16174" s="16" t="str">
        <f t="shared" si="508"/>
        <v>OP</v>
      </c>
    </row>
    <row r="16175" spans="12:12">
      <c r="L16175" s="16" t="str">
        <f t="shared" si="508"/>
        <v>OP</v>
      </c>
    </row>
    <row r="16176" spans="12:12">
      <c r="L16176" s="16" t="str">
        <f t="shared" si="508"/>
        <v>OP</v>
      </c>
    </row>
    <row r="16177" spans="12:12">
      <c r="L16177" s="16" t="str">
        <f t="shared" si="508"/>
        <v>OP</v>
      </c>
    </row>
    <row r="16178" spans="12:12">
      <c r="L16178" s="16" t="str">
        <f t="shared" si="508"/>
        <v>OP</v>
      </c>
    </row>
    <row r="16179" spans="12:12">
      <c r="L16179" s="16" t="str">
        <f t="shared" si="508"/>
        <v>OP</v>
      </c>
    </row>
    <row r="16180" spans="12:12">
      <c r="L16180" s="16" t="str">
        <f t="shared" si="508"/>
        <v>OP</v>
      </c>
    </row>
    <row r="16181" spans="12:12">
      <c r="L16181" s="16" t="str">
        <f t="shared" si="508"/>
        <v>OP</v>
      </c>
    </row>
    <row r="16182" spans="12:12">
      <c r="L16182" s="16" t="str">
        <f t="shared" si="508"/>
        <v>OP</v>
      </c>
    </row>
    <row r="16183" spans="12:12">
      <c r="L16183" s="16" t="str">
        <f t="shared" si="508"/>
        <v>OP</v>
      </c>
    </row>
    <row r="16184" spans="12:12">
      <c r="L16184" s="16" t="str">
        <f t="shared" si="508"/>
        <v>OP</v>
      </c>
    </row>
    <row r="16185" spans="12:12">
      <c r="L16185" s="16" t="str">
        <f t="shared" si="508"/>
        <v>OP</v>
      </c>
    </row>
    <row r="16186" spans="12:12">
      <c r="L16186" s="16" t="str">
        <f t="shared" si="508"/>
        <v>OP</v>
      </c>
    </row>
    <row r="16187" spans="12:12">
      <c r="L16187" s="16" t="str">
        <f t="shared" si="508"/>
        <v>OP</v>
      </c>
    </row>
    <row r="16188" spans="12:12">
      <c r="L16188" s="16" t="str">
        <f t="shared" si="508"/>
        <v>OP</v>
      </c>
    </row>
    <row r="16189" spans="12:12">
      <c r="L16189" s="16" t="str">
        <f t="shared" si="508"/>
        <v>OP</v>
      </c>
    </row>
    <row r="16190" spans="12:12">
      <c r="L16190" s="16" t="str">
        <f t="shared" si="508"/>
        <v>OP</v>
      </c>
    </row>
    <row r="16191" spans="12:12">
      <c r="L16191" s="16" t="str">
        <f t="shared" si="508"/>
        <v>OP</v>
      </c>
    </row>
    <row r="16192" spans="12:12">
      <c r="L16192" s="16" t="str">
        <f t="shared" si="508"/>
        <v>OP</v>
      </c>
    </row>
    <row r="16193" spans="12:12">
      <c r="L16193" s="16" t="str">
        <f t="shared" si="508"/>
        <v>OP</v>
      </c>
    </row>
    <row r="16194" spans="12:12">
      <c r="L16194" s="16" t="str">
        <f t="shared" si="508"/>
        <v>OP</v>
      </c>
    </row>
    <row r="16195" spans="12:12">
      <c r="L16195" s="16" t="str">
        <f t="shared" si="508"/>
        <v>OP</v>
      </c>
    </row>
    <row r="16196" spans="12:12">
      <c r="L16196" s="16" t="str">
        <f t="shared" si="508"/>
        <v>OP</v>
      </c>
    </row>
    <row r="16197" spans="12:12">
      <c r="L16197" s="16" t="str">
        <f t="shared" si="508"/>
        <v>OP</v>
      </c>
    </row>
    <row r="16198" spans="12:12">
      <c r="L16198" s="16" t="str">
        <f t="shared" ref="L16198:L16261" si="509">IF(J16198&lt;0.9993,"OP","")</f>
        <v>OP</v>
      </c>
    </row>
    <row r="16199" spans="12:12">
      <c r="L16199" s="16" t="str">
        <f t="shared" si="509"/>
        <v>OP</v>
      </c>
    </row>
    <row r="16200" spans="12:12">
      <c r="L16200" s="16" t="str">
        <f t="shared" si="509"/>
        <v>OP</v>
      </c>
    </row>
    <row r="16201" spans="12:12">
      <c r="L16201" s="16" t="str">
        <f t="shared" si="509"/>
        <v>OP</v>
      </c>
    </row>
    <row r="16202" spans="12:12">
      <c r="L16202" s="16" t="str">
        <f t="shared" si="509"/>
        <v>OP</v>
      </c>
    </row>
    <row r="16203" spans="12:12">
      <c r="L16203" s="16" t="str">
        <f t="shared" si="509"/>
        <v>OP</v>
      </c>
    </row>
    <row r="16204" spans="12:12">
      <c r="L16204" s="16" t="str">
        <f t="shared" si="509"/>
        <v>OP</v>
      </c>
    </row>
    <row r="16205" spans="12:12">
      <c r="L16205" s="16" t="str">
        <f t="shared" si="509"/>
        <v>OP</v>
      </c>
    </row>
    <row r="16206" spans="12:12">
      <c r="L16206" s="16" t="str">
        <f t="shared" si="509"/>
        <v>OP</v>
      </c>
    </row>
    <row r="16207" spans="12:12">
      <c r="L16207" s="16" t="str">
        <f t="shared" si="509"/>
        <v>OP</v>
      </c>
    </row>
    <row r="16208" spans="12:12">
      <c r="L16208" s="16" t="str">
        <f t="shared" si="509"/>
        <v>OP</v>
      </c>
    </row>
    <row r="16209" spans="12:12">
      <c r="L16209" s="16" t="str">
        <f t="shared" si="509"/>
        <v>OP</v>
      </c>
    </row>
    <row r="16210" spans="12:12">
      <c r="L16210" s="16" t="str">
        <f t="shared" si="509"/>
        <v>OP</v>
      </c>
    </row>
    <row r="16211" spans="12:12">
      <c r="L16211" s="16" t="str">
        <f t="shared" si="509"/>
        <v>OP</v>
      </c>
    </row>
    <row r="16212" spans="12:12">
      <c r="L16212" s="16" t="str">
        <f t="shared" si="509"/>
        <v>OP</v>
      </c>
    </row>
    <row r="16213" spans="12:12">
      <c r="L16213" s="16" t="str">
        <f t="shared" si="509"/>
        <v>OP</v>
      </c>
    </row>
    <row r="16214" spans="12:12">
      <c r="L16214" s="16" t="str">
        <f t="shared" si="509"/>
        <v>OP</v>
      </c>
    </row>
    <row r="16215" spans="12:12">
      <c r="L16215" s="16" t="str">
        <f t="shared" si="509"/>
        <v>OP</v>
      </c>
    </row>
    <row r="16216" spans="12:12">
      <c r="L16216" s="16" t="str">
        <f t="shared" si="509"/>
        <v>OP</v>
      </c>
    </row>
    <row r="16217" spans="12:12">
      <c r="L16217" s="16" t="str">
        <f t="shared" si="509"/>
        <v>OP</v>
      </c>
    </row>
    <row r="16218" spans="12:12">
      <c r="L16218" s="16" t="str">
        <f t="shared" si="509"/>
        <v>OP</v>
      </c>
    </row>
    <row r="16219" spans="12:12">
      <c r="L16219" s="16" t="str">
        <f t="shared" si="509"/>
        <v>OP</v>
      </c>
    </row>
    <row r="16220" spans="12:12">
      <c r="L16220" s="16" t="str">
        <f t="shared" si="509"/>
        <v>OP</v>
      </c>
    </row>
    <row r="16221" spans="12:12">
      <c r="L16221" s="16" t="str">
        <f t="shared" si="509"/>
        <v>OP</v>
      </c>
    </row>
    <row r="16222" spans="12:12">
      <c r="L16222" s="16" t="str">
        <f t="shared" si="509"/>
        <v>OP</v>
      </c>
    </row>
    <row r="16223" spans="12:12">
      <c r="L16223" s="16" t="str">
        <f t="shared" si="509"/>
        <v>OP</v>
      </c>
    </row>
    <row r="16224" spans="12:12">
      <c r="L16224" s="16" t="str">
        <f t="shared" si="509"/>
        <v>OP</v>
      </c>
    </row>
    <row r="16225" spans="12:12">
      <c r="L16225" s="16" t="str">
        <f t="shared" si="509"/>
        <v>OP</v>
      </c>
    </row>
    <row r="16226" spans="12:12">
      <c r="L16226" s="16" t="str">
        <f t="shared" si="509"/>
        <v>OP</v>
      </c>
    </row>
    <row r="16227" spans="12:12">
      <c r="L16227" s="16" t="str">
        <f t="shared" si="509"/>
        <v>OP</v>
      </c>
    </row>
    <row r="16228" spans="12:12">
      <c r="L16228" s="16" t="str">
        <f t="shared" si="509"/>
        <v>OP</v>
      </c>
    </row>
    <row r="16229" spans="12:12">
      <c r="L16229" s="16" t="str">
        <f t="shared" si="509"/>
        <v>OP</v>
      </c>
    </row>
    <row r="16230" spans="12:12">
      <c r="L16230" s="16" t="str">
        <f t="shared" si="509"/>
        <v>OP</v>
      </c>
    </row>
    <row r="16231" spans="12:12">
      <c r="L16231" s="16" t="str">
        <f t="shared" si="509"/>
        <v>OP</v>
      </c>
    </row>
    <row r="16232" spans="12:12">
      <c r="L16232" s="16" t="str">
        <f t="shared" si="509"/>
        <v>OP</v>
      </c>
    </row>
    <row r="16233" spans="12:12">
      <c r="L16233" s="16" t="str">
        <f t="shared" si="509"/>
        <v>OP</v>
      </c>
    </row>
    <row r="16234" spans="12:12">
      <c r="L16234" s="16" t="str">
        <f t="shared" si="509"/>
        <v>OP</v>
      </c>
    </row>
    <row r="16235" spans="12:12">
      <c r="L16235" s="16" t="str">
        <f t="shared" si="509"/>
        <v>OP</v>
      </c>
    </row>
    <row r="16236" spans="12:12">
      <c r="L16236" s="16" t="str">
        <f t="shared" si="509"/>
        <v>OP</v>
      </c>
    </row>
    <row r="16237" spans="12:12">
      <c r="L16237" s="16" t="str">
        <f t="shared" si="509"/>
        <v>OP</v>
      </c>
    </row>
    <row r="16238" spans="12:12">
      <c r="L16238" s="16" t="str">
        <f t="shared" si="509"/>
        <v>OP</v>
      </c>
    </row>
    <row r="16239" spans="12:12">
      <c r="L16239" s="16" t="str">
        <f t="shared" si="509"/>
        <v>OP</v>
      </c>
    </row>
    <row r="16240" spans="12:12">
      <c r="L16240" s="16" t="str">
        <f t="shared" si="509"/>
        <v>OP</v>
      </c>
    </row>
    <row r="16241" spans="12:12">
      <c r="L16241" s="16" t="str">
        <f t="shared" si="509"/>
        <v>OP</v>
      </c>
    </row>
    <row r="16242" spans="12:12">
      <c r="L16242" s="16" t="str">
        <f t="shared" si="509"/>
        <v>OP</v>
      </c>
    </row>
    <row r="16243" spans="12:12">
      <c r="L16243" s="16" t="str">
        <f t="shared" si="509"/>
        <v>OP</v>
      </c>
    </row>
    <row r="16244" spans="12:12">
      <c r="L16244" s="16" t="str">
        <f t="shared" si="509"/>
        <v>OP</v>
      </c>
    </row>
    <row r="16245" spans="12:12">
      <c r="L16245" s="16" t="str">
        <f t="shared" si="509"/>
        <v>OP</v>
      </c>
    </row>
    <row r="16246" spans="12:12">
      <c r="L16246" s="16" t="str">
        <f t="shared" si="509"/>
        <v>OP</v>
      </c>
    </row>
    <row r="16247" spans="12:12">
      <c r="L16247" s="16" t="str">
        <f t="shared" si="509"/>
        <v>OP</v>
      </c>
    </row>
    <row r="16248" spans="12:12">
      <c r="L16248" s="16" t="str">
        <f t="shared" si="509"/>
        <v>OP</v>
      </c>
    </row>
    <row r="16249" spans="12:12">
      <c r="L16249" s="16" t="str">
        <f t="shared" si="509"/>
        <v>OP</v>
      </c>
    </row>
    <row r="16250" spans="12:12">
      <c r="L16250" s="16" t="str">
        <f t="shared" si="509"/>
        <v>OP</v>
      </c>
    </row>
    <row r="16251" spans="12:12">
      <c r="L16251" s="16" t="str">
        <f t="shared" si="509"/>
        <v>OP</v>
      </c>
    </row>
    <row r="16252" spans="12:12">
      <c r="L16252" s="16" t="str">
        <f t="shared" si="509"/>
        <v>OP</v>
      </c>
    </row>
    <row r="16253" spans="12:12">
      <c r="L16253" s="16" t="str">
        <f t="shared" si="509"/>
        <v>OP</v>
      </c>
    </row>
    <row r="16254" spans="12:12">
      <c r="L16254" s="16" t="str">
        <f t="shared" si="509"/>
        <v>OP</v>
      </c>
    </row>
    <row r="16255" spans="12:12">
      <c r="L16255" s="16" t="str">
        <f t="shared" si="509"/>
        <v>OP</v>
      </c>
    </row>
    <row r="16256" spans="12:12">
      <c r="L16256" s="16" t="str">
        <f t="shared" si="509"/>
        <v>OP</v>
      </c>
    </row>
    <row r="16257" spans="12:12">
      <c r="L16257" s="16" t="str">
        <f t="shared" si="509"/>
        <v>OP</v>
      </c>
    </row>
    <row r="16258" spans="12:12">
      <c r="L16258" s="16" t="str">
        <f t="shared" si="509"/>
        <v>OP</v>
      </c>
    </row>
    <row r="16259" spans="12:12">
      <c r="L16259" s="16" t="str">
        <f t="shared" si="509"/>
        <v>OP</v>
      </c>
    </row>
    <row r="16260" spans="12:12">
      <c r="L16260" s="16" t="str">
        <f t="shared" si="509"/>
        <v>OP</v>
      </c>
    </row>
    <row r="16261" spans="12:12">
      <c r="L16261" s="16" t="str">
        <f t="shared" si="509"/>
        <v>OP</v>
      </c>
    </row>
    <row r="16262" spans="12:12">
      <c r="L16262" s="16" t="str">
        <f t="shared" ref="L16262:L16325" si="510">IF(J16262&lt;0.9993,"OP","")</f>
        <v>OP</v>
      </c>
    </row>
    <row r="16263" spans="12:12">
      <c r="L16263" s="16" t="str">
        <f t="shared" si="510"/>
        <v>OP</v>
      </c>
    </row>
    <row r="16264" spans="12:12">
      <c r="L16264" s="16" t="str">
        <f t="shared" si="510"/>
        <v>OP</v>
      </c>
    </row>
    <row r="16265" spans="12:12">
      <c r="L16265" s="16" t="str">
        <f t="shared" si="510"/>
        <v>OP</v>
      </c>
    </row>
    <row r="16266" spans="12:12">
      <c r="L16266" s="16" t="str">
        <f t="shared" si="510"/>
        <v>OP</v>
      </c>
    </row>
    <row r="16267" spans="12:12">
      <c r="L16267" s="16" t="str">
        <f t="shared" si="510"/>
        <v>OP</v>
      </c>
    </row>
    <row r="16268" spans="12:12">
      <c r="L16268" s="16" t="str">
        <f t="shared" si="510"/>
        <v>OP</v>
      </c>
    </row>
    <row r="16269" spans="12:12">
      <c r="L16269" s="16" t="str">
        <f t="shared" si="510"/>
        <v>OP</v>
      </c>
    </row>
    <row r="16270" spans="12:12">
      <c r="L16270" s="16" t="str">
        <f t="shared" si="510"/>
        <v>OP</v>
      </c>
    </row>
    <row r="16271" spans="12:12">
      <c r="L16271" s="16" t="str">
        <f t="shared" si="510"/>
        <v>OP</v>
      </c>
    </row>
    <row r="16272" spans="12:12">
      <c r="L16272" s="16" t="str">
        <f t="shared" si="510"/>
        <v>OP</v>
      </c>
    </row>
    <row r="16273" spans="12:12">
      <c r="L16273" s="16" t="str">
        <f t="shared" si="510"/>
        <v>OP</v>
      </c>
    </row>
    <row r="16274" spans="12:12">
      <c r="L16274" s="16" t="str">
        <f t="shared" si="510"/>
        <v>OP</v>
      </c>
    </row>
    <row r="16275" spans="12:12">
      <c r="L16275" s="16" t="str">
        <f t="shared" si="510"/>
        <v>OP</v>
      </c>
    </row>
    <row r="16276" spans="12:12">
      <c r="L16276" s="16" t="str">
        <f t="shared" si="510"/>
        <v>OP</v>
      </c>
    </row>
    <row r="16277" spans="12:12">
      <c r="L16277" s="16" t="str">
        <f t="shared" si="510"/>
        <v>OP</v>
      </c>
    </row>
    <row r="16278" spans="12:12">
      <c r="L16278" s="16" t="str">
        <f t="shared" si="510"/>
        <v>OP</v>
      </c>
    </row>
    <row r="16279" spans="12:12">
      <c r="L16279" s="16" t="str">
        <f t="shared" si="510"/>
        <v>OP</v>
      </c>
    </row>
    <row r="16280" spans="12:12">
      <c r="L16280" s="16" t="str">
        <f t="shared" si="510"/>
        <v>OP</v>
      </c>
    </row>
    <row r="16281" spans="12:12">
      <c r="L16281" s="16" t="str">
        <f t="shared" si="510"/>
        <v>OP</v>
      </c>
    </row>
    <row r="16282" spans="12:12">
      <c r="L16282" s="16" t="str">
        <f t="shared" si="510"/>
        <v>OP</v>
      </c>
    </row>
    <row r="16283" spans="12:12">
      <c r="L16283" s="16" t="str">
        <f t="shared" si="510"/>
        <v>OP</v>
      </c>
    </row>
    <row r="16284" spans="12:12">
      <c r="L16284" s="16" t="str">
        <f t="shared" si="510"/>
        <v>OP</v>
      </c>
    </row>
    <row r="16285" spans="12:12">
      <c r="L16285" s="16" t="str">
        <f t="shared" si="510"/>
        <v>OP</v>
      </c>
    </row>
    <row r="16286" spans="12:12">
      <c r="L16286" s="16" t="str">
        <f t="shared" si="510"/>
        <v>OP</v>
      </c>
    </row>
    <row r="16287" spans="12:12">
      <c r="L16287" s="16" t="str">
        <f t="shared" si="510"/>
        <v>OP</v>
      </c>
    </row>
    <row r="16288" spans="12:12">
      <c r="L16288" s="16" t="str">
        <f t="shared" si="510"/>
        <v>OP</v>
      </c>
    </row>
    <row r="16289" spans="12:12">
      <c r="L16289" s="16" t="str">
        <f t="shared" si="510"/>
        <v>OP</v>
      </c>
    </row>
    <row r="16290" spans="12:12">
      <c r="L16290" s="16" t="str">
        <f t="shared" si="510"/>
        <v>OP</v>
      </c>
    </row>
    <row r="16291" spans="12:12">
      <c r="L16291" s="16" t="str">
        <f t="shared" si="510"/>
        <v>OP</v>
      </c>
    </row>
    <row r="16292" spans="12:12">
      <c r="L16292" s="16" t="str">
        <f t="shared" si="510"/>
        <v>OP</v>
      </c>
    </row>
    <row r="16293" spans="12:12">
      <c r="L16293" s="16" t="str">
        <f t="shared" si="510"/>
        <v>OP</v>
      </c>
    </row>
    <row r="16294" spans="12:12">
      <c r="L16294" s="16" t="str">
        <f t="shared" si="510"/>
        <v>OP</v>
      </c>
    </row>
    <row r="16295" spans="12:12">
      <c r="L16295" s="16" t="str">
        <f t="shared" si="510"/>
        <v>OP</v>
      </c>
    </row>
    <row r="16296" spans="12:12">
      <c r="L16296" s="16" t="str">
        <f t="shared" si="510"/>
        <v>OP</v>
      </c>
    </row>
    <row r="16297" spans="12:12">
      <c r="L16297" s="16" t="str">
        <f t="shared" si="510"/>
        <v>OP</v>
      </c>
    </row>
    <row r="16298" spans="12:12">
      <c r="L16298" s="16" t="str">
        <f t="shared" si="510"/>
        <v>OP</v>
      </c>
    </row>
    <row r="16299" spans="12:12">
      <c r="L16299" s="16" t="str">
        <f t="shared" si="510"/>
        <v>OP</v>
      </c>
    </row>
    <row r="16300" spans="12:12">
      <c r="L16300" s="16" t="str">
        <f t="shared" si="510"/>
        <v>OP</v>
      </c>
    </row>
    <row r="16301" spans="12:12">
      <c r="L16301" s="16" t="str">
        <f t="shared" si="510"/>
        <v>OP</v>
      </c>
    </row>
    <row r="16302" spans="12:12">
      <c r="L16302" s="16" t="str">
        <f t="shared" si="510"/>
        <v>OP</v>
      </c>
    </row>
    <row r="16303" spans="12:12">
      <c r="L16303" s="16" t="str">
        <f t="shared" si="510"/>
        <v>OP</v>
      </c>
    </row>
    <row r="16304" spans="12:12">
      <c r="L16304" s="16" t="str">
        <f t="shared" si="510"/>
        <v>OP</v>
      </c>
    </row>
    <row r="16305" spans="12:12">
      <c r="L16305" s="16" t="str">
        <f t="shared" si="510"/>
        <v>OP</v>
      </c>
    </row>
    <row r="16306" spans="12:12">
      <c r="L16306" s="16" t="str">
        <f t="shared" si="510"/>
        <v>OP</v>
      </c>
    </row>
    <row r="16307" spans="12:12">
      <c r="L16307" s="16" t="str">
        <f t="shared" si="510"/>
        <v>OP</v>
      </c>
    </row>
    <row r="16308" spans="12:12">
      <c r="L16308" s="16" t="str">
        <f t="shared" si="510"/>
        <v>OP</v>
      </c>
    </row>
    <row r="16309" spans="12:12">
      <c r="L16309" s="16" t="str">
        <f t="shared" si="510"/>
        <v>OP</v>
      </c>
    </row>
    <row r="16310" spans="12:12">
      <c r="L16310" s="16" t="str">
        <f t="shared" si="510"/>
        <v>OP</v>
      </c>
    </row>
    <row r="16311" spans="12:12">
      <c r="L16311" s="16" t="str">
        <f t="shared" si="510"/>
        <v>OP</v>
      </c>
    </row>
    <row r="16312" spans="12:12">
      <c r="L16312" s="16" t="str">
        <f t="shared" si="510"/>
        <v>OP</v>
      </c>
    </row>
    <row r="16313" spans="12:12">
      <c r="L16313" s="16" t="str">
        <f t="shared" si="510"/>
        <v>OP</v>
      </c>
    </row>
    <row r="16314" spans="12:12">
      <c r="L16314" s="16" t="str">
        <f t="shared" si="510"/>
        <v>OP</v>
      </c>
    </row>
    <row r="16315" spans="12:12">
      <c r="L16315" s="16" t="str">
        <f t="shared" si="510"/>
        <v>OP</v>
      </c>
    </row>
    <row r="16316" spans="12:12">
      <c r="L16316" s="16" t="str">
        <f t="shared" si="510"/>
        <v>OP</v>
      </c>
    </row>
    <row r="16317" spans="12:12">
      <c r="L16317" s="16" t="str">
        <f t="shared" si="510"/>
        <v>OP</v>
      </c>
    </row>
    <row r="16318" spans="12:12">
      <c r="L16318" s="16" t="str">
        <f t="shared" si="510"/>
        <v>OP</v>
      </c>
    </row>
    <row r="16319" spans="12:12">
      <c r="L16319" s="16" t="str">
        <f t="shared" si="510"/>
        <v>OP</v>
      </c>
    </row>
    <row r="16320" spans="12:12">
      <c r="L16320" s="16" t="str">
        <f t="shared" si="510"/>
        <v>OP</v>
      </c>
    </row>
    <row r="16321" spans="12:12">
      <c r="L16321" s="16" t="str">
        <f t="shared" si="510"/>
        <v>OP</v>
      </c>
    </row>
    <row r="16322" spans="12:12">
      <c r="L16322" s="16" t="str">
        <f t="shared" si="510"/>
        <v>OP</v>
      </c>
    </row>
    <row r="16323" spans="12:12">
      <c r="L16323" s="16" t="str">
        <f t="shared" si="510"/>
        <v>OP</v>
      </c>
    </row>
    <row r="16324" spans="12:12">
      <c r="L16324" s="16" t="str">
        <f t="shared" si="510"/>
        <v>OP</v>
      </c>
    </row>
    <row r="16325" spans="12:12">
      <c r="L16325" s="16" t="str">
        <f t="shared" si="510"/>
        <v>OP</v>
      </c>
    </row>
    <row r="16326" spans="12:12">
      <c r="L16326" s="16" t="str">
        <f t="shared" ref="L16326:L16389" si="511">IF(J16326&lt;0.9993,"OP","")</f>
        <v>OP</v>
      </c>
    </row>
    <row r="16327" spans="12:12">
      <c r="L16327" s="16" t="str">
        <f t="shared" si="511"/>
        <v>OP</v>
      </c>
    </row>
    <row r="16328" spans="12:12">
      <c r="L16328" s="16" t="str">
        <f t="shared" si="511"/>
        <v>OP</v>
      </c>
    </row>
    <row r="16329" spans="12:12">
      <c r="L16329" s="16" t="str">
        <f t="shared" si="511"/>
        <v>OP</v>
      </c>
    </row>
    <row r="16330" spans="12:12">
      <c r="L16330" s="16" t="str">
        <f t="shared" si="511"/>
        <v>OP</v>
      </c>
    </row>
    <row r="16331" spans="12:12">
      <c r="L16331" s="16" t="str">
        <f t="shared" si="511"/>
        <v>OP</v>
      </c>
    </row>
    <row r="16332" spans="12:12">
      <c r="L16332" s="16" t="str">
        <f t="shared" si="511"/>
        <v>OP</v>
      </c>
    </row>
    <row r="16333" spans="12:12">
      <c r="L16333" s="16" t="str">
        <f t="shared" si="511"/>
        <v>OP</v>
      </c>
    </row>
    <row r="16334" spans="12:12">
      <c r="L16334" s="16" t="str">
        <f t="shared" si="511"/>
        <v>OP</v>
      </c>
    </row>
    <row r="16335" spans="12:12">
      <c r="L16335" s="16" t="str">
        <f t="shared" si="511"/>
        <v>OP</v>
      </c>
    </row>
    <row r="16336" spans="12:12">
      <c r="L16336" s="16" t="str">
        <f t="shared" si="511"/>
        <v>OP</v>
      </c>
    </row>
    <row r="16337" spans="12:12">
      <c r="L16337" s="16" t="str">
        <f t="shared" si="511"/>
        <v>OP</v>
      </c>
    </row>
    <row r="16338" spans="12:12">
      <c r="L16338" s="16" t="str">
        <f t="shared" si="511"/>
        <v>OP</v>
      </c>
    </row>
    <row r="16339" spans="12:12">
      <c r="L16339" s="16" t="str">
        <f t="shared" si="511"/>
        <v>OP</v>
      </c>
    </row>
    <row r="16340" spans="12:12">
      <c r="L16340" s="16" t="str">
        <f t="shared" si="511"/>
        <v>OP</v>
      </c>
    </row>
    <row r="16341" spans="12:12">
      <c r="L16341" s="16" t="str">
        <f t="shared" si="511"/>
        <v>OP</v>
      </c>
    </row>
    <row r="16342" spans="12:12">
      <c r="L16342" s="16" t="str">
        <f t="shared" si="511"/>
        <v>OP</v>
      </c>
    </row>
    <row r="16343" spans="12:12">
      <c r="L16343" s="16" t="str">
        <f t="shared" si="511"/>
        <v>OP</v>
      </c>
    </row>
    <row r="16344" spans="12:12">
      <c r="L16344" s="16" t="str">
        <f t="shared" si="511"/>
        <v>OP</v>
      </c>
    </row>
    <row r="16345" spans="12:12">
      <c r="L16345" s="16" t="str">
        <f t="shared" si="511"/>
        <v>OP</v>
      </c>
    </row>
    <row r="16346" spans="12:12">
      <c r="L16346" s="16" t="str">
        <f t="shared" si="511"/>
        <v>OP</v>
      </c>
    </row>
    <row r="16347" spans="12:12">
      <c r="L16347" s="16" t="str">
        <f t="shared" si="511"/>
        <v>OP</v>
      </c>
    </row>
    <row r="16348" spans="12:12">
      <c r="L16348" s="16" t="str">
        <f t="shared" si="511"/>
        <v>OP</v>
      </c>
    </row>
    <row r="16349" spans="12:12">
      <c r="L16349" s="16" t="str">
        <f t="shared" si="511"/>
        <v>OP</v>
      </c>
    </row>
    <row r="16350" spans="12:12">
      <c r="L16350" s="16" t="str">
        <f t="shared" si="511"/>
        <v>OP</v>
      </c>
    </row>
    <row r="16351" spans="12:12">
      <c r="L16351" s="16" t="str">
        <f t="shared" si="511"/>
        <v>OP</v>
      </c>
    </row>
    <row r="16352" spans="12:12">
      <c r="L16352" s="16" t="str">
        <f t="shared" si="511"/>
        <v>OP</v>
      </c>
    </row>
    <row r="16353" spans="12:12">
      <c r="L16353" s="16" t="str">
        <f t="shared" si="511"/>
        <v>OP</v>
      </c>
    </row>
    <row r="16354" spans="12:12">
      <c r="L16354" s="16" t="str">
        <f t="shared" si="511"/>
        <v>OP</v>
      </c>
    </row>
    <row r="16355" spans="12:12">
      <c r="L16355" s="16" t="str">
        <f t="shared" si="511"/>
        <v>OP</v>
      </c>
    </row>
    <row r="16356" spans="12:12">
      <c r="L16356" s="16" t="str">
        <f t="shared" si="511"/>
        <v>OP</v>
      </c>
    </row>
    <row r="16357" spans="12:12">
      <c r="L16357" s="16" t="str">
        <f t="shared" si="511"/>
        <v>OP</v>
      </c>
    </row>
    <row r="16358" spans="12:12">
      <c r="L16358" s="16" t="str">
        <f t="shared" si="511"/>
        <v>OP</v>
      </c>
    </row>
    <row r="16359" spans="12:12">
      <c r="L16359" s="16" t="str">
        <f t="shared" si="511"/>
        <v>OP</v>
      </c>
    </row>
    <row r="16360" spans="12:12">
      <c r="L16360" s="16" t="str">
        <f t="shared" si="511"/>
        <v>OP</v>
      </c>
    </row>
    <row r="16361" spans="12:12">
      <c r="L16361" s="16" t="str">
        <f t="shared" si="511"/>
        <v>OP</v>
      </c>
    </row>
    <row r="16362" spans="12:12">
      <c r="L16362" s="16" t="str">
        <f t="shared" si="511"/>
        <v>OP</v>
      </c>
    </row>
    <row r="16363" spans="12:12">
      <c r="L16363" s="16" t="str">
        <f t="shared" si="511"/>
        <v>OP</v>
      </c>
    </row>
    <row r="16364" spans="12:12">
      <c r="L16364" s="16" t="str">
        <f t="shared" si="511"/>
        <v>OP</v>
      </c>
    </row>
    <row r="16365" spans="12:12">
      <c r="L16365" s="16" t="str">
        <f t="shared" si="511"/>
        <v>OP</v>
      </c>
    </row>
    <row r="16366" spans="12:12">
      <c r="L16366" s="16" t="str">
        <f t="shared" si="511"/>
        <v>OP</v>
      </c>
    </row>
    <row r="16367" spans="12:12">
      <c r="L16367" s="16" t="str">
        <f t="shared" si="511"/>
        <v>OP</v>
      </c>
    </row>
    <row r="16368" spans="12:12">
      <c r="L16368" s="16" t="str">
        <f t="shared" si="511"/>
        <v>OP</v>
      </c>
    </row>
    <row r="16369" spans="12:12">
      <c r="L16369" s="16" t="str">
        <f t="shared" si="511"/>
        <v>OP</v>
      </c>
    </row>
    <row r="16370" spans="12:12">
      <c r="L16370" s="16" t="str">
        <f t="shared" si="511"/>
        <v>OP</v>
      </c>
    </row>
    <row r="16371" spans="12:12">
      <c r="L16371" s="16" t="str">
        <f t="shared" si="511"/>
        <v>OP</v>
      </c>
    </row>
    <row r="16372" spans="12:12">
      <c r="L16372" s="16" t="str">
        <f t="shared" si="511"/>
        <v>OP</v>
      </c>
    </row>
    <row r="16373" spans="12:12">
      <c r="L16373" s="16" t="str">
        <f t="shared" si="511"/>
        <v>OP</v>
      </c>
    </row>
    <row r="16374" spans="12:12">
      <c r="L16374" s="16" t="str">
        <f t="shared" si="511"/>
        <v>OP</v>
      </c>
    </row>
    <row r="16375" spans="12:12">
      <c r="L16375" s="16" t="str">
        <f t="shared" si="511"/>
        <v>OP</v>
      </c>
    </row>
    <row r="16376" spans="12:12">
      <c r="L16376" s="16" t="str">
        <f t="shared" si="511"/>
        <v>OP</v>
      </c>
    </row>
    <row r="16377" spans="12:12">
      <c r="L16377" s="16" t="str">
        <f t="shared" si="511"/>
        <v>OP</v>
      </c>
    </row>
    <row r="16378" spans="12:12">
      <c r="L16378" s="16" t="str">
        <f t="shared" si="511"/>
        <v>OP</v>
      </c>
    </row>
    <row r="16379" spans="12:12">
      <c r="L16379" s="16" t="str">
        <f t="shared" si="511"/>
        <v>OP</v>
      </c>
    </row>
    <row r="16380" spans="12:12">
      <c r="L16380" s="16" t="str">
        <f t="shared" si="511"/>
        <v>OP</v>
      </c>
    </row>
    <row r="16381" spans="12:12">
      <c r="L16381" s="16" t="str">
        <f t="shared" si="511"/>
        <v>OP</v>
      </c>
    </row>
    <row r="16382" spans="12:12">
      <c r="L16382" s="16" t="str">
        <f t="shared" si="511"/>
        <v>OP</v>
      </c>
    </row>
    <row r="16383" spans="12:12">
      <c r="L16383" s="16" t="str">
        <f t="shared" si="511"/>
        <v>OP</v>
      </c>
    </row>
    <row r="16384" spans="12:12">
      <c r="L16384" s="16" t="str">
        <f t="shared" si="511"/>
        <v>OP</v>
      </c>
    </row>
    <row r="16385" spans="12:12">
      <c r="L16385" s="16" t="str">
        <f t="shared" si="511"/>
        <v>OP</v>
      </c>
    </row>
    <row r="16386" spans="12:12">
      <c r="L16386" s="16" t="str">
        <f t="shared" si="511"/>
        <v>OP</v>
      </c>
    </row>
    <row r="16387" spans="12:12">
      <c r="L16387" s="16" t="str">
        <f t="shared" si="511"/>
        <v>OP</v>
      </c>
    </row>
    <row r="16388" spans="12:12">
      <c r="L16388" s="16" t="str">
        <f t="shared" si="511"/>
        <v>OP</v>
      </c>
    </row>
    <row r="16389" spans="12:12">
      <c r="L16389" s="16" t="str">
        <f t="shared" si="511"/>
        <v>OP</v>
      </c>
    </row>
    <row r="16390" spans="12:12">
      <c r="L16390" s="16" t="str">
        <f t="shared" ref="L16390:L16453" si="512">IF(J16390&lt;0.9993,"OP","")</f>
        <v>OP</v>
      </c>
    </row>
    <row r="16391" spans="12:12">
      <c r="L16391" s="16" t="str">
        <f t="shared" si="512"/>
        <v>OP</v>
      </c>
    </row>
    <row r="16392" spans="12:12">
      <c r="L16392" s="16" t="str">
        <f t="shared" si="512"/>
        <v>OP</v>
      </c>
    </row>
    <row r="16393" spans="12:12">
      <c r="L16393" s="16" t="str">
        <f t="shared" si="512"/>
        <v>OP</v>
      </c>
    </row>
    <row r="16394" spans="12:12">
      <c r="L16394" s="16" t="str">
        <f t="shared" si="512"/>
        <v>OP</v>
      </c>
    </row>
    <row r="16395" spans="12:12">
      <c r="L16395" s="16" t="str">
        <f t="shared" si="512"/>
        <v>OP</v>
      </c>
    </row>
    <row r="16396" spans="12:12">
      <c r="L16396" s="16" t="str">
        <f t="shared" si="512"/>
        <v>OP</v>
      </c>
    </row>
    <row r="16397" spans="12:12">
      <c r="L16397" s="16" t="str">
        <f t="shared" si="512"/>
        <v>OP</v>
      </c>
    </row>
    <row r="16398" spans="12:12">
      <c r="L16398" s="16" t="str">
        <f t="shared" si="512"/>
        <v>OP</v>
      </c>
    </row>
    <row r="16399" spans="12:12">
      <c r="L16399" s="16" t="str">
        <f t="shared" si="512"/>
        <v>OP</v>
      </c>
    </row>
    <row r="16400" spans="12:12">
      <c r="L16400" s="16" t="str">
        <f t="shared" si="512"/>
        <v>OP</v>
      </c>
    </row>
    <row r="16401" spans="12:12">
      <c r="L16401" s="16" t="str">
        <f t="shared" si="512"/>
        <v>OP</v>
      </c>
    </row>
    <row r="16402" spans="12:12">
      <c r="L16402" s="16" t="str">
        <f t="shared" si="512"/>
        <v>OP</v>
      </c>
    </row>
    <row r="16403" spans="12:12">
      <c r="L16403" s="16" t="str">
        <f t="shared" si="512"/>
        <v>OP</v>
      </c>
    </row>
    <row r="16404" spans="12:12">
      <c r="L16404" s="16" t="str">
        <f t="shared" si="512"/>
        <v>OP</v>
      </c>
    </row>
    <row r="16405" spans="12:12">
      <c r="L16405" s="16" t="str">
        <f t="shared" si="512"/>
        <v>OP</v>
      </c>
    </row>
    <row r="16406" spans="12:12">
      <c r="L16406" s="16" t="str">
        <f t="shared" si="512"/>
        <v>OP</v>
      </c>
    </row>
    <row r="16407" spans="12:12">
      <c r="L16407" s="16" t="str">
        <f t="shared" si="512"/>
        <v>OP</v>
      </c>
    </row>
    <row r="16408" spans="12:12">
      <c r="L16408" s="16" t="str">
        <f t="shared" si="512"/>
        <v>OP</v>
      </c>
    </row>
    <row r="16409" spans="12:12">
      <c r="L16409" s="16" t="str">
        <f t="shared" si="512"/>
        <v>OP</v>
      </c>
    </row>
    <row r="16410" spans="12:12">
      <c r="L16410" s="16" t="str">
        <f t="shared" si="512"/>
        <v>OP</v>
      </c>
    </row>
    <row r="16411" spans="12:12">
      <c r="L16411" s="16" t="str">
        <f t="shared" si="512"/>
        <v>OP</v>
      </c>
    </row>
    <row r="16412" spans="12:12">
      <c r="L16412" s="16" t="str">
        <f t="shared" si="512"/>
        <v>OP</v>
      </c>
    </row>
    <row r="16413" spans="12:12">
      <c r="L16413" s="16" t="str">
        <f t="shared" si="512"/>
        <v>OP</v>
      </c>
    </row>
    <row r="16414" spans="12:12">
      <c r="L16414" s="16" t="str">
        <f t="shared" si="512"/>
        <v>OP</v>
      </c>
    </row>
    <row r="16415" spans="12:12">
      <c r="L16415" s="16" t="str">
        <f t="shared" si="512"/>
        <v>OP</v>
      </c>
    </row>
    <row r="16416" spans="12:12">
      <c r="L16416" s="16" t="str">
        <f t="shared" si="512"/>
        <v>OP</v>
      </c>
    </row>
    <row r="16417" spans="12:12">
      <c r="L16417" s="16" t="str">
        <f t="shared" si="512"/>
        <v>OP</v>
      </c>
    </row>
    <row r="16418" spans="12:12">
      <c r="L16418" s="16" t="str">
        <f t="shared" si="512"/>
        <v>OP</v>
      </c>
    </row>
    <row r="16419" spans="12:12">
      <c r="L16419" s="16" t="str">
        <f t="shared" si="512"/>
        <v>OP</v>
      </c>
    </row>
    <row r="16420" spans="12:12">
      <c r="L16420" s="16" t="str">
        <f t="shared" si="512"/>
        <v>OP</v>
      </c>
    </row>
    <row r="16421" spans="12:12">
      <c r="L16421" s="16" t="str">
        <f t="shared" si="512"/>
        <v>OP</v>
      </c>
    </row>
    <row r="16422" spans="12:12">
      <c r="L16422" s="16" t="str">
        <f t="shared" si="512"/>
        <v>OP</v>
      </c>
    </row>
    <row r="16423" spans="12:12">
      <c r="L16423" s="16" t="str">
        <f t="shared" si="512"/>
        <v>OP</v>
      </c>
    </row>
    <row r="16424" spans="12:12">
      <c r="L16424" s="16" t="str">
        <f t="shared" si="512"/>
        <v>OP</v>
      </c>
    </row>
    <row r="16425" spans="12:12">
      <c r="L16425" s="16" t="str">
        <f t="shared" si="512"/>
        <v>OP</v>
      </c>
    </row>
    <row r="16426" spans="12:12">
      <c r="L16426" s="16" t="str">
        <f t="shared" si="512"/>
        <v>OP</v>
      </c>
    </row>
    <row r="16427" spans="12:12">
      <c r="L16427" s="16" t="str">
        <f t="shared" si="512"/>
        <v>OP</v>
      </c>
    </row>
    <row r="16428" spans="12:12">
      <c r="L16428" s="16" t="str">
        <f t="shared" si="512"/>
        <v>OP</v>
      </c>
    </row>
    <row r="16429" spans="12:12">
      <c r="L16429" s="16" t="str">
        <f t="shared" si="512"/>
        <v>OP</v>
      </c>
    </row>
    <row r="16430" spans="12:12">
      <c r="L16430" s="16" t="str">
        <f t="shared" si="512"/>
        <v>OP</v>
      </c>
    </row>
    <row r="16431" spans="12:12">
      <c r="L16431" s="16" t="str">
        <f t="shared" si="512"/>
        <v>OP</v>
      </c>
    </row>
    <row r="16432" spans="12:12">
      <c r="L16432" s="16" t="str">
        <f t="shared" si="512"/>
        <v>OP</v>
      </c>
    </row>
    <row r="16433" spans="12:12">
      <c r="L16433" s="16" t="str">
        <f t="shared" si="512"/>
        <v>OP</v>
      </c>
    </row>
    <row r="16434" spans="12:12">
      <c r="L16434" s="16" t="str">
        <f t="shared" si="512"/>
        <v>OP</v>
      </c>
    </row>
    <row r="16435" spans="12:12">
      <c r="L16435" s="16" t="str">
        <f t="shared" si="512"/>
        <v>OP</v>
      </c>
    </row>
    <row r="16436" spans="12:12">
      <c r="L16436" s="16" t="str">
        <f t="shared" si="512"/>
        <v>OP</v>
      </c>
    </row>
    <row r="16437" spans="12:12">
      <c r="L16437" s="16" t="str">
        <f t="shared" si="512"/>
        <v>OP</v>
      </c>
    </row>
    <row r="16438" spans="12:12">
      <c r="L16438" s="16" t="str">
        <f t="shared" si="512"/>
        <v>OP</v>
      </c>
    </row>
    <row r="16439" spans="12:12">
      <c r="L16439" s="16" t="str">
        <f t="shared" si="512"/>
        <v>OP</v>
      </c>
    </row>
    <row r="16440" spans="12:12">
      <c r="L16440" s="16" t="str">
        <f t="shared" si="512"/>
        <v>OP</v>
      </c>
    </row>
    <row r="16441" spans="12:12">
      <c r="L16441" s="16" t="str">
        <f t="shared" si="512"/>
        <v>OP</v>
      </c>
    </row>
    <row r="16442" spans="12:12">
      <c r="L16442" s="16" t="str">
        <f t="shared" si="512"/>
        <v>OP</v>
      </c>
    </row>
    <row r="16443" spans="12:12">
      <c r="L16443" s="16" t="str">
        <f t="shared" si="512"/>
        <v>OP</v>
      </c>
    </row>
    <row r="16444" spans="12:12">
      <c r="L16444" s="16" t="str">
        <f t="shared" si="512"/>
        <v>OP</v>
      </c>
    </row>
    <row r="16445" spans="12:12">
      <c r="L16445" s="16" t="str">
        <f t="shared" si="512"/>
        <v>OP</v>
      </c>
    </row>
    <row r="16446" spans="12:12">
      <c r="L16446" s="16" t="str">
        <f t="shared" si="512"/>
        <v>OP</v>
      </c>
    </row>
    <row r="16447" spans="12:12">
      <c r="L16447" s="16" t="str">
        <f t="shared" si="512"/>
        <v>OP</v>
      </c>
    </row>
    <row r="16448" spans="12:12">
      <c r="L16448" s="16" t="str">
        <f t="shared" si="512"/>
        <v>OP</v>
      </c>
    </row>
    <row r="16449" spans="12:12">
      <c r="L16449" s="16" t="str">
        <f t="shared" si="512"/>
        <v>OP</v>
      </c>
    </row>
    <row r="16450" spans="12:12">
      <c r="L16450" s="16" t="str">
        <f t="shared" si="512"/>
        <v>OP</v>
      </c>
    </row>
    <row r="16451" spans="12:12">
      <c r="L16451" s="16" t="str">
        <f t="shared" si="512"/>
        <v>OP</v>
      </c>
    </row>
    <row r="16452" spans="12:12">
      <c r="L16452" s="16" t="str">
        <f t="shared" si="512"/>
        <v>OP</v>
      </c>
    </row>
    <row r="16453" spans="12:12">
      <c r="L16453" s="16" t="str">
        <f t="shared" si="512"/>
        <v>OP</v>
      </c>
    </row>
    <row r="16454" spans="12:12">
      <c r="L16454" s="16" t="str">
        <f t="shared" ref="L16454:L16517" si="513">IF(J16454&lt;0.9993,"OP","")</f>
        <v>OP</v>
      </c>
    </row>
    <row r="16455" spans="12:12">
      <c r="L16455" s="16" t="str">
        <f t="shared" si="513"/>
        <v>OP</v>
      </c>
    </row>
    <row r="16456" spans="12:12">
      <c r="L16456" s="16" t="str">
        <f t="shared" si="513"/>
        <v>OP</v>
      </c>
    </row>
    <row r="16457" spans="12:12">
      <c r="L16457" s="16" t="str">
        <f t="shared" si="513"/>
        <v>OP</v>
      </c>
    </row>
    <row r="16458" spans="12:12">
      <c r="L16458" s="16" t="str">
        <f t="shared" si="513"/>
        <v>OP</v>
      </c>
    </row>
    <row r="16459" spans="12:12">
      <c r="L16459" s="16" t="str">
        <f t="shared" si="513"/>
        <v>OP</v>
      </c>
    </row>
    <row r="16460" spans="12:12">
      <c r="L16460" s="16" t="str">
        <f t="shared" si="513"/>
        <v>OP</v>
      </c>
    </row>
    <row r="16461" spans="12:12">
      <c r="L16461" s="16" t="str">
        <f t="shared" si="513"/>
        <v>OP</v>
      </c>
    </row>
    <row r="16462" spans="12:12">
      <c r="L16462" s="16" t="str">
        <f t="shared" si="513"/>
        <v>OP</v>
      </c>
    </row>
    <row r="16463" spans="12:12">
      <c r="L16463" s="16" t="str">
        <f t="shared" si="513"/>
        <v>OP</v>
      </c>
    </row>
    <row r="16464" spans="12:12">
      <c r="L16464" s="16" t="str">
        <f t="shared" si="513"/>
        <v>OP</v>
      </c>
    </row>
    <row r="16465" spans="12:12">
      <c r="L16465" s="16" t="str">
        <f t="shared" si="513"/>
        <v>OP</v>
      </c>
    </row>
    <row r="16466" spans="12:12">
      <c r="L16466" s="16" t="str">
        <f t="shared" si="513"/>
        <v>OP</v>
      </c>
    </row>
    <row r="16467" spans="12:12">
      <c r="L16467" s="16" t="str">
        <f t="shared" si="513"/>
        <v>OP</v>
      </c>
    </row>
    <row r="16468" spans="12:12">
      <c r="L16468" s="16" t="str">
        <f t="shared" si="513"/>
        <v>OP</v>
      </c>
    </row>
    <row r="16469" spans="12:12">
      <c r="L16469" s="16" t="str">
        <f t="shared" si="513"/>
        <v>OP</v>
      </c>
    </row>
    <row r="16470" spans="12:12">
      <c r="L16470" s="16" t="str">
        <f t="shared" si="513"/>
        <v>OP</v>
      </c>
    </row>
    <row r="16471" spans="12:12">
      <c r="L16471" s="16" t="str">
        <f t="shared" si="513"/>
        <v>OP</v>
      </c>
    </row>
    <row r="16472" spans="12:12">
      <c r="L16472" s="16" t="str">
        <f t="shared" si="513"/>
        <v>OP</v>
      </c>
    </row>
    <row r="16473" spans="12:12">
      <c r="L16473" s="16" t="str">
        <f t="shared" si="513"/>
        <v>OP</v>
      </c>
    </row>
    <row r="16474" spans="12:12">
      <c r="L16474" s="16" t="str">
        <f t="shared" si="513"/>
        <v>OP</v>
      </c>
    </row>
    <row r="16475" spans="12:12">
      <c r="L16475" s="16" t="str">
        <f t="shared" si="513"/>
        <v>OP</v>
      </c>
    </row>
    <row r="16476" spans="12:12">
      <c r="L16476" s="16" t="str">
        <f t="shared" si="513"/>
        <v>OP</v>
      </c>
    </row>
    <row r="16477" spans="12:12">
      <c r="L16477" s="16" t="str">
        <f t="shared" si="513"/>
        <v>OP</v>
      </c>
    </row>
    <row r="16478" spans="12:12">
      <c r="L16478" s="16" t="str">
        <f t="shared" si="513"/>
        <v>OP</v>
      </c>
    </row>
    <row r="16479" spans="12:12">
      <c r="L16479" s="16" t="str">
        <f t="shared" si="513"/>
        <v>OP</v>
      </c>
    </row>
    <row r="16480" spans="12:12">
      <c r="L16480" s="16" t="str">
        <f t="shared" si="513"/>
        <v>OP</v>
      </c>
    </row>
    <row r="16481" spans="12:12">
      <c r="L16481" s="16" t="str">
        <f t="shared" si="513"/>
        <v>OP</v>
      </c>
    </row>
    <row r="16482" spans="12:12">
      <c r="L16482" s="16" t="str">
        <f t="shared" si="513"/>
        <v>OP</v>
      </c>
    </row>
    <row r="16483" spans="12:12">
      <c r="L16483" s="16" t="str">
        <f t="shared" si="513"/>
        <v>OP</v>
      </c>
    </row>
    <row r="16484" spans="12:12">
      <c r="L16484" s="16" t="str">
        <f t="shared" si="513"/>
        <v>OP</v>
      </c>
    </row>
    <row r="16485" spans="12:12">
      <c r="L16485" s="16" t="str">
        <f t="shared" si="513"/>
        <v>OP</v>
      </c>
    </row>
    <row r="16486" spans="12:12">
      <c r="L16486" s="16" t="str">
        <f t="shared" si="513"/>
        <v>OP</v>
      </c>
    </row>
    <row r="16487" spans="12:12">
      <c r="L16487" s="16" t="str">
        <f t="shared" si="513"/>
        <v>OP</v>
      </c>
    </row>
    <row r="16488" spans="12:12">
      <c r="L16488" s="16" t="str">
        <f t="shared" si="513"/>
        <v>OP</v>
      </c>
    </row>
    <row r="16489" spans="12:12">
      <c r="L16489" s="16" t="str">
        <f t="shared" si="513"/>
        <v>OP</v>
      </c>
    </row>
    <row r="16490" spans="12:12">
      <c r="L16490" s="16" t="str">
        <f t="shared" si="513"/>
        <v>OP</v>
      </c>
    </row>
    <row r="16491" spans="12:12">
      <c r="L16491" s="16" t="str">
        <f t="shared" si="513"/>
        <v>OP</v>
      </c>
    </row>
    <row r="16492" spans="12:12">
      <c r="L16492" s="16" t="str">
        <f t="shared" si="513"/>
        <v>OP</v>
      </c>
    </row>
    <row r="16493" spans="12:12">
      <c r="L16493" s="16" t="str">
        <f t="shared" si="513"/>
        <v>OP</v>
      </c>
    </row>
    <row r="16494" spans="12:12">
      <c r="L16494" s="16" t="str">
        <f t="shared" si="513"/>
        <v>OP</v>
      </c>
    </row>
    <row r="16495" spans="12:12">
      <c r="L16495" s="16" t="str">
        <f t="shared" si="513"/>
        <v>OP</v>
      </c>
    </row>
    <row r="16496" spans="12:12">
      <c r="L16496" s="16" t="str">
        <f t="shared" si="513"/>
        <v>OP</v>
      </c>
    </row>
    <row r="16497" spans="12:12">
      <c r="L16497" s="16" t="str">
        <f t="shared" si="513"/>
        <v>OP</v>
      </c>
    </row>
    <row r="16498" spans="12:12">
      <c r="L16498" s="16" t="str">
        <f t="shared" si="513"/>
        <v>OP</v>
      </c>
    </row>
    <row r="16499" spans="12:12">
      <c r="L16499" s="16" t="str">
        <f t="shared" si="513"/>
        <v>OP</v>
      </c>
    </row>
    <row r="16500" spans="12:12">
      <c r="L16500" s="16" t="str">
        <f t="shared" si="513"/>
        <v>OP</v>
      </c>
    </row>
    <row r="16501" spans="12:12">
      <c r="L16501" s="16" t="str">
        <f t="shared" si="513"/>
        <v>OP</v>
      </c>
    </row>
    <row r="16502" spans="12:12">
      <c r="L16502" s="16" t="str">
        <f t="shared" si="513"/>
        <v>OP</v>
      </c>
    </row>
    <row r="16503" spans="12:12">
      <c r="L16503" s="16" t="str">
        <f t="shared" si="513"/>
        <v>OP</v>
      </c>
    </row>
    <row r="16504" spans="12:12">
      <c r="L16504" s="16" t="str">
        <f t="shared" si="513"/>
        <v>OP</v>
      </c>
    </row>
    <row r="16505" spans="12:12">
      <c r="L16505" s="16" t="str">
        <f t="shared" si="513"/>
        <v>OP</v>
      </c>
    </row>
    <row r="16506" spans="12:12">
      <c r="L16506" s="16" t="str">
        <f t="shared" si="513"/>
        <v>OP</v>
      </c>
    </row>
    <row r="16507" spans="12:12">
      <c r="L16507" s="16" t="str">
        <f t="shared" si="513"/>
        <v>OP</v>
      </c>
    </row>
    <row r="16508" spans="12:12">
      <c r="L16508" s="16" t="str">
        <f t="shared" si="513"/>
        <v>OP</v>
      </c>
    </row>
    <row r="16509" spans="12:12">
      <c r="L16509" s="16" t="str">
        <f t="shared" si="513"/>
        <v>OP</v>
      </c>
    </row>
    <row r="16510" spans="12:12">
      <c r="L16510" s="16" t="str">
        <f t="shared" si="513"/>
        <v>OP</v>
      </c>
    </row>
    <row r="16511" spans="12:12">
      <c r="L16511" s="16" t="str">
        <f t="shared" si="513"/>
        <v>OP</v>
      </c>
    </row>
    <row r="16512" spans="12:12">
      <c r="L16512" s="16" t="str">
        <f t="shared" si="513"/>
        <v>OP</v>
      </c>
    </row>
    <row r="16513" spans="12:12">
      <c r="L16513" s="16" t="str">
        <f t="shared" si="513"/>
        <v>OP</v>
      </c>
    </row>
    <row r="16514" spans="12:12">
      <c r="L16514" s="16" t="str">
        <f t="shared" si="513"/>
        <v>OP</v>
      </c>
    </row>
    <row r="16515" spans="12:12">
      <c r="L16515" s="16" t="str">
        <f t="shared" si="513"/>
        <v>OP</v>
      </c>
    </row>
    <row r="16516" spans="12:12">
      <c r="L16516" s="16" t="str">
        <f t="shared" si="513"/>
        <v>OP</v>
      </c>
    </row>
    <row r="16517" spans="12:12">
      <c r="L16517" s="16" t="str">
        <f t="shared" si="513"/>
        <v>OP</v>
      </c>
    </row>
    <row r="16518" spans="12:12">
      <c r="L16518" s="16" t="str">
        <f t="shared" ref="L16518:L16581" si="514">IF(J16518&lt;0.9993,"OP","")</f>
        <v>OP</v>
      </c>
    </row>
    <row r="16519" spans="12:12">
      <c r="L16519" s="16" t="str">
        <f t="shared" si="514"/>
        <v>OP</v>
      </c>
    </row>
    <row r="16520" spans="12:12">
      <c r="L16520" s="16" t="str">
        <f t="shared" si="514"/>
        <v>OP</v>
      </c>
    </row>
    <row r="16521" spans="12:12">
      <c r="L16521" s="16" t="str">
        <f t="shared" si="514"/>
        <v>OP</v>
      </c>
    </row>
    <row r="16522" spans="12:12">
      <c r="L16522" s="16" t="str">
        <f t="shared" si="514"/>
        <v>OP</v>
      </c>
    </row>
    <row r="16523" spans="12:12">
      <c r="L16523" s="16" t="str">
        <f t="shared" si="514"/>
        <v>OP</v>
      </c>
    </row>
    <row r="16524" spans="12:12">
      <c r="L16524" s="16" t="str">
        <f t="shared" si="514"/>
        <v>OP</v>
      </c>
    </row>
    <row r="16525" spans="12:12">
      <c r="L16525" s="16" t="str">
        <f t="shared" si="514"/>
        <v>OP</v>
      </c>
    </row>
    <row r="16526" spans="12:12">
      <c r="L16526" s="16" t="str">
        <f t="shared" si="514"/>
        <v>OP</v>
      </c>
    </row>
    <row r="16527" spans="12:12">
      <c r="L16527" s="16" t="str">
        <f t="shared" si="514"/>
        <v>OP</v>
      </c>
    </row>
    <row r="16528" spans="12:12">
      <c r="L16528" s="16" t="str">
        <f t="shared" si="514"/>
        <v>OP</v>
      </c>
    </row>
    <row r="16529" spans="12:12">
      <c r="L16529" s="16" t="str">
        <f t="shared" si="514"/>
        <v>OP</v>
      </c>
    </row>
    <row r="16530" spans="12:12">
      <c r="L16530" s="16" t="str">
        <f t="shared" si="514"/>
        <v>OP</v>
      </c>
    </row>
    <row r="16531" spans="12:12">
      <c r="L16531" s="16" t="str">
        <f t="shared" si="514"/>
        <v>OP</v>
      </c>
    </row>
    <row r="16532" spans="12:12">
      <c r="L16532" s="16" t="str">
        <f t="shared" si="514"/>
        <v>OP</v>
      </c>
    </row>
    <row r="16533" spans="12:12">
      <c r="L16533" s="16" t="str">
        <f t="shared" si="514"/>
        <v>OP</v>
      </c>
    </row>
    <row r="16534" spans="12:12">
      <c r="L16534" s="16" t="str">
        <f t="shared" si="514"/>
        <v>OP</v>
      </c>
    </row>
    <row r="16535" spans="12:12">
      <c r="L16535" s="16" t="str">
        <f t="shared" si="514"/>
        <v>OP</v>
      </c>
    </row>
    <row r="16536" spans="12:12">
      <c r="L16536" s="16" t="str">
        <f t="shared" si="514"/>
        <v>OP</v>
      </c>
    </row>
    <row r="16537" spans="12:12">
      <c r="L16537" s="16" t="str">
        <f t="shared" si="514"/>
        <v>OP</v>
      </c>
    </row>
    <row r="16538" spans="12:12">
      <c r="L16538" s="16" t="str">
        <f t="shared" si="514"/>
        <v>OP</v>
      </c>
    </row>
    <row r="16539" spans="12:12">
      <c r="L16539" s="16" t="str">
        <f t="shared" si="514"/>
        <v>OP</v>
      </c>
    </row>
    <row r="16540" spans="12:12">
      <c r="L16540" s="16" t="str">
        <f t="shared" si="514"/>
        <v>OP</v>
      </c>
    </row>
    <row r="16541" spans="12:12">
      <c r="L16541" s="16" t="str">
        <f t="shared" si="514"/>
        <v>OP</v>
      </c>
    </row>
    <row r="16542" spans="12:12">
      <c r="L16542" s="16" t="str">
        <f t="shared" si="514"/>
        <v>OP</v>
      </c>
    </row>
    <row r="16543" spans="12:12">
      <c r="L16543" s="16" t="str">
        <f t="shared" si="514"/>
        <v>OP</v>
      </c>
    </row>
    <row r="16544" spans="12:12">
      <c r="L16544" s="16" t="str">
        <f t="shared" si="514"/>
        <v>OP</v>
      </c>
    </row>
    <row r="16545" spans="12:12">
      <c r="L16545" s="16" t="str">
        <f t="shared" si="514"/>
        <v>OP</v>
      </c>
    </row>
    <row r="16546" spans="12:12">
      <c r="L16546" s="16" t="str">
        <f t="shared" si="514"/>
        <v>OP</v>
      </c>
    </row>
    <row r="16547" spans="12:12">
      <c r="L16547" s="16" t="str">
        <f t="shared" si="514"/>
        <v>OP</v>
      </c>
    </row>
    <row r="16548" spans="12:12">
      <c r="L16548" s="16" t="str">
        <f t="shared" si="514"/>
        <v>OP</v>
      </c>
    </row>
    <row r="16549" spans="12:12">
      <c r="L16549" s="16" t="str">
        <f t="shared" si="514"/>
        <v>OP</v>
      </c>
    </row>
    <row r="16550" spans="12:12">
      <c r="L16550" s="16" t="str">
        <f t="shared" si="514"/>
        <v>OP</v>
      </c>
    </row>
    <row r="16551" spans="12:12">
      <c r="L16551" s="16" t="str">
        <f t="shared" si="514"/>
        <v>OP</v>
      </c>
    </row>
    <row r="16552" spans="12:12">
      <c r="L16552" s="16" t="str">
        <f t="shared" si="514"/>
        <v>OP</v>
      </c>
    </row>
    <row r="16553" spans="12:12">
      <c r="L16553" s="16" t="str">
        <f t="shared" si="514"/>
        <v>OP</v>
      </c>
    </row>
    <row r="16554" spans="12:12">
      <c r="L16554" s="16" t="str">
        <f t="shared" si="514"/>
        <v>OP</v>
      </c>
    </row>
    <row r="16555" spans="12:12">
      <c r="L16555" s="16" t="str">
        <f t="shared" si="514"/>
        <v>OP</v>
      </c>
    </row>
    <row r="16556" spans="12:12">
      <c r="L16556" s="16" t="str">
        <f t="shared" si="514"/>
        <v>OP</v>
      </c>
    </row>
    <row r="16557" spans="12:12">
      <c r="L16557" s="16" t="str">
        <f t="shared" si="514"/>
        <v>OP</v>
      </c>
    </row>
    <row r="16558" spans="12:12">
      <c r="L16558" s="16" t="str">
        <f t="shared" si="514"/>
        <v>OP</v>
      </c>
    </row>
    <row r="16559" spans="12:12">
      <c r="L16559" s="16" t="str">
        <f t="shared" si="514"/>
        <v>OP</v>
      </c>
    </row>
    <row r="16560" spans="12:12">
      <c r="L16560" s="16" t="str">
        <f t="shared" si="514"/>
        <v>OP</v>
      </c>
    </row>
    <row r="16561" spans="12:12">
      <c r="L16561" s="16" t="str">
        <f t="shared" si="514"/>
        <v>OP</v>
      </c>
    </row>
    <row r="16562" spans="12:12">
      <c r="L16562" s="16" t="str">
        <f t="shared" si="514"/>
        <v>OP</v>
      </c>
    </row>
    <row r="16563" spans="12:12">
      <c r="L16563" s="16" t="str">
        <f t="shared" si="514"/>
        <v>OP</v>
      </c>
    </row>
    <row r="16564" spans="12:12">
      <c r="L16564" s="16" t="str">
        <f t="shared" si="514"/>
        <v>OP</v>
      </c>
    </row>
    <row r="16565" spans="12:12">
      <c r="L16565" s="16" t="str">
        <f t="shared" si="514"/>
        <v>OP</v>
      </c>
    </row>
    <row r="16566" spans="12:12">
      <c r="L16566" s="16" t="str">
        <f t="shared" si="514"/>
        <v>OP</v>
      </c>
    </row>
    <row r="16567" spans="12:12">
      <c r="L16567" s="16" t="str">
        <f t="shared" si="514"/>
        <v>OP</v>
      </c>
    </row>
    <row r="16568" spans="12:12">
      <c r="L16568" s="16" t="str">
        <f t="shared" si="514"/>
        <v>OP</v>
      </c>
    </row>
    <row r="16569" spans="12:12">
      <c r="L16569" s="16" t="str">
        <f t="shared" si="514"/>
        <v>OP</v>
      </c>
    </row>
    <row r="16570" spans="12:12">
      <c r="L16570" s="16" t="str">
        <f t="shared" si="514"/>
        <v>OP</v>
      </c>
    </row>
    <row r="16571" spans="12:12">
      <c r="L16571" s="16" t="str">
        <f t="shared" si="514"/>
        <v>OP</v>
      </c>
    </row>
    <row r="16572" spans="12:12">
      <c r="L16572" s="16" t="str">
        <f t="shared" si="514"/>
        <v>OP</v>
      </c>
    </row>
    <row r="16573" spans="12:12">
      <c r="L16573" s="16" t="str">
        <f t="shared" si="514"/>
        <v>OP</v>
      </c>
    </row>
    <row r="16574" spans="12:12">
      <c r="L16574" s="16" t="str">
        <f t="shared" si="514"/>
        <v>OP</v>
      </c>
    </row>
    <row r="16575" spans="12:12">
      <c r="L16575" s="16" t="str">
        <f t="shared" si="514"/>
        <v>OP</v>
      </c>
    </row>
    <row r="16576" spans="12:12">
      <c r="L16576" s="16" t="str">
        <f t="shared" si="514"/>
        <v>OP</v>
      </c>
    </row>
    <row r="16577" spans="12:12">
      <c r="L16577" s="16" t="str">
        <f t="shared" si="514"/>
        <v>OP</v>
      </c>
    </row>
    <row r="16578" spans="12:12">
      <c r="L16578" s="16" t="str">
        <f t="shared" si="514"/>
        <v>OP</v>
      </c>
    </row>
    <row r="16579" spans="12:12">
      <c r="L16579" s="16" t="str">
        <f t="shared" si="514"/>
        <v>OP</v>
      </c>
    </row>
    <row r="16580" spans="12:12">
      <c r="L16580" s="16" t="str">
        <f t="shared" si="514"/>
        <v>OP</v>
      </c>
    </row>
    <row r="16581" spans="12:12">
      <c r="L16581" s="16" t="str">
        <f t="shared" si="514"/>
        <v>OP</v>
      </c>
    </row>
    <row r="16582" spans="12:12">
      <c r="L16582" s="16" t="str">
        <f t="shared" ref="L16582:L16645" si="515">IF(J16582&lt;0.9993,"OP","")</f>
        <v>OP</v>
      </c>
    </row>
    <row r="16583" spans="12:12">
      <c r="L16583" s="16" t="str">
        <f t="shared" si="515"/>
        <v>OP</v>
      </c>
    </row>
    <row r="16584" spans="12:12">
      <c r="L16584" s="16" t="str">
        <f t="shared" si="515"/>
        <v>OP</v>
      </c>
    </row>
    <row r="16585" spans="12:12">
      <c r="L16585" s="16" t="str">
        <f t="shared" si="515"/>
        <v>OP</v>
      </c>
    </row>
    <row r="16586" spans="12:12">
      <c r="L16586" s="16" t="str">
        <f t="shared" si="515"/>
        <v>OP</v>
      </c>
    </row>
    <row r="16587" spans="12:12">
      <c r="L16587" s="16" t="str">
        <f t="shared" si="515"/>
        <v>OP</v>
      </c>
    </row>
    <row r="16588" spans="12:12">
      <c r="L16588" s="16" t="str">
        <f t="shared" si="515"/>
        <v>OP</v>
      </c>
    </row>
    <row r="16589" spans="12:12">
      <c r="L16589" s="16" t="str">
        <f t="shared" si="515"/>
        <v>OP</v>
      </c>
    </row>
    <row r="16590" spans="12:12">
      <c r="L16590" s="16" t="str">
        <f t="shared" si="515"/>
        <v>OP</v>
      </c>
    </row>
    <row r="16591" spans="12:12">
      <c r="L16591" s="16" t="str">
        <f t="shared" si="515"/>
        <v>OP</v>
      </c>
    </row>
    <row r="16592" spans="12:12">
      <c r="L16592" s="16" t="str">
        <f t="shared" si="515"/>
        <v>OP</v>
      </c>
    </row>
    <row r="16593" spans="12:12">
      <c r="L16593" s="16" t="str">
        <f t="shared" si="515"/>
        <v>OP</v>
      </c>
    </row>
    <row r="16594" spans="12:12">
      <c r="L16594" s="16" t="str">
        <f t="shared" si="515"/>
        <v>OP</v>
      </c>
    </row>
    <row r="16595" spans="12:12">
      <c r="L16595" s="16" t="str">
        <f t="shared" si="515"/>
        <v>OP</v>
      </c>
    </row>
    <row r="16596" spans="12:12">
      <c r="L16596" s="16" t="str">
        <f t="shared" si="515"/>
        <v>OP</v>
      </c>
    </row>
    <row r="16597" spans="12:12">
      <c r="L16597" s="16" t="str">
        <f t="shared" si="515"/>
        <v>OP</v>
      </c>
    </row>
    <row r="16598" spans="12:12">
      <c r="L16598" s="16" t="str">
        <f t="shared" si="515"/>
        <v>OP</v>
      </c>
    </row>
    <row r="16599" spans="12:12">
      <c r="L16599" s="16" t="str">
        <f t="shared" si="515"/>
        <v>OP</v>
      </c>
    </row>
    <row r="16600" spans="12:12">
      <c r="L16600" s="16" t="str">
        <f t="shared" si="515"/>
        <v>OP</v>
      </c>
    </row>
    <row r="16601" spans="12:12">
      <c r="L16601" s="16" t="str">
        <f t="shared" si="515"/>
        <v>OP</v>
      </c>
    </row>
    <row r="16602" spans="12:12">
      <c r="L16602" s="16" t="str">
        <f t="shared" si="515"/>
        <v>OP</v>
      </c>
    </row>
    <row r="16603" spans="12:12">
      <c r="L16603" s="16" t="str">
        <f t="shared" si="515"/>
        <v>OP</v>
      </c>
    </row>
    <row r="16604" spans="12:12">
      <c r="L16604" s="16" t="str">
        <f t="shared" si="515"/>
        <v>OP</v>
      </c>
    </row>
    <row r="16605" spans="12:12">
      <c r="L16605" s="16" t="str">
        <f t="shared" si="515"/>
        <v>OP</v>
      </c>
    </row>
    <row r="16606" spans="12:12">
      <c r="L16606" s="16" t="str">
        <f t="shared" si="515"/>
        <v>OP</v>
      </c>
    </row>
    <row r="16607" spans="12:12">
      <c r="L16607" s="16" t="str">
        <f t="shared" si="515"/>
        <v>OP</v>
      </c>
    </row>
    <row r="16608" spans="12:12">
      <c r="L16608" s="16" t="str">
        <f t="shared" si="515"/>
        <v>OP</v>
      </c>
    </row>
    <row r="16609" spans="12:12">
      <c r="L16609" s="16" t="str">
        <f t="shared" si="515"/>
        <v>OP</v>
      </c>
    </row>
    <row r="16610" spans="12:12">
      <c r="L16610" s="16" t="str">
        <f t="shared" si="515"/>
        <v>OP</v>
      </c>
    </row>
    <row r="16611" spans="12:12">
      <c r="L16611" s="16" t="str">
        <f t="shared" si="515"/>
        <v>OP</v>
      </c>
    </row>
    <row r="16612" spans="12:12">
      <c r="L16612" s="16" t="str">
        <f t="shared" si="515"/>
        <v>OP</v>
      </c>
    </row>
    <row r="16613" spans="12:12">
      <c r="L16613" s="16" t="str">
        <f t="shared" si="515"/>
        <v>OP</v>
      </c>
    </row>
    <row r="16614" spans="12:12">
      <c r="L16614" s="16" t="str">
        <f t="shared" si="515"/>
        <v>OP</v>
      </c>
    </row>
    <row r="16615" spans="12:12">
      <c r="L16615" s="16" t="str">
        <f t="shared" si="515"/>
        <v>OP</v>
      </c>
    </row>
    <row r="16616" spans="12:12">
      <c r="L16616" s="16" t="str">
        <f t="shared" si="515"/>
        <v>OP</v>
      </c>
    </row>
    <row r="16617" spans="12:12">
      <c r="L16617" s="16" t="str">
        <f t="shared" si="515"/>
        <v>OP</v>
      </c>
    </row>
    <row r="16618" spans="12:12">
      <c r="L16618" s="16" t="str">
        <f t="shared" si="515"/>
        <v>OP</v>
      </c>
    </row>
    <row r="16619" spans="12:12">
      <c r="L16619" s="16" t="str">
        <f t="shared" si="515"/>
        <v>OP</v>
      </c>
    </row>
    <row r="16620" spans="12:12">
      <c r="L16620" s="16" t="str">
        <f t="shared" si="515"/>
        <v>OP</v>
      </c>
    </row>
    <row r="16621" spans="12:12">
      <c r="L16621" s="16" t="str">
        <f t="shared" si="515"/>
        <v>OP</v>
      </c>
    </row>
    <row r="16622" spans="12:12">
      <c r="L16622" s="16" t="str">
        <f t="shared" si="515"/>
        <v>OP</v>
      </c>
    </row>
    <row r="16623" spans="12:12">
      <c r="L16623" s="16" t="str">
        <f t="shared" si="515"/>
        <v>OP</v>
      </c>
    </row>
    <row r="16624" spans="12:12">
      <c r="L16624" s="16" t="str">
        <f t="shared" si="515"/>
        <v>OP</v>
      </c>
    </row>
    <row r="16625" spans="12:12">
      <c r="L16625" s="16" t="str">
        <f t="shared" si="515"/>
        <v>OP</v>
      </c>
    </row>
    <row r="16626" spans="12:12">
      <c r="L16626" s="16" t="str">
        <f t="shared" si="515"/>
        <v>OP</v>
      </c>
    </row>
    <row r="16627" spans="12:12">
      <c r="L16627" s="16" t="str">
        <f t="shared" si="515"/>
        <v>OP</v>
      </c>
    </row>
    <row r="16628" spans="12:12">
      <c r="L16628" s="16" t="str">
        <f t="shared" si="515"/>
        <v>OP</v>
      </c>
    </row>
    <row r="16629" spans="12:12">
      <c r="L16629" s="16" t="str">
        <f t="shared" si="515"/>
        <v>OP</v>
      </c>
    </row>
    <row r="16630" spans="12:12">
      <c r="L16630" s="16" t="str">
        <f t="shared" si="515"/>
        <v>OP</v>
      </c>
    </row>
    <row r="16631" spans="12:12">
      <c r="L16631" s="16" t="str">
        <f t="shared" si="515"/>
        <v>OP</v>
      </c>
    </row>
    <row r="16632" spans="12:12">
      <c r="L16632" s="16" t="str">
        <f t="shared" si="515"/>
        <v>OP</v>
      </c>
    </row>
    <row r="16633" spans="12:12">
      <c r="L16633" s="16" t="str">
        <f t="shared" si="515"/>
        <v>OP</v>
      </c>
    </row>
    <row r="16634" spans="12:12">
      <c r="L16634" s="16" t="str">
        <f t="shared" si="515"/>
        <v>OP</v>
      </c>
    </row>
    <row r="16635" spans="12:12">
      <c r="L16635" s="16" t="str">
        <f t="shared" si="515"/>
        <v>OP</v>
      </c>
    </row>
    <row r="16636" spans="12:12">
      <c r="L16636" s="16" t="str">
        <f t="shared" si="515"/>
        <v>OP</v>
      </c>
    </row>
    <row r="16637" spans="12:12">
      <c r="L16637" s="16" t="str">
        <f t="shared" si="515"/>
        <v>OP</v>
      </c>
    </row>
    <row r="16638" spans="12:12">
      <c r="L16638" s="16" t="str">
        <f t="shared" si="515"/>
        <v>OP</v>
      </c>
    </row>
    <row r="16639" spans="12:12">
      <c r="L16639" s="16" t="str">
        <f t="shared" si="515"/>
        <v>OP</v>
      </c>
    </row>
    <row r="16640" spans="12:12">
      <c r="L16640" s="16" t="str">
        <f t="shared" si="515"/>
        <v>OP</v>
      </c>
    </row>
    <row r="16641" spans="12:12">
      <c r="L16641" s="16" t="str">
        <f t="shared" si="515"/>
        <v>OP</v>
      </c>
    </row>
    <row r="16642" spans="12:12">
      <c r="L16642" s="16" t="str">
        <f t="shared" si="515"/>
        <v>OP</v>
      </c>
    </row>
    <row r="16643" spans="12:12">
      <c r="L16643" s="16" t="str">
        <f t="shared" si="515"/>
        <v>OP</v>
      </c>
    </row>
    <row r="16644" spans="12:12">
      <c r="L16644" s="16" t="str">
        <f t="shared" si="515"/>
        <v>OP</v>
      </c>
    </row>
    <row r="16645" spans="12:12">
      <c r="L16645" s="16" t="str">
        <f t="shared" si="515"/>
        <v>OP</v>
      </c>
    </row>
    <row r="16646" spans="12:12">
      <c r="L16646" s="16" t="str">
        <f t="shared" ref="L16646:L16709" si="516">IF(J16646&lt;0.9993,"OP","")</f>
        <v>OP</v>
      </c>
    </row>
    <row r="16647" spans="12:12">
      <c r="L16647" s="16" t="str">
        <f t="shared" si="516"/>
        <v>OP</v>
      </c>
    </row>
    <row r="16648" spans="12:12">
      <c r="L16648" s="16" t="str">
        <f t="shared" si="516"/>
        <v>OP</v>
      </c>
    </row>
    <row r="16649" spans="12:12">
      <c r="L16649" s="16" t="str">
        <f t="shared" si="516"/>
        <v>OP</v>
      </c>
    </row>
    <row r="16650" spans="12:12">
      <c r="L16650" s="16" t="str">
        <f t="shared" si="516"/>
        <v>OP</v>
      </c>
    </row>
    <row r="16651" spans="12:12">
      <c r="L16651" s="16" t="str">
        <f t="shared" si="516"/>
        <v>OP</v>
      </c>
    </row>
    <row r="16652" spans="12:12">
      <c r="L16652" s="16" t="str">
        <f t="shared" si="516"/>
        <v>OP</v>
      </c>
    </row>
    <row r="16653" spans="12:12">
      <c r="L16653" s="16" t="str">
        <f t="shared" si="516"/>
        <v>OP</v>
      </c>
    </row>
    <row r="16654" spans="12:12">
      <c r="L16654" s="16" t="str">
        <f t="shared" si="516"/>
        <v>OP</v>
      </c>
    </row>
    <row r="16655" spans="12:12">
      <c r="L16655" s="16" t="str">
        <f t="shared" si="516"/>
        <v>OP</v>
      </c>
    </row>
    <row r="16656" spans="12:12">
      <c r="L16656" s="16" t="str">
        <f t="shared" si="516"/>
        <v>OP</v>
      </c>
    </row>
    <row r="16657" spans="12:12">
      <c r="L16657" s="16" t="str">
        <f t="shared" si="516"/>
        <v>OP</v>
      </c>
    </row>
    <row r="16658" spans="12:12">
      <c r="L16658" s="16" t="str">
        <f t="shared" si="516"/>
        <v>OP</v>
      </c>
    </row>
    <row r="16659" spans="12:12">
      <c r="L16659" s="16" t="str">
        <f t="shared" si="516"/>
        <v>OP</v>
      </c>
    </row>
    <row r="16660" spans="12:12">
      <c r="L16660" s="16" t="str">
        <f t="shared" si="516"/>
        <v>OP</v>
      </c>
    </row>
    <row r="16661" spans="12:12">
      <c r="L16661" s="16" t="str">
        <f t="shared" si="516"/>
        <v>OP</v>
      </c>
    </row>
    <row r="16662" spans="12:12">
      <c r="L16662" s="16" t="str">
        <f t="shared" si="516"/>
        <v>OP</v>
      </c>
    </row>
    <row r="16663" spans="12:12">
      <c r="L16663" s="16" t="str">
        <f t="shared" si="516"/>
        <v>OP</v>
      </c>
    </row>
    <row r="16664" spans="12:12">
      <c r="L16664" s="16" t="str">
        <f t="shared" si="516"/>
        <v>OP</v>
      </c>
    </row>
    <row r="16665" spans="12:12">
      <c r="L16665" s="16" t="str">
        <f t="shared" si="516"/>
        <v>OP</v>
      </c>
    </row>
    <row r="16666" spans="12:12">
      <c r="L16666" s="16" t="str">
        <f t="shared" si="516"/>
        <v>OP</v>
      </c>
    </row>
    <row r="16667" spans="12:12">
      <c r="L16667" s="16" t="str">
        <f t="shared" si="516"/>
        <v>OP</v>
      </c>
    </row>
    <row r="16668" spans="12:12">
      <c r="L16668" s="16" t="str">
        <f t="shared" si="516"/>
        <v>OP</v>
      </c>
    </row>
    <row r="16669" spans="12:12">
      <c r="L16669" s="16" t="str">
        <f t="shared" si="516"/>
        <v>OP</v>
      </c>
    </row>
    <row r="16670" spans="12:12">
      <c r="L16670" s="16" t="str">
        <f t="shared" si="516"/>
        <v>OP</v>
      </c>
    </row>
    <row r="16671" spans="12:12">
      <c r="L16671" s="16" t="str">
        <f t="shared" si="516"/>
        <v>OP</v>
      </c>
    </row>
    <row r="16672" spans="12:12">
      <c r="L16672" s="16" t="str">
        <f t="shared" si="516"/>
        <v>OP</v>
      </c>
    </row>
    <row r="16673" spans="12:12">
      <c r="L16673" s="16" t="str">
        <f t="shared" si="516"/>
        <v>OP</v>
      </c>
    </row>
    <row r="16674" spans="12:12">
      <c r="L16674" s="16" t="str">
        <f t="shared" si="516"/>
        <v>OP</v>
      </c>
    </row>
    <row r="16675" spans="12:12">
      <c r="L16675" s="16" t="str">
        <f t="shared" si="516"/>
        <v>OP</v>
      </c>
    </row>
    <row r="16676" spans="12:12">
      <c r="L16676" s="16" t="str">
        <f t="shared" si="516"/>
        <v>OP</v>
      </c>
    </row>
    <row r="16677" spans="12:12">
      <c r="L16677" s="16" t="str">
        <f t="shared" si="516"/>
        <v>OP</v>
      </c>
    </row>
    <row r="16678" spans="12:12">
      <c r="L16678" s="16" t="str">
        <f t="shared" si="516"/>
        <v>OP</v>
      </c>
    </row>
    <row r="16679" spans="12:12">
      <c r="L16679" s="16" t="str">
        <f t="shared" si="516"/>
        <v>OP</v>
      </c>
    </row>
    <row r="16680" spans="12:12">
      <c r="L16680" s="16" t="str">
        <f t="shared" si="516"/>
        <v>OP</v>
      </c>
    </row>
    <row r="16681" spans="12:12">
      <c r="L16681" s="16" t="str">
        <f t="shared" si="516"/>
        <v>OP</v>
      </c>
    </row>
    <row r="16682" spans="12:12">
      <c r="L16682" s="16" t="str">
        <f t="shared" si="516"/>
        <v>OP</v>
      </c>
    </row>
    <row r="16683" spans="12:12">
      <c r="L16683" s="16" t="str">
        <f t="shared" si="516"/>
        <v>OP</v>
      </c>
    </row>
    <row r="16684" spans="12:12">
      <c r="L16684" s="16" t="str">
        <f t="shared" si="516"/>
        <v>OP</v>
      </c>
    </row>
    <row r="16685" spans="12:12">
      <c r="L16685" s="16" t="str">
        <f t="shared" si="516"/>
        <v>OP</v>
      </c>
    </row>
    <row r="16686" spans="12:12">
      <c r="L16686" s="16" t="str">
        <f t="shared" si="516"/>
        <v>OP</v>
      </c>
    </row>
    <row r="16687" spans="12:12">
      <c r="L16687" s="16" t="str">
        <f t="shared" si="516"/>
        <v>OP</v>
      </c>
    </row>
    <row r="16688" spans="12:12">
      <c r="L16688" s="16" t="str">
        <f t="shared" si="516"/>
        <v>OP</v>
      </c>
    </row>
    <row r="16689" spans="12:12">
      <c r="L16689" s="16" t="str">
        <f t="shared" si="516"/>
        <v>OP</v>
      </c>
    </row>
    <row r="16690" spans="12:12">
      <c r="L16690" s="16" t="str">
        <f t="shared" si="516"/>
        <v>OP</v>
      </c>
    </row>
    <row r="16691" spans="12:12">
      <c r="L16691" s="16" t="str">
        <f t="shared" si="516"/>
        <v>OP</v>
      </c>
    </row>
    <row r="16692" spans="12:12">
      <c r="L16692" s="16" t="str">
        <f t="shared" si="516"/>
        <v>OP</v>
      </c>
    </row>
    <row r="16693" spans="12:12">
      <c r="L16693" s="16" t="str">
        <f t="shared" si="516"/>
        <v>OP</v>
      </c>
    </row>
    <row r="16694" spans="12:12">
      <c r="L16694" s="16" t="str">
        <f t="shared" si="516"/>
        <v>OP</v>
      </c>
    </row>
    <row r="16695" spans="12:12">
      <c r="L16695" s="16" t="str">
        <f t="shared" si="516"/>
        <v>OP</v>
      </c>
    </row>
    <row r="16696" spans="12:12">
      <c r="L16696" s="16" t="str">
        <f t="shared" si="516"/>
        <v>OP</v>
      </c>
    </row>
    <row r="16697" spans="12:12">
      <c r="L16697" s="16" t="str">
        <f t="shared" si="516"/>
        <v>OP</v>
      </c>
    </row>
    <row r="16698" spans="12:12">
      <c r="L16698" s="16" t="str">
        <f t="shared" si="516"/>
        <v>OP</v>
      </c>
    </row>
    <row r="16699" spans="12:12">
      <c r="L16699" s="16" t="str">
        <f t="shared" si="516"/>
        <v>OP</v>
      </c>
    </row>
    <row r="16700" spans="12:12">
      <c r="L16700" s="16" t="str">
        <f t="shared" si="516"/>
        <v>OP</v>
      </c>
    </row>
    <row r="16701" spans="12:12">
      <c r="L16701" s="16" t="str">
        <f t="shared" si="516"/>
        <v>OP</v>
      </c>
    </row>
    <row r="16702" spans="12:12">
      <c r="L16702" s="16" t="str">
        <f t="shared" si="516"/>
        <v>OP</v>
      </c>
    </row>
    <row r="16703" spans="12:12">
      <c r="L16703" s="16" t="str">
        <f t="shared" si="516"/>
        <v>OP</v>
      </c>
    </row>
    <row r="16704" spans="12:12">
      <c r="L16704" s="16" t="str">
        <f t="shared" si="516"/>
        <v>OP</v>
      </c>
    </row>
    <row r="16705" spans="12:12">
      <c r="L16705" s="16" t="str">
        <f t="shared" si="516"/>
        <v>OP</v>
      </c>
    </row>
    <row r="16706" spans="12:12">
      <c r="L16706" s="16" t="str">
        <f t="shared" si="516"/>
        <v>OP</v>
      </c>
    </row>
    <row r="16707" spans="12:12">
      <c r="L16707" s="16" t="str">
        <f t="shared" si="516"/>
        <v>OP</v>
      </c>
    </row>
    <row r="16708" spans="12:12">
      <c r="L16708" s="16" t="str">
        <f t="shared" si="516"/>
        <v>OP</v>
      </c>
    </row>
    <row r="16709" spans="12:12">
      <c r="L16709" s="16" t="str">
        <f t="shared" si="516"/>
        <v>OP</v>
      </c>
    </row>
    <row r="16710" spans="12:12">
      <c r="L16710" s="16" t="str">
        <f t="shared" ref="L16710:L16773" si="517">IF(J16710&lt;0.9993,"OP","")</f>
        <v>OP</v>
      </c>
    </row>
    <row r="16711" spans="12:12">
      <c r="L16711" s="16" t="str">
        <f t="shared" si="517"/>
        <v>OP</v>
      </c>
    </row>
    <row r="16712" spans="12:12">
      <c r="L16712" s="16" t="str">
        <f t="shared" si="517"/>
        <v>OP</v>
      </c>
    </row>
    <row r="16713" spans="12:12">
      <c r="L16713" s="16" t="str">
        <f t="shared" si="517"/>
        <v>OP</v>
      </c>
    </row>
    <row r="16714" spans="12:12">
      <c r="L16714" s="16" t="str">
        <f t="shared" si="517"/>
        <v>OP</v>
      </c>
    </row>
    <row r="16715" spans="12:12">
      <c r="L16715" s="16" t="str">
        <f t="shared" si="517"/>
        <v>OP</v>
      </c>
    </row>
    <row r="16716" spans="12:12">
      <c r="L16716" s="16" t="str">
        <f t="shared" si="517"/>
        <v>OP</v>
      </c>
    </row>
    <row r="16717" spans="12:12">
      <c r="L16717" s="16" t="str">
        <f t="shared" si="517"/>
        <v>OP</v>
      </c>
    </row>
    <row r="16718" spans="12:12">
      <c r="L16718" s="16" t="str">
        <f t="shared" si="517"/>
        <v>OP</v>
      </c>
    </row>
    <row r="16719" spans="12:12">
      <c r="L16719" s="16" t="str">
        <f t="shared" si="517"/>
        <v>OP</v>
      </c>
    </row>
    <row r="16720" spans="12:12">
      <c r="L16720" s="16" t="str">
        <f t="shared" si="517"/>
        <v>OP</v>
      </c>
    </row>
    <row r="16721" spans="12:12">
      <c r="L16721" s="16" t="str">
        <f t="shared" si="517"/>
        <v>OP</v>
      </c>
    </row>
    <row r="16722" spans="12:12">
      <c r="L16722" s="16" t="str">
        <f t="shared" si="517"/>
        <v>OP</v>
      </c>
    </row>
    <row r="16723" spans="12:12">
      <c r="L16723" s="16" t="str">
        <f t="shared" si="517"/>
        <v>OP</v>
      </c>
    </row>
    <row r="16724" spans="12:12">
      <c r="L16724" s="16" t="str">
        <f t="shared" si="517"/>
        <v>OP</v>
      </c>
    </row>
    <row r="16725" spans="12:12">
      <c r="L16725" s="16" t="str">
        <f t="shared" si="517"/>
        <v>OP</v>
      </c>
    </row>
    <row r="16726" spans="12:12">
      <c r="L16726" s="16" t="str">
        <f t="shared" si="517"/>
        <v>OP</v>
      </c>
    </row>
    <row r="16727" spans="12:12">
      <c r="L16727" s="16" t="str">
        <f t="shared" si="517"/>
        <v>OP</v>
      </c>
    </row>
    <row r="16728" spans="12:12">
      <c r="L16728" s="16" t="str">
        <f t="shared" si="517"/>
        <v>OP</v>
      </c>
    </row>
    <row r="16729" spans="12:12">
      <c r="L16729" s="16" t="str">
        <f t="shared" si="517"/>
        <v>OP</v>
      </c>
    </row>
    <row r="16730" spans="12:12">
      <c r="L16730" s="16" t="str">
        <f t="shared" si="517"/>
        <v>OP</v>
      </c>
    </row>
    <row r="16731" spans="12:12">
      <c r="L16731" s="16" t="str">
        <f t="shared" si="517"/>
        <v>OP</v>
      </c>
    </row>
    <row r="16732" spans="12:12">
      <c r="L16732" s="16" t="str">
        <f t="shared" si="517"/>
        <v>OP</v>
      </c>
    </row>
    <row r="16733" spans="12:12">
      <c r="L16733" s="16" t="str">
        <f t="shared" si="517"/>
        <v>OP</v>
      </c>
    </row>
    <row r="16734" spans="12:12">
      <c r="L16734" s="16" t="str">
        <f t="shared" si="517"/>
        <v>OP</v>
      </c>
    </row>
    <row r="16735" spans="12:12">
      <c r="L16735" s="16" t="str">
        <f t="shared" si="517"/>
        <v>OP</v>
      </c>
    </row>
    <row r="16736" spans="12:12">
      <c r="L16736" s="16" t="str">
        <f t="shared" si="517"/>
        <v>OP</v>
      </c>
    </row>
    <row r="16737" spans="12:12">
      <c r="L16737" s="16" t="str">
        <f t="shared" si="517"/>
        <v>OP</v>
      </c>
    </row>
    <row r="16738" spans="12:12">
      <c r="L16738" s="16" t="str">
        <f t="shared" si="517"/>
        <v>OP</v>
      </c>
    </row>
    <row r="16739" spans="12:12">
      <c r="L16739" s="16" t="str">
        <f t="shared" si="517"/>
        <v>OP</v>
      </c>
    </row>
    <row r="16740" spans="12:12">
      <c r="L16740" s="16" t="str">
        <f t="shared" si="517"/>
        <v>OP</v>
      </c>
    </row>
    <row r="16741" spans="12:12">
      <c r="L16741" s="16" t="str">
        <f t="shared" si="517"/>
        <v>OP</v>
      </c>
    </row>
    <row r="16742" spans="12:12">
      <c r="L16742" s="16" t="str">
        <f t="shared" si="517"/>
        <v>OP</v>
      </c>
    </row>
    <row r="16743" spans="12:12">
      <c r="L16743" s="16" t="str">
        <f t="shared" si="517"/>
        <v>OP</v>
      </c>
    </row>
    <row r="16744" spans="12:12">
      <c r="L16744" s="16" t="str">
        <f t="shared" si="517"/>
        <v>OP</v>
      </c>
    </row>
    <row r="16745" spans="12:12">
      <c r="L16745" s="16" t="str">
        <f t="shared" si="517"/>
        <v>OP</v>
      </c>
    </row>
    <row r="16746" spans="12:12">
      <c r="L16746" s="16" t="str">
        <f t="shared" si="517"/>
        <v>OP</v>
      </c>
    </row>
    <row r="16747" spans="12:12">
      <c r="L16747" s="16" t="str">
        <f t="shared" si="517"/>
        <v>OP</v>
      </c>
    </row>
    <row r="16748" spans="12:12">
      <c r="L16748" s="16" t="str">
        <f t="shared" si="517"/>
        <v>OP</v>
      </c>
    </row>
    <row r="16749" spans="12:12">
      <c r="L16749" s="16" t="str">
        <f t="shared" si="517"/>
        <v>OP</v>
      </c>
    </row>
    <row r="16750" spans="12:12">
      <c r="L16750" s="16" t="str">
        <f t="shared" si="517"/>
        <v>OP</v>
      </c>
    </row>
    <row r="16751" spans="12:12">
      <c r="L16751" s="16" t="str">
        <f t="shared" si="517"/>
        <v>OP</v>
      </c>
    </row>
    <row r="16752" spans="12:12">
      <c r="L16752" s="16" t="str">
        <f t="shared" si="517"/>
        <v>OP</v>
      </c>
    </row>
    <row r="16753" spans="12:12">
      <c r="L16753" s="16" t="str">
        <f t="shared" si="517"/>
        <v>OP</v>
      </c>
    </row>
    <row r="16754" spans="12:12">
      <c r="L16754" s="16" t="str">
        <f t="shared" si="517"/>
        <v>OP</v>
      </c>
    </row>
    <row r="16755" spans="12:12">
      <c r="L16755" s="16" t="str">
        <f t="shared" si="517"/>
        <v>OP</v>
      </c>
    </row>
    <row r="16756" spans="12:12">
      <c r="L16756" s="16" t="str">
        <f t="shared" si="517"/>
        <v>OP</v>
      </c>
    </row>
    <row r="16757" spans="12:12">
      <c r="L16757" s="16" t="str">
        <f t="shared" si="517"/>
        <v>OP</v>
      </c>
    </row>
    <row r="16758" spans="12:12">
      <c r="L16758" s="16" t="str">
        <f t="shared" si="517"/>
        <v>OP</v>
      </c>
    </row>
    <row r="16759" spans="12:12">
      <c r="L16759" s="16" t="str">
        <f t="shared" si="517"/>
        <v>OP</v>
      </c>
    </row>
    <row r="16760" spans="12:12">
      <c r="L16760" s="16" t="str">
        <f t="shared" si="517"/>
        <v>OP</v>
      </c>
    </row>
    <row r="16761" spans="12:12">
      <c r="L16761" s="16" t="str">
        <f t="shared" si="517"/>
        <v>OP</v>
      </c>
    </row>
    <row r="16762" spans="12:12">
      <c r="L16762" s="16" t="str">
        <f t="shared" si="517"/>
        <v>OP</v>
      </c>
    </row>
    <row r="16763" spans="12:12">
      <c r="L16763" s="16" t="str">
        <f t="shared" si="517"/>
        <v>OP</v>
      </c>
    </row>
    <row r="16764" spans="12:12">
      <c r="L16764" s="16" t="str">
        <f t="shared" si="517"/>
        <v>OP</v>
      </c>
    </row>
    <row r="16765" spans="12:12">
      <c r="L16765" s="16" t="str">
        <f t="shared" si="517"/>
        <v>OP</v>
      </c>
    </row>
    <row r="16766" spans="12:12">
      <c r="L16766" s="16" t="str">
        <f t="shared" si="517"/>
        <v>OP</v>
      </c>
    </row>
    <row r="16767" spans="12:12">
      <c r="L16767" s="16" t="str">
        <f t="shared" si="517"/>
        <v>OP</v>
      </c>
    </row>
    <row r="16768" spans="12:12">
      <c r="L16768" s="16" t="str">
        <f t="shared" si="517"/>
        <v>OP</v>
      </c>
    </row>
    <row r="16769" spans="12:12">
      <c r="L16769" s="16" t="str">
        <f t="shared" si="517"/>
        <v>OP</v>
      </c>
    </row>
    <row r="16770" spans="12:12">
      <c r="L16770" s="16" t="str">
        <f t="shared" si="517"/>
        <v>OP</v>
      </c>
    </row>
    <row r="16771" spans="12:12">
      <c r="L16771" s="16" t="str">
        <f t="shared" si="517"/>
        <v>OP</v>
      </c>
    </row>
    <row r="16772" spans="12:12">
      <c r="L16772" s="16" t="str">
        <f t="shared" si="517"/>
        <v>OP</v>
      </c>
    </row>
    <row r="16773" spans="12:12">
      <c r="L16773" s="16" t="str">
        <f t="shared" si="517"/>
        <v>OP</v>
      </c>
    </row>
    <row r="16774" spans="12:12">
      <c r="L16774" s="16" t="str">
        <f t="shared" ref="L16774:L16837" si="518">IF(J16774&lt;0.9993,"OP","")</f>
        <v>OP</v>
      </c>
    </row>
    <row r="16775" spans="12:12">
      <c r="L16775" s="16" t="str">
        <f t="shared" si="518"/>
        <v>OP</v>
      </c>
    </row>
    <row r="16776" spans="12:12">
      <c r="L16776" s="16" t="str">
        <f t="shared" si="518"/>
        <v>OP</v>
      </c>
    </row>
    <row r="16777" spans="12:12">
      <c r="L16777" s="16" t="str">
        <f t="shared" si="518"/>
        <v>OP</v>
      </c>
    </row>
    <row r="16778" spans="12:12">
      <c r="L16778" s="16" t="str">
        <f t="shared" si="518"/>
        <v>OP</v>
      </c>
    </row>
    <row r="16779" spans="12:12">
      <c r="L16779" s="16" t="str">
        <f t="shared" si="518"/>
        <v>OP</v>
      </c>
    </row>
    <row r="16780" spans="12:12">
      <c r="L16780" s="16" t="str">
        <f t="shared" si="518"/>
        <v>OP</v>
      </c>
    </row>
    <row r="16781" spans="12:12">
      <c r="L16781" s="16" t="str">
        <f t="shared" si="518"/>
        <v>OP</v>
      </c>
    </row>
    <row r="16782" spans="12:12">
      <c r="L16782" s="16" t="str">
        <f t="shared" si="518"/>
        <v>OP</v>
      </c>
    </row>
    <row r="16783" spans="12:12">
      <c r="L16783" s="16" t="str">
        <f t="shared" si="518"/>
        <v>OP</v>
      </c>
    </row>
    <row r="16784" spans="12:12">
      <c r="L16784" s="16" t="str">
        <f t="shared" si="518"/>
        <v>OP</v>
      </c>
    </row>
    <row r="16785" spans="12:12">
      <c r="L16785" s="16" t="str">
        <f t="shared" si="518"/>
        <v>OP</v>
      </c>
    </row>
    <row r="16786" spans="12:12">
      <c r="L16786" s="16" t="str">
        <f t="shared" si="518"/>
        <v>OP</v>
      </c>
    </row>
    <row r="16787" spans="12:12">
      <c r="L16787" s="16" t="str">
        <f t="shared" si="518"/>
        <v>OP</v>
      </c>
    </row>
    <row r="16788" spans="12:12">
      <c r="L16788" s="16" t="str">
        <f t="shared" si="518"/>
        <v>OP</v>
      </c>
    </row>
    <row r="16789" spans="12:12">
      <c r="L16789" s="16" t="str">
        <f t="shared" si="518"/>
        <v>OP</v>
      </c>
    </row>
    <row r="16790" spans="12:12">
      <c r="L16790" s="16" t="str">
        <f t="shared" si="518"/>
        <v>OP</v>
      </c>
    </row>
    <row r="16791" spans="12:12">
      <c r="L16791" s="16" t="str">
        <f t="shared" si="518"/>
        <v>OP</v>
      </c>
    </row>
    <row r="16792" spans="12:12">
      <c r="L16792" s="16" t="str">
        <f t="shared" si="518"/>
        <v>OP</v>
      </c>
    </row>
    <row r="16793" spans="12:12">
      <c r="L16793" s="16" t="str">
        <f t="shared" si="518"/>
        <v>OP</v>
      </c>
    </row>
    <row r="16794" spans="12:12">
      <c r="L16794" s="16" t="str">
        <f t="shared" si="518"/>
        <v>OP</v>
      </c>
    </row>
    <row r="16795" spans="12:12">
      <c r="L16795" s="16" t="str">
        <f t="shared" si="518"/>
        <v>OP</v>
      </c>
    </row>
    <row r="16796" spans="12:12">
      <c r="L16796" s="16" t="str">
        <f t="shared" si="518"/>
        <v>OP</v>
      </c>
    </row>
    <row r="16797" spans="12:12">
      <c r="L16797" s="16" t="str">
        <f t="shared" si="518"/>
        <v>OP</v>
      </c>
    </row>
    <row r="16798" spans="12:12">
      <c r="L16798" s="16" t="str">
        <f t="shared" si="518"/>
        <v>OP</v>
      </c>
    </row>
    <row r="16799" spans="12:12">
      <c r="L16799" s="16" t="str">
        <f t="shared" si="518"/>
        <v>OP</v>
      </c>
    </row>
    <row r="16800" spans="12:12">
      <c r="L16800" s="16" t="str">
        <f t="shared" si="518"/>
        <v>OP</v>
      </c>
    </row>
    <row r="16801" spans="12:12">
      <c r="L16801" s="16" t="str">
        <f t="shared" si="518"/>
        <v>OP</v>
      </c>
    </row>
    <row r="16802" spans="12:12">
      <c r="L16802" s="16" t="str">
        <f t="shared" si="518"/>
        <v>OP</v>
      </c>
    </row>
    <row r="16803" spans="12:12">
      <c r="L16803" s="16" t="str">
        <f t="shared" si="518"/>
        <v>OP</v>
      </c>
    </row>
    <row r="16804" spans="12:12">
      <c r="L16804" s="16" t="str">
        <f t="shared" si="518"/>
        <v>OP</v>
      </c>
    </row>
    <row r="16805" spans="12:12">
      <c r="L16805" s="16" t="str">
        <f t="shared" si="518"/>
        <v>OP</v>
      </c>
    </row>
    <row r="16806" spans="12:12">
      <c r="L16806" s="16" t="str">
        <f t="shared" si="518"/>
        <v>OP</v>
      </c>
    </row>
    <row r="16807" spans="12:12">
      <c r="L16807" s="16" t="str">
        <f t="shared" si="518"/>
        <v>OP</v>
      </c>
    </row>
    <row r="16808" spans="12:12">
      <c r="L16808" s="16" t="str">
        <f t="shared" si="518"/>
        <v>OP</v>
      </c>
    </row>
    <row r="16809" spans="12:12">
      <c r="L16809" s="16" t="str">
        <f t="shared" si="518"/>
        <v>OP</v>
      </c>
    </row>
    <row r="16810" spans="12:12">
      <c r="L16810" s="16" t="str">
        <f t="shared" si="518"/>
        <v>OP</v>
      </c>
    </row>
    <row r="16811" spans="12:12">
      <c r="L16811" s="16" t="str">
        <f t="shared" si="518"/>
        <v>OP</v>
      </c>
    </row>
    <row r="16812" spans="12:12">
      <c r="L16812" s="16" t="str">
        <f t="shared" si="518"/>
        <v>OP</v>
      </c>
    </row>
    <row r="16813" spans="12:12">
      <c r="L16813" s="16" t="str">
        <f t="shared" si="518"/>
        <v>OP</v>
      </c>
    </row>
    <row r="16814" spans="12:12">
      <c r="L16814" s="16" t="str">
        <f t="shared" si="518"/>
        <v>OP</v>
      </c>
    </row>
    <row r="16815" spans="12:12">
      <c r="L16815" s="16" t="str">
        <f t="shared" si="518"/>
        <v>OP</v>
      </c>
    </row>
    <row r="16816" spans="12:12">
      <c r="L16816" s="16" t="str">
        <f t="shared" si="518"/>
        <v>OP</v>
      </c>
    </row>
    <row r="16817" spans="12:12">
      <c r="L16817" s="16" t="str">
        <f t="shared" si="518"/>
        <v>OP</v>
      </c>
    </row>
    <row r="16818" spans="12:12">
      <c r="L16818" s="16" t="str">
        <f t="shared" si="518"/>
        <v>OP</v>
      </c>
    </row>
    <row r="16819" spans="12:12">
      <c r="L16819" s="16" t="str">
        <f t="shared" si="518"/>
        <v>OP</v>
      </c>
    </row>
    <row r="16820" spans="12:12">
      <c r="L16820" s="16" t="str">
        <f t="shared" si="518"/>
        <v>OP</v>
      </c>
    </row>
    <row r="16821" spans="12:12">
      <c r="L16821" s="16" t="str">
        <f t="shared" si="518"/>
        <v>OP</v>
      </c>
    </row>
    <row r="16822" spans="12:12">
      <c r="L16822" s="16" t="str">
        <f t="shared" si="518"/>
        <v>OP</v>
      </c>
    </row>
    <row r="16823" spans="12:12">
      <c r="L16823" s="16" t="str">
        <f t="shared" si="518"/>
        <v>OP</v>
      </c>
    </row>
    <row r="16824" spans="12:12">
      <c r="L16824" s="16" t="str">
        <f t="shared" si="518"/>
        <v>OP</v>
      </c>
    </row>
    <row r="16825" spans="12:12">
      <c r="L16825" s="16" t="str">
        <f t="shared" si="518"/>
        <v>OP</v>
      </c>
    </row>
    <row r="16826" spans="12:12">
      <c r="L16826" s="16" t="str">
        <f t="shared" si="518"/>
        <v>OP</v>
      </c>
    </row>
    <row r="16827" spans="12:12">
      <c r="L16827" s="16" t="str">
        <f t="shared" si="518"/>
        <v>OP</v>
      </c>
    </row>
    <row r="16828" spans="12:12">
      <c r="L16828" s="16" t="str">
        <f t="shared" si="518"/>
        <v>OP</v>
      </c>
    </row>
    <row r="16829" spans="12:12">
      <c r="L16829" s="16" t="str">
        <f t="shared" si="518"/>
        <v>OP</v>
      </c>
    </row>
    <row r="16830" spans="12:12">
      <c r="L16830" s="16" t="str">
        <f t="shared" si="518"/>
        <v>OP</v>
      </c>
    </row>
    <row r="16831" spans="12:12">
      <c r="L16831" s="16" t="str">
        <f t="shared" si="518"/>
        <v>OP</v>
      </c>
    </row>
    <row r="16832" spans="12:12">
      <c r="L16832" s="16" t="str">
        <f t="shared" si="518"/>
        <v>OP</v>
      </c>
    </row>
    <row r="16833" spans="12:12">
      <c r="L16833" s="16" t="str">
        <f t="shared" si="518"/>
        <v>OP</v>
      </c>
    </row>
    <row r="16834" spans="12:12">
      <c r="L16834" s="16" t="str">
        <f t="shared" si="518"/>
        <v>OP</v>
      </c>
    </row>
    <row r="16835" spans="12:12">
      <c r="L16835" s="16" t="str">
        <f t="shared" si="518"/>
        <v>OP</v>
      </c>
    </row>
    <row r="16836" spans="12:12">
      <c r="L16836" s="16" t="str">
        <f t="shared" si="518"/>
        <v>OP</v>
      </c>
    </row>
    <row r="16837" spans="12:12">
      <c r="L16837" s="16" t="str">
        <f t="shared" si="518"/>
        <v>OP</v>
      </c>
    </row>
    <row r="16838" spans="12:12">
      <c r="L16838" s="16" t="str">
        <f t="shared" ref="L16838:L16901" si="519">IF(J16838&lt;0.9993,"OP","")</f>
        <v>OP</v>
      </c>
    </row>
    <row r="16839" spans="12:12">
      <c r="L16839" s="16" t="str">
        <f t="shared" si="519"/>
        <v>OP</v>
      </c>
    </row>
    <row r="16840" spans="12:12">
      <c r="L16840" s="16" t="str">
        <f t="shared" si="519"/>
        <v>OP</v>
      </c>
    </row>
    <row r="16841" spans="12:12">
      <c r="L16841" s="16" t="str">
        <f t="shared" si="519"/>
        <v>OP</v>
      </c>
    </row>
    <row r="16842" spans="12:12">
      <c r="L16842" s="16" t="str">
        <f t="shared" si="519"/>
        <v>OP</v>
      </c>
    </row>
    <row r="16843" spans="12:12">
      <c r="L16843" s="16" t="str">
        <f t="shared" si="519"/>
        <v>OP</v>
      </c>
    </row>
    <row r="16844" spans="12:12">
      <c r="L16844" s="16" t="str">
        <f t="shared" si="519"/>
        <v>OP</v>
      </c>
    </row>
    <row r="16845" spans="12:12">
      <c r="L16845" s="16" t="str">
        <f t="shared" si="519"/>
        <v>OP</v>
      </c>
    </row>
    <row r="16846" spans="12:12">
      <c r="L16846" s="16" t="str">
        <f t="shared" si="519"/>
        <v>OP</v>
      </c>
    </row>
    <row r="16847" spans="12:12">
      <c r="L16847" s="16" t="str">
        <f t="shared" si="519"/>
        <v>OP</v>
      </c>
    </row>
    <row r="16848" spans="12:12">
      <c r="L16848" s="16" t="str">
        <f t="shared" si="519"/>
        <v>OP</v>
      </c>
    </row>
    <row r="16849" spans="12:12">
      <c r="L16849" s="16" t="str">
        <f t="shared" si="519"/>
        <v>OP</v>
      </c>
    </row>
    <row r="16850" spans="12:12">
      <c r="L16850" s="16" t="str">
        <f t="shared" si="519"/>
        <v>OP</v>
      </c>
    </row>
    <row r="16851" spans="12:12">
      <c r="L16851" s="16" t="str">
        <f t="shared" si="519"/>
        <v>OP</v>
      </c>
    </row>
    <row r="16852" spans="12:12">
      <c r="L16852" s="16" t="str">
        <f t="shared" si="519"/>
        <v>OP</v>
      </c>
    </row>
    <row r="16853" spans="12:12">
      <c r="L16853" s="16" t="str">
        <f t="shared" si="519"/>
        <v>OP</v>
      </c>
    </row>
    <row r="16854" spans="12:12">
      <c r="L16854" s="16" t="str">
        <f t="shared" si="519"/>
        <v>OP</v>
      </c>
    </row>
    <row r="16855" spans="12:12">
      <c r="L16855" s="16" t="str">
        <f t="shared" si="519"/>
        <v>OP</v>
      </c>
    </row>
    <row r="16856" spans="12:12">
      <c r="L16856" s="16" t="str">
        <f t="shared" si="519"/>
        <v>OP</v>
      </c>
    </row>
    <row r="16857" spans="12:12">
      <c r="L16857" s="16" t="str">
        <f t="shared" si="519"/>
        <v>OP</v>
      </c>
    </row>
    <row r="16858" spans="12:12">
      <c r="L16858" s="16" t="str">
        <f t="shared" si="519"/>
        <v>OP</v>
      </c>
    </row>
    <row r="16859" spans="12:12">
      <c r="L16859" s="16" t="str">
        <f t="shared" si="519"/>
        <v>OP</v>
      </c>
    </row>
    <row r="16860" spans="12:12">
      <c r="L16860" s="16" t="str">
        <f t="shared" si="519"/>
        <v>OP</v>
      </c>
    </row>
    <row r="16861" spans="12:12">
      <c r="L16861" s="16" t="str">
        <f t="shared" si="519"/>
        <v>OP</v>
      </c>
    </row>
    <row r="16862" spans="12:12">
      <c r="L16862" s="16" t="str">
        <f t="shared" si="519"/>
        <v>OP</v>
      </c>
    </row>
    <row r="16863" spans="12:12">
      <c r="L16863" s="16" t="str">
        <f t="shared" si="519"/>
        <v>OP</v>
      </c>
    </row>
    <row r="16864" spans="12:12">
      <c r="L16864" s="16" t="str">
        <f t="shared" si="519"/>
        <v>OP</v>
      </c>
    </row>
    <row r="16865" spans="12:12">
      <c r="L16865" s="16" t="str">
        <f t="shared" si="519"/>
        <v>OP</v>
      </c>
    </row>
    <row r="16866" spans="12:12">
      <c r="L16866" s="16" t="str">
        <f t="shared" si="519"/>
        <v>OP</v>
      </c>
    </row>
    <row r="16867" spans="12:12">
      <c r="L16867" s="16" t="str">
        <f t="shared" si="519"/>
        <v>OP</v>
      </c>
    </row>
    <row r="16868" spans="12:12">
      <c r="L16868" s="16" t="str">
        <f t="shared" si="519"/>
        <v>OP</v>
      </c>
    </row>
    <row r="16869" spans="12:12">
      <c r="L16869" s="16" t="str">
        <f t="shared" si="519"/>
        <v>OP</v>
      </c>
    </row>
    <row r="16870" spans="12:12">
      <c r="L16870" s="16" t="str">
        <f t="shared" si="519"/>
        <v>OP</v>
      </c>
    </row>
    <row r="16871" spans="12:12">
      <c r="L16871" s="16" t="str">
        <f t="shared" si="519"/>
        <v>OP</v>
      </c>
    </row>
    <row r="16872" spans="12:12">
      <c r="L16872" s="16" t="str">
        <f t="shared" si="519"/>
        <v>OP</v>
      </c>
    </row>
    <row r="16873" spans="12:12">
      <c r="L16873" s="16" t="str">
        <f t="shared" si="519"/>
        <v>OP</v>
      </c>
    </row>
    <row r="16874" spans="12:12">
      <c r="L16874" s="16" t="str">
        <f t="shared" si="519"/>
        <v>OP</v>
      </c>
    </row>
    <row r="16875" spans="12:12">
      <c r="L16875" s="16" t="str">
        <f t="shared" si="519"/>
        <v>OP</v>
      </c>
    </row>
    <row r="16876" spans="12:12">
      <c r="L16876" s="16" t="str">
        <f t="shared" si="519"/>
        <v>OP</v>
      </c>
    </row>
    <row r="16877" spans="12:12">
      <c r="L16877" s="16" t="str">
        <f t="shared" si="519"/>
        <v>OP</v>
      </c>
    </row>
    <row r="16878" spans="12:12">
      <c r="L16878" s="16" t="str">
        <f t="shared" si="519"/>
        <v>OP</v>
      </c>
    </row>
    <row r="16879" spans="12:12">
      <c r="L16879" s="16" t="str">
        <f t="shared" si="519"/>
        <v>OP</v>
      </c>
    </row>
    <row r="16880" spans="12:12">
      <c r="L16880" s="16" t="str">
        <f t="shared" si="519"/>
        <v>OP</v>
      </c>
    </row>
    <row r="16881" spans="12:12">
      <c r="L16881" s="16" t="str">
        <f t="shared" si="519"/>
        <v>OP</v>
      </c>
    </row>
    <row r="16882" spans="12:12">
      <c r="L16882" s="16" t="str">
        <f t="shared" si="519"/>
        <v>OP</v>
      </c>
    </row>
    <row r="16883" spans="12:12">
      <c r="L16883" s="16" t="str">
        <f t="shared" si="519"/>
        <v>OP</v>
      </c>
    </row>
    <row r="16884" spans="12:12">
      <c r="L16884" s="16" t="str">
        <f t="shared" si="519"/>
        <v>OP</v>
      </c>
    </row>
    <row r="16885" spans="12:12">
      <c r="L16885" s="16" t="str">
        <f t="shared" si="519"/>
        <v>OP</v>
      </c>
    </row>
    <row r="16886" spans="12:12">
      <c r="L16886" s="16" t="str">
        <f t="shared" si="519"/>
        <v>OP</v>
      </c>
    </row>
    <row r="16887" spans="12:12">
      <c r="L16887" s="16" t="str">
        <f t="shared" si="519"/>
        <v>OP</v>
      </c>
    </row>
    <row r="16888" spans="12:12">
      <c r="L16888" s="16" t="str">
        <f t="shared" si="519"/>
        <v>OP</v>
      </c>
    </row>
    <row r="16889" spans="12:12">
      <c r="L16889" s="16" t="str">
        <f t="shared" si="519"/>
        <v>OP</v>
      </c>
    </row>
    <row r="16890" spans="12:12">
      <c r="L16890" s="16" t="str">
        <f t="shared" si="519"/>
        <v>OP</v>
      </c>
    </row>
    <row r="16891" spans="12:12">
      <c r="L16891" s="16" t="str">
        <f t="shared" si="519"/>
        <v>OP</v>
      </c>
    </row>
    <row r="16892" spans="12:12">
      <c r="L16892" s="16" t="str">
        <f t="shared" si="519"/>
        <v>OP</v>
      </c>
    </row>
    <row r="16893" spans="12:12">
      <c r="L16893" s="16" t="str">
        <f t="shared" si="519"/>
        <v>OP</v>
      </c>
    </row>
    <row r="16894" spans="12:12">
      <c r="L16894" s="16" t="str">
        <f t="shared" si="519"/>
        <v>OP</v>
      </c>
    </row>
    <row r="16895" spans="12:12">
      <c r="L16895" s="16" t="str">
        <f t="shared" si="519"/>
        <v>OP</v>
      </c>
    </row>
    <row r="16896" spans="12:12">
      <c r="L16896" s="16" t="str">
        <f t="shared" si="519"/>
        <v>OP</v>
      </c>
    </row>
    <row r="16897" spans="12:12">
      <c r="L16897" s="16" t="str">
        <f t="shared" si="519"/>
        <v>OP</v>
      </c>
    </row>
    <row r="16898" spans="12:12">
      <c r="L16898" s="16" t="str">
        <f t="shared" si="519"/>
        <v>OP</v>
      </c>
    </row>
    <row r="16899" spans="12:12">
      <c r="L16899" s="16" t="str">
        <f t="shared" si="519"/>
        <v>OP</v>
      </c>
    </row>
    <row r="16900" spans="12:12">
      <c r="L16900" s="16" t="str">
        <f t="shared" si="519"/>
        <v>OP</v>
      </c>
    </row>
    <row r="16901" spans="12:12">
      <c r="L16901" s="16" t="str">
        <f t="shared" si="519"/>
        <v>OP</v>
      </c>
    </row>
    <row r="16902" spans="12:12">
      <c r="L16902" s="16" t="str">
        <f t="shared" ref="L16902:L16965" si="520">IF(J16902&lt;0.9993,"OP","")</f>
        <v>OP</v>
      </c>
    </row>
    <row r="16903" spans="12:12">
      <c r="L16903" s="16" t="str">
        <f t="shared" si="520"/>
        <v>OP</v>
      </c>
    </row>
    <row r="16904" spans="12:12">
      <c r="L16904" s="16" t="str">
        <f t="shared" si="520"/>
        <v>OP</v>
      </c>
    </row>
    <row r="16905" spans="12:12">
      <c r="L16905" s="16" t="str">
        <f t="shared" si="520"/>
        <v>OP</v>
      </c>
    </row>
    <row r="16906" spans="12:12">
      <c r="L16906" s="16" t="str">
        <f t="shared" si="520"/>
        <v>OP</v>
      </c>
    </row>
    <row r="16907" spans="12:12">
      <c r="L16907" s="16" t="str">
        <f t="shared" si="520"/>
        <v>OP</v>
      </c>
    </row>
    <row r="16908" spans="12:12">
      <c r="L16908" s="16" t="str">
        <f t="shared" si="520"/>
        <v>OP</v>
      </c>
    </row>
    <row r="16909" spans="12:12">
      <c r="L16909" s="16" t="str">
        <f t="shared" si="520"/>
        <v>OP</v>
      </c>
    </row>
    <row r="16910" spans="12:12">
      <c r="L16910" s="16" t="str">
        <f t="shared" si="520"/>
        <v>OP</v>
      </c>
    </row>
    <row r="16911" spans="12:12">
      <c r="L16911" s="16" t="str">
        <f t="shared" si="520"/>
        <v>OP</v>
      </c>
    </row>
    <row r="16912" spans="12:12">
      <c r="L16912" s="16" t="str">
        <f t="shared" si="520"/>
        <v>OP</v>
      </c>
    </row>
    <row r="16913" spans="12:12">
      <c r="L16913" s="16" t="str">
        <f t="shared" si="520"/>
        <v>OP</v>
      </c>
    </row>
    <row r="16914" spans="12:12">
      <c r="L16914" s="16" t="str">
        <f t="shared" si="520"/>
        <v>OP</v>
      </c>
    </row>
    <row r="16915" spans="12:12">
      <c r="L16915" s="16" t="str">
        <f t="shared" si="520"/>
        <v>OP</v>
      </c>
    </row>
    <row r="16916" spans="12:12">
      <c r="L16916" s="16" t="str">
        <f t="shared" si="520"/>
        <v>OP</v>
      </c>
    </row>
    <row r="16917" spans="12:12">
      <c r="L16917" s="16" t="str">
        <f t="shared" si="520"/>
        <v>OP</v>
      </c>
    </row>
    <row r="16918" spans="12:12">
      <c r="L16918" s="16" t="str">
        <f t="shared" si="520"/>
        <v>OP</v>
      </c>
    </row>
    <row r="16919" spans="12:12">
      <c r="L16919" s="16" t="str">
        <f t="shared" si="520"/>
        <v>OP</v>
      </c>
    </row>
    <row r="16920" spans="12:12">
      <c r="L16920" s="16" t="str">
        <f t="shared" si="520"/>
        <v>OP</v>
      </c>
    </row>
    <row r="16921" spans="12:12">
      <c r="L16921" s="16" t="str">
        <f t="shared" si="520"/>
        <v>OP</v>
      </c>
    </row>
    <row r="16922" spans="12:12">
      <c r="L16922" s="16" t="str">
        <f t="shared" si="520"/>
        <v>OP</v>
      </c>
    </row>
    <row r="16923" spans="12:12">
      <c r="L16923" s="16" t="str">
        <f t="shared" si="520"/>
        <v>OP</v>
      </c>
    </row>
    <row r="16924" spans="12:12">
      <c r="L16924" s="16" t="str">
        <f t="shared" si="520"/>
        <v>OP</v>
      </c>
    </row>
    <row r="16925" spans="12:12">
      <c r="L16925" s="16" t="str">
        <f t="shared" si="520"/>
        <v>OP</v>
      </c>
    </row>
    <row r="16926" spans="12:12">
      <c r="L16926" s="16" t="str">
        <f t="shared" si="520"/>
        <v>OP</v>
      </c>
    </row>
    <row r="16927" spans="12:12">
      <c r="L16927" s="16" t="str">
        <f t="shared" si="520"/>
        <v>OP</v>
      </c>
    </row>
    <row r="16928" spans="12:12">
      <c r="L16928" s="16" t="str">
        <f t="shared" si="520"/>
        <v>OP</v>
      </c>
    </row>
    <row r="16929" spans="12:12">
      <c r="L16929" s="16" t="str">
        <f t="shared" si="520"/>
        <v>OP</v>
      </c>
    </row>
    <row r="16930" spans="12:12">
      <c r="L16930" s="16" t="str">
        <f t="shared" si="520"/>
        <v>OP</v>
      </c>
    </row>
    <row r="16931" spans="12:12">
      <c r="L16931" s="16" t="str">
        <f t="shared" si="520"/>
        <v>OP</v>
      </c>
    </row>
    <row r="16932" spans="12:12">
      <c r="L16932" s="16" t="str">
        <f t="shared" si="520"/>
        <v>OP</v>
      </c>
    </row>
    <row r="16933" spans="12:12">
      <c r="L16933" s="16" t="str">
        <f t="shared" si="520"/>
        <v>OP</v>
      </c>
    </row>
    <row r="16934" spans="12:12">
      <c r="L16934" s="16" t="str">
        <f t="shared" si="520"/>
        <v>OP</v>
      </c>
    </row>
    <row r="16935" spans="12:12">
      <c r="L16935" s="16" t="str">
        <f t="shared" si="520"/>
        <v>OP</v>
      </c>
    </row>
    <row r="16936" spans="12:12">
      <c r="L16936" s="16" t="str">
        <f t="shared" si="520"/>
        <v>OP</v>
      </c>
    </row>
    <row r="16937" spans="12:12">
      <c r="L16937" s="16" t="str">
        <f t="shared" si="520"/>
        <v>OP</v>
      </c>
    </row>
    <row r="16938" spans="12:12">
      <c r="L16938" s="16" t="str">
        <f t="shared" si="520"/>
        <v>OP</v>
      </c>
    </row>
    <row r="16939" spans="12:12">
      <c r="L16939" s="16" t="str">
        <f t="shared" si="520"/>
        <v>OP</v>
      </c>
    </row>
    <row r="16940" spans="12:12">
      <c r="L16940" s="16" t="str">
        <f t="shared" si="520"/>
        <v>OP</v>
      </c>
    </row>
    <row r="16941" spans="12:12">
      <c r="L16941" s="16" t="str">
        <f t="shared" si="520"/>
        <v>OP</v>
      </c>
    </row>
    <row r="16942" spans="12:12">
      <c r="L16942" s="16" t="str">
        <f t="shared" si="520"/>
        <v>OP</v>
      </c>
    </row>
    <row r="16943" spans="12:12">
      <c r="L16943" s="16" t="str">
        <f t="shared" si="520"/>
        <v>OP</v>
      </c>
    </row>
    <row r="16944" spans="12:12">
      <c r="L16944" s="16" t="str">
        <f t="shared" si="520"/>
        <v>OP</v>
      </c>
    </row>
    <row r="16945" spans="12:12">
      <c r="L16945" s="16" t="str">
        <f t="shared" si="520"/>
        <v>OP</v>
      </c>
    </row>
    <row r="16946" spans="12:12">
      <c r="L16946" s="16" t="str">
        <f t="shared" si="520"/>
        <v>OP</v>
      </c>
    </row>
    <row r="16947" spans="12:12">
      <c r="L16947" s="16" t="str">
        <f t="shared" si="520"/>
        <v>OP</v>
      </c>
    </row>
    <row r="16948" spans="12:12">
      <c r="L16948" s="16" t="str">
        <f t="shared" si="520"/>
        <v>OP</v>
      </c>
    </row>
    <row r="16949" spans="12:12">
      <c r="L16949" s="16" t="str">
        <f t="shared" si="520"/>
        <v>OP</v>
      </c>
    </row>
    <row r="16950" spans="12:12">
      <c r="L16950" s="16" t="str">
        <f t="shared" si="520"/>
        <v>OP</v>
      </c>
    </row>
    <row r="16951" spans="12:12">
      <c r="L16951" s="16" t="str">
        <f t="shared" si="520"/>
        <v>OP</v>
      </c>
    </row>
    <row r="16952" spans="12:12">
      <c r="L16952" s="16" t="str">
        <f t="shared" si="520"/>
        <v>OP</v>
      </c>
    </row>
    <row r="16953" spans="12:12">
      <c r="L16953" s="16" t="str">
        <f t="shared" si="520"/>
        <v>OP</v>
      </c>
    </row>
    <row r="16954" spans="12:12">
      <c r="L16954" s="16" t="str">
        <f t="shared" si="520"/>
        <v>OP</v>
      </c>
    </row>
    <row r="16955" spans="12:12">
      <c r="L16955" s="16" t="str">
        <f t="shared" si="520"/>
        <v>OP</v>
      </c>
    </row>
    <row r="16956" spans="12:12">
      <c r="L16956" s="16" t="str">
        <f t="shared" si="520"/>
        <v>OP</v>
      </c>
    </row>
    <row r="16957" spans="12:12">
      <c r="L16957" s="16" t="str">
        <f t="shared" si="520"/>
        <v>OP</v>
      </c>
    </row>
    <row r="16958" spans="12:12">
      <c r="L16958" s="16" t="str">
        <f t="shared" si="520"/>
        <v>OP</v>
      </c>
    </row>
    <row r="16959" spans="12:12">
      <c r="L16959" s="16" t="str">
        <f t="shared" si="520"/>
        <v>OP</v>
      </c>
    </row>
    <row r="16960" spans="12:12">
      <c r="L16960" s="16" t="str">
        <f t="shared" si="520"/>
        <v>OP</v>
      </c>
    </row>
    <row r="16961" spans="12:12">
      <c r="L16961" s="16" t="str">
        <f t="shared" si="520"/>
        <v>OP</v>
      </c>
    </row>
    <row r="16962" spans="12:12">
      <c r="L16962" s="16" t="str">
        <f t="shared" si="520"/>
        <v>OP</v>
      </c>
    </row>
    <row r="16963" spans="12:12">
      <c r="L16963" s="16" t="str">
        <f t="shared" si="520"/>
        <v>OP</v>
      </c>
    </row>
    <row r="16964" spans="12:12">
      <c r="L16964" s="16" t="str">
        <f t="shared" si="520"/>
        <v>OP</v>
      </c>
    </row>
    <row r="16965" spans="12:12">
      <c r="L16965" s="16" t="str">
        <f t="shared" si="520"/>
        <v>OP</v>
      </c>
    </row>
    <row r="16966" spans="12:12">
      <c r="L16966" s="16" t="str">
        <f t="shared" ref="L16966:L17029" si="521">IF(J16966&lt;0.9993,"OP","")</f>
        <v>OP</v>
      </c>
    </row>
    <row r="16967" spans="12:12">
      <c r="L16967" s="16" t="str">
        <f t="shared" si="521"/>
        <v>OP</v>
      </c>
    </row>
    <row r="16968" spans="12:12">
      <c r="L16968" s="16" t="str">
        <f t="shared" si="521"/>
        <v>OP</v>
      </c>
    </row>
    <row r="16969" spans="12:12">
      <c r="L16969" s="16" t="str">
        <f t="shared" si="521"/>
        <v>OP</v>
      </c>
    </row>
    <row r="16970" spans="12:12">
      <c r="L16970" s="16" t="str">
        <f t="shared" si="521"/>
        <v>OP</v>
      </c>
    </row>
    <row r="16971" spans="12:12">
      <c r="L16971" s="16" t="str">
        <f t="shared" si="521"/>
        <v>OP</v>
      </c>
    </row>
    <row r="16972" spans="12:12">
      <c r="L16972" s="16" t="str">
        <f t="shared" si="521"/>
        <v>OP</v>
      </c>
    </row>
    <row r="16973" spans="12:12">
      <c r="L16973" s="16" t="str">
        <f t="shared" si="521"/>
        <v>OP</v>
      </c>
    </row>
    <row r="16974" spans="12:12">
      <c r="L16974" s="16" t="str">
        <f t="shared" si="521"/>
        <v>OP</v>
      </c>
    </row>
    <row r="16975" spans="12:12">
      <c r="L16975" s="16" t="str">
        <f t="shared" si="521"/>
        <v>OP</v>
      </c>
    </row>
    <row r="16976" spans="12:12">
      <c r="L16976" s="16" t="str">
        <f t="shared" si="521"/>
        <v>OP</v>
      </c>
    </row>
    <row r="16977" spans="12:12">
      <c r="L16977" s="16" t="str">
        <f t="shared" si="521"/>
        <v>OP</v>
      </c>
    </row>
    <row r="16978" spans="12:12">
      <c r="L16978" s="16" t="str">
        <f t="shared" si="521"/>
        <v>OP</v>
      </c>
    </row>
    <row r="16979" spans="12:12">
      <c r="L16979" s="16" t="str">
        <f t="shared" si="521"/>
        <v>OP</v>
      </c>
    </row>
    <row r="16980" spans="12:12">
      <c r="L16980" s="16" t="str">
        <f t="shared" si="521"/>
        <v>OP</v>
      </c>
    </row>
    <row r="16981" spans="12:12">
      <c r="L16981" s="16" t="str">
        <f t="shared" si="521"/>
        <v>OP</v>
      </c>
    </row>
    <row r="16982" spans="12:12">
      <c r="L16982" s="16" t="str">
        <f t="shared" si="521"/>
        <v>OP</v>
      </c>
    </row>
    <row r="16983" spans="12:12">
      <c r="L16983" s="16" t="str">
        <f t="shared" si="521"/>
        <v>OP</v>
      </c>
    </row>
    <row r="16984" spans="12:12">
      <c r="L16984" s="16" t="str">
        <f t="shared" si="521"/>
        <v>OP</v>
      </c>
    </row>
    <row r="16985" spans="12:12">
      <c r="L16985" s="16" t="str">
        <f t="shared" si="521"/>
        <v>OP</v>
      </c>
    </row>
    <row r="16986" spans="12:12">
      <c r="L16986" s="16" t="str">
        <f t="shared" si="521"/>
        <v>OP</v>
      </c>
    </row>
    <row r="16987" spans="12:12">
      <c r="L16987" s="16" t="str">
        <f t="shared" si="521"/>
        <v>OP</v>
      </c>
    </row>
    <row r="16988" spans="12:12">
      <c r="L16988" s="16" t="str">
        <f t="shared" si="521"/>
        <v>OP</v>
      </c>
    </row>
    <row r="16989" spans="12:12">
      <c r="L16989" s="16" t="str">
        <f t="shared" si="521"/>
        <v>OP</v>
      </c>
    </row>
    <row r="16990" spans="12:12">
      <c r="L16990" s="16" t="str">
        <f t="shared" si="521"/>
        <v>OP</v>
      </c>
    </row>
    <row r="16991" spans="12:12">
      <c r="L16991" s="16" t="str">
        <f t="shared" si="521"/>
        <v>OP</v>
      </c>
    </row>
    <row r="16992" spans="12:12">
      <c r="L16992" s="16" t="str">
        <f t="shared" si="521"/>
        <v>OP</v>
      </c>
    </row>
    <row r="16993" spans="12:12">
      <c r="L16993" s="16" t="str">
        <f t="shared" si="521"/>
        <v>OP</v>
      </c>
    </row>
    <row r="16994" spans="12:12">
      <c r="L16994" s="16" t="str">
        <f t="shared" si="521"/>
        <v>OP</v>
      </c>
    </row>
    <row r="16995" spans="12:12">
      <c r="L16995" s="16" t="str">
        <f t="shared" si="521"/>
        <v>OP</v>
      </c>
    </row>
    <row r="16996" spans="12:12">
      <c r="L16996" s="16" t="str">
        <f t="shared" si="521"/>
        <v>OP</v>
      </c>
    </row>
    <row r="16997" spans="12:12">
      <c r="L16997" s="16" t="str">
        <f t="shared" si="521"/>
        <v>OP</v>
      </c>
    </row>
    <row r="16998" spans="12:12">
      <c r="L16998" s="16" t="str">
        <f t="shared" si="521"/>
        <v>OP</v>
      </c>
    </row>
    <row r="16999" spans="12:12">
      <c r="L16999" s="16" t="str">
        <f t="shared" si="521"/>
        <v>OP</v>
      </c>
    </row>
    <row r="17000" spans="12:12">
      <c r="L17000" s="16" t="str">
        <f t="shared" si="521"/>
        <v>OP</v>
      </c>
    </row>
    <row r="17001" spans="12:12">
      <c r="L17001" s="16" t="str">
        <f t="shared" si="521"/>
        <v>OP</v>
      </c>
    </row>
    <row r="17002" spans="12:12">
      <c r="L17002" s="16" t="str">
        <f t="shared" si="521"/>
        <v>OP</v>
      </c>
    </row>
    <row r="17003" spans="12:12">
      <c r="L17003" s="16" t="str">
        <f t="shared" si="521"/>
        <v>OP</v>
      </c>
    </row>
    <row r="17004" spans="12:12">
      <c r="L17004" s="16" t="str">
        <f t="shared" si="521"/>
        <v>OP</v>
      </c>
    </row>
    <row r="17005" spans="12:12">
      <c r="L17005" s="16" t="str">
        <f t="shared" si="521"/>
        <v>OP</v>
      </c>
    </row>
    <row r="17006" spans="12:12">
      <c r="L17006" s="16" t="str">
        <f t="shared" si="521"/>
        <v>OP</v>
      </c>
    </row>
    <row r="17007" spans="12:12">
      <c r="L17007" s="16" t="str">
        <f t="shared" si="521"/>
        <v>OP</v>
      </c>
    </row>
    <row r="17008" spans="12:12">
      <c r="L17008" s="16" t="str">
        <f t="shared" si="521"/>
        <v>OP</v>
      </c>
    </row>
    <row r="17009" spans="12:12">
      <c r="L17009" s="16" t="str">
        <f t="shared" si="521"/>
        <v>OP</v>
      </c>
    </row>
    <row r="17010" spans="12:12">
      <c r="L17010" s="16" t="str">
        <f t="shared" si="521"/>
        <v>OP</v>
      </c>
    </row>
    <row r="17011" spans="12:12">
      <c r="L17011" s="16" t="str">
        <f t="shared" si="521"/>
        <v>OP</v>
      </c>
    </row>
    <row r="17012" spans="12:12">
      <c r="L17012" s="16" t="str">
        <f t="shared" si="521"/>
        <v>OP</v>
      </c>
    </row>
    <row r="17013" spans="12:12">
      <c r="L17013" s="16" t="str">
        <f t="shared" si="521"/>
        <v>OP</v>
      </c>
    </row>
    <row r="17014" spans="12:12">
      <c r="L17014" s="16" t="str">
        <f t="shared" si="521"/>
        <v>OP</v>
      </c>
    </row>
    <row r="17015" spans="12:12">
      <c r="L17015" s="16" t="str">
        <f t="shared" si="521"/>
        <v>OP</v>
      </c>
    </row>
    <row r="17016" spans="12:12">
      <c r="L17016" s="16" t="str">
        <f t="shared" si="521"/>
        <v>OP</v>
      </c>
    </row>
    <row r="17017" spans="12:12">
      <c r="L17017" s="16" t="str">
        <f t="shared" si="521"/>
        <v>OP</v>
      </c>
    </row>
    <row r="17018" spans="12:12">
      <c r="L17018" s="16" t="str">
        <f t="shared" si="521"/>
        <v>OP</v>
      </c>
    </row>
    <row r="17019" spans="12:12">
      <c r="L17019" s="16" t="str">
        <f t="shared" si="521"/>
        <v>OP</v>
      </c>
    </row>
    <row r="17020" spans="12:12">
      <c r="L17020" s="16" t="str">
        <f t="shared" si="521"/>
        <v>OP</v>
      </c>
    </row>
    <row r="17021" spans="12:12">
      <c r="L17021" s="16" t="str">
        <f t="shared" si="521"/>
        <v>OP</v>
      </c>
    </row>
    <row r="17022" spans="12:12">
      <c r="L17022" s="16" t="str">
        <f t="shared" si="521"/>
        <v>OP</v>
      </c>
    </row>
    <row r="17023" spans="12:12">
      <c r="L17023" s="16" t="str">
        <f t="shared" si="521"/>
        <v>OP</v>
      </c>
    </row>
    <row r="17024" spans="12:12">
      <c r="L17024" s="16" t="str">
        <f t="shared" si="521"/>
        <v>OP</v>
      </c>
    </row>
    <row r="17025" spans="12:12">
      <c r="L17025" s="16" t="str">
        <f t="shared" si="521"/>
        <v>OP</v>
      </c>
    </row>
    <row r="17026" spans="12:12">
      <c r="L17026" s="16" t="str">
        <f t="shared" si="521"/>
        <v>OP</v>
      </c>
    </row>
    <row r="17027" spans="12:12">
      <c r="L17027" s="16" t="str">
        <f t="shared" si="521"/>
        <v>OP</v>
      </c>
    </row>
    <row r="17028" spans="12:12">
      <c r="L17028" s="16" t="str">
        <f t="shared" si="521"/>
        <v>OP</v>
      </c>
    </row>
    <row r="17029" spans="12:12">
      <c r="L17029" s="16" t="str">
        <f t="shared" si="521"/>
        <v>OP</v>
      </c>
    </row>
    <row r="17030" spans="12:12">
      <c r="L17030" s="16" t="str">
        <f t="shared" ref="L17030:L17093" si="522">IF(J17030&lt;0.9993,"OP","")</f>
        <v>OP</v>
      </c>
    </row>
    <row r="17031" spans="12:12">
      <c r="L17031" s="16" t="str">
        <f t="shared" si="522"/>
        <v>OP</v>
      </c>
    </row>
    <row r="17032" spans="12:12">
      <c r="L17032" s="16" t="str">
        <f t="shared" si="522"/>
        <v>OP</v>
      </c>
    </row>
    <row r="17033" spans="12:12">
      <c r="L17033" s="16" t="str">
        <f t="shared" si="522"/>
        <v>OP</v>
      </c>
    </row>
    <row r="17034" spans="12:12">
      <c r="L17034" s="16" t="str">
        <f t="shared" si="522"/>
        <v>OP</v>
      </c>
    </row>
    <row r="17035" spans="12:12">
      <c r="L17035" s="16" t="str">
        <f t="shared" si="522"/>
        <v>OP</v>
      </c>
    </row>
    <row r="17036" spans="12:12">
      <c r="L17036" s="16" t="str">
        <f t="shared" si="522"/>
        <v>OP</v>
      </c>
    </row>
    <row r="17037" spans="12:12">
      <c r="L17037" s="16" t="str">
        <f t="shared" si="522"/>
        <v>OP</v>
      </c>
    </row>
    <row r="17038" spans="12:12">
      <c r="L17038" s="16" t="str">
        <f t="shared" si="522"/>
        <v>OP</v>
      </c>
    </row>
    <row r="17039" spans="12:12">
      <c r="L17039" s="16" t="str">
        <f t="shared" si="522"/>
        <v>OP</v>
      </c>
    </row>
    <row r="17040" spans="12:12">
      <c r="L17040" s="16" t="str">
        <f t="shared" si="522"/>
        <v>OP</v>
      </c>
    </row>
    <row r="17041" spans="12:12">
      <c r="L17041" s="16" t="str">
        <f t="shared" si="522"/>
        <v>OP</v>
      </c>
    </row>
    <row r="17042" spans="12:12">
      <c r="L17042" s="16" t="str">
        <f t="shared" si="522"/>
        <v>OP</v>
      </c>
    </row>
    <row r="17043" spans="12:12">
      <c r="L17043" s="16" t="str">
        <f t="shared" si="522"/>
        <v>OP</v>
      </c>
    </row>
    <row r="17044" spans="12:12">
      <c r="L17044" s="16" t="str">
        <f t="shared" si="522"/>
        <v>OP</v>
      </c>
    </row>
    <row r="17045" spans="12:12">
      <c r="L17045" s="16" t="str">
        <f t="shared" si="522"/>
        <v>OP</v>
      </c>
    </row>
    <row r="17046" spans="12:12">
      <c r="L17046" s="16" t="str">
        <f t="shared" si="522"/>
        <v>OP</v>
      </c>
    </row>
    <row r="17047" spans="12:12">
      <c r="L17047" s="16" t="str">
        <f t="shared" si="522"/>
        <v>OP</v>
      </c>
    </row>
    <row r="17048" spans="12:12">
      <c r="L17048" s="16" t="str">
        <f t="shared" si="522"/>
        <v>OP</v>
      </c>
    </row>
    <row r="17049" spans="12:12">
      <c r="L17049" s="16" t="str">
        <f t="shared" si="522"/>
        <v>OP</v>
      </c>
    </row>
    <row r="17050" spans="12:12">
      <c r="L17050" s="16" t="str">
        <f t="shared" si="522"/>
        <v>OP</v>
      </c>
    </row>
    <row r="17051" spans="12:12">
      <c r="L17051" s="16" t="str">
        <f t="shared" si="522"/>
        <v>OP</v>
      </c>
    </row>
    <row r="17052" spans="12:12">
      <c r="L17052" s="16" t="str">
        <f t="shared" si="522"/>
        <v>OP</v>
      </c>
    </row>
    <row r="17053" spans="12:12">
      <c r="L17053" s="16" t="str">
        <f t="shared" si="522"/>
        <v>OP</v>
      </c>
    </row>
    <row r="17054" spans="12:12">
      <c r="L17054" s="16" t="str">
        <f t="shared" si="522"/>
        <v>OP</v>
      </c>
    </row>
    <row r="17055" spans="12:12">
      <c r="L17055" s="16" t="str">
        <f t="shared" si="522"/>
        <v>OP</v>
      </c>
    </row>
    <row r="17056" spans="12:12">
      <c r="L17056" s="16" t="str">
        <f t="shared" si="522"/>
        <v>OP</v>
      </c>
    </row>
    <row r="17057" spans="12:12">
      <c r="L17057" s="16" t="str">
        <f t="shared" si="522"/>
        <v>OP</v>
      </c>
    </row>
    <row r="17058" spans="12:12">
      <c r="L17058" s="16" t="str">
        <f t="shared" si="522"/>
        <v>OP</v>
      </c>
    </row>
    <row r="17059" spans="12:12">
      <c r="L17059" s="16" t="str">
        <f t="shared" si="522"/>
        <v>OP</v>
      </c>
    </row>
    <row r="17060" spans="12:12">
      <c r="L17060" s="16" t="str">
        <f t="shared" si="522"/>
        <v>OP</v>
      </c>
    </row>
    <row r="17061" spans="12:12">
      <c r="L17061" s="16" t="str">
        <f t="shared" si="522"/>
        <v>OP</v>
      </c>
    </row>
    <row r="17062" spans="12:12">
      <c r="L17062" s="16" t="str">
        <f t="shared" si="522"/>
        <v>OP</v>
      </c>
    </row>
    <row r="17063" spans="12:12">
      <c r="L17063" s="16" t="str">
        <f t="shared" si="522"/>
        <v>OP</v>
      </c>
    </row>
    <row r="17064" spans="12:12">
      <c r="L17064" s="16" t="str">
        <f t="shared" si="522"/>
        <v>OP</v>
      </c>
    </row>
    <row r="17065" spans="12:12">
      <c r="L17065" s="16" t="str">
        <f t="shared" si="522"/>
        <v>OP</v>
      </c>
    </row>
    <row r="17066" spans="12:12">
      <c r="L17066" s="16" t="str">
        <f t="shared" si="522"/>
        <v>OP</v>
      </c>
    </row>
    <row r="17067" spans="12:12">
      <c r="L17067" s="16" t="str">
        <f t="shared" si="522"/>
        <v>OP</v>
      </c>
    </row>
    <row r="17068" spans="12:12">
      <c r="L17068" s="16" t="str">
        <f t="shared" si="522"/>
        <v>OP</v>
      </c>
    </row>
    <row r="17069" spans="12:12">
      <c r="L17069" s="16" t="str">
        <f t="shared" si="522"/>
        <v>OP</v>
      </c>
    </row>
    <row r="17070" spans="12:12">
      <c r="L17070" s="16" t="str">
        <f t="shared" si="522"/>
        <v>OP</v>
      </c>
    </row>
    <row r="17071" spans="12:12">
      <c r="L17071" s="16" t="str">
        <f t="shared" si="522"/>
        <v>OP</v>
      </c>
    </row>
    <row r="17072" spans="12:12">
      <c r="L17072" s="16" t="str">
        <f t="shared" si="522"/>
        <v>OP</v>
      </c>
    </row>
    <row r="17073" spans="12:12">
      <c r="L17073" s="16" t="str">
        <f t="shared" si="522"/>
        <v>OP</v>
      </c>
    </row>
    <row r="17074" spans="12:12">
      <c r="L17074" s="16" t="str">
        <f t="shared" si="522"/>
        <v>OP</v>
      </c>
    </row>
    <row r="17075" spans="12:12">
      <c r="L17075" s="16" t="str">
        <f t="shared" si="522"/>
        <v>OP</v>
      </c>
    </row>
    <row r="17076" spans="12:12">
      <c r="L17076" s="16" t="str">
        <f t="shared" si="522"/>
        <v>OP</v>
      </c>
    </row>
    <row r="17077" spans="12:12">
      <c r="L17077" s="16" t="str">
        <f t="shared" si="522"/>
        <v>OP</v>
      </c>
    </row>
    <row r="17078" spans="12:12">
      <c r="L17078" s="16" t="str">
        <f t="shared" si="522"/>
        <v>OP</v>
      </c>
    </row>
    <row r="17079" spans="12:12">
      <c r="L17079" s="16" t="str">
        <f t="shared" si="522"/>
        <v>OP</v>
      </c>
    </row>
    <row r="17080" spans="12:12">
      <c r="L17080" s="16" t="str">
        <f t="shared" si="522"/>
        <v>OP</v>
      </c>
    </row>
    <row r="17081" spans="12:12">
      <c r="L17081" s="16" t="str">
        <f t="shared" si="522"/>
        <v>OP</v>
      </c>
    </row>
    <row r="17082" spans="12:12">
      <c r="L17082" s="16" t="str">
        <f t="shared" si="522"/>
        <v>OP</v>
      </c>
    </row>
    <row r="17083" spans="12:12">
      <c r="L17083" s="16" t="str">
        <f t="shared" si="522"/>
        <v>OP</v>
      </c>
    </row>
    <row r="17084" spans="12:12">
      <c r="L17084" s="16" t="str">
        <f t="shared" si="522"/>
        <v>OP</v>
      </c>
    </row>
    <row r="17085" spans="12:12">
      <c r="L17085" s="16" t="str">
        <f t="shared" si="522"/>
        <v>OP</v>
      </c>
    </row>
    <row r="17086" spans="12:12">
      <c r="L17086" s="16" t="str">
        <f t="shared" si="522"/>
        <v>OP</v>
      </c>
    </row>
    <row r="17087" spans="12:12">
      <c r="L17087" s="16" t="str">
        <f t="shared" si="522"/>
        <v>OP</v>
      </c>
    </row>
    <row r="17088" spans="12:12">
      <c r="L17088" s="16" t="str">
        <f t="shared" si="522"/>
        <v>OP</v>
      </c>
    </row>
    <row r="17089" spans="12:12">
      <c r="L17089" s="16" t="str">
        <f t="shared" si="522"/>
        <v>OP</v>
      </c>
    </row>
    <row r="17090" spans="12:12">
      <c r="L17090" s="16" t="str">
        <f t="shared" si="522"/>
        <v>OP</v>
      </c>
    </row>
    <row r="17091" spans="12:12">
      <c r="L17091" s="16" t="str">
        <f t="shared" si="522"/>
        <v>OP</v>
      </c>
    </row>
    <row r="17092" spans="12:12">
      <c r="L17092" s="16" t="str">
        <f t="shared" si="522"/>
        <v>OP</v>
      </c>
    </row>
    <row r="17093" spans="12:12">
      <c r="L17093" s="16" t="str">
        <f t="shared" si="522"/>
        <v>OP</v>
      </c>
    </row>
    <row r="17094" spans="12:12">
      <c r="L17094" s="16" t="str">
        <f t="shared" ref="L17094:L17157" si="523">IF(J17094&lt;0.9993,"OP","")</f>
        <v>OP</v>
      </c>
    </row>
    <row r="17095" spans="12:12">
      <c r="L17095" s="16" t="str">
        <f t="shared" si="523"/>
        <v>OP</v>
      </c>
    </row>
    <row r="17096" spans="12:12">
      <c r="L17096" s="16" t="str">
        <f t="shared" si="523"/>
        <v>OP</v>
      </c>
    </row>
    <row r="17097" spans="12:12">
      <c r="L17097" s="16" t="str">
        <f t="shared" si="523"/>
        <v>OP</v>
      </c>
    </row>
    <row r="17098" spans="12:12">
      <c r="L17098" s="16" t="str">
        <f t="shared" si="523"/>
        <v>OP</v>
      </c>
    </row>
    <row r="17099" spans="12:12">
      <c r="L17099" s="16" t="str">
        <f t="shared" si="523"/>
        <v>OP</v>
      </c>
    </row>
    <row r="17100" spans="12:12">
      <c r="L17100" s="16" t="str">
        <f t="shared" si="523"/>
        <v>OP</v>
      </c>
    </row>
    <row r="17101" spans="12:12">
      <c r="L17101" s="16" t="str">
        <f t="shared" si="523"/>
        <v>OP</v>
      </c>
    </row>
    <row r="17102" spans="12:12">
      <c r="L17102" s="16" t="str">
        <f t="shared" si="523"/>
        <v>OP</v>
      </c>
    </row>
    <row r="17103" spans="12:12">
      <c r="L17103" s="16" t="str">
        <f t="shared" si="523"/>
        <v>OP</v>
      </c>
    </row>
    <row r="17104" spans="12:12">
      <c r="L17104" s="16" t="str">
        <f t="shared" si="523"/>
        <v>OP</v>
      </c>
    </row>
    <row r="17105" spans="12:12">
      <c r="L17105" s="16" t="str">
        <f t="shared" si="523"/>
        <v>OP</v>
      </c>
    </row>
    <row r="17106" spans="12:12">
      <c r="L17106" s="16" t="str">
        <f t="shared" si="523"/>
        <v>OP</v>
      </c>
    </row>
    <row r="17107" spans="12:12">
      <c r="L17107" s="16" t="str">
        <f t="shared" si="523"/>
        <v>OP</v>
      </c>
    </row>
    <row r="17108" spans="12:12">
      <c r="L17108" s="16" t="str">
        <f t="shared" si="523"/>
        <v>OP</v>
      </c>
    </row>
    <row r="17109" spans="12:12">
      <c r="L17109" s="16" t="str">
        <f t="shared" si="523"/>
        <v>OP</v>
      </c>
    </row>
    <row r="17110" spans="12:12">
      <c r="L17110" s="16" t="str">
        <f t="shared" si="523"/>
        <v>OP</v>
      </c>
    </row>
    <row r="17111" spans="12:12">
      <c r="L17111" s="16" t="str">
        <f t="shared" si="523"/>
        <v>OP</v>
      </c>
    </row>
    <row r="17112" spans="12:12">
      <c r="L17112" s="16" t="str">
        <f t="shared" si="523"/>
        <v>OP</v>
      </c>
    </row>
    <row r="17113" spans="12:12">
      <c r="L17113" s="16" t="str">
        <f t="shared" si="523"/>
        <v>OP</v>
      </c>
    </row>
    <row r="17114" spans="12:12">
      <c r="L17114" s="16" t="str">
        <f t="shared" si="523"/>
        <v>OP</v>
      </c>
    </row>
    <row r="17115" spans="12:12">
      <c r="L17115" s="16" t="str">
        <f t="shared" si="523"/>
        <v>OP</v>
      </c>
    </row>
    <row r="17116" spans="12:12">
      <c r="L17116" s="16" t="str">
        <f t="shared" si="523"/>
        <v>OP</v>
      </c>
    </row>
    <row r="17117" spans="12:12">
      <c r="L17117" s="16" t="str">
        <f t="shared" si="523"/>
        <v>OP</v>
      </c>
    </row>
    <row r="17118" spans="12:12">
      <c r="L17118" s="16" t="str">
        <f t="shared" si="523"/>
        <v>OP</v>
      </c>
    </row>
    <row r="17119" spans="12:12">
      <c r="L17119" s="16" t="str">
        <f t="shared" si="523"/>
        <v>OP</v>
      </c>
    </row>
    <row r="17120" spans="12:12">
      <c r="L17120" s="16" t="str">
        <f t="shared" si="523"/>
        <v>OP</v>
      </c>
    </row>
    <row r="17121" spans="12:12">
      <c r="L17121" s="16" t="str">
        <f t="shared" si="523"/>
        <v>OP</v>
      </c>
    </row>
    <row r="17122" spans="12:12">
      <c r="L17122" s="16" t="str">
        <f t="shared" si="523"/>
        <v>OP</v>
      </c>
    </row>
    <row r="17123" spans="12:12">
      <c r="L17123" s="16" t="str">
        <f t="shared" si="523"/>
        <v>OP</v>
      </c>
    </row>
    <row r="17124" spans="12:12">
      <c r="L17124" s="16" t="str">
        <f t="shared" si="523"/>
        <v>OP</v>
      </c>
    </row>
    <row r="17125" spans="12:12">
      <c r="L17125" s="16" t="str">
        <f t="shared" si="523"/>
        <v>OP</v>
      </c>
    </row>
    <row r="17126" spans="12:12">
      <c r="L17126" s="16" t="str">
        <f t="shared" si="523"/>
        <v>OP</v>
      </c>
    </row>
    <row r="17127" spans="12:12">
      <c r="L17127" s="16" t="str">
        <f t="shared" si="523"/>
        <v>OP</v>
      </c>
    </row>
    <row r="17128" spans="12:12">
      <c r="L17128" s="16" t="str">
        <f t="shared" si="523"/>
        <v>OP</v>
      </c>
    </row>
    <row r="17129" spans="12:12">
      <c r="L17129" s="16" t="str">
        <f t="shared" si="523"/>
        <v>OP</v>
      </c>
    </row>
    <row r="17130" spans="12:12">
      <c r="L17130" s="16" t="str">
        <f t="shared" si="523"/>
        <v>OP</v>
      </c>
    </row>
    <row r="17131" spans="12:12">
      <c r="L17131" s="16" t="str">
        <f t="shared" si="523"/>
        <v>OP</v>
      </c>
    </row>
    <row r="17132" spans="12:12">
      <c r="L17132" s="16" t="str">
        <f t="shared" si="523"/>
        <v>OP</v>
      </c>
    </row>
    <row r="17133" spans="12:12">
      <c r="L17133" s="16" t="str">
        <f t="shared" si="523"/>
        <v>OP</v>
      </c>
    </row>
    <row r="17134" spans="12:12">
      <c r="L17134" s="16" t="str">
        <f t="shared" si="523"/>
        <v>OP</v>
      </c>
    </row>
    <row r="17135" spans="12:12">
      <c r="L17135" s="16" t="str">
        <f t="shared" si="523"/>
        <v>OP</v>
      </c>
    </row>
    <row r="17136" spans="12:12">
      <c r="L17136" s="16" t="str">
        <f t="shared" si="523"/>
        <v>OP</v>
      </c>
    </row>
    <row r="17137" spans="12:12">
      <c r="L17137" s="16" t="str">
        <f t="shared" si="523"/>
        <v>OP</v>
      </c>
    </row>
    <row r="17138" spans="12:12">
      <c r="L17138" s="16" t="str">
        <f t="shared" si="523"/>
        <v>OP</v>
      </c>
    </row>
    <row r="17139" spans="12:12">
      <c r="L17139" s="16" t="str">
        <f t="shared" si="523"/>
        <v>OP</v>
      </c>
    </row>
    <row r="17140" spans="12:12">
      <c r="L17140" s="16" t="str">
        <f t="shared" si="523"/>
        <v>OP</v>
      </c>
    </row>
    <row r="17141" spans="12:12">
      <c r="L17141" s="16" t="str">
        <f t="shared" si="523"/>
        <v>OP</v>
      </c>
    </row>
    <row r="17142" spans="12:12">
      <c r="L17142" s="16" t="str">
        <f t="shared" si="523"/>
        <v>OP</v>
      </c>
    </row>
    <row r="17143" spans="12:12">
      <c r="L17143" s="16" t="str">
        <f t="shared" si="523"/>
        <v>OP</v>
      </c>
    </row>
    <row r="17144" spans="12:12">
      <c r="L17144" s="16" t="str">
        <f t="shared" si="523"/>
        <v>OP</v>
      </c>
    </row>
    <row r="17145" spans="12:12">
      <c r="L17145" s="16" t="str">
        <f t="shared" si="523"/>
        <v>OP</v>
      </c>
    </row>
    <row r="17146" spans="12:12">
      <c r="L17146" s="16" t="str">
        <f t="shared" si="523"/>
        <v>OP</v>
      </c>
    </row>
    <row r="17147" spans="12:12">
      <c r="L17147" s="16" t="str">
        <f t="shared" si="523"/>
        <v>OP</v>
      </c>
    </row>
    <row r="17148" spans="12:12">
      <c r="L17148" s="16" t="str">
        <f t="shared" si="523"/>
        <v>OP</v>
      </c>
    </row>
    <row r="17149" spans="12:12">
      <c r="L17149" s="16" t="str">
        <f t="shared" si="523"/>
        <v>OP</v>
      </c>
    </row>
    <row r="17150" spans="12:12">
      <c r="L17150" s="16" t="str">
        <f t="shared" si="523"/>
        <v>OP</v>
      </c>
    </row>
    <row r="17151" spans="12:12">
      <c r="L17151" s="16" t="str">
        <f t="shared" si="523"/>
        <v>OP</v>
      </c>
    </row>
    <row r="17152" spans="12:12">
      <c r="L17152" s="16" t="str">
        <f t="shared" si="523"/>
        <v>OP</v>
      </c>
    </row>
    <row r="17153" spans="12:12">
      <c r="L17153" s="16" t="str">
        <f t="shared" si="523"/>
        <v>OP</v>
      </c>
    </row>
    <row r="17154" spans="12:12">
      <c r="L17154" s="16" t="str">
        <f t="shared" si="523"/>
        <v>OP</v>
      </c>
    </row>
    <row r="17155" spans="12:12">
      <c r="L17155" s="16" t="str">
        <f t="shared" si="523"/>
        <v>OP</v>
      </c>
    </row>
    <row r="17156" spans="12:12">
      <c r="L17156" s="16" t="str">
        <f t="shared" si="523"/>
        <v>OP</v>
      </c>
    </row>
    <row r="17157" spans="12:12">
      <c r="L17157" s="16" t="str">
        <f t="shared" si="523"/>
        <v>OP</v>
      </c>
    </row>
    <row r="17158" spans="12:12">
      <c r="L17158" s="16" t="str">
        <f t="shared" ref="L17158:L17221" si="524">IF(J17158&lt;0.9993,"OP","")</f>
        <v>OP</v>
      </c>
    </row>
    <row r="17159" spans="12:12">
      <c r="L17159" s="16" t="str">
        <f t="shared" si="524"/>
        <v>OP</v>
      </c>
    </row>
    <row r="17160" spans="12:12">
      <c r="L17160" s="16" t="str">
        <f t="shared" si="524"/>
        <v>OP</v>
      </c>
    </row>
    <row r="17161" spans="12:12">
      <c r="L17161" s="16" t="str">
        <f t="shared" si="524"/>
        <v>OP</v>
      </c>
    </row>
    <row r="17162" spans="12:12">
      <c r="L17162" s="16" t="str">
        <f t="shared" si="524"/>
        <v>OP</v>
      </c>
    </row>
    <row r="17163" spans="12:12">
      <c r="L17163" s="16" t="str">
        <f t="shared" si="524"/>
        <v>OP</v>
      </c>
    </row>
    <row r="17164" spans="12:12">
      <c r="L17164" s="16" t="str">
        <f t="shared" si="524"/>
        <v>OP</v>
      </c>
    </row>
    <row r="17165" spans="12:12">
      <c r="L17165" s="16" t="str">
        <f t="shared" si="524"/>
        <v>OP</v>
      </c>
    </row>
    <row r="17166" spans="12:12">
      <c r="L17166" s="16" t="str">
        <f t="shared" si="524"/>
        <v>OP</v>
      </c>
    </row>
    <row r="17167" spans="12:12">
      <c r="L17167" s="16" t="str">
        <f t="shared" si="524"/>
        <v>OP</v>
      </c>
    </row>
    <row r="17168" spans="12:12">
      <c r="L17168" s="16" t="str">
        <f t="shared" si="524"/>
        <v>OP</v>
      </c>
    </row>
    <row r="17169" spans="12:12">
      <c r="L17169" s="16" t="str">
        <f t="shared" si="524"/>
        <v>OP</v>
      </c>
    </row>
    <row r="17170" spans="12:12">
      <c r="L17170" s="16" t="str">
        <f t="shared" si="524"/>
        <v>OP</v>
      </c>
    </row>
    <row r="17171" spans="12:12">
      <c r="L17171" s="16" t="str">
        <f t="shared" si="524"/>
        <v>OP</v>
      </c>
    </row>
    <row r="17172" spans="12:12">
      <c r="L17172" s="16" t="str">
        <f t="shared" si="524"/>
        <v>OP</v>
      </c>
    </row>
    <row r="17173" spans="12:12">
      <c r="L17173" s="16" t="str">
        <f t="shared" si="524"/>
        <v>OP</v>
      </c>
    </row>
    <row r="17174" spans="12:12">
      <c r="L17174" s="16" t="str">
        <f t="shared" si="524"/>
        <v>OP</v>
      </c>
    </row>
    <row r="17175" spans="12:12">
      <c r="L17175" s="16" t="str">
        <f t="shared" si="524"/>
        <v>OP</v>
      </c>
    </row>
    <row r="17176" spans="12:12">
      <c r="L17176" s="16" t="str">
        <f t="shared" si="524"/>
        <v>OP</v>
      </c>
    </row>
    <row r="17177" spans="12:12">
      <c r="L17177" s="16" t="str">
        <f t="shared" si="524"/>
        <v>OP</v>
      </c>
    </row>
    <row r="17178" spans="12:12">
      <c r="L17178" s="16" t="str">
        <f t="shared" si="524"/>
        <v>OP</v>
      </c>
    </row>
    <row r="17179" spans="12:12">
      <c r="L17179" s="16" t="str">
        <f t="shared" si="524"/>
        <v>OP</v>
      </c>
    </row>
    <row r="17180" spans="12:12">
      <c r="L17180" s="16" t="str">
        <f t="shared" si="524"/>
        <v>OP</v>
      </c>
    </row>
    <row r="17181" spans="12:12">
      <c r="L17181" s="16" t="str">
        <f t="shared" si="524"/>
        <v>OP</v>
      </c>
    </row>
    <row r="17182" spans="12:12">
      <c r="L17182" s="16" t="str">
        <f t="shared" si="524"/>
        <v>OP</v>
      </c>
    </row>
    <row r="17183" spans="12:12">
      <c r="L17183" s="16" t="str">
        <f t="shared" si="524"/>
        <v>OP</v>
      </c>
    </row>
    <row r="17184" spans="12:12">
      <c r="L17184" s="16" t="str">
        <f t="shared" si="524"/>
        <v>OP</v>
      </c>
    </row>
    <row r="17185" spans="12:12">
      <c r="L17185" s="16" t="str">
        <f t="shared" si="524"/>
        <v>OP</v>
      </c>
    </row>
    <row r="17186" spans="12:12">
      <c r="L17186" s="16" t="str">
        <f t="shared" si="524"/>
        <v>OP</v>
      </c>
    </row>
    <row r="17187" spans="12:12">
      <c r="L17187" s="16" t="str">
        <f t="shared" si="524"/>
        <v>OP</v>
      </c>
    </row>
    <row r="17188" spans="12:12">
      <c r="L17188" s="16" t="str">
        <f t="shared" si="524"/>
        <v>OP</v>
      </c>
    </row>
    <row r="17189" spans="12:12">
      <c r="L17189" s="16" t="str">
        <f t="shared" si="524"/>
        <v>OP</v>
      </c>
    </row>
    <row r="17190" spans="12:12">
      <c r="L17190" s="16" t="str">
        <f t="shared" si="524"/>
        <v>OP</v>
      </c>
    </row>
    <row r="17191" spans="12:12">
      <c r="L17191" s="16" t="str">
        <f t="shared" si="524"/>
        <v>OP</v>
      </c>
    </row>
    <row r="17192" spans="12:12">
      <c r="L17192" s="16" t="str">
        <f t="shared" si="524"/>
        <v>OP</v>
      </c>
    </row>
    <row r="17193" spans="12:12">
      <c r="L17193" s="16" t="str">
        <f t="shared" si="524"/>
        <v>OP</v>
      </c>
    </row>
    <row r="17194" spans="12:12">
      <c r="L17194" s="16" t="str">
        <f t="shared" si="524"/>
        <v>OP</v>
      </c>
    </row>
    <row r="17195" spans="12:12">
      <c r="L17195" s="16" t="str">
        <f t="shared" si="524"/>
        <v>OP</v>
      </c>
    </row>
    <row r="17196" spans="12:12">
      <c r="L17196" s="16" t="str">
        <f t="shared" si="524"/>
        <v>OP</v>
      </c>
    </row>
    <row r="17197" spans="12:12">
      <c r="L17197" s="16" t="str">
        <f t="shared" si="524"/>
        <v>OP</v>
      </c>
    </row>
    <row r="17198" spans="12:12">
      <c r="L17198" s="16" t="str">
        <f t="shared" si="524"/>
        <v>OP</v>
      </c>
    </row>
    <row r="17199" spans="12:12">
      <c r="L17199" s="16" t="str">
        <f t="shared" si="524"/>
        <v>OP</v>
      </c>
    </row>
    <row r="17200" spans="12:12">
      <c r="L17200" s="16" t="str">
        <f t="shared" si="524"/>
        <v>OP</v>
      </c>
    </row>
    <row r="17201" spans="12:12">
      <c r="L17201" s="16" t="str">
        <f t="shared" si="524"/>
        <v>OP</v>
      </c>
    </row>
    <row r="17202" spans="12:12">
      <c r="L17202" s="16" t="str">
        <f t="shared" si="524"/>
        <v>OP</v>
      </c>
    </row>
    <row r="17203" spans="12:12">
      <c r="L17203" s="16" t="str">
        <f t="shared" si="524"/>
        <v>OP</v>
      </c>
    </row>
    <row r="17204" spans="12:12">
      <c r="L17204" s="16" t="str">
        <f t="shared" si="524"/>
        <v>OP</v>
      </c>
    </row>
    <row r="17205" spans="12:12">
      <c r="L17205" s="16" t="str">
        <f t="shared" si="524"/>
        <v>OP</v>
      </c>
    </row>
    <row r="17206" spans="12:12">
      <c r="L17206" s="16" t="str">
        <f t="shared" si="524"/>
        <v>OP</v>
      </c>
    </row>
    <row r="17207" spans="12:12">
      <c r="L17207" s="16" t="str">
        <f t="shared" si="524"/>
        <v>OP</v>
      </c>
    </row>
    <row r="17208" spans="12:12">
      <c r="L17208" s="16" t="str">
        <f t="shared" si="524"/>
        <v>OP</v>
      </c>
    </row>
    <row r="17209" spans="12:12">
      <c r="L17209" s="16" t="str">
        <f t="shared" si="524"/>
        <v>OP</v>
      </c>
    </row>
    <row r="17210" spans="12:12">
      <c r="L17210" s="16" t="str">
        <f t="shared" si="524"/>
        <v>OP</v>
      </c>
    </row>
    <row r="17211" spans="12:12">
      <c r="L17211" s="16" t="str">
        <f t="shared" si="524"/>
        <v>OP</v>
      </c>
    </row>
    <row r="17212" spans="12:12">
      <c r="L17212" s="16" t="str">
        <f t="shared" si="524"/>
        <v>OP</v>
      </c>
    </row>
    <row r="17213" spans="12:12">
      <c r="L17213" s="16" t="str">
        <f t="shared" si="524"/>
        <v>OP</v>
      </c>
    </row>
    <row r="17214" spans="12:12">
      <c r="L17214" s="16" t="str">
        <f t="shared" si="524"/>
        <v>OP</v>
      </c>
    </row>
    <row r="17215" spans="12:12">
      <c r="L17215" s="16" t="str">
        <f t="shared" si="524"/>
        <v>OP</v>
      </c>
    </row>
    <row r="17216" spans="12:12">
      <c r="L17216" s="16" t="str">
        <f t="shared" si="524"/>
        <v>OP</v>
      </c>
    </row>
    <row r="17217" spans="12:12">
      <c r="L17217" s="16" t="str">
        <f t="shared" si="524"/>
        <v>OP</v>
      </c>
    </row>
    <row r="17218" spans="12:12">
      <c r="L17218" s="16" t="str">
        <f t="shared" si="524"/>
        <v>OP</v>
      </c>
    </row>
    <row r="17219" spans="12:12">
      <c r="L17219" s="16" t="str">
        <f t="shared" si="524"/>
        <v>OP</v>
      </c>
    </row>
    <row r="17220" spans="12:12">
      <c r="L17220" s="16" t="str">
        <f t="shared" si="524"/>
        <v>OP</v>
      </c>
    </row>
    <row r="17221" spans="12:12">
      <c r="L17221" s="16" t="str">
        <f t="shared" si="524"/>
        <v>OP</v>
      </c>
    </row>
    <row r="17222" spans="12:12">
      <c r="L17222" s="16" t="str">
        <f t="shared" ref="L17222:L17285" si="525">IF(J17222&lt;0.9993,"OP","")</f>
        <v>OP</v>
      </c>
    </row>
    <row r="17223" spans="12:12">
      <c r="L17223" s="16" t="str">
        <f t="shared" si="525"/>
        <v>OP</v>
      </c>
    </row>
    <row r="17224" spans="12:12">
      <c r="L17224" s="16" t="str">
        <f t="shared" si="525"/>
        <v>OP</v>
      </c>
    </row>
    <row r="17225" spans="12:12">
      <c r="L17225" s="16" t="str">
        <f t="shared" si="525"/>
        <v>OP</v>
      </c>
    </row>
    <row r="17226" spans="12:12">
      <c r="L17226" s="16" t="str">
        <f t="shared" si="525"/>
        <v>OP</v>
      </c>
    </row>
    <row r="17227" spans="12:12">
      <c r="L17227" s="16" t="str">
        <f t="shared" si="525"/>
        <v>OP</v>
      </c>
    </row>
    <row r="17228" spans="12:12">
      <c r="L17228" s="16" t="str">
        <f t="shared" si="525"/>
        <v>OP</v>
      </c>
    </row>
    <row r="17229" spans="12:12">
      <c r="L17229" s="16" t="str">
        <f t="shared" si="525"/>
        <v>OP</v>
      </c>
    </row>
    <row r="17230" spans="12:12">
      <c r="L17230" s="16" t="str">
        <f t="shared" si="525"/>
        <v>OP</v>
      </c>
    </row>
    <row r="17231" spans="12:12">
      <c r="L17231" s="16" t="str">
        <f t="shared" si="525"/>
        <v>OP</v>
      </c>
    </row>
    <row r="17232" spans="12:12">
      <c r="L17232" s="16" t="str">
        <f t="shared" si="525"/>
        <v>OP</v>
      </c>
    </row>
    <row r="17233" spans="12:12">
      <c r="L17233" s="16" t="str">
        <f t="shared" si="525"/>
        <v>OP</v>
      </c>
    </row>
    <row r="17234" spans="12:12">
      <c r="L17234" s="16" t="str">
        <f t="shared" si="525"/>
        <v>OP</v>
      </c>
    </row>
    <row r="17235" spans="12:12">
      <c r="L17235" s="16" t="str">
        <f t="shared" si="525"/>
        <v>OP</v>
      </c>
    </row>
    <row r="17236" spans="12:12">
      <c r="L17236" s="16" t="str">
        <f t="shared" si="525"/>
        <v>OP</v>
      </c>
    </row>
    <row r="17237" spans="12:12">
      <c r="L17237" s="16" t="str">
        <f t="shared" si="525"/>
        <v>OP</v>
      </c>
    </row>
    <row r="17238" spans="12:12">
      <c r="L17238" s="16" t="str">
        <f t="shared" si="525"/>
        <v>OP</v>
      </c>
    </row>
    <row r="17239" spans="12:12">
      <c r="L17239" s="16" t="str">
        <f t="shared" si="525"/>
        <v>OP</v>
      </c>
    </row>
    <row r="17240" spans="12:12">
      <c r="L17240" s="16" t="str">
        <f t="shared" si="525"/>
        <v>OP</v>
      </c>
    </row>
    <row r="17241" spans="12:12">
      <c r="L17241" s="16" t="str">
        <f t="shared" si="525"/>
        <v>OP</v>
      </c>
    </row>
    <row r="17242" spans="12:12">
      <c r="L17242" s="16" t="str">
        <f t="shared" si="525"/>
        <v>OP</v>
      </c>
    </row>
    <row r="17243" spans="12:12">
      <c r="L17243" s="16" t="str">
        <f t="shared" si="525"/>
        <v>OP</v>
      </c>
    </row>
    <row r="17244" spans="12:12">
      <c r="L17244" s="16" t="str">
        <f t="shared" si="525"/>
        <v>OP</v>
      </c>
    </row>
    <row r="17245" spans="12:12">
      <c r="L17245" s="16" t="str">
        <f t="shared" si="525"/>
        <v>OP</v>
      </c>
    </row>
    <row r="17246" spans="12:12">
      <c r="L17246" s="16" t="str">
        <f t="shared" si="525"/>
        <v>OP</v>
      </c>
    </row>
    <row r="17247" spans="12:12">
      <c r="L17247" s="16" t="str">
        <f t="shared" si="525"/>
        <v>OP</v>
      </c>
    </row>
    <row r="17248" spans="12:12">
      <c r="L17248" s="16" t="str">
        <f t="shared" si="525"/>
        <v>OP</v>
      </c>
    </row>
    <row r="17249" spans="12:12">
      <c r="L17249" s="16" t="str">
        <f t="shared" si="525"/>
        <v>OP</v>
      </c>
    </row>
    <row r="17250" spans="12:12">
      <c r="L17250" s="16" t="str">
        <f t="shared" si="525"/>
        <v>OP</v>
      </c>
    </row>
    <row r="17251" spans="12:12">
      <c r="L17251" s="16" t="str">
        <f t="shared" si="525"/>
        <v>OP</v>
      </c>
    </row>
    <row r="17252" spans="12:12">
      <c r="L17252" s="16" t="str">
        <f t="shared" si="525"/>
        <v>OP</v>
      </c>
    </row>
    <row r="17253" spans="12:12">
      <c r="L17253" s="16" t="str">
        <f t="shared" si="525"/>
        <v>OP</v>
      </c>
    </row>
    <row r="17254" spans="12:12">
      <c r="L17254" s="16" t="str">
        <f t="shared" si="525"/>
        <v>OP</v>
      </c>
    </row>
    <row r="17255" spans="12:12">
      <c r="L17255" s="16" t="str">
        <f t="shared" si="525"/>
        <v>OP</v>
      </c>
    </row>
    <row r="17256" spans="12:12">
      <c r="L17256" s="16" t="str">
        <f t="shared" si="525"/>
        <v>OP</v>
      </c>
    </row>
    <row r="17257" spans="12:12">
      <c r="L17257" s="16" t="str">
        <f t="shared" si="525"/>
        <v>OP</v>
      </c>
    </row>
    <row r="17258" spans="12:12">
      <c r="L17258" s="16" t="str">
        <f t="shared" si="525"/>
        <v>OP</v>
      </c>
    </row>
    <row r="17259" spans="12:12">
      <c r="L17259" s="16" t="str">
        <f t="shared" si="525"/>
        <v>OP</v>
      </c>
    </row>
    <row r="17260" spans="12:12">
      <c r="L17260" s="16" t="str">
        <f t="shared" si="525"/>
        <v>OP</v>
      </c>
    </row>
    <row r="17261" spans="12:12">
      <c r="L17261" s="16" t="str">
        <f t="shared" si="525"/>
        <v>OP</v>
      </c>
    </row>
    <row r="17262" spans="12:12">
      <c r="L17262" s="16" t="str">
        <f t="shared" si="525"/>
        <v>OP</v>
      </c>
    </row>
    <row r="17263" spans="12:12">
      <c r="L17263" s="16" t="str">
        <f t="shared" si="525"/>
        <v>OP</v>
      </c>
    </row>
    <row r="17264" spans="12:12">
      <c r="L17264" s="16" t="str">
        <f t="shared" si="525"/>
        <v>OP</v>
      </c>
    </row>
    <row r="17265" spans="12:12">
      <c r="L17265" s="16" t="str">
        <f t="shared" si="525"/>
        <v>OP</v>
      </c>
    </row>
    <row r="17266" spans="12:12">
      <c r="L17266" s="16" t="str">
        <f t="shared" si="525"/>
        <v>OP</v>
      </c>
    </row>
    <row r="17267" spans="12:12">
      <c r="L17267" s="16" t="str">
        <f t="shared" si="525"/>
        <v>OP</v>
      </c>
    </row>
    <row r="17268" spans="12:12">
      <c r="L17268" s="16" t="str">
        <f t="shared" si="525"/>
        <v>OP</v>
      </c>
    </row>
    <row r="17269" spans="12:12">
      <c r="L17269" s="16" t="str">
        <f t="shared" si="525"/>
        <v>OP</v>
      </c>
    </row>
    <row r="17270" spans="12:12">
      <c r="L17270" s="16" t="str">
        <f t="shared" si="525"/>
        <v>OP</v>
      </c>
    </row>
    <row r="17271" spans="12:12">
      <c r="L17271" s="16" t="str">
        <f t="shared" si="525"/>
        <v>OP</v>
      </c>
    </row>
    <row r="17272" spans="12:12">
      <c r="L17272" s="16" t="str">
        <f t="shared" si="525"/>
        <v>OP</v>
      </c>
    </row>
    <row r="17273" spans="12:12">
      <c r="L17273" s="16" t="str">
        <f t="shared" si="525"/>
        <v>OP</v>
      </c>
    </row>
    <row r="17274" spans="12:12">
      <c r="L17274" s="16" t="str">
        <f t="shared" si="525"/>
        <v>OP</v>
      </c>
    </row>
    <row r="17275" spans="12:12">
      <c r="L17275" s="16" t="str">
        <f t="shared" si="525"/>
        <v>OP</v>
      </c>
    </row>
    <row r="17276" spans="12:12">
      <c r="L17276" s="16" t="str">
        <f t="shared" si="525"/>
        <v>OP</v>
      </c>
    </row>
    <row r="17277" spans="12:12">
      <c r="L17277" s="16" t="str">
        <f t="shared" si="525"/>
        <v>OP</v>
      </c>
    </row>
    <row r="17278" spans="12:12">
      <c r="L17278" s="16" t="str">
        <f t="shared" si="525"/>
        <v>OP</v>
      </c>
    </row>
    <row r="17279" spans="12:12">
      <c r="L17279" s="16" t="str">
        <f t="shared" si="525"/>
        <v>OP</v>
      </c>
    </row>
    <row r="17280" spans="12:12">
      <c r="L17280" s="16" t="str">
        <f t="shared" si="525"/>
        <v>OP</v>
      </c>
    </row>
    <row r="17281" spans="12:12">
      <c r="L17281" s="16" t="str">
        <f t="shared" si="525"/>
        <v>OP</v>
      </c>
    </row>
    <row r="17282" spans="12:12">
      <c r="L17282" s="16" t="str">
        <f t="shared" si="525"/>
        <v>OP</v>
      </c>
    </row>
    <row r="17283" spans="12:12">
      <c r="L17283" s="16" t="str">
        <f t="shared" si="525"/>
        <v>OP</v>
      </c>
    </row>
    <row r="17284" spans="12:12">
      <c r="L17284" s="16" t="str">
        <f t="shared" si="525"/>
        <v>OP</v>
      </c>
    </row>
    <row r="17285" spans="12:12">
      <c r="L17285" s="16" t="str">
        <f t="shared" si="525"/>
        <v>OP</v>
      </c>
    </row>
    <row r="17286" spans="12:12">
      <c r="L17286" s="16" t="str">
        <f t="shared" ref="L17286:L17349" si="526">IF(J17286&lt;0.9993,"OP","")</f>
        <v>OP</v>
      </c>
    </row>
    <row r="17287" spans="12:12">
      <c r="L17287" s="16" t="str">
        <f t="shared" si="526"/>
        <v>OP</v>
      </c>
    </row>
    <row r="17288" spans="12:12">
      <c r="L17288" s="16" t="str">
        <f t="shared" si="526"/>
        <v>OP</v>
      </c>
    </row>
    <row r="17289" spans="12:12">
      <c r="L17289" s="16" t="str">
        <f t="shared" si="526"/>
        <v>OP</v>
      </c>
    </row>
    <row r="17290" spans="12:12">
      <c r="L17290" s="16" t="str">
        <f t="shared" si="526"/>
        <v>OP</v>
      </c>
    </row>
    <row r="17291" spans="12:12">
      <c r="L17291" s="16" t="str">
        <f t="shared" si="526"/>
        <v>OP</v>
      </c>
    </row>
    <row r="17292" spans="12:12">
      <c r="L17292" s="16" t="str">
        <f t="shared" si="526"/>
        <v>OP</v>
      </c>
    </row>
    <row r="17293" spans="12:12">
      <c r="L17293" s="16" t="str">
        <f t="shared" si="526"/>
        <v>OP</v>
      </c>
    </row>
    <row r="17294" spans="12:12">
      <c r="L17294" s="16" t="str">
        <f t="shared" si="526"/>
        <v>OP</v>
      </c>
    </row>
    <row r="17295" spans="12:12">
      <c r="L17295" s="16" t="str">
        <f t="shared" si="526"/>
        <v>OP</v>
      </c>
    </row>
    <row r="17296" spans="12:12">
      <c r="L17296" s="16" t="str">
        <f t="shared" si="526"/>
        <v>OP</v>
      </c>
    </row>
    <row r="17297" spans="12:12">
      <c r="L17297" s="16" t="str">
        <f t="shared" si="526"/>
        <v>OP</v>
      </c>
    </row>
    <row r="17298" spans="12:12">
      <c r="L17298" s="16" t="str">
        <f t="shared" si="526"/>
        <v>OP</v>
      </c>
    </row>
    <row r="17299" spans="12:12">
      <c r="L17299" s="16" t="str">
        <f t="shared" si="526"/>
        <v>OP</v>
      </c>
    </row>
    <row r="17300" spans="12:12">
      <c r="L17300" s="16" t="str">
        <f t="shared" si="526"/>
        <v>OP</v>
      </c>
    </row>
    <row r="17301" spans="12:12">
      <c r="L17301" s="16" t="str">
        <f t="shared" si="526"/>
        <v>OP</v>
      </c>
    </row>
    <row r="17302" spans="12:12">
      <c r="L17302" s="16" t="str">
        <f t="shared" si="526"/>
        <v>OP</v>
      </c>
    </row>
    <row r="17303" spans="12:12">
      <c r="L17303" s="16" t="str">
        <f t="shared" si="526"/>
        <v>OP</v>
      </c>
    </row>
    <row r="17304" spans="12:12">
      <c r="L17304" s="16" t="str">
        <f t="shared" si="526"/>
        <v>OP</v>
      </c>
    </row>
    <row r="17305" spans="12:12">
      <c r="L17305" s="16" t="str">
        <f t="shared" si="526"/>
        <v>OP</v>
      </c>
    </row>
    <row r="17306" spans="12:12">
      <c r="L17306" s="16" t="str">
        <f t="shared" si="526"/>
        <v>OP</v>
      </c>
    </row>
    <row r="17307" spans="12:12">
      <c r="L17307" s="16" t="str">
        <f t="shared" si="526"/>
        <v>OP</v>
      </c>
    </row>
    <row r="17308" spans="12:12">
      <c r="L17308" s="16" t="str">
        <f t="shared" si="526"/>
        <v>OP</v>
      </c>
    </row>
    <row r="17309" spans="12:12">
      <c r="L17309" s="16" t="str">
        <f t="shared" si="526"/>
        <v>OP</v>
      </c>
    </row>
    <row r="17310" spans="12:12">
      <c r="L17310" s="16" t="str">
        <f t="shared" si="526"/>
        <v>OP</v>
      </c>
    </row>
    <row r="17311" spans="12:12">
      <c r="L17311" s="16" t="str">
        <f t="shared" si="526"/>
        <v>OP</v>
      </c>
    </row>
    <row r="17312" spans="12:12">
      <c r="L17312" s="16" t="str">
        <f t="shared" si="526"/>
        <v>OP</v>
      </c>
    </row>
    <row r="17313" spans="12:12">
      <c r="L17313" s="16" t="str">
        <f t="shared" si="526"/>
        <v>OP</v>
      </c>
    </row>
    <row r="17314" spans="12:12">
      <c r="L17314" s="16" t="str">
        <f t="shared" si="526"/>
        <v>OP</v>
      </c>
    </row>
    <row r="17315" spans="12:12">
      <c r="L17315" s="16" t="str">
        <f t="shared" si="526"/>
        <v>OP</v>
      </c>
    </row>
    <row r="17316" spans="12:12">
      <c r="L17316" s="16" t="str">
        <f t="shared" si="526"/>
        <v>OP</v>
      </c>
    </row>
    <row r="17317" spans="12:12">
      <c r="L17317" s="16" t="str">
        <f t="shared" si="526"/>
        <v>OP</v>
      </c>
    </row>
    <row r="17318" spans="12:12">
      <c r="L17318" s="16" t="str">
        <f t="shared" si="526"/>
        <v>OP</v>
      </c>
    </row>
    <row r="17319" spans="12:12">
      <c r="L17319" s="16" t="str">
        <f t="shared" si="526"/>
        <v>OP</v>
      </c>
    </row>
    <row r="17320" spans="12:12">
      <c r="L17320" s="16" t="str">
        <f t="shared" si="526"/>
        <v>OP</v>
      </c>
    </row>
    <row r="17321" spans="12:12">
      <c r="L17321" s="16" t="str">
        <f t="shared" si="526"/>
        <v>OP</v>
      </c>
    </row>
    <row r="17322" spans="12:12">
      <c r="L17322" s="16" t="str">
        <f t="shared" si="526"/>
        <v>OP</v>
      </c>
    </row>
    <row r="17323" spans="12:12">
      <c r="L17323" s="16" t="str">
        <f t="shared" si="526"/>
        <v>OP</v>
      </c>
    </row>
    <row r="17324" spans="12:12">
      <c r="L17324" s="16" t="str">
        <f t="shared" si="526"/>
        <v>OP</v>
      </c>
    </row>
    <row r="17325" spans="12:12">
      <c r="L17325" s="16" t="str">
        <f t="shared" si="526"/>
        <v>OP</v>
      </c>
    </row>
    <row r="17326" spans="12:12">
      <c r="L17326" s="16" t="str">
        <f t="shared" si="526"/>
        <v>OP</v>
      </c>
    </row>
    <row r="17327" spans="12:12">
      <c r="L17327" s="16" t="str">
        <f t="shared" si="526"/>
        <v>OP</v>
      </c>
    </row>
    <row r="17328" spans="12:12">
      <c r="L17328" s="16" t="str">
        <f t="shared" si="526"/>
        <v>OP</v>
      </c>
    </row>
    <row r="17329" spans="12:12">
      <c r="L17329" s="16" t="str">
        <f t="shared" si="526"/>
        <v>OP</v>
      </c>
    </row>
    <row r="17330" spans="12:12">
      <c r="L17330" s="16" t="str">
        <f t="shared" si="526"/>
        <v>OP</v>
      </c>
    </row>
    <row r="17331" spans="12:12">
      <c r="L17331" s="16" t="str">
        <f t="shared" si="526"/>
        <v>OP</v>
      </c>
    </row>
    <row r="17332" spans="12:12">
      <c r="L17332" s="16" t="str">
        <f t="shared" si="526"/>
        <v>OP</v>
      </c>
    </row>
    <row r="17333" spans="12:12">
      <c r="L17333" s="16" t="str">
        <f t="shared" si="526"/>
        <v>OP</v>
      </c>
    </row>
    <row r="17334" spans="12:12">
      <c r="L17334" s="16" t="str">
        <f t="shared" si="526"/>
        <v>OP</v>
      </c>
    </row>
    <row r="17335" spans="12:12">
      <c r="L17335" s="16" t="str">
        <f t="shared" si="526"/>
        <v>OP</v>
      </c>
    </row>
    <row r="17336" spans="12:12">
      <c r="L17336" s="16" t="str">
        <f t="shared" si="526"/>
        <v>OP</v>
      </c>
    </row>
    <row r="17337" spans="12:12">
      <c r="L17337" s="16" t="str">
        <f t="shared" si="526"/>
        <v>OP</v>
      </c>
    </row>
    <row r="17338" spans="12:12">
      <c r="L17338" s="16" t="str">
        <f t="shared" si="526"/>
        <v>OP</v>
      </c>
    </row>
    <row r="17339" spans="12:12">
      <c r="L17339" s="16" t="str">
        <f t="shared" si="526"/>
        <v>OP</v>
      </c>
    </row>
    <row r="17340" spans="12:12">
      <c r="L17340" s="16" t="str">
        <f t="shared" si="526"/>
        <v>OP</v>
      </c>
    </row>
    <row r="17341" spans="12:12">
      <c r="L17341" s="16" t="str">
        <f t="shared" si="526"/>
        <v>OP</v>
      </c>
    </row>
    <row r="17342" spans="12:12">
      <c r="L17342" s="16" t="str">
        <f t="shared" si="526"/>
        <v>OP</v>
      </c>
    </row>
    <row r="17343" spans="12:12">
      <c r="L17343" s="16" t="str">
        <f t="shared" si="526"/>
        <v>OP</v>
      </c>
    </row>
    <row r="17344" spans="12:12">
      <c r="L17344" s="16" t="str">
        <f t="shared" si="526"/>
        <v>OP</v>
      </c>
    </row>
    <row r="17345" spans="12:12">
      <c r="L17345" s="16" t="str">
        <f t="shared" si="526"/>
        <v>OP</v>
      </c>
    </row>
    <row r="17346" spans="12:12">
      <c r="L17346" s="16" t="str">
        <f t="shared" si="526"/>
        <v>OP</v>
      </c>
    </row>
    <row r="17347" spans="12:12">
      <c r="L17347" s="16" t="str">
        <f t="shared" si="526"/>
        <v>OP</v>
      </c>
    </row>
    <row r="17348" spans="12:12">
      <c r="L17348" s="16" t="str">
        <f t="shared" si="526"/>
        <v>OP</v>
      </c>
    </row>
    <row r="17349" spans="12:12">
      <c r="L17349" s="16" t="str">
        <f t="shared" si="526"/>
        <v>OP</v>
      </c>
    </row>
    <row r="17350" spans="12:12">
      <c r="L17350" s="16" t="str">
        <f t="shared" ref="L17350:L17413" si="527">IF(J17350&lt;0.9993,"OP","")</f>
        <v>OP</v>
      </c>
    </row>
    <row r="17351" spans="12:12">
      <c r="L17351" s="16" t="str">
        <f t="shared" si="527"/>
        <v>OP</v>
      </c>
    </row>
    <row r="17352" spans="12:12">
      <c r="L17352" s="16" t="str">
        <f t="shared" si="527"/>
        <v>OP</v>
      </c>
    </row>
    <row r="17353" spans="12:12">
      <c r="L17353" s="16" t="str">
        <f t="shared" si="527"/>
        <v>OP</v>
      </c>
    </row>
    <row r="17354" spans="12:12">
      <c r="L17354" s="16" t="str">
        <f t="shared" si="527"/>
        <v>OP</v>
      </c>
    </row>
    <row r="17355" spans="12:12">
      <c r="L17355" s="16" t="str">
        <f t="shared" si="527"/>
        <v>OP</v>
      </c>
    </row>
    <row r="17356" spans="12:12">
      <c r="L17356" s="16" t="str">
        <f t="shared" si="527"/>
        <v>OP</v>
      </c>
    </row>
    <row r="17357" spans="12:12">
      <c r="L17357" s="16" t="str">
        <f t="shared" si="527"/>
        <v>OP</v>
      </c>
    </row>
    <row r="17358" spans="12:12">
      <c r="L17358" s="16" t="str">
        <f t="shared" si="527"/>
        <v>OP</v>
      </c>
    </row>
    <row r="17359" spans="12:12">
      <c r="L17359" s="16" t="str">
        <f t="shared" si="527"/>
        <v>OP</v>
      </c>
    </row>
    <row r="17360" spans="12:12">
      <c r="L17360" s="16" t="str">
        <f t="shared" si="527"/>
        <v>OP</v>
      </c>
    </row>
    <row r="17361" spans="12:12">
      <c r="L17361" s="16" t="str">
        <f t="shared" si="527"/>
        <v>OP</v>
      </c>
    </row>
    <row r="17362" spans="12:12">
      <c r="L17362" s="16" t="str">
        <f t="shared" si="527"/>
        <v>OP</v>
      </c>
    </row>
    <row r="17363" spans="12:12">
      <c r="L17363" s="16" t="str">
        <f t="shared" si="527"/>
        <v>OP</v>
      </c>
    </row>
    <row r="17364" spans="12:12">
      <c r="L17364" s="16" t="str">
        <f t="shared" si="527"/>
        <v>OP</v>
      </c>
    </row>
    <row r="17365" spans="12:12">
      <c r="L17365" s="16" t="str">
        <f t="shared" si="527"/>
        <v>OP</v>
      </c>
    </row>
    <row r="17366" spans="12:12">
      <c r="L17366" s="16" t="str">
        <f t="shared" si="527"/>
        <v>OP</v>
      </c>
    </row>
    <row r="17367" spans="12:12">
      <c r="L17367" s="16" t="str">
        <f t="shared" si="527"/>
        <v>OP</v>
      </c>
    </row>
    <row r="17368" spans="12:12">
      <c r="L17368" s="16" t="str">
        <f t="shared" si="527"/>
        <v>OP</v>
      </c>
    </row>
    <row r="17369" spans="12:12">
      <c r="L17369" s="16" t="str">
        <f t="shared" si="527"/>
        <v>OP</v>
      </c>
    </row>
    <row r="17370" spans="12:12">
      <c r="L17370" s="16" t="str">
        <f t="shared" si="527"/>
        <v>OP</v>
      </c>
    </row>
    <row r="17371" spans="12:12">
      <c r="L17371" s="16" t="str">
        <f t="shared" si="527"/>
        <v>OP</v>
      </c>
    </row>
    <row r="17372" spans="12:12">
      <c r="L17372" s="16" t="str">
        <f t="shared" si="527"/>
        <v>OP</v>
      </c>
    </row>
    <row r="17373" spans="12:12">
      <c r="L17373" s="16" t="str">
        <f t="shared" si="527"/>
        <v>OP</v>
      </c>
    </row>
    <row r="17374" spans="12:12">
      <c r="L17374" s="16" t="str">
        <f t="shared" si="527"/>
        <v>OP</v>
      </c>
    </row>
    <row r="17375" spans="12:12">
      <c r="L17375" s="16" t="str">
        <f t="shared" si="527"/>
        <v>OP</v>
      </c>
    </row>
    <row r="17376" spans="12:12">
      <c r="L17376" s="16" t="str">
        <f t="shared" si="527"/>
        <v>OP</v>
      </c>
    </row>
    <row r="17377" spans="12:12">
      <c r="L17377" s="16" t="str">
        <f t="shared" si="527"/>
        <v>OP</v>
      </c>
    </row>
    <row r="17378" spans="12:12">
      <c r="L17378" s="16" t="str">
        <f t="shared" si="527"/>
        <v>OP</v>
      </c>
    </row>
    <row r="17379" spans="12:12">
      <c r="L17379" s="16" t="str">
        <f t="shared" si="527"/>
        <v>OP</v>
      </c>
    </row>
    <row r="17380" spans="12:12">
      <c r="L17380" s="16" t="str">
        <f t="shared" si="527"/>
        <v>OP</v>
      </c>
    </row>
    <row r="17381" spans="12:12">
      <c r="L17381" s="16" t="str">
        <f t="shared" si="527"/>
        <v>OP</v>
      </c>
    </row>
    <row r="17382" spans="12:12">
      <c r="L17382" s="16" t="str">
        <f t="shared" si="527"/>
        <v>OP</v>
      </c>
    </row>
    <row r="17383" spans="12:12">
      <c r="L17383" s="16" t="str">
        <f t="shared" si="527"/>
        <v>OP</v>
      </c>
    </row>
    <row r="17384" spans="12:12">
      <c r="L17384" s="16" t="str">
        <f t="shared" si="527"/>
        <v>OP</v>
      </c>
    </row>
    <row r="17385" spans="12:12">
      <c r="L17385" s="16" t="str">
        <f t="shared" si="527"/>
        <v>OP</v>
      </c>
    </row>
    <row r="17386" spans="12:12">
      <c r="L17386" s="16" t="str">
        <f t="shared" si="527"/>
        <v>OP</v>
      </c>
    </row>
    <row r="17387" spans="12:12">
      <c r="L17387" s="16" t="str">
        <f t="shared" si="527"/>
        <v>OP</v>
      </c>
    </row>
    <row r="17388" spans="12:12">
      <c r="L17388" s="16" t="str">
        <f t="shared" si="527"/>
        <v>OP</v>
      </c>
    </row>
    <row r="17389" spans="12:12">
      <c r="L17389" s="16" t="str">
        <f t="shared" si="527"/>
        <v>OP</v>
      </c>
    </row>
    <row r="17390" spans="12:12">
      <c r="L17390" s="16" t="str">
        <f t="shared" si="527"/>
        <v>OP</v>
      </c>
    </row>
    <row r="17391" spans="12:12">
      <c r="L17391" s="16" t="str">
        <f t="shared" si="527"/>
        <v>OP</v>
      </c>
    </row>
    <row r="17392" spans="12:12">
      <c r="L17392" s="16" t="str">
        <f t="shared" si="527"/>
        <v>OP</v>
      </c>
    </row>
    <row r="17393" spans="12:12">
      <c r="L17393" s="16" t="str">
        <f t="shared" si="527"/>
        <v>OP</v>
      </c>
    </row>
    <row r="17394" spans="12:12">
      <c r="L17394" s="16" t="str">
        <f t="shared" si="527"/>
        <v>OP</v>
      </c>
    </row>
    <row r="17395" spans="12:12">
      <c r="L17395" s="16" t="str">
        <f t="shared" si="527"/>
        <v>OP</v>
      </c>
    </row>
    <row r="17396" spans="12:12">
      <c r="L17396" s="16" t="str">
        <f t="shared" si="527"/>
        <v>OP</v>
      </c>
    </row>
    <row r="17397" spans="12:12">
      <c r="L17397" s="16" t="str">
        <f t="shared" si="527"/>
        <v>OP</v>
      </c>
    </row>
    <row r="17398" spans="12:12">
      <c r="L17398" s="16" t="str">
        <f t="shared" si="527"/>
        <v>OP</v>
      </c>
    </row>
    <row r="17399" spans="12:12">
      <c r="L17399" s="16" t="str">
        <f t="shared" si="527"/>
        <v>OP</v>
      </c>
    </row>
    <row r="17400" spans="12:12">
      <c r="L17400" s="16" t="str">
        <f t="shared" si="527"/>
        <v>OP</v>
      </c>
    </row>
    <row r="17401" spans="12:12">
      <c r="L17401" s="16" t="str">
        <f t="shared" si="527"/>
        <v>OP</v>
      </c>
    </row>
    <row r="17402" spans="12:12">
      <c r="L17402" s="16" t="str">
        <f t="shared" si="527"/>
        <v>OP</v>
      </c>
    </row>
    <row r="17403" spans="12:12">
      <c r="L17403" s="16" t="str">
        <f t="shared" si="527"/>
        <v>OP</v>
      </c>
    </row>
    <row r="17404" spans="12:12">
      <c r="L17404" s="16" t="str">
        <f t="shared" si="527"/>
        <v>OP</v>
      </c>
    </row>
    <row r="17405" spans="12:12">
      <c r="L17405" s="16" t="str">
        <f t="shared" si="527"/>
        <v>OP</v>
      </c>
    </row>
    <row r="17406" spans="12:12">
      <c r="L17406" s="16" t="str">
        <f t="shared" si="527"/>
        <v>OP</v>
      </c>
    </row>
    <row r="17407" spans="12:12">
      <c r="L17407" s="16" t="str">
        <f t="shared" si="527"/>
        <v>OP</v>
      </c>
    </row>
    <row r="17408" spans="12:12">
      <c r="L17408" s="16" t="str">
        <f t="shared" si="527"/>
        <v>OP</v>
      </c>
    </row>
    <row r="17409" spans="12:12">
      <c r="L17409" s="16" t="str">
        <f t="shared" si="527"/>
        <v>OP</v>
      </c>
    </row>
    <row r="17410" spans="12:12">
      <c r="L17410" s="16" t="str">
        <f t="shared" si="527"/>
        <v>OP</v>
      </c>
    </row>
    <row r="17411" spans="12:12">
      <c r="L17411" s="16" t="str">
        <f t="shared" si="527"/>
        <v>OP</v>
      </c>
    </row>
    <row r="17412" spans="12:12">
      <c r="L17412" s="16" t="str">
        <f t="shared" si="527"/>
        <v>OP</v>
      </c>
    </row>
    <row r="17413" spans="12:12">
      <c r="L17413" s="16" t="str">
        <f t="shared" si="527"/>
        <v>OP</v>
      </c>
    </row>
    <row r="17414" spans="12:12">
      <c r="L17414" s="16" t="str">
        <f t="shared" ref="L17414:L17477" si="528">IF(J17414&lt;0.9993,"OP","")</f>
        <v>OP</v>
      </c>
    </row>
    <row r="17415" spans="12:12">
      <c r="L17415" s="16" t="str">
        <f t="shared" si="528"/>
        <v>OP</v>
      </c>
    </row>
    <row r="17416" spans="12:12">
      <c r="L17416" s="16" t="str">
        <f t="shared" si="528"/>
        <v>OP</v>
      </c>
    </row>
    <row r="17417" spans="12:12">
      <c r="L17417" s="16" t="str">
        <f t="shared" si="528"/>
        <v>OP</v>
      </c>
    </row>
    <row r="17418" spans="12:12">
      <c r="L17418" s="16" t="str">
        <f t="shared" si="528"/>
        <v>OP</v>
      </c>
    </row>
    <row r="17419" spans="12:12">
      <c r="L17419" s="16" t="str">
        <f t="shared" si="528"/>
        <v>OP</v>
      </c>
    </row>
    <row r="17420" spans="12:12">
      <c r="L17420" s="16" t="str">
        <f t="shared" si="528"/>
        <v>OP</v>
      </c>
    </row>
    <row r="17421" spans="12:12">
      <c r="L17421" s="16" t="str">
        <f t="shared" si="528"/>
        <v>OP</v>
      </c>
    </row>
    <row r="17422" spans="12:12">
      <c r="L17422" s="16" t="str">
        <f t="shared" si="528"/>
        <v>OP</v>
      </c>
    </row>
    <row r="17423" spans="12:12">
      <c r="L17423" s="16" t="str">
        <f t="shared" si="528"/>
        <v>OP</v>
      </c>
    </row>
    <row r="17424" spans="12:12">
      <c r="L17424" s="16" t="str">
        <f t="shared" si="528"/>
        <v>OP</v>
      </c>
    </row>
    <row r="17425" spans="12:12">
      <c r="L17425" s="16" t="str">
        <f t="shared" si="528"/>
        <v>OP</v>
      </c>
    </row>
    <row r="17426" spans="12:12">
      <c r="L17426" s="16" t="str">
        <f t="shared" si="528"/>
        <v>OP</v>
      </c>
    </row>
    <row r="17427" spans="12:12">
      <c r="L17427" s="16" t="str">
        <f t="shared" si="528"/>
        <v>OP</v>
      </c>
    </row>
    <row r="17428" spans="12:12">
      <c r="L17428" s="16" t="str">
        <f t="shared" si="528"/>
        <v>OP</v>
      </c>
    </row>
    <row r="17429" spans="12:12">
      <c r="L17429" s="16" t="str">
        <f t="shared" si="528"/>
        <v>OP</v>
      </c>
    </row>
    <row r="17430" spans="12:12">
      <c r="L17430" s="16" t="str">
        <f t="shared" si="528"/>
        <v>OP</v>
      </c>
    </row>
    <row r="17431" spans="12:12">
      <c r="L17431" s="16" t="str">
        <f t="shared" si="528"/>
        <v>OP</v>
      </c>
    </row>
    <row r="17432" spans="12:12">
      <c r="L17432" s="16" t="str">
        <f t="shared" si="528"/>
        <v>OP</v>
      </c>
    </row>
    <row r="17433" spans="12:12">
      <c r="L17433" s="16" t="str">
        <f t="shared" si="528"/>
        <v>OP</v>
      </c>
    </row>
    <row r="17434" spans="12:12">
      <c r="L17434" s="16" t="str">
        <f t="shared" si="528"/>
        <v>OP</v>
      </c>
    </row>
    <row r="17435" spans="12:12">
      <c r="L17435" s="16" t="str">
        <f t="shared" si="528"/>
        <v>OP</v>
      </c>
    </row>
    <row r="17436" spans="12:12">
      <c r="L17436" s="16" t="str">
        <f t="shared" si="528"/>
        <v>OP</v>
      </c>
    </row>
    <row r="17437" spans="12:12">
      <c r="L17437" s="16" t="str">
        <f t="shared" si="528"/>
        <v>OP</v>
      </c>
    </row>
    <row r="17438" spans="12:12">
      <c r="L17438" s="16" t="str">
        <f t="shared" si="528"/>
        <v>OP</v>
      </c>
    </row>
    <row r="17439" spans="12:12">
      <c r="L17439" s="16" t="str">
        <f t="shared" si="528"/>
        <v>OP</v>
      </c>
    </row>
    <row r="17440" spans="12:12">
      <c r="L17440" s="16" t="str">
        <f t="shared" si="528"/>
        <v>OP</v>
      </c>
    </row>
    <row r="17441" spans="12:12">
      <c r="L17441" s="16" t="str">
        <f t="shared" si="528"/>
        <v>OP</v>
      </c>
    </row>
    <row r="17442" spans="12:12">
      <c r="L17442" s="16" t="str">
        <f t="shared" si="528"/>
        <v>OP</v>
      </c>
    </row>
    <row r="17443" spans="12:12">
      <c r="L17443" s="16" t="str">
        <f t="shared" si="528"/>
        <v>OP</v>
      </c>
    </row>
    <row r="17444" spans="12:12">
      <c r="L17444" s="16" t="str">
        <f t="shared" si="528"/>
        <v>OP</v>
      </c>
    </row>
    <row r="17445" spans="12:12">
      <c r="L17445" s="16" t="str">
        <f t="shared" si="528"/>
        <v>OP</v>
      </c>
    </row>
    <row r="17446" spans="12:12">
      <c r="L17446" s="16" t="str">
        <f t="shared" si="528"/>
        <v>OP</v>
      </c>
    </row>
    <row r="17447" spans="12:12">
      <c r="L17447" s="16" t="str">
        <f t="shared" si="528"/>
        <v>OP</v>
      </c>
    </row>
    <row r="17448" spans="12:12">
      <c r="L17448" s="16" t="str">
        <f t="shared" si="528"/>
        <v>OP</v>
      </c>
    </row>
    <row r="17449" spans="12:12">
      <c r="L17449" s="16" t="str">
        <f t="shared" si="528"/>
        <v>OP</v>
      </c>
    </row>
    <row r="17450" spans="12:12">
      <c r="L17450" s="16" t="str">
        <f t="shared" si="528"/>
        <v>OP</v>
      </c>
    </row>
    <row r="17451" spans="12:12">
      <c r="L17451" s="16" t="str">
        <f t="shared" si="528"/>
        <v>OP</v>
      </c>
    </row>
    <row r="17452" spans="12:12">
      <c r="L17452" s="16" t="str">
        <f t="shared" si="528"/>
        <v>OP</v>
      </c>
    </row>
    <row r="17453" spans="12:12">
      <c r="L17453" s="16" t="str">
        <f t="shared" si="528"/>
        <v>OP</v>
      </c>
    </row>
    <row r="17454" spans="12:12">
      <c r="L17454" s="16" t="str">
        <f t="shared" si="528"/>
        <v>OP</v>
      </c>
    </row>
    <row r="17455" spans="12:12">
      <c r="L17455" s="16" t="str">
        <f t="shared" si="528"/>
        <v>OP</v>
      </c>
    </row>
    <row r="17456" spans="12:12">
      <c r="L17456" s="16" t="str">
        <f t="shared" si="528"/>
        <v>OP</v>
      </c>
    </row>
    <row r="17457" spans="12:12">
      <c r="L17457" s="16" t="str">
        <f t="shared" si="528"/>
        <v>OP</v>
      </c>
    </row>
    <row r="17458" spans="12:12">
      <c r="L17458" s="16" t="str">
        <f t="shared" si="528"/>
        <v>OP</v>
      </c>
    </row>
    <row r="17459" spans="12:12">
      <c r="L17459" s="16" t="str">
        <f t="shared" si="528"/>
        <v>OP</v>
      </c>
    </row>
    <row r="17460" spans="12:12">
      <c r="L17460" s="16" t="str">
        <f t="shared" si="528"/>
        <v>OP</v>
      </c>
    </row>
    <row r="17461" spans="12:12">
      <c r="L17461" s="16" t="str">
        <f t="shared" si="528"/>
        <v>OP</v>
      </c>
    </row>
    <row r="17462" spans="12:12">
      <c r="L17462" s="16" t="str">
        <f t="shared" si="528"/>
        <v>OP</v>
      </c>
    </row>
    <row r="17463" spans="12:12">
      <c r="L17463" s="16" t="str">
        <f t="shared" si="528"/>
        <v>OP</v>
      </c>
    </row>
    <row r="17464" spans="12:12">
      <c r="L17464" s="16" t="str">
        <f t="shared" si="528"/>
        <v>OP</v>
      </c>
    </row>
    <row r="17465" spans="12:12">
      <c r="L17465" s="16" t="str">
        <f t="shared" si="528"/>
        <v>OP</v>
      </c>
    </row>
    <row r="17466" spans="12:12">
      <c r="L17466" s="16" t="str">
        <f t="shared" si="528"/>
        <v>OP</v>
      </c>
    </row>
    <row r="17467" spans="12:12">
      <c r="L17467" s="16" t="str">
        <f t="shared" si="528"/>
        <v>OP</v>
      </c>
    </row>
    <row r="17468" spans="12:12">
      <c r="L17468" s="16" t="str">
        <f t="shared" si="528"/>
        <v>OP</v>
      </c>
    </row>
    <row r="17469" spans="12:12">
      <c r="L17469" s="16" t="str">
        <f t="shared" si="528"/>
        <v>OP</v>
      </c>
    </row>
    <row r="17470" spans="12:12">
      <c r="L17470" s="16" t="str">
        <f t="shared" si="528"/>
        <v>OP</v>
      </c>
    </row>
    <row r="17471" spans="12:12">
      <c r="L17471" s="16" t="str">
        <f t="shared" si="528"/>
        <v>OP</v>
      </c>
    </row>
    <row r="17472" spans="12:12">
      <c r="L17472" s="16" t="str">
        <f t="shared" si="528"/>
        <v>OP</v>
      </c>
    </row>
    <row r="17473" spans="12:12">
      <c r="L17473" s="16" t="str">
        <f t="shared" si="528"/>
        <v>OP</v>
      </c>
    </row>
    <row r="17474" spans="12:12">
      <c r="L17474" s="16" t="str">
        <f t="shared" si="528"/>
        <v>OP</v>
      </c>
    </row>
    <row r="17475" spans="12:12">
      <c r="L17475" s="16" t="str">
        <f t="shared" si="528"/>
        <v>OP</v>
      </c>
    </row>
    <row r="17476" spans="12:12">
      <c r="L17476" s="16" t="str">
        <f t="shared" si="528"/>
        <v>OP</v>
      </c>
    </row>
    <row r="17477" spans="12:12">
      <c r="L17477" s="16" t="str">
        <f t="shared" si="528"/>
        <v>OP</v>
      </c>
    </row>
    <row r="17478" spans="12:12">
      <c r="L17478" s="16" t="str">
        <f t="shared" ref="L17478:L17541" si="529">IF(J17478&lt;0.9993,"OP","")</f>
        <v>OP</v>
      </c>
    </row>
    <row r="17479" spans="12:12">
      <c r="L17479" s="16" t="str">
        <f t="shared" si="529"/>
        <v>OP</v>
      </c>
    </row>
    <row r="17480" spans="12:12">
      <c r="L17480" s="16" t="str">
        <f t="shared" si="529"/>
        <v>OP</v>
      </c>
    </row>
    <row r="17481" spans="12:12">
      <c r="L17481" s="16" t="str">
        <f t="shared" si="529"/>
        <v>OP</v>
      </c>
    </row>
    <row r="17482" spans="12:12">
      <c r="L17482" s="16" t="str">
        <f t="shared" si="529"/>
        <v>OP</v>
      </c>
    </row>
    <row r="17483" spans="12:12">
      <c r="L17483" s="16" t="str">
        <f t="shared" si="529"/>
        <v>OP</v>
      </c>
    </row>
    <row r="17484" spans="12:12">
      <c r="L17484" s="16" t="str">
        <f t="shared" si="529"/>
        <v>OP</v>
      </c>
    </row>
    <row r="17485" spans="12:12">
      <c r="L17485" s="16" t="str">
        <f t="shared" si="529"/>
        <v>OP</v>
      </c>
    </row>
    <row r="17486" spans="12:12">
      <c r="L17486" s="16" t="str">
        <f t="shared" si="529"/>
        <v>OP</v>
      </c>
    </row>
    <row r="17487" spans="12:12">
      <c r="L17487" s="16" t="str">
        <f t="shared" si="529"/>
        <v>OP</v>
      </c>
    </row>
    <row r="17488" spans="12:12">
      <c r="L17488" s="16" t="str">
        <f t="shared" si="529"/>
        <v>OP</v>
      </c>
    </row>
    <row r="17489" spans="12:12">
      <c r="L17489" s="16" t="str">
        <f t="shared" si="529"/>
        <v>OP</v>
      </c>
    </row>
    <row r="17490" spans="12:12">
      <c r="L17490" s="16" t="str">
        <f t="shared" si="529"/>
        <v>OP</v>
      </c>
    </row>
    <row r="17491" spans="12:12">
      <c r="L17491" s="16" t="str">
        <f t="shared" si="529"/>
        <v>OP</v>
      </c>
    </row>
    <row r="17492" spans="12:12">
      <c r="L17492" s="16" t="str">
        <f t="shared" si="529"/>
        <v>OP</v>
      </c>
    </row>
    <row r="17493" spans="12:12">
      <c r="L17493" s="16" t="str">
        <f t="shared" si="529"/>
        <v>OP</v>
      </c>
    </row>
    <row r="17494" spans="12:12">
      <c r="L17494" s="16" t="str">
        <f t="shared" si="529"/>
        <v>OP</v>
      </c>
    </row>
    <row r="17495" spans="12:12">
      <c r="L17495" s="16" t="str">
        <f t="shared" si="529"/>
        <v>OP</v>
      </c>
    </row>
    <row r="17496" spans="12:12">
      <c r="L17496" s="16" t="str">
        <f t="shared" si="529"/>
        <v>OP</v>
      </c>
    </row>
    <row r="17497" spans="12:12">
      <c r="L17497" s="16" t="str">
        <f t="shared" si="529"/>
        <v>OP</v>
      </c>
    </row>
    <row r="17498" spans="12:12">
      <c r="L17498" s="16" t="str">
        <f t="shared" si="529"/>
        <v>OP</v>
      </c>
    </row>
    <row r="17499" spans="12:12">
      <c r="L17499" s="16" t="str">
        <f t="shared" si="529"/>
        <v>OP</v>
      </c>
    </row>
    <row r="17500" spans="12:12">
      <c r="L17500" s="16" t="str">
        <f t="shared" si="529"/>
        <v>OP</v>
      </c>
    </row>
    <row r="17501" spans="12:12">
      <c r="L17501" s="16" t="str">
        <f t="shared" si="529"/>
        <v>OP</v>
      </c>
    </row>
    <row r="17502" spans="12:12">
      <c r="L17502" s="16" t="str">
        <f t="shared" si="529"/>
        <v>OP</v>
      </c>
    </row>
    <row r="17503" spans="12:12">
      <c r="L17503" s="16" t="str">
        <f t="shared" si="529"/>
        <v>OP</v>
      </c>
    </row>
    <row r="17504" spans="12:12">
      <c r="L17504" s="16" t="str">
        <f t="shared" si="529"/>
        <v>OP</v>
      </c>
    </row>
    <row r="17505" spans="12:12">
      <c r="L17505" s="16" t="str">
        <f t="shared" si="529"/>
        <v>OP</v>
      </c>
    </row>
    <row r="17506" spans="12:12">
      <c r="L17506" s="16" t="str">
        <f t="shared" si="529"/>
        <v>OP</v>
      </c>
    </row>
    <row r="17507" spans="12:12">
      <c r="L17507" s="16" t="str">
        <f t="shared" si="529"/>
        <v>OP</v>
      </c>
    </row>
    <row r="17508" spans="12:12">
      <c r="L17508" s="16" t="str">
        <f t="shared" si="529"/>
        <v>OP</v>
      </c>
    </row>
    <row r="17509" spans="12:12">
      <c r="L17509" s="16" t="str">
        <f t="shared" si="529"/>
        <v>OP</v>
      </c>
    </row>
    <row r="17510" spans="12:12">
      <c r="L17510" s="16" t="str">
        <f t="shared" si="529"/>
        <v>OP</v>
      </c>
    </row>
    <row r="17511" spans="12:12">
      <c r="L17511" s="16" t="str">
        <f t="shared" si="529"/>
        <v>OP</v>
      </c>
    </row>
    <row r="17512" spans="12:12">
      <c r="L17512" s="16" t="str">
        <f t="shared" si="529"/>
        <v>OP</v>
      </c>
    </row>
    <row r="17513" spans="12:12">
      <c r="L17513" s="16" t="str">
        <f t="shared" si="529"/>
        <v>OP</v>
      </c>
    </row>
    <row r="17514" spans="12:12">
      <c r="L17514" s="16" t="str">
        <f t="shared" si="529"/>
        <v>OP</v>
      </c>
    </row>
    <row r="17515" spans="12:12">
      <c r="L17515" s="16" t="str">
        <f t="shared" si="529"/>
        <v>OP</v>
      </c>
    </row>
    <row r="17516" spans="12:12">
      <c r="L17516" s="16" t="str">
        <f t="shared" si="529"/>
        <v>OP</v>
      </c>
    </row>
    <row r="17517" spans="12:12">
      <c r="L17517" s="16" t="str">
        <f t="shared" si="529"/>
        <v>OP</v>
      </c>
    </row>
    <row r="17518" spans="12:12">
      <c r="L17518" s="16" t="str">
        <f t="shared" si="529"/>
        <v>OP</v>
      </c>
    </row>
    <row r="17519" spans="12:12">
      <c r="L17519" s="16" t="str">
        <f t="shared" si="529"/>
        <v>OP</v>
      </c>
    </row>
    <row r="17520" spans="12:12">
      <c r="L17520" s="16" t="str">
        <f t="shared" si="529"/>
        <v>OP</v>
      </c>
    </row>
    <row r="17521" spans="12:12">
      <c r="L17521" s="16" t="str">
        <f t="shared" si="529"/>
        <v>OP</v>
      </c>
    </row>
    <row r="17522" spans="12:12">
      <c r="L17522" s="16" t="str">
        <f t="shared" si="529"/>
        <v>OP</v>
      </c>
    </row>
    <row r="17523" spans="12:12">
      <c r="L17523" s="16" t="str">
        <f t="shared" si="529"/>
        <v>OP</v>
      </c>
    </row>
    <row r="17524" spans="12:12">
      <c r="L17524" s="16" t="str">
        <f t="shared" si="529"/>
        <v>OP</v>
      </c>
    </row>
    <row r="17525" spans="12:12">
      <c r="L17525" s="16" t="str">
        <f t="shared" si="529"/>
        <v>OP</v>
      </c>
    </row>
    <row r="17526" spans="12:12">
      <c r="L17526" s="16" t="str">
        <f t="shared" si="529"/>
        <v>OP</v>
      </c>
    </row>
    <row r="17527" spans="12:12">
      <c r="L17527" s="16" t="str">
        <f t="shared" si="529"/>
        <v>OP</v>
      </c>
    </row>
    <row r="17528" spans="12:12">
      <c r="L17528" s="16" t="str">
        <f t="shared" si="529"/>
        <v>OP</v>
      </c>
    </row>
    <row r="17529" spans="12:12">
      <c r="L17529" s="16" t="str">
        <f t="shared" si="529"/>
        <v>OP</v>
      </c>
    </row>
    <row r="17530" spans="12:12">
      <c r="L17530" s="16" t="str">
        <f t="shared" si="529"/>
        <v>OP</v>
      </c>
    </row>
    <row r="17531" spans="12:12">
      <c r="L17531" s="16" t="str">
        <f t="shared" si="529"/>
        <v>OP</v>
      </c>
    </row>
    <row r="17532" spans="12:12">
      <c r="L17532" s="16" t="str">
        <f t="shared" si="529"/>
        <v>OP</v>
      </c>
    </row>
    <row r="17533" spans="12:12">
      <c r="L17533" s="16" t="str">
        <f t="shared" si="529"/>
        <v>OP</v>
      </c>
    </row>
    <row r="17534" spans="12:12">
      <c r="L17534" s="16" t="str">
        <f t="shared" si="529"/>
        <v>OP</v>
      </c>
    </row>
    <row r="17535" spans="12:12">
      <c r="L17535" s="16" t="str">
        <f t="shared" si="529"/>
        <v>OP</v>
      </c>
    </row>
    <row r="17536" spans="12:12">
      <c r="L17536" s="16" t="str">
        <f t="shared" si="529"/>
        <v>OP</v>
      </c>
    </row>
    <row r="17537" spans="12:12">
      <c r="L17537" s="16" t="str">
        <f t="shared" si="529"/>
        <v>OP</v>
      </c>
    </row>
    <row r="17538" spans="12:12">
      <c r="L17538" s="16" t="str">
        <f t="shared" si="529"/>
        <v>OP</v>
      </c>
    </row>
    <row r="17539" spans="12:12">
      <c r="L17539" s="16" t="str">
        <f t="shared" si="529"/>
        <v>OP</v>
      </c>
    </row>
    <row r="17540" spans="12:12">
      <c r="L17540" s="16" t="str">
        <f t="shared" si="529"/>
        <v>OP</v>
      </c>
    </row>
    <row r="17541" spans="12:12">
      <c r="L17541" s="16" t="str">
        <f t="shared" si="529"/>
        <v>OP</v>
      </c>
    </row>
    <row r="17542" spans="12:12">
      <c r="L17542" s="16" t="str">
        <f t="shared" ref="L17542:L17605" si="530">IF(J17542&lt;0.9993,"OP","")</f>
        <v>OP</v>
      </c>
    </row>
    <row r="17543" spans="12:12">
      <c r="L17543" s="16" t="str">
        <f t="shared" si="530"/>
        <v>OP</v>
      </c>
    </row>
    <row r="17544" spans="12:12">
      <c r="L17544" s="16" t="str">
        <f t="shared" si="530"/>
        <v>OP</v>
      </c>
    </row>
    <row r="17545" spans="12:12">
      <c r="L17545" s="16" t="str">
        <f t="shared" si="530"/>
        <v>OP</v>
      </c>
    </row>
    <row r="17546" spans="12:12">
      <c r="L17546" s="16" t="str">
        <f t="shared" si="530"/>
        <v>OP</v>
      </c>
    </row>
    <row r="17547" spans="12:12">
      <c r="L17547" s="16" t="str">
        <f t="shared" si="530"/>
        <v>OP</v>
      </c>
    </row>
    <row r="17548" spans="12:12">
      <c r="L17548" s="16" t="str">
        <f t="shared" si="530"/>
        <v>OP</v>
      </c>
    </row>
    <row r="17549" spans="12:12">
      <c r="L17549" s="16" t="str">
        <f t="shared" si="530"/>
        <v>OP</v>
      </c>
    </row>
    <row r="17550" spans="12:12">
      <c r="L17550" s="16" t="str">
        <f t="shared" si="530"/>
        <v>OP</v>
      </c>
    </row>
    <row r="17551" spans="12:12">
      <c r="L17551" s="16" t="str">
        <f t="shared" si="530"/>
        <v>OP</v>
      </c>
    </row>
    <row r="17552" spans="12:12">
      <c r="L17552" s="16" t="str">
        <f t="shared" si="530"/>
        <v>OP</v>
      </c>
    </row>
    <row r="17553" spans="12:12">
      <c r="L17553" s="16" t="str">
        <f t="shared" si="530"/>
        <v>OP</v>
      </c>
    </row>
    <row r="17554" spans="12:12">
      <c r="L17554" s="16" t="str">
        <f t="shared" si="530"/>
        <v>OP</v>
      </c>
    </row>
    <row r="17555" spans="12:12">
      <c r="L17555" s="16" t="str">
        <f t="shared" si="530"/>
        <v>OP</v>
      </c>
    </row>
    <row r="17556" spans="12:12">
      <c r="L17556" s="16" t="str">
        <f t="shared" si="530"/>
        <v>OP</v>
      </c>
    </row>
    <row r="17557" spans="12:12">
      <c r="L17557" s="16" t="str">
        <f t="shared" si="530"/>
        <v>OP</v>
      </c>
    </row>
    <row r="17558" spans="12:12">
      <c r="L17558" s="16" t="str">
        <f t="shared" si="530"/>
        <v>OP</v>
      </c>
    </row>
    <row r="17559" spans="12:12">
      <c r="L17559" s="16" t="str">
        <f t="shared" si="530"/>
        <v>OP</v>
      </c>
    </row>
    <row r="17560" spans="12:12">
      <c r="L17560" s="16" t="str">
        <f t="shared" si="530"/>
        <v>OP</v>
      </c>
    </row>
    <row r="17561" spans="12:12">
      <c r="L17561" s="16" t="str">
        <f t="shared" si="530"/>
        <v>OP</v>
      </c>
    </row>
    <row r="17562" spans="12:12">
      <c r="L17562" s="16" t="str">
        <f t="shared" si="530"/>
        <v>OP</v>
      </c>
    </row>
    <row r="17563" spans="12:12">
      <c r="L17563" s="16" t="str">
        <f t="shared" si="530"/>
        <v>OP</v>
      </c>
    </row>
    <row r="17564" spans="12:12">
      <c r="L17564" s="16" t="str">
        <f t="shared" si="530"/>
        <v>OP</v>
      </c>
    </row>
    <row r="17565" spans="12:12">
      <c r="L17565" s="16" t="str">
        <f t="shared" si="530"/>
        <v>OP</v>
      </c>
    </row>
    <row r="17566" spans="12:12">
      <c r="L17566" s="16" t="str">
        <f t="shared" si="530"/>
        <v>OP</v>
      </c>
    </row>
    <row r="17567" spans="12:12">
      <c r="L17567" s="16" t="str">
        <f t="shared" si="530"/>
        <v>OP</v>
      </c>
    </row>
    <row r="17568" spans="12:12">
      <c r="L17568" s="16" t="str">
        <f t="shared" si="530"/>
        <v>OP</v>
      </c>
    </row>
    <row r="17569" spans="12:12">
      <c r="L17569" s="16" t="str">
        <f t="shared" si="530"/>
        <v>OP</v>
      </c>
    </row>
    <row r="17570" spans="12:12">
      <c r="L17570" s="16" t="str">
        <f t="shared" si="530"/>
        <v>OP</v>
      </c>
    </row>
    <row r="17571" spans="12:12">
      <c r="L17571" s="16" t="str">
        <f t="shared" si="530"/>
        <v>OP</v>
      </c>
    </row>
    <row r="17572" spans="12:12">
      <c r="L17572" s="16" t="str">
        <f t="shared" si="530"/>
        <v>OP</v>
      </c>
    </row>
    <row r="17573" spans="12:12">
      <c r="L17573" s="16" t="str">
        <f t="shared" si="530"/>
        <v>OP</v>
      </c>
    </row>
    <row r="17574" spans="12:12">
      <c r="L17574" s="16" t="str">
        <f t="shared" si="530"/>
        <v>OP</v>
      </c>
    </row>
    <row r="17575" spans="12:12">
      <c r="L17575" s="16" t="str">
        <f t="shared" si="530"/>
        <v>OP</v>
      </c>
    </row>
    <row r="17576" spans="12:12">
      <c r="L17576" s="16" t="str">
        <f t="shared" si="530"/>
        <v>OP</v>
      </c>
    </row>
    <row r="17577" spans="12:12">
      <c r="L17577" s="16" t="str">
        <f t="shared" si="530"/>
        <v>OP</v>
      </c>
    </row>
    <row r="17578" spans="12:12">
      <c r="L17578" s="16" t="str">
        <f t="shared" si="530"/>
        <v>OP</v>
      </c>
    </row>
    <row r="17579" spans="12:12">
      <c r="L17579" s="16" t="str">
        <f t="shared" si="530"/>
        <v>OP</v>
      </c>
    </row>
    <row r="17580" spans="12:12">
      <c r="L17580" s="16" t="str">
        <f t="shared" si="530"/>
        <v>OP</v>
      </c>
    </row>
    <row r="17581" spans="12:12">
      <c r="L17581" s="16" t="str">
        <f t="shared" si="530"/>
        <v>OP</v>
      </c>
    </row>
    <row r="17582" spans="12:12">
      <c r="L17582" s="16" t="str">
        <f t="shared" si="530"/>
        <v>OP</v>
      </c>
    </row>
    <row r="17583" spans="12:12">
      <c r="L17583" s="16" t="str">
        <f t="shared" si="530"/>
        <v>OP</v>
      </c>
    </row>
    <row r="17584" spans="12:12">
      <c r="L17584" s="16" t="str">
        <f t="shared" si="530"/>
        <v>OP</v>
      </c>
    </row>
    <row r="17585" spans="12:12">
      <c r="L17585" s="16" t="str">
        <f t="shared" si="530"/>
        <v>OP</v>
      </c>
    </row>
    <row r="17586" spans="12:12">
      <c r="L17586" s="16" t="str">
        <f t="shared" si="530"/>
        <v>OP</v>
      </c>
    </row>
    <row r="17587" spans="12:12">
      <c r="L17587" s="16" t="str">
        <f t="shared" si="530"/>
        <v>OP</v>
      </c>
    </row>
    <row r="17588" spans="12:12">
      <c r="L17588" s="16" t="str">
        <f t="shared" si="530"/>
        <v>OP</v>
      </c>
    </row>
    <row r="17589" spans="12:12">
      <c r="L17589" s="16" t="str">
        <f t="shared" si="530"/>
        <v>OP</v>
      </c>
    </row>
    <row r="17590" spans="12:12">
      <c r="L17590" s="16" t="str">
        <f t="shared" si="530"/>
        <v>OP</v>
      </c>
    </row>
    <row r="17591" spans="12:12">
      <c r="L17591" s="16" t="str">
        <f t="shared" si="530"/>
        <v>OP</v>
      </c>
    </row>
    <row r="17592" spans="12:12">
      <c r="L17592" s="16" t="str">
        <f t="shared" si="530"/>
        <v>OP</v>
      </c>
    </row>
    <row r="17593" spans="12:12">
      <c r="L17593" s="16" t="str">
        <f t="shared" si="530"/>
        <v>OP</v>
      </c>
    </row>
    <row r="17594" spans="12:12">
      <c r="L17594" s="16" t="str">
        <f t="shared" si="530"/>
        <v>OP</v>
      </c>
    </row>
    <row r="17595" spans="12:12">
      <c r="L17595" s="16" t="str">
        <f t="shared" si="530"/>
        <v>OP</v>
      </c>
    </row>
    <row r="17596" spans="12:12">
      <c r="L17596" s="16" t="str">
        <f t="shared" si="530"/>
        <v>OP</v>
      </c>
    </row>
    <row r="17597" spans="12:12">
      <c r="L17597" s="16" t="str">
        <f t="shared" si="530"/>
        <v>OP</v>
      </c>
    </row>
    <row r="17598" spans="12:12">
      <c r="L17598" s="16" t="str">
        <f t="shared" si="530"/>
        <v>OP</v>
      </c>
    </row>
    <row r="17599" spans="12:12">
      <c r="L17599" s="16" t="str">
        <f t="shared" si="530"/>
        <v>OP</v>
      </c>
    </row>
    <row r="17600" spans="12:12">
      <c r="L17600" s="16" t="str">
        <f t="shared" si="530"/>
        <v>OP</v>
      </c>
    </row>
    <row r="17601" spans="12:12">
      <c r="L17601" s="16" t="str">
        <f t="shared" si="530"/>
        <v>OP</v>
      </c>
    </row>
    <row r="17602" spans="12:12">
      <c r="L17602" s="16" t="str">
        <f t="shared" si="530"/>
        <v>OP</v>
      </c>
    </row>
    <row r="17603" spans="12:12">
      <c r="L17603" s="16" t="str">
        <f t="shared" si="530"/>
        <v>OP</v>
      </c>
    </row>
    <row r="17604" spans="12:12">
      <c r="L17604" s="16" t="str">
        <f t="shared" si="530"/>
        <v>OP</v>
      </c>
    </row>
    <row r="17605" spans="12:12">
      <c r="L17605" s="16" t="str">
        <f t="shared" si="530"/>
        <v>OP</v>
      </c>
    </row>
    <row r="17606" spans="12:12">
      <c r="L17606" s="16" t="str">
        <f t="shared" ref="L17606:L17669" si="531">IF(J17606&lt;0.9993,"OP","")</f>
        <v>OP</v>
      </c>
    </row>
    <row r="17607" spans="12:12">
      <c r="L17607" s="16" t="str">
        <f t="shared" si="531"/>
        <v>OP</v>
      </c>
    </row>
    <row r="17608" spans="12:12">
      <c r="L17608" s="16" t="str">
        <f t="shared" si="531"/>
        <v>OP</v>
      </c>
    </row>
    <row r="17609" spans="12:12">
      <c r="L17609" s="16" t="str">
        <f t="shared" si="531"/>
        <v>OP</v>
      </c>
    </row>
    <row r="17610" spans="12:12">
      <c r="L17610" s="16" t="str">
        <f t="shared" si="531"/>
        <v>OP</v>
      </c>
    </row>
    <row r="17611" spans="12:12">
      <c r="L17611" s="16" t="str">
        <f t="shared" si="531"/>
        <v>OP</v>
      </c>
    </row>
    <row r="17612" spans="12:12">
      <c r="L17612" s="16" t="str">
        <f t="shared" si="531"/>
        <v>OP</v>
      </c>
    </row>
    <row r="17613" spans="12:12">
      <c r="L17613" s="16" t="str">
        <f t="shared" si="531"/>
        <v>OP</v>
      </c>
    </row>
    <row r="17614" spans="12:12">
      <c r="L17614" s="16" t="str">
        <f t="shared" si="531"/>
        <v>OP</v>
      </c>
    </row>
    <row r="17615" spans="12:12">
      <c r="L17615" s="16" t="str">
        <f t="shared" si="531"/>
        <v>OP</v>
      </c>
    </row>
    <row r="17616" spans="12:12">
      <c r="L17616" s="16" t="str">
        <f t="shared" si="531"/>
        <v>OP</v>
      </c>
    </row>
    <row r="17617" spans="12:12">
      <c r="L17617" s="16" t="str">
        <f t="shared" si="531"/>
        <v>OP</v>
      </c>
    </row>
    <row r="17618" spans="12:12">
      <c r="L17618" s="16" t="str">
        <f t="shared" si="531"/>
        <v>OP</v>
      </c>
    </row>
    <row r="17619" spans="12:12">
      <c r="L17619" s="16" t="str">
        <f t="shared" si="531"/>
        <v>OP</v>
      </c>
    </row>
    <row r="17620" spans="12:12">
      <c r="L17620" s="16" t="str">
        <f t="shared" si="531"/>
        <v>OP</v>
      </c>
    </row>
    <row r="17621" spans="12:12">
      <c r="L17621" s="16" t="str">
        <f t="shared" si="531"/>
        <v>OP</v>
      </c>
    </row>
    <row r="17622" spans="12:12">
      <c r="L17622" s="16" t="str">
        <f t="shared" si="531"/>
        <v>OP</v>
      </c>
    </row>
    <row r="17623" spans="12:12">
      <c r="L17623" s="16" t="str">
        <f t="shared" si="531"/>
        <v>OP</v>
      </c>
    </row>
    <row r="17624" spans="12:12">
      <c r="L17624" s="16" t="str">
        <f t="shared" si="531"/>
        <v>OP</v>
      </c>
    </row>
    <row r="17625" spans="12:12">
      <c r="L17625" s="16" t="str">
        <f t="shared" si="531"/>
        <v>OP</v>
      </c>
    </row>
    <row r="17626" spans="12:12">
      <c r="L17626" s="16" t="str">
        <f t="shared" si="531"/>
        <v>OP</v>
      </c>
    </row>
    <row r="17627" spans="12:12">
      <c r="L17627" s="16" t="str">
        <f t="shared" si="531"/>
        <v>OP</v>
      </c>
    </row>
    <row r="17628" spans="12:12">
      <c r="L17628" s="16" t="str">
        <f t="shared" si="531"/>
        <v>OP</v>
      </c>
    </row>
    <row r="17629" spans="12:12">
      <c r="L17629" s="16" t="str">
        <f t="shared" si="531"/>
        <v>OP</v>
      </c>
    </row>
    <row r="17630" spans="12:12">
      <c r="L17630" s="16" t="str">
        <f t="shared" si="531"/>
        <v>OP</v>
      </c>
    </row>
    <row r="17631" spans="12:12">
      <c r="L17631" s="16" t="str">
        <f t="shared" si="531"/>
        <v>OP</v>
      </c>
    </row>
    <row r="17632" spans="12:12">
      <c r="L17632" s="16" t="str">
        <f t="shared" si="531"/>
        <v>OP</v>
      </c>
    </row>
    <row r="17633" spans="12:12">
      <c r="L17633" s="16" t="str">
        <f t="shared" si="531"/>
        <v>OP</v>
      </c>
    </row>
    <row r="17634" spans="12:12">
      <c r="L17634" s="16" t="str">
        <f t="shared" si="531"/>
        <v>OP</v>
      </c>
    </row>
    <row r="17635" spans="12:12">
      <c r="L17635" s="16" t="str">
        <f t="shared" si="531"/>
        <v>OP</v>
      </c>
    </row>
    <row r="17636" spans="12:12">
      <c r="L17636" s="16" t="str">
        <f t="shared" si="531"/>
        <v>OP</v>
      </c>
    </row>
    <row r="17637" spans="12:12">
      <c r="L17637" s="16" t="str">
        <f t="shared" si="531"/>
        <v>OP</v>
      </c>
    </row>
    <row r="17638" spans="12:12">
      <c r="L17638" s="16" t="str">
        <f t="shared" si="531"/>
        <v>OP</v>
      </c>
    </row>
    <row r="17639" spans="12:12">
      <c r="L17639" s="16" t="str">
        <f t="shared" si="531"/>
        <v>OP</v>
      </c>
    </row>
    <row r="17640" spans="12:12">
      <c r="L17640" s="16" t="str">
        <f t="shared" si="531"/>
        <v>OP</v>
      </c>
    </row>
    <row r="17641" spans="12:12">
      <c r="L17641" s="16" t="str">
        <f t="shared" si="531"/>
        <v>OP</v>
      </c>
    </row>
    <row r="17642" spans="12:12">
      <c r="L17642" s="16" t="str">
        <f t="shared" si="531"/>
        <v>OP</v>
      </c>
    </row>
    <row r="17643" spans="12:12">
      <c r="L17643" s="16" t="str">
        <f t="shared" si="531"/>
        <v>OP</v>
      </c>
    </row>
    <row r="17644" spans="12:12">
      <c r="L17644" s="16" t="str">
        <f t="shared" si="531"/>
        <v>OP</v>
      </c>
    </row>
    <row r="17645" spans="12:12">
      <c r="L17645" s="16" t="str">
        <f t="shared" si="531"/>
        <v>OP</v>
      </c>
    </row>
    <row r="17646" spans="12:12">
      <c r="L17646" s="16" t="str">
        <f t="shared" si="531"/>
        <v>OP</v>
      </c>
    </row>
    <row r="17647" spans="12:12">
      <c r="L17647" s="16" t="str">
        <f t="shared" si="531"/>
        <v>OP</v>
      </c>
    </row>
    <row r="17648" spans="12:12">
      <c r="L17648" s="16" t="str">
        <f t="shared" si="531"/>
        <v>OP</v>
      </c>
    </row>
    <row r="17649" spans="12:12">
      <c r="L17649" s="16" t="str">
        <f t="shared" si="531"/>
        <v>OP</v>
      </c>
    </row>
    <row r="17650" spans="12:12">
      <c r="L17650" s="16" t="str">
        <f t="shared" si="531"/>
        <v>OP</v>
      </c>
    </row>
    <row r="17651" spans="12:12">
      <c r="L17651" s="16" t="str">
        <f t="shared" si="531"/>
        <v>OP</v>
      </c>
    </row>
    <row r="17652" spans="12:12">
      <c r="L17652" s="16" t="str">
        <f t="shared" si="531"/>
        <v>OP</v>
      </c>
    </row>
    <row r="17653" spans="12:12">
      <c r="L17653" s="16" t="str">
        <f t="shared" si="531"/>
        <v>OP</v>
      </c>
    </row>
    <row r="17654" spans="12:12">
      <c r="L17654" s="16" t="str">
        <f t="shared" si="531"/>
        <v>OP</v>
      </c>
    </row>
    <row r="17655" spans="12:12">
      <c r="L17655" s="16" t="str">
        <f t="shared" si="531"/>
        <v>OP</v>
      </c>
    </row>
    <row r="17656" spans="12:12">
      <c r="L17656" s="16" t="str">
        <f t="shared" si="531"/>
        <v>OP</v>
      </c>
    </row>
    <row r="17657" spans="12:12">
      <c r="L17657" s="16" t="str">
        <f t="shared" si="531"/>
        <v>OP</v>
      </c>
    </row>
    <row r="17658" spans="12:12">
      <c r="L17658" s="16" t="str">
        <f t="shared" si="531"/>
        <v>OP</v>
      </c>
    </row>
    <row r="17659" spans="12:12">
      <c r="L17659" s="16" t="str">
        <f t="shared" si="531"/>
        <v>OP</v>
      </c>
    </row>
    <row r="17660" spans="12:12">
      <c r="L17660" s="16" t="str">
        <f t="shared" si="531"/>
        <v>OP</v>
      </c>
    </row>
    <row r="17661" spans="12:12">
      <c r="L17661" s="16" t="str">
        <f t="shared" si="531"/>
        <v>OP</v>
      </c>
    </row>
    <row r="17662" spans="12:12">
      <c r="L17662" s="16" t="str">
        <f t="shared" si="531"/>
        <v>OP</v>
      </c>
    </row>
    <row r="17663" spans="12:12">
      <c r="L17663" s="16" t="str">
        <f t="shared" si="531"/>
        <v>OP</v>
      </c>
    </row>
    <row r="17664" spans="12:12">
      <c r="L17664" s="16" t="str">
        <f t="shared" si="531"/>
        <v>OP</v>
      </c>
    </row>
    <row r="17665" spans="12:12">
      <c r="L17665" s="16" t="str">
        <f t="shared" si="531"/>
        <v>OP</v>
      </c>
    </row>
    <row r="17666" spans="12:12">
      <c r="L17666" s="16" t="str">
        <f t="shared" si="531"/>
        <v>OP</v>
      </c>
    </row>
    <row r="17667" spans="12:12">
      <c r="L17667" s="16" t="str">
        <f t="shared" si="531"/>
        <v>OP</v>
      </c>
    </row>
    <row r="17668" spans="12:12">
      <c r="L17668" s="16" t="str">
        <f t="shared" si="531"/>
        <v>OP</v>
      </c>
    </row>
    <row r="17669" spans="12:12">
      <c r="L17669" s="16" t="str">
        <f t="shared" si="531"/>
        <v>OP</v>
      </c>
    </row>
    <row r="17670" spans="12:12">
      <c r="L17670" s="16" t="str">
        <f t="shared" ref="L17670:L17733" si="532">IF(J17670&lt;0.9993,"OP","")</f>
        <v>OP</v>
      </c>
    </row>
    <row r="17671" spans="12:12">
      <c r="L17671" s="16" t="str">
        <f t="shared" si="532"/>
        <v>OP</v>
      </c>
    </row>
    <row r="17672" spans="12:12">
      <c r="L17672" s="16" t="str">
        <f t="shared" si="532"/>
        <v>OP</v>
      </c>
    </row>
    <row r="17673" spans="12:12">
      <c r="L17673" s="16" t="str">
        <f t="shared" si="532"/>
        <v>OP</v>
      </c>
    </row>
    <row r="17674" spans="12:12">
      <c r="L17674" s="16" t="str">
        <f t="shared" si="532"/>
        <v>OP</v>
      </c>
    </row>
    <row r="17675" spans="12:12">
      <c r="L17675" s="16" t="str">
        <f t="shared" si="532"/>
        <v>OP</v>
      </c>
    </row>
    <row r="17676" spans="12:12">
      <c r="L17676" s="16" t="str">
        <f t="shared" si="532"/>
        <v>OP</v>
      </c>
    </row>
    <row r="17677" spans="12:12">
      <c r="L17677" s="16" t="str">
        <f t="shared" si="532"/>
        <v>OP</v>
      </c>
    </row>
    <row r="17678" spans="12:12">
      <c r="L17678" s="16" t="str">
        <f t="shared" si="532"/>
        <v>OP</v>
      </c>
    </row>
    <row r="17679" spans="12:12">
      <c r="L17679" s="16" t="str">
        <f t="shared" si="532"/>
        <v>OP</v>
      </c>
    </row>
    <row r="17680" spans="12:12">
      <c r="L17680" s="16" t="str">
        <f t="shared" si="532"/>
        <v>OP</v>
      </c>
    </row>
    <row r="17681" spans="12:12">
      <c r="L17681" s="16" t="str">
        <f t="shared" si="532"/>
        <v>OP</v>
      </c>
    </row>
    <row r="17682" spans="12:12">
      <c r="L17682" s="16" t="str">
        <f t="shared" si="532"/>
        <v>OP</v>
      </c>
    </row>
    <row r="17683" spans="12:12">
      <c r="L17683" s="16" t="str">
        <f t="shared" si="532"/>
        <v>OP</v>
      </c>
    </row>
    <row r="17684" spans="12:12">
      <c r="L17684" s="16" t="str">
        <f t="shared" si="532"/>
        <v>OP</v>
      </c>
    </row>
    <row r="17685" spans="12:12">
      <c r="L17685" s="16" t="str">
        <f t="shared" si="532"/>
        <v>OP</v>
      </c>
    </row>
    <row r="17686" spans="12:12">
      <c r="L17686" s="16" t="str">
        <f t="shared" si="532"/>
        <v>OP</v>
      </c>
    </row>
    <row r="17687" spans="12:12">
      <c r="L17687" s="16" t="str">
        <f t="shared" si="532"/>
        <v>OP</v>
      </c>
    </row>
    <row r="17688" spans="12:12">
      <c r="L17688" s="16" t="str">
        <f t="shared" si="532"/>
        <v>OP</v>
      </c>
    </row>
    <row r="17689" spans="12:12">
      <c r="L17689" s="16" t="str">
        <f t="shared" si="532"/>
        <v>OP</v>
      </c>
    </row>
    <row r="17690" spans="12:12">
      <c r="L17690" s="16" t="str">
        <f t="shared" si="532"/>
        <v>OP</v>
      </c>
    </row>
    <row r="17691" spans="12:12">
      <c r="L17691" s="16" t="str">
        <f t="shared" si="532"/>
        <v>OP</v>
      </c>
    </row>
    <row r="17692" spans="12:12">
      <c r="L17692" s="16" t="str">
        <f t="shared" si="532"/>
        <v>OP</v>
      </c>
    </row>
    <row r="17693" spans="12:12">
      <c r="L17693" s="16" t="str">
        <f t="shared" si="532"/>
        <v>OP</v>
      </c>
    </row>
    <row r="17694" spans="12:12">
      <c r="L17694" s="16" t="str">
        <f t="shared" si="532"/>
        <v>OP</v>
      </c>
    </row>
    <row r="17695" spans="12:12">
      <c r="L17695" s="16" t="str">
        <f t="shared" si="532"/>
        <v>OP</v>
      </c>
    </row>
    <row r="17696" spans="12:12">
      <c r="L17696" s="16" t="str">
        <f t="shared" si="532"/>
        <v>OP</v>
      </c>
    </row>
    <row r="17697" spans="12:12">
      <c r="L17697" s="16" t="str">
        <f t="shared" si="532"/>
        <v>OP</v>
      </c>
    </row>
    <row r="17698" spans="12:12">
      <c r="L17698" s="16" t="str">
        <f t="shared" si="532"/>
        <v>OP</v>
      </c>
    </row>
    <row r="17699" spans="12:12">
      <c r="L17699" s="16" t="str">
        <f t="shared" si="532"/>
        <v>OP</v>
      </c>
    </row>
    <row r="17700" spans="12:12">
      <c r="L17700" s="16" t="str">
        <f t="shared" si="532"/>
        <v>OP</v>
      </c>
    </row>
    <row r="17701" spans="12:12">
      <c r="L17701" s="16" t="str">
        <f t="shared" si="532"/>
        <v>OP</v>
      </c>
    </row>
    <row r="17702" spans="12:12">
      <c r="L17702" s="16" t="str">
        <f t="shared" si="532"/>
        <v>OP</v>
      </c>
    </row>
    <row r="17703" spans="12:12">
      <c r="L17703" s="16" t="str">
        <f t="shared" si="532"/>
        <v>OP</v>
      </c>
    </row>
    <row r="17704" spans="12:12">
      <c r="L17704" s="16" t="str">
        <f t="shared" si="532"/>
        <v>OP</v>
      </c>
    </row>
    <row r="17705" spans="12:12">
      <c r="L17705" s="16" t="str">
        <f t="shared" si="532"/>
        <v>OP</v>
      </c>
    </row>
    <row r="17706" spans="12:12">
      <c r="L17706" s="16" t="str">
        <f t="shared" si="532"/>
        <v>OP</v>
      </c>
    </row>
    <row r="17707" spans="12:12">
      <c r="L17707" s="16" t="str">
        <f t="shared" si="532"/>
        <v>OP</v>
      </c>
    </row>
    <row r="17708" spans="12:12">
      <c r="L17708" s="16" t="str">
        <f t="shared" si="532"/>
        <v>OP</v>
      </c>
    </row>
    <row r="17709" spans="12:12">
      <c r="L17709" s="16" t="str">
        <f t="shared" si="532"/>
        <v>OP</v>
      </c>
    </row>
    <row r="17710" spans="12:12">
      <c r="L17710" s="16" t="str">
        <f t="shared" si="532"/>
        <v>OP</v>
      </c>
    </row>
    <row r="17711" spans="12:12">
      <c r="L17711" s="16" t="str">
        <f t="shared" si="532"/>
        <v>OP</v>
      </c>
    </row>
    <row r="17712" spans="12:12">
      <c r="L17712" s="16" t="str">
        <f t="shared" si="532"/>
        <v>OP</v>
      </c>
    </row>
    <row r="17713" spans="12:12">
      <c r="L17713" s="16" t="str">
        <f t="shared" si="532"/>
        <v>OP</v>
      </c>
    </row>
    <row r="17714" spans="12:12">
      <c r="L17714" s="16" t="str">
        <f t="shared" si="532"/>
        <v>OP</v>
      </c>
    </row>
    <row r="17715" spans="12:12">
      <c r="L17715" s="16" t="str">
        <f t="shared" si="532"/>
        <v>OP</v>
      </c>
    </row>
    <row r="17716" spans="12:12">
      <c r="L17716" s="16" t="str">
        <f t="shared" si="532"/>
        <v>OP</v>
      </c>
    </row>
    <row r="17717" spans="12:12">
      <c r="L17717" s="16" t="str">
        <f t="shared" si="532"/>
        <v>OP</v>
      </c>
    </row>
    <row r="17718" spans="12:12">
      <c r="L17718" s="16" t="str">
        <f t="shared" si="532"/>
        <v>OP</v>
      </c>
    </row>
    <row r="17719" spans="12:12">
      <c r="L17719" s="16" t="str">
        <f t="shared" si="532"/>
        <v>OP</v>
      </c>
    </row>
    <row r="17720" spans="12:12">
      <c r="L17720" s="16" t="str">
        <f t="shared" si="532"/>
        <v>OP</v>
      </c>
    </row>
    <row r="17721" spans="12:12">
      <c r="L17721" s="16" t="str">
        <f t="shared" si="532"/>
        <v>OP</v>
      </c>
    </row>
    <row r="17722" spans="12:12">
      <c r="L17722" s="16" t="str">
        <f t="shared" si="532"/>
        <v>OP</v>
      </c>
    </row>
    <row r="17723" spans="12:12">
      <c r="L17723" s="16" t="str">
        <f t="shared" si="532"/>
        <v>OP</v>
      </c>
    </row>
    <row r="17724" spans="12:12">
      <c r="L17724" s="16" t="str">
        <f t="shared" si="532"/>
        <v>OP</v>
      </c>
    </row>
    <row r="17725" spans="12:12">
      <c r="L17725" s="16" t="str">
        <f t="shared" si="532"/>
        <v>OP</v>
      </c>
    </row>
    <row r="17726" spans="12:12">
      <c r="L17726" s="16" t="str">
        <f t="shared" si="532"/>
        <v>OP</v>
      </c>
    </row>
    <row r="17727" spans="12:12">
      <c r="L17727" s="16" t="str">
        <f t="shared" si="532"/>
        <v>OP</v>
      </c>
    </row>
    <row r="17728" spans="12:12">
      <c r="L17728" s="16" t="str">
        <f t="shared" si="532"/>
        <v>OP</v>
      </c>
    </row>
    <row r="17729" spans="12:12">
      <c r="L17729" s="16" t="str">
        <f t="shared" si="532"/>
        <v>OP</v>
      </c>
    </row>
    <row r="17730" spans="12:12">
      <c r="L17730" s="16" t="str">
        <f t="shared" si="532"/>
        <v>OP</v>
      </c>
    </row>
    <row r="17731" spans="12:12">
      <c r="L17731" s="16" t="str">
        <f t="shared" si="532"/>
        <v>OP</v>
      </c>
    </row>
    <row r="17732" spans="12:12">
      <c r="L17732" s="16" t="str">
        <f t="shared" si="532"/>
        <v>OP</v>
      </c>
    </row>
    <row r="17733" spans="12:12">
      <c r="L17733" s="16" t="str">
        <f t="shared" si="532"/>
        <v>OP</v>
      </c>
    </row>
    <row r="17734" spans="12:12">
      <c r="L17734" s="16" t="str">
        <f t="shared" ref="L17734:L17797" si="533">IF(J17734&lt;0.9993,"OP","")</f>
        <v>OP</v>
      </c>
    </row>
    <row r="17735" spans="12:12">
      <c r="L17735" s="16" t="str">
        <f t="shared" si="533"/>
        <v>OP</v>
      </c>
    </row>
    <row r="17736" spans="12:12">
      <c r="L17736" s="16" t="str">
        <f t="shared" si="533"/>
        <v>OP</v>
      </c>
    </row>
    <row r="17737" spans="12:12">
      <c r="L17737" s="16" t="str">
        <f t="shared" si="533"/>
        <v>OP</v>
      </c>
    </row>
    <row r="17738" spans="12:12">
      <c r="L17738" s="16" t="str">
        <f t="shared" si="533"/>
        <v>OP</v>
      </c>
    </row>
    <row r="17739" spans="12:12">
      <c r="L17739" s="16" t="str">
        <f t="shared" si="533"/>
        <v>OP</v>
      </c>
    </row>
    <row r="17740" spans="12:12">
      <c r="L17740" s="16" t="str">
        <f t="shared" si="533"/>
        <v>OP</v>
      </c>
    </row>
    <row r="17741" spans="12:12">
      <c r="L17741" s="16" t="str">
        <f t="shared" si="533"/>
        <v>OP</v>
      </c>
    </row>
    <row r="17742" spans="12:12">
      <c r="L17742" s="16" t="str">
        <f t="shared" si="533"/>
        <v>OP</v>
      </c>
    </row>
    <row r="17743" spans="12:12">
      <c r="L17743" s="16" t="str">
        <f t="shared" si="533"/>
        <v>OP</v>
      </c>
    </row>
    <row r="17744" spans="12:12">
      <c r="L17744" s="16" t="str">
        <f t="shared" si="533"/>
        <v>OP</v>
      </c>
    </row>
    <row r="17745" spans="12:12">
      <c r="L17745" s="16" t="str">
        <f t="shared" si="533"/>
        <v>OP</v>
      </c>
    </row>
    <row r="17746" spans="12:12">
      <c r="L17746" s="16" t="str">
        <f t="shared" si="533"/>
        <v>OP</v>
      </c>
    </row>
    <row r="17747" spans="12:12">
      <c r="L17747" s="16" t="str">
        <f t="shared" si="533"/>
        <v>OP</v>
      </c>
    </row>
    <row r="17748" spans="12:12">
      <c r="L17748" s="16" t="str">
        <f t="shared" si="533"/>
        <v>OP</v>
      </c>
    </row>
    <row r="17749" spans="12:12">
      <c r="L17749" s="16" t="str">
        <f t="shared" si="533"/>
        <v>OP</v>
      </c>
    </row>
    <row r="17750" spans="12:12">
      <c r="L17750" s="16" t="str">
        <f t="shared" si="533"/>
        <v>OP</v>
      </c>
    </row>
    <row r="17751" spans="12:12">
      <c r="L17751" s="16" t="str">
        <f t="shared" si="533"/>
        <v>OP</v>
      </c>
    </row>
    <row r="17752" spans="12:12">
      <c r="L17752" s="16" t="str">
        <f t="shared" si="533"/>
        <v>OP</v>
      </c>
    </row>
    <row r="17753" spans="12:12">
      <c r="L17753" s="16" t="str">
        <f t="shared" si="533"/>
        <v>OP</v>
      </c>
    </row>
    <row r="17754" spans="12:12">
      <c r="L17754" s="16" t="str">
        <f t="shared" si="533"/>
        <v>OP</v>
      </c>
    </row>
    <row r="17755" spans="12:12">
      <c r="L17755" s="16" t="str">
        <f t="shared" si="533"/>
        <v>OP</v>
      </c>
    </row>
    <row r="17756" spans="12:12">
      <c r="L17756" s="16" t="str">
        <f t="shared" si="533"/>
        <v>OP</v>
      </c>
    </row>
    <row r="17757" spans="12:12">
      <c r="L17757" s="16" t="str">
        <f t="shared" si="533"/>
        <v>OP</v>
      </c>
    </row>
    <row r="17758" spans="12:12">
      <c r="L17758" s="16" t="str">
        <f t="shared" si="533"/>
        <v>OP</v>
      </c>
    </row>
    <row r="17759" spans="12:12">
      <c r="L17759" s="16" t="str">
        <f t="shared" si="533"/>
        <v>OP</v>
      </c>
    </row>
    <row r="17760" spans="12:12">
      <c r="L17760" s="16" t="str">
        <f t="shared" si="533"/>
        <v>OP</v>
      </c>
    </row>
    <row r="17761" spans="12:12">
      <c r="L17761" s="16" t="str">
        <f t="shared" si="533"/>
        <v>OP</v>
      </c>
    </row>
    <row r="17762" spans="12:12">
      <c r="L17762" s="16" t="str">
        <f t="shared" si="533"/>
        <v>OP</v>
      </c>
    </row>
    <row r="17763" spans="12:12">
      <c r="L17763" s="16" t="str">
        <f t="shared" si="533"/>
        <v>OP</v>
      </c>
    </row>
    <row r="17764" spans="12:12">
      <c r="L17764" s="16" t="str">
        <f t="shared" si="533"/>
        <v>OP</v>
      </c>
    </row>
    <row r="17765" spans="12:12">
      <c r="L17765" s="16" t="str">
        <f t="shared" si="533"/>
        <v>OP</v>
      </c>
    </row>
    <row r="17766" spans="12:12">
      <c r="L17766" s="16" t="str">
        <f t="shared" si="533"/>
        <v>OP</v>
      </c>
    </row>
    <row r="17767" spans="12:12">
      <c r="L17767" s="16" t="str">
        <f t="shared" si="533"/>
        <v>OP</v>
      </c>
    </row>
    <row r="17768" spans="12:12">
      <c r="L17768" s="16" t="str">
        <f t="shared" si="533"/>
        <v>OP</v>
      </c>
    </row>
    <row r="17769" spans="12:12">
      <c r="L17769" s="16" t="str">
        <f t="shared" si="533"/>
        <v>OP</v>
      </c>
    </row>
    <row r="17770" spans="12:12">
      <c r="L17770" s="16" t="str">
        <f t="shared" si="533"/>
        <v>OP</v>
      </c>
    </row>
    <row r="17771" spans="12:12">
      <c r="L17771" s="16" t="str">
        <f t="shared" si="533"/>
        <v>OP</v>
      </c>
    </row>
    <row r="17772" spans="12:12">
      <c r="L17772" s="16" t="str">
        <f t="shared" si="533"/>
        <v>OP</v>
      </c>
    </row>
    <row r="17773" spans="12:12">
      <c r="L17773" s="16" t="str">
        <f t="shared" si="533"/>
        <v>OP</v>
      </c>
    </row>
    <row r="17774" spans="12:12">
      <c r="L17774" s="16" t="str">
        <f t="shared" si="533"/>
        <v>OP</v>
      </c>
    </row>
    <row r="17775" spans="12:12">
      <c r="L17775" s="16" t="str">
        <f t="shared" si="533"/>
        <v>OP</v>
      </c>
    </row>
    <row r="17776" spans="12:12">
      <c r="L17776" s="16" t="str">
        <f t="shared" si="533"/>
        <v>OP</v>
      </c>
    </row>
    <row r="17777" spans="12:12">
      <c r="L17777" s="16" t="str">
        <f t="shared" si="533"/>
        <v>OP</v>
      </c>
    </row>
    <row r="17778" spans="12:12">
      <c r="L17778" s="16" t="str">
        <f t="shared" si="533"/>
        <v>OP</v>
      </c>
    </row>
    <row r="17779" spans="12:12">
      <c r="L17779" s="16" t="str">
        <f t="shared" si="533"/>
        <v>OP</v>
      </c>
    </row>
    <row r="17780" spans="12:12">
      <c r="L17780" s="16" t="str">
        <f t="shared" si="533"/>
        <v>OP</v>
      </c>
    </row>
    <row r="17781" spans="12:12">
      <c r="L17781" s="16" t="str">
        <f t="shared" si="533"/>
        <v>OP</v>
      </c>
    </row>
    <row r="17782" spans="12:12">
      <c r="L17782" s="16" t="str">
        <f t="shared" si="533"/>
        <v>OP</v>
      </c>
    </row>
    <row r="17783" spans="12:12">
      <c r="L17783" s="16" t="str">
        <f t="shared" si="533"/>
        <v>OP</v>
      </c>
    </row>
    <row r="17784" spans="12:12">
      <c r="L17784" s="16" t="str">
        <f t="shared" si="533"/>
        <v>OP</v>
      </c>
    </row>
    <row r="17785" spans="12:12">
      <c r="L17785" s="16" t="str">
        <f t="shared" si="533"/>
        <v>OP</v>
      </c>
    </row>
    <row r="17786" spans="12:12">
      <c r="L17786" s="16" t="str">
        <f t="shared" si="533"/>
        <v>OP</v>
      </c>
    </row>
    <row r="17787" spans="12:12">
      <c r="L17787" s="16" t="str">
        <f t="shared" si="533"/>
        <v>OP</v>
      </c>
    </row>
    <row r="17788" spans="12:12">
      <c r="L17788" s="16" t="str">
        <f t="shared" si="533"/>
        <v>OP</v>
      </c>
    </row>
    <row r="17789" spans="12:12">
      <c r="L17789" s="16" t="str">
        <f t="shared" si="533"/>
        <v>OP</v>
      </c>
    </row>
    <row r="17790" spans="12:12">
      <c r="L17790" s="16" t="str">
        <f t="shared" si="533"/>
        <v>OP</v>
      </c>
    </row>
    <row r="17791" spans="12:12">
      <c r="L17791" s="16" t="str">
        <f t="shared" si="533"/>
        <v>OP</v>
      </c>
    </row>
    <row r="17792" spans="12:12">
      <c r="L17792" s="16" t="str">
        <f t="shared" si="533"/>
        <v>OP</v>
      </c>
    </row>
    <row r="17793" spans="12:12">
      <c r="L17793" s="16" t="str">
        <f t="shared" si="533"/>
        <v>OP</v>
      </c>
    </row>
    <row r="17794" spans="12:12">
      <c r="L17794" s="16" t="str">
        <f t="shared" si="533"/>
        <v>OP</v>
      </c>
    </row>
    <row r="17795" spans="12:12">
      <c r="L17795" s="16" t="str">
        <f t="shared" si="533"/>
        <v>OP</v>
      </c>
    </row>
    <row r="17796" spans="12:12">
      <c r="L17796" s="16" t="str">
        <f t="shared" si="533"/>
        <v>OP</v>
      </c>
    </row>
    <row r="17797" spans="12:12">
      <c r="L17797" s="16" t="str">
        <f t="shared" si="533"/>
        <v>OP</v>
      </c>
    </row>
    <row r="17798" spans="12:12">
      <c r="L17798" s="16" t="str">
        <f t="shared" ref="L17798:L17861" si="534">IF(J17798&lt;0.9993,"OP","")</f>
        <v>OP</v>
      </c>
    </row>
    <row r="17799" spans="12:12">
      <c r="L17799" s="16" t="str">
        <f t="shared" si="534"/>
        <v>OP</v>
      </c>
    </row>
    <row r="17800" spans="12:12">
      <c r="L17800" s="16" t="str">
        <f t="shared" si="534"/>
        <v>OP</v>
      </c>
    </row>
    <row r="17801" spans="12:12">
      <c r="L17801" s="16" t="str">
        <f t="shared" si="534"/>
        <v>OP</v>
      </c>
    </row>
    <row r="17802" spans="12:12">
      <c r="L17802" s="16" t="str">
        <f t="shared" si="534"/>
        <v>OP</v>
      </c>
    </row>
    <row r="17803" spans="12:12">
      <c r="L17803" s="16" t="str">
        <f t="shared" si="534"/>
        <v>OP</v>
      </c>
    </row>
    <row r="17804" spans="12:12">
      <c r="L17804" s="16" t="str">
        <f t="shared" si="534"/>
        <v>OP</v>
      </c>
    </row>
    <row r="17805" spans="12:12">
      <c r="L17805" s="16" t="str">
        <f t="shared" si="534"/>
        <v>OP</v>
      </c>
    </row>
    <row r="17806" spans="12:12">
      <c r="L17806" s="16" t="str">
        <f t="shared" si="534"/>
        <v>OP</v>
      </c>
    </row>
    <row r="17807" spans="12:12">
      <c r="L17807" s="16" t="str">
        <f t="shared" si="534"/>
        <v>OP</v>
      </c>
    </row>
    <row r="17808" spans="12:12">
      <c r="L17808" s="16" t="str">
        <f t="shared" si="534"/>
        <v>OP</v>
      </c>
    </row>
    <row r="17809" spans="12:12">
      <c r="L17809" s="16" t="str">
        <f t="shared" si="534"/>
        <v>OP</v>
      </c>
    </row>
    <row r="17810" spans="12:12">
      <c r="L17810" s="16" t="str">
        <f t="shared" si="534"/>
        <v>OP</v>
      </c>
    </row>
    <row r="17811" spans="12:12">
      <c r="L17811" s="16" t="str">
        <f t="shared" si="534"/>
        <v>OP</v>
      </c>
    </row>
    <row r="17812" spans="12:12">
      <c r="L17812" s="16" t="str">
        <f t="shared" si="534"/>
        <v>OP</v>
      </c>
    </row>
    <row r="17813" spans="12:12">
      <c r="L17813" s="16" t="str">
        <f t="shared" si="534"/>
        <v>OP</v>
      </c>
    </row>
    <row r="17814" spans="12:12">
      <c r="L17814" s="16" t="str">
        <f t="shared" si="534"/>
        <v>OP</v>
      </c>
    </row>
    <row r="17815" spans="12:12">
      <c r="L17815" s="16" t="str">
        <f t="shared" si="534"/>
        <v>OP</v>
      </c>
    </row>
    <row r="17816" spans="12:12">
      <c r="L17816" s="16" t="str">
        <f t="shared" si="534"/>
        <v>OP</v>
      </c>
    </row>
    <row r="17817" spans="12:12">
      <c r="L17817" s="16" t="str">
        <f t="shared" si="534"/>
        <v>OP</v>
      </c>
    </row>
    <row r="17818" spans="12:12">
      <c r="L17818" s="16" t="str">
        <f t="shared" si="534"/>
        <v>OP</v>
      </c>
    </row>
    <row r="17819" spans="12:12">
      <c r="L17819" s="16" t="str">
        <f t="shared" si="534"/>
        <v>OP</v>
      </c>
    </row>
    <row r="17820" spans="12:12">
      <c r="L17820" s="16" t="str">
        <f t="shared" si="534"/>
        <v>OP</v>
      </c>
    </row>
    <row r="17821" spans="12:12">
      <c r="L17821" s="16" t="str">
        <f t="shared" si="534"/>
        <v>OP</v>
      </c>
    </row>
    <row r="17822" spans="12:12">
      <c r="L17822" s="16" t="str">
        <f t="shared" si="534"/>
        <v>OP</v>
      </c>
    </row>
    <row r="17823" spans="12:12">
      <c r="L17823" s="16" t="str">
        <f t="shared" si="534"/>
        <v>OP</v>
      </c>
    </row>
    <row r="17824" spans="12:12">
      <c r="L17824" s="16" t="str">
        <f t="shared" si="534"/>
        <v>OP</v>
      </c>
    </row>
    <row r="17825" spans="12:12">
      <c r="L17825" s="16" t="str">
        <f t="shared" si="534"/>
        <v>OP</v>
      </c>
    </row>
    <row r="17826" spans="12:12">
      <c r="L17826" s="16" t="str">
        <f t="shared" si="534"/>
        <v>OP</v>
      </c>
    </row>
    <row r="17827" spans="12:12">
      <c r="L17827" s="16" t="str">
        <f t="shared" si="534"/>
        <v>OP</v>
      </c>
    </row>
    <row r="17828" spans="12:12">
      <c r="L17828" s="16" t="str">
        <f t="shared" si="534"/>
        <v>OP</v>
      </c>
    </row>
    <row r="17829" spans="12:12">
      <c r="L17829" s="16" t="str">
        <f t="shared" si="534"/>
        <v>OP</v>
      </c>
    </row>
    <row r="17830" spans="12:12">
      <c r="L17830" s="16" t="str">
        <f t="shared" si="534"/>
        <v>OP</v>
      </c>
    </row>
    <row r="17831" spans="12:12">
      <c r="L17831" s="16" t="str">
        <f t="shared" si="534"/>
        <v>OP</v>
      </c>
    </row>
    <row r="17832" spans="12:12">
      <c r="L17832" s="16" t="str">
        <f t="shared" si="534"/>
        <v>OP</v>
      </c>
    </row>
    <row r="17833" spans="12:12">
      <c r="L17833" s="16" t="str">
        <f t="shared" si="534"/>
        <v>OP</v>
      </c>
    </row>
    <row r="17834" spans="12:12">
      <c r="L17834" s="16" t="str">
        <f t="shared" si="534"/>
        <v>OP</v>
      </c>
    </row>
    <row r="17835" spans="12:12">
      <c r="L17835" s="16" t="str">
        <f t="shared" si="534"/>
        <v>OP</v>
      </c>
    </row>
    <row r="17836" spans="12:12">
      <c r="L17836" s="16" t="str">
        <f t="shared" si="534"/>
        <v>OP</v>
      </c>
    </row>
    <row r="17837" spans="12:12">
      <c r="L17837" s="16" t="str">
        <f t="shared" si="534"/>
        <v>OP</v>
      </c>
    </row>
    <row r="17838" spans="12:12">
      <c r="L17838" s="16" t="str">
        <f t="shared" si="534"/>
        <v>OP</v>
      </c>
    </row>
    <row r="17839" spans="12:12">
      <c r="L17839" s="16" t="str">
        <f t="shared" si="534"/>
        <v>OP</v>
      </c>
    </row>
    <row r="17840" spans="12:12">
      <c r="L17840" s="16" t="str">
        <f t="shared" si="534"/>
        <v>OP</v>
      </c>
    </row>
    <row r="17841" spans="12:12">
      <c r="L17841" s="16" t="str">
        <f t="shared" si="534"/>
        <v>OP</v>
      </c>
    </row>
    <row r="17842" spans="12:12">
      <c r="L17842" s="16" t="str">
        <f t="shared" si="534"/>
        <v>OP</v>
      </c>
    </row>
    <row r="17843" spans="12:12">
      <c r="L17843" s="16" t="str">
        <f t="shared" si="534"/>
        <v>OP</v>
      </c>
    </row>
    <row r="17844" spans="12:12">
      <c r="L17844" s="16" t="str">
        <f t="shared" si="534"/>
        <v>OP</v>
      </c>
    </row>
    <row r="17845" spans="12:12">
      <c r="L17845" s="16" t="str">
        <f t="shared" si="534"/>
        <v>OP</v>
      </c>
    </row>
    <row r="17846" spans="12:12">
      <c r="L17846" s="16" t="str">
        <f t="shared" si="534"/>
        <v>OP</v>
      </c>
    </row>
    <row r="17847" spans="12:12">
      <c r="L17847" s="16" t="str">
        <f t="shared" si="534"/>
        <v>OP</v>
      </c>
    </row>
    <row r="17848" spans="12:12">
      <c r="L17848" s="16" t="str">
        <f t="shared" si="534"/>
        <v>OP</v>
      </c>
    </row>
    <row r="17849" spans="12:12">
      <c r="L17849" s="16" t="str">
        <f t="shared" si="534"/>
        <v>OP</v>
      </c>
    </row>
    <row r="17850" spans="12:12">
      <c r="L17850" s="16" t="str">
        <f t="shared" si="534"/>
        <v>OP</v>
      </c>
    </row>
    <row r="17851" spans="12:12">
      <c r="L17851" s="16" t="str">
        <f t="shared" si="534"/>
        <v>OP</v>
      </c>
    </row>
    <row r="17852" spans="12:12">
      <c r="L17852" s="16" t="str">
        <f t="shared" si="534"/>
        <v>OP</v>
      </c>
    </row>
    <row r="17853" spans="12:12">
      <c r="L17853" s="16" t="str">
        <f t="shared" si="534"/>
        <v>OP</v>
      </c>
    </row>
    <row r="17854" spans="12:12">
      <c r="L17854" s="16" t="str">
        <f t="shared" si="534"/>
        <v>OP</v>
      </c>
    </row>
    <row r="17855" spans="12:12">
      <c r="L17855" s="16" t="str">
        <f t="shared" si="534"/>
        <v>OP</v>
      </c>
    </row>
    <row r="17856" spans="12:12">
      <c r="L17856" s="16" t="str">
        <f t="shared" si="534"/>
        <v>OP</v>
      </c>
    </row>
    <row r="17857" spans="12:12">
      <c r="L17857" s="16" t="str">
        <f t="shared" si="534"/>
        <v>OP</v>
      </c>
    </row>
    <row r="17858" spans="12:12">
      <c r="L17858" s="16" t="str">
        <f t="shared" si="534"/>
        <v>OP</v>
      </c>
    </row>
    <row r="17859" spans="12:12">
      <c r="L17859" s="16" t="str">
        <f t="shared" si="534"/>
        <v>OP</v>
      </c>
    </row>
    <row r="17860" spans="12:12">
      <c r="L17860" s="16" t="str">
        <f t="shared" si="534"/>
        <v>OP</v>
      </c>
    </row>
    <row r="17861" spans="12:12">
      <c r="L17861" s="16" t="str">
        <f t="shared" si="534"/>
        <v>OP</v>
      </c>
    </row>
    <row r="17862" spans="12:12">
      <c r="L17862" s="16" t="str">
        <f t="shared" ref="L17862:L17925" si="535">IF(J17862&lt;0.9993,"OP","")</f>
        <v>OP</v>
      </c>
    </row>
    <row r="17863" spans="12:12">
      <c r="L17863" s="16" t="str">
        <f t="shared" si="535"/>
        <v>OP</v>
      </c>
    </row>
    <row r="17864" spans="12:12">
      <c r="L17864" s="16" t="str">
        <f t="shared" si="535"/>
        <v>OP</v>
      </c>
    </row>
    <row r="17865" spans="12:12">
      <c r="L17865" s="16" t="str">
        <f t="shared" si="535"/>
        <v>OP</v>
      </c>
    </row>
    <row r="17866" spans="12:12">
      <c r="L17866" s="16" t="str">
        <f t="shared" si="535"/>
        <v>OP</v>
      </c>
    </row>
    <row r="17867" spans="12:12">
      <c r="L17867" s="16" t="str">
        <f t="shared" si="535"/>
        <v>OP</v>
      </c>
    </row>
    <row r="17868" spans="12:12">
      <c r="L17868" s="16" t="str">
        <f t="shared" si="535"/>
        <v>OP</v>
      </c>
    </row>
    <row r="17869" spans="12:12">
      <c r="L17869" s="16" t="str">
        <f t="shared" si="535"/>
        <v>OP</v>
      </c>
    </row>
    <row r="17870" spans="12:12">
      <c r="L17870" s="16" t="str">
        <f t="shared" si="535"/>
        <v>OP</v>
      </c>
    </row>
    <row r="17871" spans="12:12">
      <c r="L17871" s="16" t="str">
        <f t="shared" si="535"/>
        <v>OP</v>
      </c>
    </row>
    <row r="17872" spans="12:12">
      <c r="L17872" s="16" t="str">
        <f t="shared" si="535"/>
        <v>OP</v>
      </c>
    </row>
    <row r="17873" spans="12:12">
      <c r="L17873" s="16" t="str">
        <f t="shared" si="535"/>
        <v>OP</v>
      </c>
    </row>
    <row r="17874" spans="12:12">
      <c r="L17874" s="16" t="str">
        <f t="shared" si="535"/>
        <v>OP</v>
      </c>
    </row>
    <row r="17875" spans="12:12">
      <c r="L17875" s="16" t="str">
        <f t="shared" si="535"/>
        <v>OP</v>
      </c>
    </row>
    <row r="17876" spans="12:12">
      <c r="L17876" s="16" t="str">
        <f t="shared" si="535"/>
        <v>OP</v>
      </c>
    </row>
    <row r="17877" spans="12:12">
      <c r="L17877" s="16" t="str">
        <f t="shared" si="535"/>
        <v>OP</v>
      </c>
    </row>
    <row r="17878" spans="12:12">
      <c r="L17878" s="16" t="str">
        <f t="shared" si="535"/>
        <v>OP</v>
      </c>
    </row>
    <row r="17879" spans="12:12">
      <c r="L17879" s="16" t="str">
        <f t="shared" si="535"/>
        <v>OP</v>
      </c>
    </row>
    <row r="17880" spans="12:12">
      <c r="L17880" s="16" t="str">
        <f t="shared" si="535"/>
        <v>OP</v>
      </c>
    </row>
    <row r="17881" spans="12:12">
      <c r="L17881" s="16" t="str">
        <f t="shared" si="535"/>
        <v>OP</v>
      </c>
    </row>
    <row r="17882" spans="12:12">
      <c r="L17882" s="16" t="str">
        <f t="shared" si="535"/>
        <v>OP</v>
      </c>
    </row>
    <row r="17883" spans="12:12">
      <c r="L17883" s="16" t="str">
        <f t="shared" si="535"/>
        <v>OP</v>
      </c>
    </row>
    <row r="17884" spans="12:12">
      <c r="L17884" s="16" t="str">
        <f t="shared" si="535"/>
        <v>OP</v>
      </c>
    </row>
    <row r="17885" spans="12:12">
      <c r="L17885" s="16" t="str">
        <f t="shared" si="535"/>
        <v>OP</v>
      </c>
    </row>
    <row r="17886" spans="12:12">
      <c r="L17886" s="16" t="str">
        <f t="shared" si="535"/>
        <v>OP</v>
      </c>
    </row>
    <row r="17887" spans="12:12">
      <c r="L17887" s="16" t="str">
        <f t="shared" si="535"/>
        <v>OP</v>
      </c>
    </row>
    <row r="17888" spans="12:12">
      <c r="L17888" s="16" t="str">
        <f t="shared" si="535"/>
        <v>OP</v>
      </c>
    </row>
    <row r="17889" spans="12:12">
      <c r="L17889" s="16" t="str">
        <f t="shared" si="535"/>
        <v>OP</v>
      </c>
    </row>
    <row r="17890" spans="12:12">
      <c r="L17890" s="16" t="str">
        <f t="shared" si="535"/>
        <v>OP</v>
      </c>
    </row>
    <row r="17891" spans="12:12">
      <c r="L17891" s="16" t="str">
        <f t="shared" si="535"/>
        <v>OP</v>
      </c>
    </row>
    <row r="17892" spans="12:12">
      <c r="L17892" s="16" t="str">
        <f t="shared" si="535"/>
        <v>OP</v>
      </c>
    </row>
    <row r="17893" spans="12:12">
      <c r="L17893" s="16" t="str">
        <f t="shared" si="535"/>
        <v>OP</v>
      </c>
    </row>
    <row r="17894" spans="12:12">
      <c r="L17894" s="16" t="str">
        <f t="shared" si="535"/>
        <v>OP</v>
      </c>
    </row>
    <row r="17895" spans="12:12">
      <c r="L17895" s="16" t="str">
        <f t="shared" si="535"/>
        <v>OP</v>
      </c>
    </row>
    <row r="17896" spans="12:12">
      <c r="L17896" s="16" t="str">
        <f t="shared" si="535"/>
        <v>OP</v>
      </c>
    </row>
    <row r="17897" spans="12:12">
      <c r="L17897" s="16" t="str">
        <f t="shared" si="535"/>
        <v>OP</v>
      </c>
    </row>
    <row r="17898" spans="12:12">
      <c r="L17898" s="16" t="str">
        <f t="shared" si="535"/>
        <v>OP</v>
      </c>
    </row>
    <row r="17899" spans="12:12">
      <c r="L17899" s="16" t="str">
        <f t="shared" si="535"/>
        <v>OP</v>
      </c>
    </row>
    <row r="17900" spans="12:12">
      <c r="L17900" s="16" t="str">
        <f t="shared" si="535"/>
        <v>OP</v>
      </c>
    </row>
    <row r="17901" spans="12:12">
      <c r="L17901" s="16" t="str">
        <f t="shared" si="535"/>
        <v>OP</v>
      </c>
    </row>
    <row r="17902" spans="12:12">
      <c r="L17902" s="16" t="str">
        <f t="shared" si="535"/>
        <v>OP</v>
      </c>
    </row>
    <row r="17903" spans="12:12">
      <c r="L17903" s="16" t="str">
        <f t="shared" si="535"/>
        <v>OP</v>
      </c>
    </row>
    <row r="17904" spans="12:12">
      <c r="L17904" s="16" t="str">
        <f t="shared" si="535"/>
        <v>OP</v>
      </c>
    </row>
    <row r="17905" spans="12:12">
      <c r="L17905" s="16" t="str">
        <f t="shared" si="535"/>
        <v>OP</v>
      </c>
    </row>
    <row r="17906" spans="12:12">
      <c r="L17906" s="16" t="str">
        <f t="shared" si="535"/>
        <v>OP</v>
      </c>
    </row>
    <row r="17907" spans="12:12">
      <c r="L17907" s="16" t="str">
        <f t="shared" si="535"/>
        <v>OP</v>
      </c>
    </row>
    <row r="17908" spans="12:12">
      <c r="L17908" s="16" t="str">
        <f t="shared" si="535"/>
        <v>OP</v>
      </c>
    </row>
    <row r="17909" spans="12:12">
      <c r="L17909" s="16" t="str">
        <f t="shared" si="535"/>
        <v>OP</v>
      </c>
    </row>
    <row r="17910" spans="12:12">
      <c r="L17910" s="16" t="str">
        <f t="shared" si="535"/>
        <v>OP</v>
      </c>
    </row>
    <row r="17911" spans="12:12">
      <c r="L17911" s="16" t="str">
        <f t="shared" si="535"/>
        <v>OP</v>
      </c>
    </row>
    <row r="17912" spans="12:12">
      <c r="L17912" s="16" t="str">
        <f t="shared" si="535"/>
        <v>OP</v>
      </c>
    </row>
    <row r="17913" spans="12:12">
      <c r="L17913" s="16" t="str">
        <f t="shared" si="535"/>
        <v>OP</v>
      </c>
    </row>
    <row r="17914" spans="12:12">
      <c r="L17914" s="16" t="str">
        <f t="shared" si="535"/>
        <v>OP</v>
      </c>
    </row>
    <row r="17915" spans="12:12">
      <c r="L17915" s="16" t="str">
        <f t="shared" si="535"/>
        <v>OP</v>
      </c>
    </row>
    <row r="17916" spans="12:12">
      <c r="L17916" s="16" t="str">
        <f t="shared" si="535"/>
        <v>OP</v>
      </c>
    </row>
    <row r="17917" spans="12:12">
      <c r="L17917" s="16" t="str">
        <f t="shared" si="535"/>
        <v>OP</v>
      </c>
    </row>
    <row r="17918" spans="12:12">
      <c r="L17918" s="16" t="str">
        <f t="shared" si="535"/>
        <v>OP</v>
      </c>
    </row>
    <row r="17919" spans="12:12">
      <c r="L17919" s="16" t="str">
        <f t="shared" si="535"/>
        <v>OP</v>
      </c>
    </row>
    <row r="17920" spans="12:12">
      <c r="L17920" s="16" t="str">
        <f t="shared" si="535"/>
        <v>OP</v>
      </c>
    </row>
    <row r="17921" spans="12:12">
      <c r="L17921" s="16" t="str">
        <f t="shared" si="535"/>
        <v>OP</v>
      </c>
    </row>
    <row r="17922" spans="12:12">
      <c r="L17922" s="16" t="str">
        <f t="shared" si="535"/>
        <v>OP</v>
      </c>
    </row>
    <row r="17923" spans="12:12">
      <c r="L17923" s="16" t="str">
        <f t="shared" si="535"/>
        <v>OP</v>
      </c>
    </row>
    <row r="17924" spans="12:12">
      <c r="L17924" s="16" t="str">
        <f t="shared" si="535"/>
        <v>OP</v>
      </c>
    </row>
    <row r="17925" spans="12:12">
      <c r="L17925" s="16" t="str">
        <f t="shared" si="535"/>
        <v>OP</v>
      </c>
    </row>
    <row r="17926" spans="12:12">
      <c r="L17926" s="16" t="str">
        <f t="shared" ref="L17926:L17989" si="536">IF(J17926&lt;0.9993,"OP","")</f>
        <v>OP</v>
      </c>
    </row>
    <row r="17927" spans="12:12">
      <c r="L17927" s="16" t="str">
        <f t="shared" si="536"/>
        <v>OP</v>
      </c>
    </row>
    <row r="17928" spans="12:12">
      <c r="L17928" s="16" t="str">
        <f t="shared" si="536"/>
        <v>OP</v>
      </c>
    </row>
    <row r="17929" spans="12:12">
      <c r="L17929" s="16" t="str">
        <f t="shared" si="536"/>
        <v>OP</v>
      </c>
    </row>
    <row r="17930" spans="12:12">
      <c r="L17930" s="16" t="str">
        <f t="shared" si="536"/>
        <v>OP</v>
      </c>
    </row>
    <row r="17931" spans="12:12">
      <c r="L17931" s="16" t="str">
        <f t="shared" si="536"/>
        <v>OP</v>
      </c>
    </row>
    <row r="17932" spans="12:12">
      <c r="L17932" s="16" t="str">
        <f t="shared" si="536"/>
        <v>OP</v>
      </c>
    </row>
    <row r="17933" spans="12:12">
      <c r="L17933" s="16" t="str">
        <f t="shared" si="536"/>
        <v>OP</v>
      </c>
    </row>
    <row r="17934" spans="12:12">
      <c r="L17934" s="16" t="str">
        <f t="shared" si="536"/>
        <v>OP</v>
      </c>
    </row>
    <row r="17935" spans="12:12">
      <c r="L17935" s="16" t="str">
        <f t="shared" si="536"/>
        <v>OP</v>
      </c>
    </row>
    <row r="17936" spans="12:12">
      <c r="L17936" s="16" t="str">
        <f t="shared" si="536"/>
        <v>OP</v>
      </c>
    </row>
    <row r="17937" spans="12:12">
      <c r="L17937" s="16" t="str">
        <f t="shared" si="536"/>
        <v>OP</v>
      </c>
    </row>
    <row r="17938" spans="12:12">
      <c r="L17938" s="16" t="str">
        <f t="shared" si="536"/>
        <v>OP</v>
      </c>
    </row>
    <row r="17939" spans="12:12">
      <c r="L17939" s="16" t="str">
        <f t="shared" si="536"/>
        <v>OP</v>
      </c>
    </row>
    <row r="17940" spans="12:12">
      <c r="L17940" s="16" t="str">
        <f t="shared" si="536"/>
        <v>OP</v>
      </c>
    </row>
    <row r="17941" spans="12:12">
      <c r="L17941" s="16" t="str">
        <f t="shared" si="536"/>
        <v>OP</v>
      </c>
    </row>
    <row r="17942" spans="12:12">
      <c r="L17942" s="16" t="str">
        <f t="shared" si="536"/>
        <v>OP</v>
      </c>
    </row>
    <row r="17943" spans="12:12">
      <c r="L17943" s="16" t="str">
        <f t="shared" si="536"/>
        <v>OP</v>
      </c>
    </row>
    <row r="17944" spans="12:12">
      <c r="L17944" s="16" t="str">
        <f t="shared" si="536"/>
        <v>OP</v>
      </c>
    </row>
    <row r="17945" spans="12:12">
      <c r="L17945" s="16" t="str">
        <f t="shared" si="536"/>
        <v>OP</v>
      </c>
    </row>
    <row r="17946" spans="12:12">
      <c r="L17946" s="16" t="str">
        <f t="shared" si="536"/>
        <v>OP</v>
      </c>
    </row>
    <row r="17947" spans="12:12">
      <c r="L17947" s="16" t="str">
        <f t="shared" si="536"/>
        <v>OP</v>
      </c>
    </row>
    <row r="17948" spans="12:12">
      <c r="L17948" s="16" t="str">
        <f t="shared" si="536"/>
        <v>OP</v>
      </c>
    </row>
    <row r="17949" spans="12:12">
      <c r="L17949" s="16" t="str">
        <f t="shared" si="536"/>
        <v>OP</v>
      </c>
    </row>
    <row r="17950" spans="12:12">
      <c r="L17950" s="16" t="str">
        <f t="shared" si="536"/>
        <v>OP</v>
      </c>
    </row>
    <row r="17951" spans="12:12">
      <c r="L17951" s="16" t="str">
        <f t="shared" si="536"/>
        <v>OP</v>
      </c>
    </row>
    <row r="17952" spans="12:12">
      <c r="L17952" s="16" t="str">
        <f t="shared" si="536"/>
        <v>OP</v>
      </c>
    </row>
    <row r="17953" spans="12:12">
      <c r="L17953" s="16" t="str">
        <f t="shared" si="536"/>
        <v>OP</v>
      </c>
    </row>
    <row r="17954" spans="12:12">
      <c r="L17954" s="16" t="str">
        <f t="shared" si="536"/>
        <v>OP</v>
      </c>
    </row>
    <row r="17955" spans="12:12">
      <c r="L17955" s="16" t="str">
        <f t="shared" si="536"/>
        <v>OP</v>
      </c>
    </row>
    <row r="17956" spans="12:12">
      <c r="L17956" s="16" t="str">
        <f t="shared" si="536"/>
        <v>OP</v>
      </c>
    </row>
    <row r="17957" spans="12:12">
      <c r="L17957" s="16" t="str">
        <f t="shared" si="536"/>
        <v>OP</v>
      </c>
    </row>
    <row r="17958" spans="12:12">
      <c r="L17958" s="16" t="str">
        <f t="shared" si="536"/>
        <v>OP</v>
      </c>
    </row>
    <row r="17959" spans="12:12">
      <c r="L17959" s="16" t="str">
        <f t="shared" si="536"/>
        <v>OP</v>
      </c>
    </row>
    <row r="17960" spans="12:12">
      <c r="L17960" s="16" t="str">
        <f t="shared" si="536"/>
        <v>OP</v>
      </c>
    </row>
    <row r="17961" spans="12:12">
      <c r="L17961" s="16" t="str">
        <f t="shared" si="536"/>
        <v>OP</v>
      </c>
    </row>
    <row r="17962" spans="12:12">
      <c r="L17962" s="16" t="str">
        <f t="shared" si="536"/>
        <v>OP</v>
      </c>
    </row>
    <row r="17963" spans="12:12">
      <c r="L17963" s="16" t="str">
        <f t="shared" si="536"/>
        <v>OP</v>
      </c>
    </row>
    <row r="17964" spans="12:12">
      <c r="L17964" s="16" t="str">
        <f t="shared" si="536"/>
        <v>OP</v>
      </c>
    </row>
    <row r="17965" spans="12:12">
      <c r="L17965" s="16" t="str">
        <f t="shared" si="536"/>
        <v>OP</v>
      </c>
    </row>
    <row r="17966" spans="12:12">
      <c r="L17966" s="16" t="str">
        <f t="shared" si="536"/>
        <v>OP</v>
      </c>
    </row>
    <row r="17967" spans="12:12">
      <c r="L17967" s="16" t="str">
        <f t="shared" si="536"/>
        <v>OP</v>
      </c>
    </row>
    <row r="17968" spans="12:12">
      <c r="L17968" s="16" t="str">
        <f t="shared" si="536"/>
        <v>OP</v>
      </c>
    </row>
    <row r="17969" spans="12:12">
      <c r="L17969" s="16" t="str">
        <f t="shared" si="536"/>
        <v>OP</v>
      </c>
    </row>
    <row r="17970" spans="12:12">
      <c r="L17970" s="16" t="str">
        <f t="shared" si="536"/>
        <v>OP</v>
      </c>
    </row>
    <row r="17971" spans="12:12">
      <c r="L17971" s="16" t="str">
        <f t="shared" si="536"/>
        <v>OP</v>
      </c>
    </row>
    <row r="17972" spans="12:12">
      <c r="L17972" s="16" t="str">
        <f t="shared" si="536"/>
        <v>OP</v>
      </c>
    </row>
    <row r="17973" spans="12:12">
      <c r="L17973" s="16" t="str">
        <f t="shared" si="536"/>
        <v>OP</v>
      </c>
    </row>
    <row r="17974" spans="12:12">
      <c r="L17974" s="16" t="str">
        <f t="shared" si="536"/>
        <v>OP</v>
      </c>
    </row>
    <row r="17975" spans="12:12">
      <c r="L17975" s="16" t="str">
        <f t="shared" si="536"/>
        <v>OP</v>
      </c>
    </row>
    <row r="17976" spans="12:12">
      <c r="L17976" s="16" t="str">
        <f t="shared" si="536"/>
        <v>OP</v>
      </c>
    </row>
    <row r="17977" spans="12:12">
      <c r="L17977" s="16" t="str">
        <f t="shared" si="536"/>
        <v>OP</v>
      </c>
    </row>
    <row r="17978" spans="12:12">
      <c r="L17978" s="16" t="str">
        <f t="shared" si="536"/>
        <v>OP</v>
      </c>
    </row>
    <row r="17979" spans="12:12">
      <c r="L17979" s="16" t="str">
        <f t="shared" si="536"/>
        <v>OP</v>
      </c>
    </row>
    <row r="17980" spans="12:12">
      <c r="L17980" s="16" t="str">
        <f t="shared" si="536"/>
        <v>OP</v>
      </c>
    </row>
    <row r="17981" spans="12:12">
      <c r="L17981" s="16" t="str">
        <f t="shared" si="536"/>
        <v>OP</v>
      </c>
    </row>
    <row r="17982" spans="12:12">
      <c r="L17982" s="16" t="str">
        <f t="shared" si="536"/>
        <v>OP</v>
      </c>
    </row>
    <row r="17983" spans="12:12">
      <c r="L17983" s="16" t="str">
        <f t="shared" si="536"/>
        <v>OP</v>
      </c>
    </row>
    <row r="17984" spans="12:12">
      <c r="L17984" s="16" t="str">
        <f t="shared" si="536"/>
        <v>OP</v>
      </c>
    </row>
    <row r="17985" spans="12:12">
      <c r="L17985" s="16" t="str">
        <f t="shared" si="536"/>
        <v>OP</v>
      </c>
    </row>
    <row r="17986" spans="12:12">
      <c r="L17986" s="16" t="str">
        <f t="shared" si="536"/>
        <v>OP</v>
      </c>
    </row>
    <row r="17987" spans="12:12">
      <c r="L17987" s="16" t="str">
        <f t="shared" si="536"/>
        <v>OP</v>
      </c>
    </row>
    <row r="17988" spans="12:12">
      <c r="L17988" s="16" t="str">
        <f t="shared" si="536"/>
        <v>OP</v>
      </c>
    </row>
    <row r="17989" spans="12:12">
      <c r="L17989" s="16" t="str">
        <f t="shared" si="536"/>
        <v>OP</v>
      </c>
    </row>
    <row r="17990" spans="12:12">
      <c r="L17990" s="16" t="str">
        <f t="shared" ref="L17990:L18053" si="537">IF(J17990&lt;0.9993,"OP","")</f>
        <v>OP</v>
      </c>
    </row>
    <row r="17991" spans="12:12">
      <c r="L17991" s="16" t="str">
        <f t="shared" si="537"/>
        <v>OP</v>
      </c>
    </row>
    <row r="17992" spans="12:12">
      <c r="L17992" s="16" t="str">
        <f t="shared" si="537"/>
        <v>OP</v>
      </c>
    </row>
    <row r="17993" spans="12:12">
      <c r="L17993" s="16" t="str">
        <f t="shared" si="537"/>
        <v>OP</v>
      </c>
    </row>
    <row r="17994" spans="12:12">
      <c r="L17994" s="16" t="str">
        <f t="shared" si="537"/>
        <v>OP</v>
      </c>
    </row>
    <row r="17995" spans="12:12">
      <c r="L17995" s="16" t="str">
        <f t="shared" si="537"/>
        <v>OP</v>
      </c>
    </row>
    <row r="17996" spans="12:12">
      <c r="L17996" s="16" t="str">
        <f t="shared" si="537"/>
        <v>OP</v>
      </c>
    </row>
    <row r="17997" spans="12:12">
      <c r="L17997" s="16" t="str">
        <f t="shared" si="537"/>
        <v>OP</v>
      </c>
    </row>
    <row r="17998" spans="12:12">
      <c r="L17998" s="16" t="str">
        <f t="shared" si="537"/>
        <v>OP</v>
      </c>
    </row>
    <row r="17999" spans="12:12">
      <c r="L17999" s="16" t="str">
        <f t="shared" si="537"/>
        <v>OP</v>
      </c>
    </row>
    <row r="18000" spans="12:12">
      <c r="L18000" s="16" t="str">
        <f t="shared" si="537"/>
        <v>OP</v>
      </c>
    </row>
    <row r="18001" spans="12:12">
      <c r="L18001" s="16" t="str">
        <f t="shared" si="537"/>
        <v>OP</v>
      </c>
    </row>
    <row r="18002" spans="12:12">
      <c r="L18002" s="16" t="str">
        <f t="shared" si="537"/>
        <v>OP</v>
      </c>
    </row>
    <row r="18003" spans="12:12">
      <c r="L18003" s="16" t="str">
        <f t="shared" si="537"/>
        <v>OP</v>
      </c>
    </row>
    <row r="18004" spans="12:12">
      <c r="L18004" s="16" t="str">
        <f t="shared" si="537"/>
        <v>OP</v>
      </c>
    </row>
    <row r="18005" spans="12:12">
      <c r="L18005" s="16" t="str">
        <f t="shared" si="537"/>
        <v>OP</v>
      </c>
    </row>
    <row r="18006" spans="12:12">
      <c r="L18006" s="16" t="str">
        <f t="shared" si="537"/>
        <v>OP</v>
      </c>
    </row>
    <row r="18007" spans="12:12">
      <c r="L18007" s="16" t="str">
        <f t="shared" si="537"/>
        <v>OP</v>
      </c>
    </row>
    <row r="18008" spans="12:12">
      <c r="L18008" s="16" t="str">
        <f t="shared" si="537"/>
        <v>OP</v>
      </c>
    </row>
    <row r="18009" spans="12:12">
      <c r="L18009" s="16" t="str">
        <f t="shared" si="537"/>
        <v>OP</v>
      </c>
    </row>
    <row r="18010" spans="12:12">
      <c r="L18010" s="16" t="str">
        <f t="shared" si="537"/>
        <v>OP</v>
      </c>
    </row>
    <row r="18011" spans="12:12">
      <c r="L18011" s="16" t="str">
        <f t="shared" si="537"/>
        <v>OP</v>
      </c>
    </row>
    <row r="18012" spans="12:12">
      <c r="L18012" s="16" t="str">
        <f t="shared" si="537"/>
        <v>OP</v>
      </c>
    </row>
    <row r="18013" spans="12:12">
      <c r="L18013" s="16" t="str">
        <f t="shared" si="537"/>
        <v>OP</v>
      </c>
    </row>
    <row r="18014" spans="12:12">
      <c r="L18014" s="16" t="str">
        <f t="shared" si="537"/>
        <v>OP</v>
      </c>
    </row>
    <row r="18015" spans="12:12">
      <c r="L18015" s="16" t="str">
        <f t="shared" si="537"/>
        <v>OP</v>
      </c>
    </row>
    <row r="18016" spans="12:12">
      <c r="L18016" s="16" t="str">
        <f t="shared" si="537"/>
        <v>OP</v>
      </c>
    </row>
    <row r="18017" spans="12:12">
      <c r="L18017" s="16" t="str">
        <f t="shared" si="537"/>
        <v>OP</v>
      </c>
    </row>
    <row r="18018" spans="12:12">
      <c r="L18018" s="16" t="str">
        <f t="shared" si="537"/>
        <v>OP</v>
      </c>
    </row>
    <row r="18019" spans="12:12">
      <c r="L18019" s="16" t="str">
        <f t="shared" si="537"/>
        <v>OP</v>
      </c>
    </row>
    <row r="18020" spans="12:12">
      <c r="L18020" s="16" t="str">
        <f t="shared" si="537"/>
        <v>OP</v>
      </c>
    </row>
    <row r="18021" spans="12:12">
      <c r="L18021" s="16" t="str">
        <f t="shared" si="537"/>
        <v>OP</v>
      </c>
    </row>
    <row r="18022" spans="12:12">
      <c r="L18022" s="16" t="str">
        <f t="shared" si="537"/>
        <v>OP</v>
      </c>
    </row>
    <row r="18023" spans="12:12">
      <c r="L18023" s="16" t="str">
        <f t="shared" si="537"/>
        <v>OP</v>
      </c>
    </row>
    <row r="18024" spans="12:12">
      <c r="L18024" s="16" t="str">
        <f t="shared" si="537"/>
        <v>OP</v>
      </c>
    </row>
    <row r="18025" spans="12:12">
      <c r="L18025" s="16" t="str">
        <f t="shared" si="537"/>
        <v>OP</v>
      </c>
    </row>
    <row r="18026" spans="12:12">
      <c r="L18026" s="16" t="str">
        <f t="shared" si="537"/>
        <v>OP</v>
      </c>
    </row>
    <row r="18027" spans="12:12">
      <c r="L18027" s="16" t="str">
        <f t="shared" si="537"/>
        <v>OP</v>
      </c>
    </row>
    <row r="18028" spans="12:12">
      <c r="L18028" s="16" t="str">
        <f t="shared" si="537"/>
        <v>OP</v>
      </c>
    </row>
    <row r="18029" spans="12:12">
      <c r="L18029" s="16" t="str">
        <f t="shared" si="537"/>
        <v>OP</v>
      </c>
    </row>
    <row r="18030" spans="12:12">
      <c r="L18030" s="16" t="str">
        <f t="shared" si="537"/>
        <v>OP</v>
      </c>
    </row>
    <row r="18031" spans="12:12">
      <c r="L18031" s="16" t="str">
        <f t="shared" si="537"/>
        <v>OP</v>
      </c>
    </row>
    <row r="18032" spans="12:12">
      <c r="L18032" s="16" t="str">
        <f t="shared" si="537"/>
        <v>OP</v>
      </c>
    </row>
    <row r="18033" spans="12:12">
      <c r="L18033" s="16" t="str">
        <f t="shared" si="537"/>
        <v>OP</v>
      </c>
    </row>
    <row r="18034" spans="12:12">
      <c r="L18034" s="16" t="str">
        <f t="shared" si="537"/>
        <v>OP</v>
      </c>
    </row>
    <row r="18035" spans="12:12">
      <c r="L18035" s="16" t="str">
        <f t="shared" si="537"/>
        <v>OP</v>
      </c>
    </row>
    <row r="18036" spans="12:12">
      <c r="L18036" s="16" t="str">
        <f t="shared" si="537"/>
        <v>OP</v>
      </c>
    </row>
    <row r="18037" spans="12:12">
      <c r="L18037" s="16" t="str">
        <f t="shared" si="537"/>
        <v>OP</v>
      </c>
    </row>
    <row r="18038" spans="12:12">
      <c r="L18038" s="16" t="str">
        <f t="shared" si="537"/>
        <v>OP</v>
      </c>
    </row>
    <row r="18039" spans="12:12">
      <c r="L18039" s="16" t="str">
        <f t="shared" si="537"/>
        <v>OP</v>
      </c>
    </row>
    <row r="18040" spans="12:12">
      <c r="L18040" s="16" t="str">
        <f t="shared" si="537"/>
        <v>OP</v>
      </c>
    </row>
    <row r="18041" spans="12:12">
      <c r="L18041" s="16" t="str">
        <f t="shared" si="537"/>
        <v>OP</v>
      </c>
    </row>
    <row r="18042" spans="12:12">
      <c r="L18042" s="16" t="str">
        <f t="shared" si="537"/>
        <v>OP</v>
      </c>
    </row>
    <row r="18043" spans="12:12">
      <c r="L18043" s="16" t="str">
        <f t="shared" si="537"/>
        <v>OP</v>
      </c>
    </row>
    <row r="18044" spans="12:12">
      <c r="L18044" s="16" t="str">
        <f t="shared" si="537"/>
        <v>OP</v>
      </c>
    </row>
    <row r="18045" spans="12:12">
      <c r="L18045" s="16" t="str">
        <f t="shared" si="537"/>
        <v>OP</v>
      </c>
    </row>
    <row r="18046" spans="12:12">
      <c r="L18046" s="16" t="str">
        <f t="shared" si="537"/>
        <v>OP</v>
      </c>
    </row>
    <row r="18047" spans="12:12">
      <c r="L18047" s="16" t="str">
        <f t="shared" si="537"/>
        <v>OP</v>
      </c>
    </row>
    <row r="18048" spans="12:12">
      <c r="L18048" s="16" t="str">
        <f t="shared" si="537"/>
        <v>OP</v>
      </c>
    </row>
    <row r="18049" spans="12:12">
      <c r="L18049" s="16" t="str">
        <f t="shared" si="537"/>
        <v>OP</v>
      </c>
    </row>
    <row r="18050" spans="12:12">
      <c r="L18050" s="16" t="str">
        <f t="shared" si="537"/>
        <v>OP</v>
      </c>
    </row>
    <row r="18051" spans="12:12">
      <c r="L18051" s="16" t="str">
        <f t="shared" si="537"/>
        <v>OP</v>
      </c>
    </row>
    <row r="18052" spans="12:12">
      <c r="L18052" s="16" t="str">
        <f t="shared" si="537"/>
        <v>OP</v>
      </c>
    </row>
    <row r="18053" spans="12:12">
      <c r="L18053" s="16" t="str">
        <f t="shared" si="537"/>
        <v>OP</v>
      </c>
    </row>
    <row r="18054" spans="12:12">
      <c r="L18054" s="16" t="str">
        <f t="shared" ref="L18054:L18117" si="538">IF(J18054&lt;0.9993,"OP","")</f>
        <v>OP</v>
      </c>
    </row>
    <row r="18055" spans="12:12">
      <c r="L18055" s="16" t="str">
        <f t="shared" si="538"/>
        <v>OP</v>
      </c>
    </row>
    <row r="18056" spans="12:12">
      <c r="L18056" s="16" t="str">
        <f t="shared" si="538"/>
        <v>OP</v>
      </c>
    </row>
    <row r="18057" spans="12:12">
      <c r="L18057" s="16" t="str">
        <f t="shared" si="538"/>
        <v>OP</v>
      </c>
    </row>
    <row r="18058" spans="12:12">
      <c r="L18058" s="16" t="str">
        <f t="shared" si="538"/>
        <v>OP</v>
      </c>
    </row>
    <row r="18059" spans="12:12">
      <c r="L18059" s="16" t="str">
        <f t="shared" si="538"/>
        <v>OP</v>
      </c>
    </row>
    <row r="18060" spans="12:12">
      <c r="L18060" s="16" t="str">
        <f t="shared" si="538"/>
        <v>OP</v>
      </c>
    </row>
    <row r="18061" spans="12:12">
      <c r="L18061" s="16" t="str">
        <f t="shared" si="538"/>
        <v>OP</v>
      </c>
    </row>
    <row r="18062" spans="12:12">
      <c r="L18062" s="16" t="str">
        <f t="shared" si="538"/>
        <v>OP</v>
      </c>
    </row>
    <row r="18063" spans="12:12">
      <c r="L18063" s="16" t="str">
        <f t="shared" si="538"/>
        <v>OP</v>
      </c>
    </row>
    <row r="18064" spans="12:12">
      <c r="L18064" s="16" t="str">
        <f t="shared" si="538"/>
        <v>OP</v>
      </c>
    </row>
    <row r="18065" spans="12:12">
      <c r="L18065" s="16" t="str">
        <f t="shared" si="538"/>
        <v>OP</v>
      </c>
    </row>
    <row r="18066" spans="12:12">
      <c r="L18066" s="16" t="str">
        <f t="shared" si="538"/>
        <v>OP</v>
      </c>
    </row>
    <row r="18067" spans="12:12">
      <c r="L18067" s="16" t="str">
        <f t="shared" si="538"/>
        <v>OP</v>
      </c>
    </row>
    <row r="18068" spans="12:12">
      <c r="L18068" s="16" t="str">
        <f t="shared" si="538"/>
        <v>OP</v>
      </c>
    </row>
    <row r="18069" spans="12:12">
      <c r="L18069" s="16" t="str">
        <f t="shared" si="538"/>
        <v>OP</v>
      </c>
    </row>
    <row r="18070" spans="12:12">
      <c r="L18070" s="16" t="str">
        <f t="shared" si="538"/>
        <v>OP</v>
      </c>
    </row>
    <row r="18071" spans="12:12">
      <c r="L18071" s="16" t="str">
        <f t="shared" si="538"/>
        <v>OP</v>
      </c>
    </row>
    <row r="18072" spans="12:12">
      <c r="L18072" s="16" t="str">
        <f t="shared" si="538"/>
        <v>OP</v>
      </c>
    </row>
    <row r="18073" spans="12:12">
      <c r="L18073" s="16" t="str">
        <f t="shared" si="538"/>
        <v>OP</v>
      </c>
    </row>
    <row r="18074" spans="12:12">
      <c r="L18074" s="16" t="str">
        <f t="shared" si="538"/>
        <v>OP</v>
      </c>
    </row>
    <row r="18075" spans="12:12">
      <c r="L18075" s="16" t="str">
        <f t="shared" si="538"/>
        <v>OP</v>
      </c>
    </row>
    <row r="18076" spans="12:12">
      <c r="L18076" s="16" t="str">
        <f t="shared" si="538"/>
        <v>OP</v>
      </c>
    </row>
    <row r="18077" spans="12:12">
      <c r="L18077" s="16" t="str">
        <f t="shared" si="538"/>
        <v>OP</v>
      </c>
    </row>
    <row r="18078" spans="12:12">
      <c r="L18078" s="16" t="str">
        <f t="shared" si="538"/>
        <v>OP</v>
      </c>
    </row>
    <row r="18079" spans="12:12">
      <c r="L18079" s="16" t="str">
        <f t="shared" si="538"/>
        <v>OP</v>
      </c>
    </row>
    <row r="18080" spans="12:12">
      <c r="L18080" s="16" t="str">
        <f t="shared" si="538"/>
        <v>OP</v>
      </c>
    </row>
    <row r="18081" spans="12:12">
      <c r="L18081" s="16" t="str">
        <f t="shared" si="538"/>
        <v>OP</v>
      </c>
    </row>
    <row r="18082" spans="12:12">
      <c r="L18082" s="16" t="str">
        <f t="shared" si="538"/>
        <v>OP</v>
      </c>
    </row>
    <row r="18083" spans="12:12">
      <c r="L18083" s="16" t="str">
        <f t="shared" si="538"/>
        <v>OP</v>
      </c>
    </row>
    <row r="18084" spans="12:12">
      <c r="L18084" s="16" t="str">
        <f t="shared" si="538"/>
        <v>OP</v>
      </c>
    </row>
    <row r="18085" spans="12:12">
      <c r="L18085" s="16" t="str">
        <f t="shared" si="538"/>
        <v>OP</v>
      </c>
    </row>
    <row r="18086" spans="12:12">
      <c r="L18086" s="16" t="str">
        <f t="shared" si="538"/>
        <v>OP</v>
      </c>
    </row>
    <row r="18087" spans="12:12">
      <c r="L18087" s="16" t="str">
        <f t="shared" si="538"/>
        <v>OP</v>
      </c>
    </row>
    <row r="18088" spans="12:12">
      <c r="L18088" s="16" t="str">
        <f t="shared" si="538"/>
        <v>OP</v>
      </c>
    </row>
    <row r="18089" spans="12:12">
      <c r="L18089" s="16" t="str">
        <f t="shared" si="538"/>
        <v>OP</v>
      </c>
    </row>
    <row r="18090" spans="12:12">
      <c r="L18090" s="16" t="str">
        <f t="shared" si="538"/>
        <v>OP</v>
      </c>
    </row>
    <row r="18091" spans="12:12">
      <c r="L18091" s="16" t="str">
        <f t="shared" si="538"/>
        <v>OP</v>
      </c>
    </row>
    <row r="18092" spans="12:12">
      <c r="L18092" s="16" t="str">
        <f t="shared" si="538"/>
        <v>OP</v>
      </c>
    </row>
    <row r="18093" spans="12:12">
      <c r="L18093" s="16" t="str">
        <f t="shared" si="538"/>
        <v>OP</v>
      </c>
    </row>
    <row r="18094" spans="12:12">
      <c r="L18094" s="16" t="str">
        <f t="shared" si="538"/>
        <v>OP</v>
      </c>
    </row>
    <row r="18095" spans="12:12">
      <c r="L18095" s="16" t="str">
        <f t="shared" si="538"/>
        <v>OP</v>
      </c>
    </row>
    <row r="18096" spans="12:12">
      <c r="L18096" s="16" t="str">
        <f t="shared" si="538"/>
        <v>OP</v>
      </c>
    </row>
    <row r="18097" spans="12:12">
      <c r="L18097" s="16" t="str">
        <f t="shared" si="538"/>
        <v>OP</v>
      </c>
    </row>
    <row r="18098" spans="12:12">
      <c r="L18098" s="16" t="str">
        <f t="shared" si="538"/>
        <v>OP</v>
      </c>
    </row>
    <row r="18099" spans="12:12">
      <c r="L18099" s="16" t="str">
        <f t="shared" si="538"/>
        <v>OP</v>
      </c>
    </row>
    <row r="18100" spans="12:12">
      <c r="L18100" s="16" t="str">
        <f t="shared" si="538"/>
        <v>OP</v>
      </c>
    </row>
    <row r="18101" spans="12:12">
      <c r="L18101" s="16" t="str">
        <f t="shared" si="538"/>
        <v>OP</v>
      </c>
    </row>
    <row r="18102" spans="12:12">
      <c r="L18102" s="16" t="str">
        <f t="shared" si="538"/>
        <v>OP</v>
      </c>
    </row>
    <row r="18103" spans="12:12">
      <c r="L18103" s="16" t="str">
        <f t="shared" si="538"/>
        <v>OP</v>
      </c>
    </row>
    <row r="18104" spans="12:12">
      <c r="L18104" s="16" t="str">
        <f t="shared" si="538"/>
        <v>OP</v>
      </c>
    </row>
    <row r="18105" spans="12:12">
      <c r="L18105" s="16" t="str">
        <f t="shared" si="538"/>
        <v>OP</v>
      </c>
    </row>
    <row r="18106" spans="12:12">
      <c r="L18106" s="16" t="str">
        <f t="shared" si="538"/>
        <v>OP</v>
      </c>
    </row>
    <row r="18107" spans="12:12">
      <c r="L18107" s="16" t="str">
        <f t="shared" si="538"/>
        <v>OP</v>
      </c>
    </row>
    <row r="18108" spans="12:12">
      <c r="L18108" s="16" t="str">
        <f t="shared" si="538"/>
        <v>OP</v>
      </c>
    </row>
    <row r="18109" spans="12:12">
      <c r="L18109" s="16" t="str">
        <f t="shared" si="538"/>
        <v>OP</v>
      </c>
    </row>
    <row r="18110" spans="12:12">
      <c r="L18110" s="16" t="str">
        <f t="shared" si="538"/>
        <v>OP</v>
      </c>
    </row>
    <row r="18111" spans="12:12">
      <c r="L18111" s="16" t="str">
        <f t="shared" si="538"/>
        <v>OP</v>
      </c>
    </row>
    <row r="18112" spans="12:12">
      <c r="L18112" s="16" t="str">
        <f t="shared" si="538"/>
        <v>OP</v>
      </c>
    </row>
    <row r="18113" spans="12:12">
      <c r="L18113" s="16" t="str">
        <f t="shared" si="538"/>
        <v>OP</v>
      </c>
    </row>
    <row r="18114" spans="12:12">
      <c r="L18114" s="16" t="str">
        <f t="shared" si="538"/>
        <v>OP</v>
      </c>
    </row>
    <row r="18115" spans="12:12">
      <c r="L18115" s="16" t="str">
        <f t="shared" si="538"/>
        <v>OP</v>
      </c>
    </row>
    <row r="18116" spans="12:12">
      <c r="L18116" s="16" t="str">
        <f t="shared" si="538"/>
        <v>OP</v>
      </c>
    </row>
    <row r="18117" spans="12:12">
      <c r="L18117" s="16" t="str">
        <f t="shared" si="538"/>
        <v>OP</v>
      </c>
    </row>
    <row r="18118" spans="12:12">
      <c r="L18118" s="16" t="str">
        <f t="shared" ref="L18118:L18181" si="539">IF(J18118&lt;0.9993,"OP","")</f>
        <v>OP</v>
      </c>
    </row>
    <row r="18119" spans="12:12">
      <c r="L18119" s="16" t="str">
        <f t="shared" si="539"/>
        <v>OP</v>
      </c>
    </row>
    <row r="18120" spans="12:12">
      <c r="L18120" s="16" t="str">
        <f t="shared" si="539"/>
        <v>OP</v>
      </c>
    </row>
    <row r="18121" spans="12:12">
      <c r="L18121" s="16" t="str">
        <f t="shared" si="539"/>
        <v>OP</v>
      </c>
    </row>
    <row r="18122" spans="12:12">
      <c r="L18122" s="16" t="str">
        <f t="shared" si="539"/>
        <v>OP</v>
      </c>
    </row>
    <row r="18123" spans="12:12">
      <c r="L18123" s="16" t="str">
        <f t="shared" si="539"/>
        <v>OP</v>
      </c>
    </row>
    <row r="18124" spans="12:12">
      <c r="L18124" s="16" t="str">
        <f t="shared" si="539"/>
        <v>OP</v>
      </c>
    </row>
    <row r="18125" spans="12:12">
      <c r="L18125" s="16" t="str">
        <f t="shared" si="539"/>
        <v>OP</v>
      </c>
    </row>
    <row r="18126" spans="12:12">
      <c r="L18126" s="16" t="str">
        <f t="shared" si="539"/>
        <v>OP</v>
      </c>
    </row>
    <row r="18127" spans="12:12">
      <c r="L18127" s="16" t="str">
        <f t="shared" si="539"/>
        <v>OP</v>
      </c>
    </row>
    <row r="18128" spans="12:12">
      <c r="L18128" s="16" t="str">
        <f t="shared" si="539"/>
        <v>OP</v>
      </c>
    </row>
    <row r="18129" spans="12:12">
      <c r="L18129" s="16" t="str">
        <f t="shared" si="539"/>
        <v>OP</v>
      </c>
    </row>
    <row r="18130" spans="12:12">
      <c r="L18130" s="16" t="str">
        <f t="shared" si="539"/>
        <v>OP</v>
      </c>
    </row>
    <row r="18131" spans="12:12">
      <c r="L18131" s="16" t="str">
        <f t="shared" si="539"/>
        <v>OP</v>
      </c>
    </row>
    <row r="18132" spans="12:12">
      <c r="L18132" s="16" t="str">
        <f t="shared" si="539"/>
        <v>OP</v>
      </c>
    </row>
    <row r="18133" spans="12:12">
      <c r="L18133" s="16" t="str">
        <f t="shared" si="539"/>
        <v>OP</v>
      </c>
    </row>
    <row r="18134" spans="12:12">
      <c r="L18134" s="16" t="str">
        <f t="shared" si="539"/>
        <v>OP</v>
      </c>
    </row>
    <row r="18135" spans="12:12">
      <c r="L18135" s="16" t="str">
        <f t="shared" si="539"/>
        <v>OP</v>
      </c>
    </row>
    <row r="18136" spans="12:12">
      <c r="L18136" s="16" t="str">
        <f t="shared" si="539"/>
        <v>OP</v>
      </c>
    </row>
    <row r="18137" spans="12:12">
      <c r="L18137" s="16" t="str">
        <f t="shared" si="539"/>
        <v>OP</v>
      </c>
    </row>
    <row r="18138" spans="12:12">
      <c r="L18138" s="16" t="str">
        <f t="shared" si="539"/>
        <v>OP</v>
      </c>
    </row>
    <row r="18139" spans="12:12">
      <c r="L18139" s="16" t="str">
        <f t="shared" si="539"/>
        <v>OP</v>
      </c>
    </row>
    <row r="18140" spans="12:12">
      <c r="L18140" s="16" t="str">
        <f t="shared" si="539"/>
        <v>OP</v>
      </c>
    </row>
    <row r="18141" spans="12:12">
      <c r="L18141" s="16" t="str">
        <f t="shared" si="539"/>
        <v>OP</v>
      </c>
    </row>
    <row r="18142" spans="12:12">
      <c r="L18142" s="16" t="str">
        <f t="shared" si="539"/>
        <v>OP</v>
      </c>
    </row>
    <row r="18143" spans="12:12">
      <c r="L18143" s="16" t="str">
        <f t="shared" si="539"/>
        <v>OP</v>
      </c>
    </row>
    <row r="18144" spans="12:12">
      <c r="L18144" s="16" t="str">
        <f t="shared" si="539"/>
        <v>OP</v>
      </c>
    </row>
    <row r="18145" spans="12:12">
      <c r="L18145" s="16" t="str">
        <f t="shared" si="539"/>
        <v>OP</v>
      </c>
    </row>
    <row r="18146" spans="12:12">
      <c r="L18146" s="16" t="str">
        <f t="shared" si="539"/>
        <v>OP</v>
      </c>
    </row>
    <row r="18147" spans="12:12">
      <c r="L18147" s="16" t="str">
        <f t="shared" si="539"/>
        <v>OP</v>
      </c>
    </row>
    <row r="18148" spans="12:12">
      <c r="L18148" s="16" t="str">
        <f t="shared" si="539"/>
        <v>OP</v>
      </c>
    </row>
    <row r="18149" spans="12:12">
      <c r="L18149" s="16" t="str">
        <f t="shared" si="539"/>
        <v>OP</v>
      </c>
    </row>
    <row r="18150" spans="12:12">
      <c r="L18150" s="16" t="str">
        <f t="shared" si="539"/>
        <v>OP</v>
      </c>
    </row>
    <row r="18151" spans="12:12">
      <c r="L18151" s="16" t="str">
        <f t="shared" si="539"/>
        <v>OP</v>
      </c>
    </row>
    <row r="18152" spans="12:12">
      <c r="L18152" s="16" t="str">
        <f t="shared" si="539"/>
        <v>OP</v>
      </c>
    </row>
    <row r="18153" spans="12:12">
      <c r="L18153" s="16" t="str">
        <f t="shared" si="539"/>
        <v>OP</v>
      </c>
    </row>
    <row r="18154" spans="12:12">
      <c r="L18154" s="16" t="str">
        <f t="shared" si="539"/>
        <v>OP</v>
      </c>
    </row>
    <row r="18155" spans="12:12">
      <c r="L18155" s="16" t="str">
        <f t="shared" si="539"/>
        <v>OP</v>
      </c>
    </row>
    <row r="18156" spans="12:12">
      <c r="L18156" s="16" t="str">
        <f t="shared" si="539"/>
        <v>OP</v>
      </c>
    </row>
    <row r="18157" spans="12:12">
      <c r="L18157" s="16" t="str">
        <f t="shared" si="539"/>
        <v>OP</v>
      </c>
    </row>
    <row r="18158" spans="12:12">
      <c r="L18158" s="16" t="str">
        <f t="shared" si="539"/>
        <v>OP</v>
      </c>
    </row>
    <row r="18159" spans="12:12">
      <c r="L18159" s="16" t="str">
        <f t="shared" si="539"/>
        <v>OP</v>
      </c>
    </row>
    <row r="18160" spans="12:12">
      <c r="L18160" s="16" t="str">
        <f t="shared" si="539"/>
        <v>OP</v>
      </c>
    </row>
    <row r="18161" spans="12:12">
      <c r="L18161" s="16" t="str">
        <f t="shared" si="539"/>
        <v>OP</v>
      </c>
    </row>
    <row r="18162" spans="12:12">
      <c r="L18162" s="16" t="str">
        <f t="shared" si="539"/>
        <v>OP</v>
      </c>
    </row>
    <row r="18163" spans="12:12">
      <c r="L18163" s="16" t="str">
        <f t="shared" si="539"/>
        <v>OP</v>
      </c>
    </row>
    <row r="18164" spans="12:12">
      <c r="L18164" s="16" t="str">
        <f t="shared" si="539"/>
        <v>OP</v>
      </c>
    </row>
    <row r="18165" spans="12:12">
      <c r="L18165" s="16" t="str">
        <f t="shared" si="539"/>
        <v>OP</v>
      </c>
    </row>
    <row r="18166" spans="12:12">
      <c r="L18166" s="16" t="str">
        <f t="shared" si="539"/>
        <v>OP</v>
      </c>
    </row>
    <row r="18167" spans="12:12">
      <c r="L18167" s="16" t="str">
        <f t="shared" si="539"/>
        <v>OP</v>
      </c>
    </row>
    <row r="18168" spans="12:12">
      <c r="L18168" s="16" t="str">
        <f t="shared" si="539"/>
        <v>OP</v>
      </c>
    </row>
    <row r="18169" spans="12:12">
      <c r="L18169" s="16" t="str">
        <f t="shared" si="539"/>
        <v>OP</v>
      </c>
    </row>
    <row r="18170" spans="12:12">
      <c r="L18170" s="16" t="str">
        <f t="shared" si="539"/>
        <v>OP</v>
      </c>
    </row>
    <row r="18171" spans="12:12">
      <c r="L18171" s="16" t="str">
        <f t="shared" si="539"/>
        <v>OP</v>
      </c>
    </row>
    <row r="18172" spans="12:12">
      <c r="L18172" s="16" t="str">
        <f t="shared" si="539"/>
        <v>OP</v>
      </c>
    </row>
    <row r="18173" spans="12:12">
      <c r="L18173" s="16" t="str">
        <f t="shared" si="539"/>
        <v>OP</v>
      </c>
    </row>
    <row r="18174" spans="12:12">
      <c r="L18174" s="16" t="str">
        <f t="shared" si="539"/>
        <v>OP</v>
      </c>
    </row>
    <row r="18175" spans="12:12">
      <c r="L18175" s="16" t="str">
        <f t="shared" si="539"/>
        <v>OP</v>
      </c>
    </row>
    <row r="18176" spans="12:12">
      <c r="L18176" s="16" t="str">
        <f t="shared" si="539"/>
        <v>OP</v>
      </c>
    </row>
    <row r="18177" spans="12:12">
      <c r="L18177" s="16" t="str">
        <f t="shared" si="539"/>
        <v>OP</v>
      </c>
    </row>
    <row r="18178" spans="12:12">
      <c r="L18178" s="16" t="str">
        <f t="shared" si="539"/>
        <v>OP</v>
      </c>
    </row>
    <row r="18179" spans="12:12">
      <c r="L18179" s="16" t="str">
        <f t="shared" si="539"/>
        <v>OP</v>
      </c>
    </row>
    <row r="18180" spans="12:12">
      <c r="L18180" s="16" t="str">
        <f t="shared" si="539"/>
        <v>OP</v>
      </c>
    </row>
    <row r="18181" spans="12:12">
      <c r="L18181" s="16" t="str">
        <f t="shared" si="539"/>
        <v>OP</v>
      </c>
    </row>
    <row r="18182" spans="12:12">
      <c r="L18182" s="16" t="str">
        <f t="shared" ref="L18182:L18245" si="540">IF(J18182&lt;0.9993,"OP","")</f>
        <v>OP</v>
      </c>
    </row>
    <row r="18183" spans="12:12">
      <c r="L18183" s="16" t="str">
        <f t="shared" si="540"/>
        <v>OP</v>
      </c>
    </row>
    <row r="18184" spans="12:12">
      <c r="L18184" s="16" t="str">
        <f t="shared" si="540"/>
        <v>OP</v>
      </c>
    </row>
    <row r="18185" spans="12:12">
      <c r="L18185" s="16" t="str">
        <f t="shared" si="540"/>
        <v>OP</v>
      </c>
    </row>
    <row r="18186" spans="12:12">
      <c r="L18186" s="16" t="str">
        <f t="shared" si="540"/>
        <v>OP</v>
      </c>
    </row>
    <row r="18187" spans="12:12">
      <c r="L18187" s="16" t="str">
        <f t="shared" si="540"/>
        <v>OP</v>
      </c>
    </row>
    <row r="18188" spans="12:12">
      <c r="L18188" s="16" t="str">
        <f t="shared" si="540"/>
        <v>OP</v>
      </c>
    </row>
    <row r="18189" spans="12:12">
      <c r="L18189" s="16" t="str">
        <f t="shared" si="540"/>
        <v>OP</v>
      </c>
    </row>
    <row r="18190" spans="12:12">
      <c r="L18190" s="16" t="str">
        <f t="shared" si="540"/>
        <v>OP</v>
      </c>
    </row>
    <row r="18191" spans="12:12">
      <c r="L18191" s="16" t="str">
        <f t="shared" si="540"/>
        <v>OP</v>
      </c>
    </row>
    <row r="18192" spans="12:12">
      <c r="L18192" s="16" t="str">
        <f t="shared" si="540"/>
        <v>OP</v>
      </c>
    </row>
    <row r="18193" spans="12:12">
      <c r="L18193" s="16" t="str">
        <f t="shared" si="540"/>
        <v>OP</v>
      </c>
    </row>
    <row r="18194" spans="12:12">
      <c r="L18194" s="16" t="str">
        <f t="shared" si="540"/>
        <v>OP</v>
      </c>
    </row>
    <row r="18195" spans="12:12">
      <c r="L18195" s="16" t="str">
        <f t="shared" si="540"/>
        <v>OP</v>
      </c>
    </row>
    <row r="18196" spans="12:12">
      <c r="L18196" s="16" t="str">
        <f t="shared" si="540"/>
        <v>OP</v>
      </c>
    </row>
    <row r="18197" spans="12:12">
      <c r="L18197" s="16" t="str">
        <f t="shared" si="540"/>
        <v>OP</v>
      </c>
    </row>
    <row r="18198" spans="12:12">
      <c r="L18198" s="16" t="str">
        <f t="shared" si="540"/>
        <v>OP</v>
      </c>
    </row>
    <row r="18199" spans="12:12">
      <c r="L18199" s="16" t="str">
        <f t="shared" si="540"/>
        <v>OP</v>
      </c>
    </row>
    <row r="18200" spans="12:12">
      <c r="L18200" s="16" t="str">
        <f t="shared" si="540"/>
        <v>OP</v>
      </c>
    </row>
    <row r="18201" spans="12:12">
      <c r="L18201" s="16" t="str">
        <f t="shared" si="540"/>
        <v>OP</v>
      </c>
    </row>
    <row r="18202" spans="12:12">
      <c r="L18202" s="16" t="str">
        <f t="shared" si="540"/>
        <v>OP</v>
      </c>
    </row>
    <row r="18203" spans="12:12">
      <c r="L18203" s="16" t="str">
        <f t="shared" si="540"/>
        <v>OP</v>
      </c>
    </row>
    <row r="18204" spans="12:12">
      <c r="L18204" s="16" t="str">
        <f t="shared" si="540"/>
        <v>OP</v>
      </c>
    </row>
    <row r="18205" spans="12:12">
      <c r="L18205" s="16" t="str">
        <f t="shared" si="540"/>
        <v>OP</v>
      </c>
    </row>
    <row r="18206" spans="12:12">
      <c r="L18206" s="16" t="str">
        <f t="shared" si="540"/>
        <v>OP</v>
      </c>
    </row>
    <row r="18207" spans="12:12">
      <c r="L18207" s="16" t="str">
        <f t="shared" si="540"/>
        <v>OP</v>
      </c>
    </row>
    <row r="18208" spans="12:12">
      <c r="L18208" s="16" t="str">
        <f t="shared" si="540"/>
        <v>OP</v>
      </c>
    </row>
    <row r="18209" spans="12:12">
      <c r="L18209" s="16" t="str">
        <f t="shared" si="540"/>
        <v>OP</v>
      </c>
    </row>
    <row r="18210" spans="12:12">
      <c r="L18210" s="16" t="str">
        <f t="shared" si="540"/>
        <v>OP</v>
      </c>
    </row>
    <row r="18211" spans="12:12">
      <c r="L18211" s="16" t="str">
        <f t="shared" si="540"/>
        <v>OP</v>
      </c>
    </row>
    <row r="18212" spans="12:12">
      <c r="L18212" s="16" t="str">
        <f t="shared" si="540"/>
        <v>OP</v>
      </c>
    </row>
    <row r="18213" spans="12:12">
      <c r="L18213" s="16" t="str">
        <f t="shared" si="540"/>
        <v>OP</v>
      </c>
    </row>
    <row r="18214" spans="12:12">
      <c r="L18214" s="16" t="str">
        <f t="shared" si="540"/>
        <v>OP</v>
      </c>
    </row>
    <row r="18215" spans="12:12">
      <c r="L18215" s="16" t="str">
        <f t="shared" si="540"/>
        <v>OP</v>
      </c>
    </row>
    <row r="18216" spans="12:12">
      <c r="L18216" s="16" t="str">
        <f t="shared" si="540"/>
        <v>OP</v>
      </c>
    </row>
    <row r="18217" spans="12:12">
      <c r="L18217" s="16" t="str">
        <f t="shared" si="540"/>
        <v>OP</v>
      </c>
    </row>
    <row r="18218" spans="12:12">
      <c r="L18218" s="16" t="str">
        <f t="shared" si="540"/>
        <v>OP</v>
      </c>
    </row>
    <row r="18219" spans="12:12">
      <c r="L18219" s="16" t="str">
        <f t="shared" si="540"/>
        <v>OP</v>
      </c>
    </row>
    <row r="18220" spans="12:12">
      <c r="L18220" s="16" t="str">
        <f t="shared" si="540"/>
        <v>OP</v>
      </c>
    </row>
    <row r="18221" spans="12:12">
      <c r="L18221" s="16" t="str">
        <f t="shared" si="540"/>
        <v>OP</v>
      </c>
    </row>
    <row r="18222" spans="12:12">
      <c r="L18222" s="16" t="str">
        <f t="shared" si="540"/>
        <v>OP</v>
      </c>
    </row>
    <row r="18223" spans="12:12">
      <c r="L18223" s="16" t="str">
        <f t="shared" si="540"/>
        <v>OP</v>
      </c>
    </row>
    <row r="18224" spans="12:12">
      <c r="L18224" s="16" t="str">
        <f t="shared" si="540"/>
        <v>OP</v>
      </c>
    </row>
    <row r="18225" spans="12:12">
      <c r="L18225" s="16" t="str">
        <f t="shared" si="540"/>
        <v>OP</v>
      </c>
    </row>
    <row r="18226" spans="12:12">
      <c r="L18226" s="16" t="str">
        <f t="shared" si="540"/>
        <v>OP</v>
      </c>
    </row>
    <row r="18227" spans="12:12">
      <c r="L18227" s="16" t="str">
        <f t="shared" si="540"/>
        <v>OP</v>
      </c>
    </row>
    <row r="18228" spans="12:12">
      <c r="L18228" s="16" t="str">
        <f t="shared" si="540"/>
        <v>OP</v>
      </c>
    </row>
    <row r="18229" spans="12:12">
      <c r="L18229" s="16" t="str">
        <f t="shared" si="540"/>
        <v>OP</v>
      </c>
    </row>
    <row r="18230" spans="12:12">
      <c r="L18230" s="16" t="str">
        <f t="shared" si="540"/>
        <v>OP</v>
      </c>
    </row>
    <row r="18231" spans="12:12">
      <c r="L18231" s="16" t="str">
        <f t="shared" si="540"/>
        <v>OP</v>
      </c>
    </row>
    <row r="18232" spans="12:12">
      <c r="L18232" s="16" t="str">
        <f t="shared" si="540"/>
        <v>OP</v>
      </c>
    </row>
    <row r="18233" spans="12:12">
      <c r="L18233" s="16" t="str">
        <f t="shared" si="540"/>
        <v>OP</v>
      </c>
    </row>
    <row r="18234" spans="12:12">
      <c r="L18234" s="16" t="str">
        <f t="shared" si="540"/>
        <v>OP</v>
      </c>
    </row>
    <row r="18235" spans="12:12">
      <c r="L18235" s="16" t="str">
        <f t="shared" si="540"/>
        <v>OP</v>
      </c>
    </row>
    <row r="18236" spans="12:12">
      <c r="L18236" s="16" t="str">
        <f t="shared" si="540"/>
        <v>OP</v>
      </c>
    </row>
    <row r="18237" spans="12:12">
      <c r="L18237" s="16" t="str">
        <f t="shared" si="540"/>
        <v>OP</v>
      </c>
    </row>
    <row r="18238" spans="12:12">
      <c r="L18238" s="16" t="str">
        <f t="shared" si="540"/>
        <v>OP</v>
      </c>
    </row>
    <row r="18239" spans="12:12">
      <c r="L18239" s="16" t="str">
        <f t="shared" si="540"/>
        <v>OP</v>
      </c>
    </row>
    <row r="18240" spans="12:12">
      <c r="L18240" s="16" t="str">
        <f t="shared" si="540"/>
        <v>OP</v>
      </c>
    </row>
    <row r="18241" spans="12:12">
      <c r="L18241" s="16" t="str">
        <f t="shared" si="540"/>
        <v>OP</v>
      </c>
    </row>
    <row r="18242" spans="12:12">
      <c r="L18242" s="16" t="str">
        <f t="shared" si="540"/>
        <v>OP</v>
      </c>
    </row>
    <row r="18243" spans="12:12">
      <c r="L18243" s="16" t="str">
        <f t="shared" si="540"/>
        <v>OP</v>
      </c>
    </row>
    <row r="18244" spans="12:12">
      <c r="L18244" s="16" t="str">
        <f t="shared" si="540"/>
        <v>OP</v>
      </c>
    </row>
    <row r="18245" spans="12:12">
      <c r="L18245" s="16" t="str">
        <f t="shared" si="540"/>
        <v>OP</v>
      </c>
    </row>
    <row r="18246" spans="12:12">
      <c r="L18246" s="16" t="str">
        <f t="shared" ref="L18246:L18309" si="541">IF(J18246&lt;0.9993,"OP","")</f>
        <v>OP</v>
      </c>
    </row>
    <row r="18247" spans="12:12">
      <c r="L18247" s="16" t="str">
        <f t="shared" si="541"/>
        <v>OP</v>
      </c>
    </row>
    <row r="18248" spans="12:12">
      <c r="L18248" s="16" t="str">
        <f t="shared" si="541"/>
        <v>OP</v>
      </c>
    </row>
    <row r="18249" spans="12:12">
      <c r="L18249" s="16" t="str">
        <f t="shared" si="541"/>
        <v>OP</v>
      </c>
    </row>
    <row r="18250" spans="12:12">
      <c r="L18250" s="16" t="str">
        <f t="shared" si="541"/>
        <v>OP</v>
      </c>
    </row>
    <row r="18251" spans="12:12">
      <c r="L18251" s="16" t="str">
        <f t="shared" si="541"/>
        <v>OP</v>
      </c>
    </row>
    <row r="18252" spans="12:12">
      <c r="L18252" s="16" t="str">
        <f t="shared" si="541"/>
        <v>OP</v>
      </c>
    </row>
    <row r="18253" spans="12:12">
      <c r="L18253" s="16" t="str">
        <f t="shared" si="541"/>
        <v>OP</v>
      </c>
    </row>
    <row r="18254" spans="12:12">
      <c r="L18254" s="16" t="str">
        <f t="shared" si="541"/>
        <v>OP</v>
      </c>
    </row>
    <row r="18255" spans="12:12">
      <c r="L18255" s="16" t="str">
        <f t="shared" si="541"/>
        <v>OP</v>
      </c>
    </row>
    <row r="18256" spans="12:12">
      <c r="L18256" s="16" t="str">
        <f t="shared" si="541"/>
        <v>OP</v>
      </c>
    </row>
    <row r="18257" spans="12:12">
      <c r="L18257" s="16" t="str">
        <f t="shared" si="541"/>
        <v>OP</v>
      </c>
    </row>
    <row r="18258" spans="12:12">
      <c r="L18258" s="16" t="str">
        <f t="shared" si="541"/>
        <v>OP</v>
      </c>
    </row>
    <row r="18259" spans="12:12">
      <c r="L18259" s="16" t="str">
        <f t="shared" si="541"/>
        <v>OP</v>
      </c>
    </row>
    <row r="18260" spans="12:12">
      <c r="L18260" s="16" t="str">
        <f t="shared" si="541"/>
        <v>OP</v>
      </c>
    </row>
    <row r="18261" spans="12:12">
      <c r="L18261" s="16" t="str">
        <f t="shared" si="541"/>
        <v>OP</v>
      </c>
    </row>
    <row r="18262" spans="12:12">
      <c r="L18262" s="16" t="str">
        <f t="shared" si="541"/>
        <v>OP</v>
      </c>
    </row>
    <row r="18263" spans="12:12">
      <c r="L18263" s="16" t="str">
        <f t="shared" si="541"/>
        <v>OP</v>
      </c>
    </row>
    <row r="18264" spans="12:12">
      <c r="L18264" s="16" t="str">
        <f t="shared" si="541"/>
        <v>OP</v>
      </c>
    </row>
    <row r="18265" spans="12:12">
      <c r="L18265" s="16" t="str">
        <f t="shared" si="541"/>
        <v>OP</v>
      </c>
    </row>
    <row r="18266" spans="12:12">
      <c r="L18266" s="16" t="str">
        <f t="shared" si="541"/>
        <v>OP</v>
      </c>
    </row>
    <row r="18267" spans="12:12">
      <c r="L18267" s="16" t="str">
        <f t="shared" si="541"/>
        <v>OP</v>
      </c>
    </row>
    <row r="18268" spans="12:12">
      <c r="L18268" s="16" t="str">
        <f t="shared" si="541"/>
        <v>OP</v>
      </c>
    </row>
    <row r="18269" spans="12:12">
      <c r="L18269" s="16" t="str">
        <f t="shared" si="541"/>
        <v>OP</v>
      </c>
    </row>
    <row r="18270" spans="12:12">
      <c r="L18270" s="16" t="str">
        <f t="shared" si="541"/>
        <v>OP</v>
      </c>
    </row>
    <row r="18271" spans="12:12">
      <c r="L18271" s="16" t="str">
        <f t="shared" si="541"/>
        <v>OP</v>
      </c>
    </row>
    <row r="18272" spans="12:12">
      <c r="L18272" s="16" t="str">
        <f t="shared" si="541"/>
        <v>OP</v>
      </c>
    </row>
    <row r="18273" spans="12:12">
      <c r="L18273" s="16" t="str">
        <f t="shared" si="541"/>
        <v>OP</v>
      </c>
    </row>
    <row r="18274" spans="12:12">
      <c r="L18274" s="16" t="str">
        <f t="shared" si="541"/>
        <v>OP</v>
      </c>
    </row>
    <row r="18275" spans="12:12">
      <c r="L18275" s="16" t="str">
        <f t="shared" si="541"/>
        <v>OP</v>
      </c>
    </row>
    <row r="18276" spans="12:12">
      <c r="L18276" s="16" t="str">
        <f t="shared" si="541"/>
        <v>OP</v>
      </c>
    </row>
    <row r="18277" spans="12:12">
      <c r="L18277" s="16" t="str">
        <f t="shared" si="541"/>
        <v>OP</v>
      </c>
    </row>
    <row r="18278" spans="12:12">
      <c r="L18278" s="16" t="str">
        <f t="shared" si="541"/>
        <v>OP</v>
      </c>
    </row>
    <row r="18279" spans="12:12">
      <c r="L18279" s="16" t="str">
        <f t="shared" si="541"/>
        <v>OP</v>
      </c>
    </row>
    <row r="18280" spans="12:12">
      <c r="L18280" s="16" t="str">
        <f t="shared" si="541"/>
        <v>OP</v>
      </c>
    </row>
    <row r="18281" spans="12:12">
      <c r="L18281" s="16" t="str">
        <f t="shared" si="541"/>
        <v>OP</v>
      </c>
    </row>
    <row r="18282" spans="12:12">
      <c r="L18282" s="16" t="str">
        <f t="shared" si="541"/>
        <v>OP</v>
      </c>
    </row>
    <row r="18283" spans="12:12">
      <c r="L18283" s="16" t="str">
        <f t="shared" si="541"/>
        <v>OP</v>
      </c>
    </row>
    <row r="18284" spans="12:12">
      <c r="L18284" s="16" t="str">
        <f t="shared" si="541"/>
        <v>OP</v>
      </c>
    </row>
    <row r="18285" spans="12:12">
      <c r="L18285" s="16" t="str">
        <f t="shared" si="541"/>
        <v>OP</v>
      </c>
    </row>
    <row r="18286" spans="12:12">
      <c r="L18286" s="16" t="str">
        <f t="shared" si="541"/>
        <v>OP</v>
      </c>
    </row>
    <row r="18287" spans="12:12">
      <c r="L18287" s="16" t="str">
        <f t="shared" si="541"/>
        <v>OP</v>
      </c>
    </row>
    <row r="18288" spans="12:12">
      <c r="L18288" s="16" t="str">
        <f t="shared" si="541"/>
        <v>OP</v>
      </c>
    </row>
    <row r="18289" spans="12:12">
      <c r="L18289" s="16" t="str">
        <f t="shared" si="541"/>
        <v>OP</v>
      </c>
    </row>
    <row r="18290" spans="12:12">
      <c r="L18290" s="16" t="str">
        <f t="shared" si="541"/>
        <v>OP</v>
      </c>
    </row>
    <row r="18291" spans="12:12">
      <c r="L18291" s="16" t="str">
        <f t="shared" si="541"/>
        <v>OP</v>
      </c>
    </row>
    <row r="18292" spans="12:12">
      <c r="L18292" s="16" t="str">
        <f t="shared" si="541"/>
        <v>OP</v>
      </c>
    </row>
    <row r="18293" spans="12:12">
      <c r="L18293" s="16" t="str">
        <f t="shared" si="541"/>
        <v>OP</v>
      </c>
    </row>
    <row r="18294" spans="12:12">
      <c r="L18294" s="16" t="str">
        <f t="shared" si="541"/>
        <v>OP</v>
      </c>
    </row>
    <row r="18295" spans="12:12">
      <c r="L18295" s="16" t="str">
        <f t="shared" si="541"/>
        <v>OP</v>
      </c>
    </row>
    <row r="18296" spans="12:12">
      <c r="L18296" s="16" t="str">
        <f t="shared" si="541"/>
        <v>OP</v>
      </c>
    </row>
    <row r="18297" spans="12:12">
      <c r="L18297" s="16" t="str">
        <f t="shared" si="541"/>
        <v>OP</v>
      </c>
    </row>
    <row r="18298" spans="12:12">
      <c r="L18298" s="16" t="str">
        <f t="shared" si="541"/>
        <v>OP</v>
      </c>
    </row>
    <row r="18299" spans="12:12">
      <c r="L18299" s="16" t="str">
        <f t="shared" si="541"/>
        <v>OP</v>
      </c>
    </row>
    <row r="18300" spans="12:12">
      <c r="L18300" s="16" t="str">
        <f t="shared" si="541"/>
        <v>OP</v>
      </c>
    </row>
    <row r="18301" spans="12:12">
      <c r="L18301" s="16" t="str">
        <f t="shared" si="541"/>
        <v>OP</v>
      </c>
    </row>
    <row r="18302" spans="12:12">
      <c r="L18302" s="16" t="str">
        <f t="shared" si="541"/>
        <v>OP</v>
      </c>
    </row>
    <row r="18303" spans="12:12">
      <c r="L18303" s="16" t="str">
        <f t="shared" si="541"/>
        <v>OP</v>
      </c>
    </row>
    <row r="18304" spans="12:12">
      <c r="L18304" s="16" t="str">
        <f t="shared" si="541"/>
        <v>OP</v>
      </c>
    </row>
    <row r="18305" spans="12:12">
      <c r="L18305" s="16" t="str">
        <f t="shared" si="541"/>
        <v>OP</v>
      </c>
    </row>
    <row r="18306" spans="12:12">
      <c r="L18306" s="16" t="str">
        <f t="shared" si="541"/>
        <v>OP</v>
      </c>
    </row>
    <row r="18307" spans="12:12">
      <c r="L18307" s="16" t="str">
        <f t="shared" si="541"/>
        <v>OP</v>
      </c>
    </row>
    <row r="18308" spans="12:12">
      <c r="L18308" s="16" t="str">
        <f t="shared" si="541"/>
        <v>OP</v>
      </c>
    </row>
    <row r="18309" spans="12:12">
      <c r="L18309" s="16" t="str">
        <f t="shared" si="541"/>
        <v>OP</v>
      </c>
    </row>
    <row r="18310" spans="12:12">
      <c r="L18310" s="16" t="str">
        <f t="shared" ref="L18310:L18373" si="542">IF(J18310&lt;0.9993,"OP","")</f>
        <v>OP</v>
      </c>
    </row>
    <row r="18311" spans="12:12">
      <c r="L18311" s="16" t="str">
        <f t="shared" si="542"/>
        <v>OP</v>
      </c>
    </row>
    <row r="18312" spans="12:12">
      <c r="L18312" s="16" t="str">
        <f t="shared" si="542"/>
        <v>OP</v>
      </c>
    </row>
    <row r="18313" spans="12:12">
      <c r="L18313" s="16" t="str">
        <f t="shared" si="542"/>
        <v>OP</v>
      </c>
    </row>
    <row r="18314" spans="12:12">
      <c r="L18314" s="16" t="str">
        <f t="shared" si="542"/>
        <v>OP</v>
      </c>
    </row>
    <row r="18315" spans="12:12">
      <c r="L18315" s="16" t="str">
        <f t="shared" si="542"/>
        <v>OP</v>
      </c>
    </row>
    <row r="18316" spans="12:12">
      <c r="L18316" s="16" t="str">
        <f t="shared" si="542"/>
        <v>OP</v>
      </c>
    </row>
    <row r="18317" spans="12:12">
      <c r="L18317" s="16" t="str">
        <f t="shared" si="542"/>
        <v>OP</v>
      </c>
    </row>
    <row r="18318" spans="12:12">
      <c r="L18318" s="16" t="str">
        <f t="shared" si="542"/>
        <v>OP</v>
      </c>
    </row>
    <row r="18319" spans="12:12">
      <c r="L18319" s="16" t="str">
        <f t="shared" si="542"/>
        <v>OP</v>
      </c>
    </row>
    <row r="18320" spans="12:12">
      <c r="L18320" s="16" t="str">
        <f t="shared" si="542"/>
        <v>OP</v>
      </c>
    </row>
    <row r="18321" spans="12:12">
      <c r="L18321" s="16" t="str">
        <f t="shared" si="542"/>
        <v>OP</v>
      </c>
    </row>
    <row r="18322" spans="12:12">
      <c r="L18322" s="16" t="str">
        <f t="shared" si="542"/>
        <v>OP</v>
      </c>
    </row>
    <row r="18323" spans="12:12">
      <c r="L18323" s="16" t="str">
        <f t="shared" si="542"/>
        <v>OP</v>
      </c>
    </row>
    <row r="18324" spans="12:12">
      <c r="L18324" s="16" t="str">
        <f t="shared" si="542"/>
        <v>OP</v>
      </c>
    </row>
    <row r="18325" spans="12:12">
      <c r="L18325" s="16" t="str">
        <f t="shared" si="542"/>
        <v>OP</v>
      </c>
    </row>
    <row r="18326" spans="12:12">
      <c r="L18326" s="16" t="str">
        <f t="shared" si="542"/>
        <v>OP</v>
      </c>
    </row>
    <row r="18327" spans="12:12">
      <c r="L18327" s="16" t="str">
        <f t="shared" si="542"/>
        <v>OP</v>
      </c>
    </row>
    <row r="18328" spans="12:12">
      <c r="L18328" s="16" t="str">
        <f t="shared" si="542"/>
        <v>OP</v>
      </c>
    </row>
    <row r="18329" spans="12:12">
      <c r="L18329" s="16" t="str">
        <f t="shared" si="542"/>
        <v>OP</v>
      </c>
    </row>
    <row r="18330" spans="12:12">
      <c r="L18330" s="16" t="str">
        <f t="shared" si="542"/>
        <v>OP</v>
      </c>
    </row>
    <row r="18331" spans="12:12">
      <c r="L18331" s="16" t="str">
        <f t="shared" si="542"/>
        <v>OP</v>
      </c>
    </row>
    <row r="18332" spans="12:12">
      <c r="L18332" s="16" t="str">
        <f t="shared" si="542"/>
        <v>OP</v>
      </c>
    </row>
    <row r="18333" spans="12:12">
      <c r="L18333" s="16" t="str">
        <f t="shared" si="542"/>
        <v>OP</v>
      </c>
    </row>
    <row r="18334" spans="12:12">
      <c r="L18334" s="16" t="str">
        <f t="shared" si="542"/>
        <v>OP</v>
      </c>
    </row>
    <row r="18335" spans="12:12">
      <c r="L18335" s="16" t="str">
        <f t="shared" si="542"/>
        <v>OP</v>
      </c>
    </row>
    <row r="18336" spans="12:12">
      <c r="L18336" s="16" t="str">
        <f t="shared" si="542"/>
        <v>OP</v>
      </c>
    </row>
    <row r="18337" spans="12:12">
      <c r="L18337" s="16" t="str">
        <f t="shared" si="542"/>
        <v>OP</v>
      </c>
    </row>
    <row r="18338" spans="12:12">
      <c r="L18338" s="16" t="str">
        <f t="shared" si="542"/>
        <v>OP</v>
      </c>
    </row>
    <row r="18339" spans="12:12">
      <c r="L18339" s="16" t="str">
        <f t="shared" si="542"/>
        <v>OP</v>
      </c>
    </row>
    <row r="18340" spans="12:12">
      <c r="L18340" s="16" t="str">
        <f t="shared" si="542"/>
        <v>OP</v>
      </c>
    </row>
    <row r="18341" spans="12:12">
      <c r="L18341" s="16" t="str">
        <f t="shared" si="542"/>
        <v>OP</v>
      </c>
    </row>
    <row r="18342" spans="12:12">
      <c r="L18342" s="16" t="str">
        <f t="shared" si="542"/>
        <v>OP</v>
      </c>
    </row>
    <row r="18343" spans="12:12">
      <c r="L18343" s="16" t="str">
        <f t="shared" si="542"/>
        <v>OP</v>
      </c>
    </row>
    <row r="18344" spans="12:12">
      <c r="L18344" s="16" t="str">
        <f t="shared" si="542"/>
        <v>OP</v>
      </c>
    </row>
    <row r="18345" spans="12:12">
      <c r="L18345" s="16" t="str">
        <f t="shared" si="542"/>
        <v>OP</v>
      </c>
    </row>
    <row r="18346" spans="12:12">
      <c r="L18346" s="16" t="str">
        <f t="shared" si="542"/>
        <v>OP</v>
      </c>
    </row>
    <row r="18347" spans="12:12">
      <c r="L18347" s="16" t="str">
        <f t="shared" si="542"/>
        <v>OP</v>
      </c>
    </row>
    <row r="18348" spans="12:12">
      <c r="L18348" s="16" t="str">
        <f t="shared" si="542"/>
        <v>OP</v>
      </c>
    </row>
    <row r="18349" spans="12:12">
      <c r="L18349" s="16" t="str">
        <f t="shared" si="542"/>
        <v>OP</v>
      </c>
    </row>
    <row r="18350" spans="12:12">
      <c r="L18350" s="16" t="str">
        <f t="shared" si="542"/>
        <v>OP</v>
      </c>
    </row>
    <row r="18351" spans="12:12">
      <c r="L18351" s="16" t="str">
        <f t="shared" si="542"/>
        <v>OP</v>
      </c>
    </row>
    <row r="18352" spans="12:12">
      <c r="L18352" s="16" t="str">
        <f t="shared" si="542"/>
        <v>OP</v>
      </c>
    </row>
    <row r="18353" spans="12:12">
      <c r="L18353" s="16" t="str">
        <f t="shared" si="542"/>
        <v>OP</v>
      </c>
    </row>
    <row r="18354" spans="12:12">
      <c r="L18354" s="16" t="str">
        <f t="shared" si="542"/>
        <v>OP</v>
      </c>
    </row>
    <row r="18355" spans="12:12">
      <c r="L18355" s="16" t="str">
        <f t="shared" si="542"/>
        <v>OP</v>
      </c>
    </row>
    <row r="18356" spans="12:12">
      <c r="L18356" s="16" t="str">
        <f t="shared" si="542"/>
        <v>OP</v>
      </c>
    </row>
    <row r="18357" spans="12:12">
      <c r="L18357" s="16" t="str">
        <f t="shared" si="542"/>
        <v>OP</v>
      </c>
    </row>
    <row r="18358" spans="12:12">
      <c r="L18358" s="16" t="str">
        <f t="shared" si="542"/>
        <v>OP</v>
      </c>
    </row>
    <row r="18359" spans="12:12">
      <c r="L18359" s="16" t="str">
        <f t="shared" si="542"/>
        <v>OP</v>
      </c>
    </row>
    <row r="18360" spans="12:12">
      <c r="L18360" s="16" t="str">
        <f t="shared" si="542"/>
        <v>OP</v>
      </c>
    </row>
    <row r="18361" spans="12:12">
      <c r="L18361" s="16" t="str">
        <f t="shared" si="542"/>
        <v>OP</v>
      </c>
    </row>
    <row r="18362" spans="12:12">
      <c r="L18362" s="16" t="str">
        <f t="shared" si="542"/>
        <v>OP</v>
      </c>
    </row>
    <row r="18363" spans="12:12">
      <c r="L18363" s="16" t="str">
        <f t="shared" si="542"/>
        <v>OP</v>
      </c>
    </row>
    <row r="18364" spans="12:12">
      <c r="L18364" s="16" t="str">
        <f t="shared" si="542"/>
        <v>OP</v>
      </c>
    </row>
    <row r="18365" spans="12:12">
      <c r="L18365" s="16" t="str">
        <f t="shared" si="542"/>
        <v>OP</v>
      </c>
    </row>
    <row r="18366" spans="12:12">
      <c r="L18366" s="16" t="str">
        <f t="shared" si="542"/>
        <v>OP</v>
      </c>
    </row>
    <row r="18367" spans="12:12">
      <c r="L18367" s="16" t="str">
        <f t="shared" si="542"/>
        <v>OP</v>
      </c>
    </row>
    <row r="18368" spans="12:12">
      <c r="L18368" s="16" t="str">
        <f t="shared" si="542"/>
        <v>OP</v>
      </c>
    </row>
    <row r="18369" spans="12:12">
      <c r="L18369" s="16" t="str">
        <f t="shared" si="542"/>
        <v>OP</v>
      </c>
    </row>
    <row r="18370" spans="12:12">
      <c r="L18370" s="16" t="str">
        <f t="shared" si="542"/>
        <v>OP</v>
      </c>
    </row>
    <row r="18371" spans="12:12">
      <c r="L18371" s="16" t="str">
        <f t="shared" si="542"/>
        <v>OP</v>
      </c>
    </row>
    <row r="18372" spans="12:12">
      <c r="L18372" s="16" t="str">
        <f t="shared" si="542"/>
        <v>OP</v>
      </c>
    </row>
    <row r="18373" spans="12:12">
      <c r="L18373" s="16" t="str">
        <f t="shared" si="542"/>
        <v>OP</v>
      </c>
    </row>
    <row r="18374" spans="12:12">
      <c r="L18374" s="16" t="str">
        <f t="shared" ref="L18374:L18437" si="543">IF(J18374&lt;0.9993,"OP","")</f>
        <v>OP</v>
      </c>
    </row>
    <row r="18375" spans="12:12">
      <c r="L18375" s="16" t="str">
        <f t="shared" si="543"/>
        <v>OP</v>
      </c>
    </row>
    <row r="18376" spans="12:12">
      <c r="L18376" s="16" t="str">
        <f t="shared" si="543"/>
        <v>OP</v>
      </c>
    </row>
    <row r="18377" spans="12:12">
      <c r="L18377" s="16" t="str">
        <f t="shared" si="543"/>
        <v>OP</v>
      </c>
    </row>
    <row r="18378" spans="12:12">
      <c r="L18378" s="16" t="str">
        <f t="shared" si="543"/>
        <v>OP</v>
      </c>
    </row>
    <row r="18379" spans="12:12">
      <c r="L18379" s="16" t="str">
        <f t="shared" si="543"/>
        <v>OP</v>
      </c>
    </row>
    <row r="18380" spans="12:12">
      <c r="L18380" s="16" t="str">
        <f t="shared" si="543"/>
        <v>OP</v>
      </c>
    </row>
    <row r="18381" spans="12:12">
      <c r="L18381" s="16" t="str">
        <f t="shared" si="543"/>
        <v>OP</v>
      </c>
    </row>
    <row r="18382" spans="12:12">
      <c r="L18382" s="16" t="str">
        <f t="shared" si="543"/>
        <v>OP</v>
      </c>
    </row>
    <row r="18383" spans="12:12">
      <c r="L18383" s="16" t="str">
        <f t="shared" si="543"/>
        <v>OP</v>
      </c>
    </row>
    <row r="18384" spans="12:12">
      <c r="L18384" s="16" t="str">
        <f t="shared" si="543"/>
        <v>OP</v>
      </c>
    </row>
    <row r="18385" spans="12:12">
      <c r="L18385" s="16" t="str">
        <f t="shared" si="543"/>
        <v>OP</v>
      </c>
    </row>
    <row r="18386" spans="12:12">
      <c r="L18386" s="16" t="str">
        <f t="shared" si="543"/>
        <v>OP</v>
      </c>
    </row>
    <row r="18387" spans="12:12">
      <c r="L18387" s="16" t="str">
        <f t="shared" si="543"/>
        <v>OP</v>
      </c>
    </row>
    <row r="18388" spans="12:12">
      <c r="L18388" s="16" t="str">
        <f t="shared" si="543"/>
        <v>OP</v>
      </c>
    </row>
    <row r="18389" spans="12:12">
      <c r="L18389" s="16" t="str">
        <f t="shared" si="543"/>
        <v>OP</v>
      </c>
    </row>
    <row r="18390" spans="12:12">
      <c r="L18390" s="16" t="str">
        <f t="shared" si="543"/>
        <v>OP</v>
      </c>
    </row>
    <row r="18391" spans="12:12">
      <c r="L18391" s="16" t="str">
        <f t="shared" si="543"/>
        <v>OP</v>
      </c>
    </row>
    <row r="18392" spans="12:12">
      <c r="L18392" s="16" t="str">
        <f t="shared" si="543"/>
        <v>OP</v>
      </c>
    </row>
    <row r="18393" spans="12:12">
      <c r="L18393" s="16" t="str">
        <f t="shared" si="543"/>
        <v>OP</v>
      </c>
    </row>
    <row r="18394" spans="12:12">
      <c r="L18394" s="16" t="str">
        <f t="shared" si="543"/>
        <v>OP</v>
      </c>
    </row>
    <row r="18395" spans="12:12">
      <c r="L18395" s="16" t="str">
        <f t="shared" si="543"/>
        <v>OP</v>
      </c>
    </row>
    <row r="18396" spans="12:12">
      <c r="L18396" s="16" t="str">
        <f t="shared" si="543"/>
        <v>OP</v>
      </c>
    </row>
    <row r="18397" spans="12:12">
      <c r="L18397" s="16" t="str">
        <f t="shared" si="543"/>
        <v>OP</v>
      </c>
    </row>
    <row r="18398" spans="12:12">
      <c r="L18398" s="16" t="str">
        <f t="shared" si="543"/>
        <v>OP</v>
      </c>
    </row>
    <row r="18399" spans="12:12">
      <c r="L18399" s="16" t="str">
        <f t="shared" si="543"/>
        <v>OP</v>
      </c>
    </row>
    <row r="18400" spans="12:12">
      <c r="L18400" s="16" t="str">
        <f t="shared" si="543"/>
        <v>OP</v>
      </c>
    </row>
    <row r="18401" spans="12:12">
      <c r="L18401" s="16" t="str">
        <f t="shared" si="543"/>
        <v>OP</v>
      </c>
    </row>
    <row r="18402" spans="12:12">
      <c r="L18402" s="16" t="str">
        <f t="shared" si="543"/>
        <v>OP</v>
      </c>
    </row>
    <row r="18403" spans="12:12">
      <c r="L18403" s="16" t="str">
        <f t="shared" si="543"/>
        <v>OP</v>
      </c>
    </row>
    <row r="18404" spans="12:12">
      <c r="L18404" s="16" t="str">
        <f t="shared" si="543"/>
        <v>OP</v>
      </c>
    </row>
    <row r="18405" spans="12:12">
      <c r="L18405" s="16" t="str">
        <f t="shared" si="543"/>
        <v>OP</v>
      </c>
    </row>
    <row r="18406" spans="12:12">
      <c r="L18406" s="16" t="str">
        <f t="shared" si="543"/>
        <v>OP</v>
      </c>
    </row>
    <row r="18407" spans="12:12">
      <c r="L18407" s="16" t="str">
        <f t="shared" si="543"/>
        <v>OP</v>
      </c>
    </row>
    <row r="18408" spans="12:12">
      <c r="L18408" s="16" t="str">
        <f t="shared" si="543"/>
        <v>OP</v>
      </c>
    </row>
    <row r="18409" spans="12:12">
      <c r="L18409" s="16" t="str">
        <f t="shared" si="543"/>
        <v>OP</v>
      </c>
    </row>
    <row r="18410" spans="12:12">
      <c r="L18410" s="16" t="str">
        <f t="shared" si="543"/>
        <v>OP</v>
      </c>
    </row>
    <row r="18411" spans="12:12">
      <c r="L18411" s="16" t="str">
        <f t="shared" si="543"/>
        <v>OP</v>
      </c>
    </row>
    <row r="18412" spans="12:12">
      <c r="L18412" s="16" t="str">
        <f t="shared" si="543"/>
        <v>OP</v>
      </c>
    </row>
    <row r="18413" spans="12:12">
      <c r="L18413" s="16" t="str">
        <f t="shared" si="543"/>
        <v>OP</v>
      </c>
    </row>
    <row r="18414" spans="12:12">
      <c r="L18414" s="16" t="str">
        <f t="shared" si="543"/>
        <v>OP</v>
      </c>
    </row>
    <row r="18415" spans="12:12">
      <c r="L18415" s="16" t="str">
        <f t="shared" si="543"/>
        <v>OP</v>
      </c>
    </row>
    <row r="18416" spans="12:12">
      <c r="L18416" s="16" t="str">
        <f t="shared" si="543"/>
        <v>OP</v>
      </c>
    </row>
    <row r="18417" spans="12:12">
      <c r="L18417" s="16" t="str">
        <f t="shared" si="543"/>
        <v>OP</v>
      </c>
    </row>
    <row r="18418" spans="12:12">
      <c r="L18418" s="16" t="str">
        <f t="shared" si="543"/>
        <v>OP</v>
      </c>
    </row>
    <row r="18419" spans="12:12">
      <c r="L18419" s="16" t="str">
        <f t="shared" si="543"/>
        <v>OP</v>
      </c>
    </row>
    <row r="18420" spans="12:12">
      <c r="L18420" s="16" t="str">
        <f t="shared" si="543"/>
        <v>OP</v>
      </c>
    </row>
    <row r="18421" spans="12:12">
      <c r="L18421" s="16" t="str">
        <f t="shared" si="543"/>
        <v>OP</v>
      </c>
    </row>
    <row r="18422" spans="12:12">
      <c r="L18422" s="16" t="str">
        <f t="shared" si="543"/>
        <v>OP</v>
      </c>
    </row>
    <row r="18423" spans="12:12">
      <c r="L18423" s="16" t="str">
        <f t="shared" si="543"/>
        <v>OP</v>
      </c>
    </row>
    <row r="18424" spans="12:12">
      <c r="L18424" s="16" t="str">
        <f t="shared" si="543"/>
        <v>OP</v>
      </c>
    </row>
    <row r="18425" spans="12:12">
      <c r="L18425" s="16" t="str">
        <f t="shared" si="543"/>
        <v>OP</v>
      </c>
    </row>
    <row r="18426" spans="12:12">
      <c r="L18426" s="16" t="str">
        <f t="shared" si="543"/>
        <v>OP</v>
      </c>
    </row>
    <row r="18427" spans="12:12">
      <c r="L18427" s="16" t="str">
        <f t="shared" si="543"/>
        <v>OP</v>
      </c>
    </row>
    <row r="18428" spans="12:12">
      <c r="L18428" s="16" t="str">
        <f t="shared" si="543"/>
        <v>OP</v>
      </c>
    </row>
    <row r="18429" spans="12:12">
      <c r="L18429" s="16" t="str">
        <f t="shared" si="543"/>
        <v>OP</v>
      </c>
    </row>
    <row r="18430" spans="12:12">
      <c r="L18430" s="16" t="str">
        <f t="shared" si="543"/>
        <v>OP</v>
      </c>
    </row>
    <row r="18431" spans="12:12">
      <c r="L18431" s="16" t="str">
        <f t="shared" si="543"/>
        <v>OP</v>
      </c>
    </row>
    <row r="18432" spans="12:12">
      <c r="L18432" s="16" t="str">
        <f t="shared" si="543"/>
        <v>OP</v>
      </c>
    </row>
    <row r="18433" spans="12:12">
      <c r="L18433" s="16" t="str">
        <f t="shared" si="543"/>
        <v>OP</v>
      </c>
    </row>
    <row r="18434" spans="12:12">
      <c r="L18434" s="16" t="str">
        <f t="shared" si="543"/>
        <v>OP</v>
      </c>
    </row>
    <row r="18435" spans="12:12">
      <c r="L18435" s="16" t="str">
        <f t="shared" si="543"/>
        <v>OP</v>
      </c>
    </row>
    <row r="18436" spans="12:12">
      <c r="L18436" s="16" t="str">
        <f t="shared" si="543"/>
        <v>OP</v>
      </c>
    </row>
    <row r="18437" spans="12:12">
      <c r="L18437" s="16" t="str">
        <f t="shared" si="543"/>
        <v>OP</v>
      </c>
    </row>
    <row r="18438" spans="12:12">
      <c r="L18438" s="16" t="str">
        <f t="shared" ref="L18438:L18501" si="544">IF(J18438&lt;0.9993,"OP","")</f>
        <v>OP</v>
      </c>
    </row>
    <row r="18439" spans="12:12">
      <c r="L18439" s="16" t="str">
        <f t="shared" si="544"/>
        <v>OP</v>
      </c>
    </row>
    <row r="18440" spans="12:12">
      <c r="L18440" s="16" t="str">
        <f t="shared" si="544"/>
        <v>OP</v>
      </c>
    </row>
    <row r="18441" spans="12:12">
      <c r="L18441" s="16" t="str">
        <f t="shared" si="544"/>
        <v>OP</v>
      </c>
    </row>
    <row r="18442" spans="12:12">
      <c r="L18442" s="16" t="str">
        <f t="shared" si="544"/>
        <v>OP</v>
      </c>
    </row>
    <row r="18443" spans="12:12">
      <c r="L18443" s="16" t="str">
        <f t="shared" si="544"/>
        <v>OP</v>
      </c>
    </row>
    <row r="18444" spans="12:12">
      <c r="L18444" s="16" t="str">
        <f t="shared" si="544"/>
        <v>OP</v>
      </c>
    </row>
    <row r="18445" spans="12:12">
      <c r="L18445" s="16" t="str">
        <f t="shared" si="544"/>
        <v>OP</v>
      </c>
    </row>
    <row r="18446" spans="12:12">
      <c r="L18446" s="16" t="str">
        <f t="shared" si="544"/>
        <v>OP</v>
      </c>
    </row>
    <row r="18447" spans="12:12">
      <c r="L18447" s="16" t="str">
        <f t="shared" si="544"/>
        <v>OP</v>
      </c>
    </row>
    <row r="18448" spans="12:12">
      <c r="L18448" s="16" t="str">
        <f t="shared" si="544"/>
        <v>OP</v>
      </c>
    </row>
    <row r="18449" spans="12:12">
      <c r="L18449" s="16" t="str">
        <f t="shared" si="544"/>
        <v>OP</v>
      </c>
    </row>
    <row r="18450" spans="12:12">
      <c r="L18450" s="16" t="str">
        <f t="shared" si="544"/>
        <v>OP</v>
      </c>
    </row>
    <row r="18451" spans="12:12">
      <c r="L18451" s="16" t="str">
        <f t="shared" si="544"/>
        <v>OP</v>
      </c>
    </row>
    <row r="18452" spans="12:12">
      <c r="L18452" s="16" t="str">
        <f t="shared" si="544"/>
        <v>OP</v>
      </c>
    </row>
    <row r="18453" spans="12:12">
      <c r="L18453" s="16" t="str">
        <f t="shared" si="544"/>
        <v>OP</v>
      </c>
    </row>
    <row r="18454" spans="12:12">
      <c r="L18454" s="16" t="str">
        <f t="shared" si="544"/>
        <v>OP</v>
      </c>
    </row>
    <row r="18455" spans="12:12">
      <c r="L18455" s="16" t="str">
        <f t="shared" si="544"/>
        <v>OP</v>
      </c>
    </row>
    <row r="18456" spans="12:12">
      <c r="L18456" s="16" t="str">
        <f t="shared" si="544"/>
        <v>OP</v>
      </c>
    </row>
    <row r="18457" spans="12:12">
      <c r="L18457" s="16" t="str">
        <f t="shared" si="544"/>
        <v>OP</v>
      </c>
    </row>
    <row r="18458" spans="12:12">
      <c r="L18458" s="16" t="str">
        <f t="shared" si="544"/>
        <v>OP</v>
      </c>
    </row>
    <row r="18459" spans="12:12">
      <c r="L18459" s="16" t="str">
        <f t="shared" si="544"/>
        <v>OP</v>
      </c>
    </row>
    <row r="18460" spans="12:12">
      <c r="L18460" s="16" t="str">
        <f t="shared" si="544"/>
        <v>OP</v>
      </c>
    </row>
    <row r="18461" spans="12:12">
      <c r="L18461" s="16" t="str">
        <f t="shared" si="544"/>
        <v>OP</v>
      </c>
    </row>
    <row r="18462" spans="12:12">
      <c r="L18462" s="16" t="str">
        <f t="shared" si="544"/>
        <v>OP</v>
      </c>
    </row>
    <row r="18463" spans="12:12">
      <c r="L18463" s="16" t="str">
        <f t="shared" si="544"/>
        <v>OP</v>
      </c>
    </row>
    <row r="18464" spans="12:12">
      <c r="L18464" s="16" t="str">
        <f t="shared" si="544"/>
        <v>OP</v>
      </c>
    </row>
    <row r="18465" spans="12:12">
      <c r="L18465" s="16" t="str">
        <f t="shared" si="544"/>
        <v>OP</v>
      </c>
    </row>
    <row r="18466" spans="12:12">
      <c r="L18466" s="16" t="str">
        <f t="shared" si="544"/>
        <v>OP</v>
      </c>
    </row>
    <row r="18467" spans="12:12">
      <c r="L18467" s="16" t="str">
        <f t="shared" si="544"/>
        <v>OP</v>
      </c>
    </row>
    <row r="18468" spans="12:12">
      <c r="L18468" s="16" t="str">
        <f t="shared" si="544"/>
        <v>OP</v>
      </c>
    </row>
    <row r="18469" spans="12:12">
      <c r="L18469" s="16" t="str">
        <f t="shared" si="544"/>
        <v>OP</v>
      </c>
    </row>
    <row r="18470" spans="12:12">
      <c r="L18470" s="16" t="str">
        <f t="shared" si="544"/>
        <v>OP</v>
      </c>
    </row>
    <row r="18471" spans="12:12">
      <c r="L18471" s="16" t="str">
        <f t="shared" si="544"/>
        <v>OP</v>
      </c>
    </row>
    <row r="18472" spans="12:12">
      <c r="L18472" s="16" t="str">
        <f t="shared" si="544"/>
        <v>OP</v>
      </c>
    </row>
    <row r="18473" spans="12:12">
      <c r="L18473" s="16" t="str">
        <f t="shared" si="544"/>
        <v>OP</v>
      </c>
    </row>
    <row r="18474" spans="12:12">
      <c r="L18474" s="16" t="str">
        <f t="shared" si="544"/>
        <v>OP</v>
      </c>
    </row>
    <row r="18475" spans="12:12">
      <c r="L18475" s="16" t="str">
        <f t="shared" si="544"/>
        <v>OP</v>
      </c>
    </row>
    <row r="18476" spans="12:12">
      <c r="L18476" s="16" t="str">
        <f t="shared" si="544"/>
        <v>OP</v>
      </c>
    </row>
    <row r="18477" spans="12:12">
      <c r="L18477" s="16" t="str">
        <f t="shared" si="544"/>
        <v>OP</v>
      </c>
    </row>
    <row r="18478" spans="12:12">
      <c r="L18478" s="16" t="str">
        <f t="shared" si="544"/>
        <v>OP</v>
      </c>
    </row>
    <row r="18479" spans="12:12">
      <c r="L18479" s="16" t="str">
        <f t="shared" si="544"/>
        <v>OP</v>
      </c>
    </row>
    <row r="18480" spans="12:12">
      <c r="L18480" s="16" t="str">
        <f t="shared" si="544"/>
        <v>OP</v>
      </c>
    </row>
    <row r="18481" spans="12:12">
      <c r="L18481" s="16" t="str">
        <f t="shared" si="544"/>
        <v>OP</v>
      </c>
    </row>
    <row r="18482" spans="12:12">
      <c r="L18482" s="16" t="str">
        <f t="shared" si="544"/>
        <v>OP</v>
      </c>
    </row>
    <row r="18483" spans="12:12">
      <c r="L18483" s="16" t="str">
        <f t="shared" si="544"/>
        <v>OP</v>
      </c>
    </row>
    <row r="18484" spans="12:12">
      <c r="L18484" s="16" t="str">
        <f t="shared" si="544"/>
        <v>OP</v>
      </c>
    </row>
    <row r="18485" spans="12:12">
      <c r="L18485" s="16" t="str">
        <f t="shared" si="544"/>
        <v>OP</v>
      </c>
    </row>
    <row r="18486" spans="12:12">
      <c r="L18486" s="16" t="str">
        <f t="shared" si="544"/>
        <v>OP</v>
      </c>
    </row>
    <row r="18487" spans="12:12">
      <c r="L18487" s="16" t="str">
        <f t="shared" si="544"/>
        <v>OP</v>
      </c>
    </row>
    <row r="18488" spans="12:12">
      <c r="L18488" s="16" t="str">
        <f t="shared" si="544"/>
        <v>OP</v>
      </c>
    </row>
    <row r="18489" spans="12:12">
      <c r="L18489" s="16" t="str">
        <f t="shared" si="544"/>
        <v>OP</v>
      </c>
    </row>
    <row r="18490" spans="12:12">
      <c r="L18490" s="16" t="str">
        <f t="shared" si="544"/>
        <v>OP</v>
      </c>
    </row>
    <row r="18491" spans="12:12">
      <c r="L18491" s="16" t="str">
        <f t="shared" si="544"/>
        <v>OP</v>
      </c>
    </row>
    <row r="18492" spans="12:12">
      <c r="L18492" s="16" t="str">
        <f t="shared" si="544"/>
        <v>OP</v>
      </c>
    </row>
    <row r="18493" spans="12:12">
      <c r="L18493" s="16" t="str">
        <f t="shared" si="544"/>
        <v>OP</v>
      </c>
    </row>
    <row r="18494" spans="12:12">
      <c r="L18494" s="16" t="str">
        <f t="shared" si="544"/>
        <v>OP</v>
      </c>
    </row>
    <row r="18495" spans="12:12">
      <c r="L18495" s="16" t="str">
        <f t="shared" si="544"/>
        <v>OP</v>
      </c>
    </row>
    <row r="18496" spans="12:12">
      <c r="L18496" s="16" t="str">
        <f t="shared" si="544"/>
        <v>OP</v>
      </c>
    </row>
    <row r="18497" spans="12:12">
      <c r="L18497" s="16" t="str">
        <f t="shared" si="544"/>
        <v>OP</v>
      </c>
    </row>
    <row r="18498" spans="12:12">
      <c r="L18498" s="16" t="str">
        <f t="shared" si="544"/>
        <v>OP</v>
      </c>
    </row>
    <row r="18499" spans="12:12">
      <c r="L18499" s="16" t="str">
        <f t="shared" si="544"/>
        <v>OP</v>
      </c>
    </row>
    <row r="18500" spans="12:12">
      <c r="L18500" s="16" t="str">
        <f t="shared" si="544"/>
        <v>OP</v>
      </c>
    </row>
    <row r="18501" spans="12:12">
      <c r="L18501" s="16" t="str">
        <f t="shared" si="544"/>
        <v>OP</v>
      </c>
    </row>
    <row r="18502" spans="12:12">
      <c r="L18502" s="16" t="str">
        <f t="shared" ref="L18502:L18565" si="545">IF(J18502&lt;0.9993,"OP","")</f>
        <v>OP</v>
      </c>
    </row>
    <row r="18503" spans="12:12">
      <c r="L18503" s="16" t="str">
        <f t="shared" si="545"/>
        <v>OP</v>
      </c>
    </row>
    <row r="18504" spans="12:12">
      <c r="L18504" s="16" t="str">
        <f t="shared" si="545"/>
        <v>OP</v>
      </c>
    </row>
    <row r="18505" spans="12:12">
      <c r="L18505" s="16" t="str">
        <f t="shared" si="545"/>
        <v>OP</v>
      </c>
    </row>
    <row r="18506" spans="12:12">
      <c r="L18506" s="16" t="str">
        <f t="shared" si="545"/>
        <v>OP</v>
      </c>
    </row>
    <row r="18507" spans="12:12">
      <c r="L18507" s="16" t="str">
        <f t="shared" si="545"/>
        <v>OP</v>
      </c>
    </row>
    <row r="18508" spans="12:12">
      <c r="L18508" s="16" t="str">
        <f t="shared" si="545"/>
        <v>OP</v>
      </c>
    </row>
    <row r="18509" spans="12:12">
      <c r="L18509" s="16" t="str">
        <f t="shared" si="545"/>
        <v>OP</v>
      </c>
    </row>
    <row r="18510" spans="12:12">
      <c r="L18510" s="16" t="str">
        <f t="shared" si="545"/>
        <v>OP</v>
      </c>
    </row>
    <row r="18511" spans="12:12">
      <c r="L18511" s="16" t="str">
        <f t="shared" si="545"/>
        <v>OP</v>
      </c>
    </row>
    <row r="18512" spans="12:12">
      <c r="L18512" s="16" t="str">
        <f t="shared" si="545"/>
        <v>OP</v>
      </c>
    </row>
    <row r="18513" spans="12:12">
      <c r="L18513" s="16" t="str">
        <f t="shared" si="545"/>
        <v>OP</v>
      </c>
    </row>
    <row r="18514" spans="12:12">
      <c r="L18514" s="16" t="str">
        <f t="shared" si="545"/>
        <v>OP</v>
      </c>
    </row>
    <row r="18515" spans="12:12">
      <c r="L18515" s="16" t="str">
        <f t="shared" si="545"/>
        <v>OP</v>
      </c>
    </row>
    <row r="18516" spans="12:12">
      <c r="L18516" s="16" t="str">
        <f t="shared" si="545"/>
        <v>OP</v>
      </c>
    </row>
    <row r="18517" spans="12:12">
      <c r="L18517" s="16" t="str">
        <f t="shared" si="545"/>
        <v>OP</v>
      </c>
    </row>
    <row r="18518" spans="12:12">
      <c r="L18518" s="16" t="str">
        <f t="shared" si="545"/>
        <v>OP</v>
      </c>
    </row>
    <row r="18519" spans="12:12">
      <c r="L18519" s="16" t="str">
        <f t="shared" si="545"/>
        <v>OP</v>
      </c>
    </row>
    <row r="18520" spans="12:12">
      <c r="L18520" s="16" t="str">
        <f t="shared" si="545"/>
        <v>OP</v>
      </c>
    </row>
    <row r="18521" spans="12:12">
      <c r="L18521" s="16" t="str">
        <f t="shared" si="545"/>
        <v>OP</v>
      </c>
    </row>
    <row r="18522" spans="12:12">
      <c r="L18522" s="16" t="str">
        <f t="shared" si="545"/>
        <v>OP</v>
      </c>
    </row>
    <row r="18523" spans="12:12">
      <c r="L18523" s="16" t="str">
        <f t="shared" si="545"/>
        <v>OP</v>
      </c>
    </row>
    <row r="18524" spans="12:12">
      <c r="L18524" s="16" t="str">
        <f t="shared" si="545"/>
        <v>OP</v>
      </c>
    </row>
    <row r="18525" spans="12:12">
      <c r="L18525" s="16" t="str">
        <f t="shared" si="545"/>
        <v>OP</v>
      </c>
    </row>
    <row r="18526" spans="12:12">
      <c r="L18526" s="16" t="str">
        <f t="shared" si="545"/>
        <v>OP</v>
      </c>
    </row>
    <row r="18527" spans="12:12">
      <c r="L18527" s="16" t="str">
        <f t="shared" si="545"/>
        <v>OP</v>
      </c>
    </row>
    <row r="18528" spans="12:12">
      <c r="L18528" s="16" t="str">
        <f t="shared" si="545"/>
        <v>OP</v>
      </c>
    </row>
    <row r="18529" spans="12:12">
      <c r="L18529" s="16" t="str">
        <f t="shared" si="545"/>
        <v>OP</v>
      </c>
    </row>
    <row r="18530" spans="12:12">
      <c r="L18530" s="16" t="str">
        <f t="shared" si="545"/>
        <v>OP</v>
      </c>
    </row>
    <row r="18531" spans="12:12">
      <c r="L18531" s="16" t="str">
        <f t="shared" si="545"/>
        <v>OP</v>
      </c>
    </row>
    <row r="18532" spans="12:12">
      <c r="L18532" s="16" t="str">
        <f t="shared" si="545"/>
        <v>OP</v>
      </c>
    </row>
    <row r="18533" spans="12:12">
      <c r="L18533" s="16" t="str">
        <f t="shared" si="545"/>
        <v>OP</v>
      </c>
    </row>
    <row r="18534" spans="12:12">
      <c r="L18534" s="16" t="str">
        <f t="shared" si="545"/>
        <v>OP</v>
      </c>
    </row>
    <row r="18535" spans="12:12">
      <c r="L18535" s="16" t="str">
        <f t="shared" si="545"/>
        <v>OP</v>
      </c>
    </row>
    <row r="18536" spans="12:12">
      <c r="L18536" s="16" t="str">
        <f t="shared" si="545"/>
        <v>OP</v>
      </c>
    </row>
    <row r="18537" spans="12:12">
      <c r="L18537" s="16" t="str">
        <f t="shared" si="545"/>
        <v>OP</v>
      </c>
    </row>
    <row r="18538" spans="12:12">
      <c r="L18538" s="16" t="str">
        <f t="shared" si="545"/>
        <v>OP</v>
      </c>
    </row>
    <row r="18539" spans="12:12">
      <c r="L18539" s="16" t="str">
        <f t="shared" si="545"/>
        <v>OP</v>
      </c>
    </row>
    <row r="18540" spans="12:12">
      <c r="L18540" s="16" t="str">
        <f t="shared" si="545"/>
        <v>OP</v>
      </c>
    </row>
    <row r="18541" spans="12:12">
      <c r="L18541" s="16" t="str">
        <f t="shared" si="545"/>
        <v>OP</v>
      </c>
    </row>
    <row r="18542" spans="12:12">
      <c r="L18542" s="16" t="str">
        <f t="shared" si="545"/>
        <v>OP</v>
      </c>
    </row>
    <row r="18543" spans="12:12">
      <c r="L18543" s="16" t="str">
        <f t="shared" si="545"/>
        <v>OP</v>
      </c>
    </row>
    <row r="18544" spans="12:12">
      <c r="L18544" s="16" t="str">
        <f t="shared" si="545"/>
        <v>OP</v>
      </c>
    </row>
    <row r="18545" spans="12:12">
      <c r="L18545" s="16" t="str">
        <f t="shared" si="545"/>
        <v>OP</v>
      </c>
    </row>
    <row r="18546" spans="12:12">
      <c r="L18546" s="16" t="str">
        <f t="shared" si="545"/>
        <v>OP</v>
      </c>
    </row>
    <row r="18547" spans="12:12">
      <c r="L18547" s="16" t="str">
        <f t="shared" si="545"/>
        <v>OP</v>
      </c>
    </row>
    <row r="18548" spans="12:12">
      <c r="L18548" s="16" t="str">
        <f t="shared" si="545"/>
        <v>OP</v>
      </c>
    </row>
    <row r="18549" spans="12:12">
      <c r="L18549" s="16" t="str">
        <f t="shared" si="545"/>
        <v>OP</v>
      </c>
    </row>
    <row r="18550" spans="12:12">
      <c r="L18550" s="16" t="str">
        <f t="shared" si="545"/>
        <v>OP</v>
      </c>
    </row>
    <row r="18551" spans="12:12">
      <c r="L18551" s="16" t="str">
        <f t="shared" si="545"/>
        <v>OP</v>
      </c>
    </row>
    <row r="18552" spans="12:12">
      <c r="L18552" s="16" t="str">
        <f t="shared" si="545"/>
        <v>OP</v>
      </c>
    </row>
    <row r="18553" spans="12:12">
      <c r="L18553" s="16" t="str">
        <f t="shared" si="545"/>
        <v>OP</v>
      </c>
    </row>
    <row r="18554" spans="12:12">
      <c r="L18554" s="16" t="str">
        <f t="shared" si="545"/>
        <v>OP</v>
      </c>
    </row>
    <row r="18555" spans="12:12">
      <c r="L18555" s="16" t="str">
        <f t="shared" si="545"/>
        <v>OP</v>
      </c>
    </row>
    <row r="18556" spans="12:12">
      <c r="L18556" s="16" t="str">
        <f t="shared" si="545"/>
        <v>OP</v>
      </c>
    </row>
    <row r="18557" spans="12:12">
      <c r="L18557" s="16" t="str">
        <f t="shared" si="545"/>
        <v>OP</v>
      </c>
    </row>
    <row r="18558" spans="12:12">
      <c r="L18558" s="16" t="str">
        <f t="shared" si="545"/>
        <v>OP</v>
      </c>
    </row>
    <row r="18559" spans="12:12">
      <c r="L18559" s="16" t="str">
        <f t="shared" si="545"/>
        <v>OP</v>
      </c>
    </row>
    <row r="18560" spans="12:12">
      <c r="L18560" s="16" t="str">
        <f t="shared" si="545"/>
        <v>OP</v>
      </c>
    </row>
    <row r="18561" spans="12:12">
      <c r="L18561" s="16" t="str">
        <f t="shared" si="545"/>
        <v>OP</v>
      </c>
    </row>
    <row r="18562" spans="12:12">
      <c r="L18562" s="16" t="str">
        <f t="shared" si="545"/>
        <v>OP</v>
      </c>
    </row>
    <row r="18563" spans="12:12">
      <c r="L18563" s="16" t="str">
        <f t="shared" si="545"/>
        <v>OP</v>
      </c>
    </row>
    <row r="18564" spans="12:12">
      <c r="L18564" s="16" t="str">
        <f t="shared" si="545"/>
        <v>OP</v>
      </c>
    </row>
    <row r="18565" spans="12:12">
      <c r="L18565" s="16" t="str">
        <f t="shared" si="545"/>
        <v>OP</v>
      </c>
    </row>
    <row r="18566" spans="12:12">
      <c r="L18566" s="16" t="str">
        <f t="shared" ref="L18566:L18629" si="546">IF(J18566&lt;0.9993,"OP","")</f>
        <v>OP</v>
      </c>
    </row>
    <row r="18567" spans="12:12">
      <c r="L18567" s="16" t="str">
        <f t="shared" si="546"/>
        <v>OP</v>
      </c>
    </row>
    <row r="18568" spans="12:12">
      <c r="L18568" s="16" t="str">
        <f t="shared" si="546"/>
        <v>OP</v>
      </c>
    </row>
    <row r="18569" spans="12:12">
      <c r="L18569" s="16" t="str">
        <f t="shared" si="546"/>
        <v>OP</v>
      </c>
    </row>
    <row r="18570" spans="12:12">
      <c r="L18570" s="16" t="str">
        <f t="shared" si="546"/>
        <v>OP</v>
      </c>
    </row>
    <row r="18571" spans="12:12">
      <c r="L18571" s="16" t="str">
        <f t="shared" si="546"/>
        <v>OP</v>
      </c>
    </row>
    <row r="18572" spans="12:12">
      <c r="L18572" s="16" t="str">
        <f t="shared" si="546"/>
        <v>OP</v>
      </c>
    </row>
    <row r="18573" spans="12:12">
      <c r="L18573" s="16" t="str">
        <f t="shared" si="546"/>
        <v>OP</v>
      </c>
    </row>
    <row r="18574" spans="12:12">
      <c r="L18574" s="16" t="str">
        <f t="shared" si="546"/>
        <v>OP</v>
      </c>
    </row>
    <row r="18575" spans="12:12">
      <c r="L18575" s="16" t="str">
        <f t="shared" si="546"/>
        <v>OP</v>
      </c>
    </row>
    <row r="18576" spans="12:12">
      <c r="L18576" s="16" t="str">
        <f t="shared" si="546"/>
        <v>OP</v>
      </c>
    </row>
    <row r="18577" spans="12:12">
      <c r="L18577" s="16" t="str">
        <f t="shared" si="546"/>
        <v>OP</v>
      </c>
    </row>
    <row r="18578" spans="12:12">
      <c r="L18578" s="16" t="str">
        <f t="shared" si="546"/>
        <v>OP</v>
      </c>
    </row>
    <row r="18579" spans="12:12">
      <c r="L18579" s="16" t="str">
        <f t="shared" si="546"/>
        <v>OP</v>
      </c>
    </row>
    <row r="18580" spans="12:12">
      <c r="L18580" s="16" t="str">
        <f t="shared" si="546"/>
        <v>OP</v>
      </c>
    </row>
    <row r="18581" spans="12:12">
      <c r="L18581" s="16" t="str">
        <f t="shared" si="546"/>
        <v>OP</v>
      </c>
    </row>
    <row r="18582" spans="12:12">
      <c r="L18582" s="16" t="str">
        <f t="shared" si="546"/>
        <v>OP</v>
      </c>
    </row>
    <row r="18583" spans="12:12">
      <c r="L18583" s="16" t="str">
        <f t="shared" si="546"/>
        <v>OP</v>
      </c>
    </row>
    <row r="18584" spans="12:12">
      <c r="L18584" s="16" t="str">
        <f t="shared" si="546"/>
        <v>OP</v>
      </c>
    </row>
    <row r="18585" spans="12:12">
      <c r="L18585" s="16" t="str">
        <f t="shared" si="546"/>
        <v>OP</v>
      </c>
    </row>
    <row r="18586" spans="12:12">
      <c r="L18586" s="16" t="str">
        <f t="shared" si="546"/>
        <v>OP</v>
      </c>
    </row>
    <row r="18587" spans="12:12">
      <c r="L18587" s="16" t="str">
        <f t="shared" si="546"/>
        <v>OP</v>
      </c>
    </row>
    <row r="18588" spans="12:12">
      <c r="L18588" s="16" t="str">
        <f t="shared" si="546"/>
        <v>OP</v>
      </c>
    </row>
    <row r="18589" spans="12:12">
      <c r="L18589" s="16" t="str">
        <f t="shared" si="546"/>
        <v>OP</v>
      </c>
    </row>
    <row r="18590" spans="12:12">
      <c r="L18590" s="16" t="str">
        <f t="shared" si="546"/>
        <v>OP</v>
      </c>
    </row>
    <row r="18591" spans="12:12">
      <c r="L18591" s="16" t="str">
        <f t="shared" si="546"/>
        <v>OP</v>
      </c>
    </row>
    <row r="18592" spans="12:12">
      <c r="L18592" s="16" t="str">
        <f t="shared" si="546"/>
        <v>OP</v>
      </c>
    </row>
    <row r="18593" spans="12:12">
      <c r="L18593" s="16" t="str">
        <f t="shared" si="546"/>
        <v>OP</v>
      </c>
    </row>
    <row r="18594" spans="12:12">
      <c r="L18594" s="16" t="str">
        <f t="shared" si="546"/>
        <v>OP</v>
      </c>
    </row>
    <row r="18595" spans="12:12">
      <c r="L18595" s="16" t="str">
        <f t="shared" si="546"/>
        <v>OP</v>
      </c>
    </row>
    <row r="18596" spans="12:12">
      <c r="L18596" s="16" t="str">
        <f t="shared" si="546"/>
        <v>OP</v>
      </c>
    </row>
    <row r="18597" spans="12:12">
      <c r="L18597" s="16" t="str">
        <f t="shared" si="546"/>
        <v>OP</v>
      </c>
    </row>
    <row r="18598" spans="12:12">
      <c r="L18598" s="16" t="str">
        <f t="shared" si="546"/>
        <v>OP</v>
      </c>
    </row>
    <row r="18599" spans="12:12">
      <c r="L18599" s="16" t="str">
        <f t="shared" si="546"/>
        <v>OP</v>
      </c>
    </row>
    <row r="18600" spans="12:12">
      <c r="L18600" s="16" t="str">
        <f t="shared" si="546"/>
        <v>OP</v>
      </c>
    </row>
    <row r="18601" spans="12:12">
      <c r="L18601" s="16" t="str">
        <f t="shared" si="546"/>
        <v>OP</v>
      </c>
    </row>
    <row r="18602" spans="12:12">
      <c r="L18602" s="16" t="str">
        <f t="shared" si="546"/>
        <v>OP</v>
      </c>
    </row>
    <row r="18603" spans="12:12">
      <c r="L18603" s="16" t="str">
        <f t="shared" si="546"/>
        <v>OP</v>
      </c>
    </row>
    <row r="18604" spans="12:12">
      <c r="L18604" s="16" t="str">
        <f t="shared" si="546"/>
        <v>OP</v>
      </c>
    </row>
    <row r="18605" spans="12:12">
      <c r="L18605" s="16" t="str">
        <f t="shared" si="546"/>
        <v>OP</v>
      </c>
    </row>
    <row r="18606" spans="12:12">
      <c r="L18606" s="16" t="str">
        <f t="shared" si="546"/>
        <v>OP</v>
      </c>
    </row>
    <row r="18607" spans="12:12">
      <c r="L18607" s="16" t="str">
        <f t="shared" si="546"/>
        <v>OP</v>
      </c>
    </row>
    <row r="18608" spans="12:12">
      <c r="L18608" s="16" t="str">
        <f t="shared" si="546"/>
        <v>OP</v>
      </c>
    </row>
    <row r="18609" spans="12:12">
      <c r="L18609" s="16" t="str">
        <f t="shared" si="546"/>
        <v>OP</v>
      </c>
    </row>
    <row r="18610" spans="12:12">
      <c r="L18610" s="16" t="str">
        <f t="shared" si="546"/>
        <v>OP</v>
      </c>
    </row>
    <row r="18611" spans="12:12">
      <c r="L18611" s="16" t="str">
        <f t="shared" si="546"/>
        <v>OP</v>
      </c>
    </row>
    <row r="18612" spans="12:12">
      <c r="L18612" s="16" t="str">
        <f t="shared" si="546"/>
        <v>OP</v>
      </c>
    </row>
    <row r="18613" spans="12:12">
      <c r="L18613" s="16" t="str">
        <f t="shared" si="546"/>
        <v>OP</v>
      </c>
    </row>
    <row r="18614" spans="12:12">
      <c r="L18614" s="16" t="str">
        <f t="shared" si="546"/>
        <v>OP</v>
      </c>
    </row>
    <row r="18615" spans="12:12">
      <c r="L18615" s="16" t="str">
        <f t="shared" si="546"/>
        <v>OP</v>
      </c>
    </row>
    <row r="18616" spans="12:12">
      <c r="L18616" s="16" t="str">
        <f t="shared" si="546"/>
        <v>OP</v>
      </c>
    </row>
    <row r="18617" spans="12:12">
      <c r="L18617" s="16" t="str">
        <f t="shared" si="546"/>
        <v>OP</v>
      </c>
    </row>
    <row r="18618" spans="12:12">
      <c r="L18618" s="16" t="str">
        <f t="shared" si="546"/>
        <v>OP</v>
      </c>
    </row>
    <row r="18619" spans="12:12">
      <c r="L18619" s="16" t="str">
        <f t="shared" si="546"/>
        <v>OP</v>
      </c>
    </row>
    <row r="18620" spans="12:12">
      <c r="L18620" s="16" t="str">
        <f t="shared" si="546"/>
        <v>OP</v>
      </c>
    </row>
    <row r="18621" spans="12:12">
      <c r="L18621" s="16" t="str">
        <f t="shared" si="546"/>
        <v>OP</v>
      </c>
    </row>
    <row r="18622" spans="12:12">
      <c r="L18622" s="16" t="str">
        <f t="shared" si="546"/>
        <v>OP</v>
      </c>
    </row>
    <row r="18623" spans="12:12">
      <c r="L18623" s="16" t="str">
        <f t="shared" si="546"/>
        <v>OP</v>
      </c>
    </row>
    <row r="18624" spans="12:12">
      <c r="L18624" s="16" t="str">
        <f t="shared" si="546"/>
        <v>OP</v>
      </c>
    </row>
    <row r="18625" spans="12:12">
      <c r="L18625" s="16" t="str">
        <f t="shared" si="546"/>
        <v>OP</v>
      </c>
    </row>
    <row r="18626" spans="12:12">
      <c r="L18626" s="16" t="str">
        <f t="shared" si="546"/>
        <v>OP</v>
      </c>
    </row>
    <row r="18627" spans="12:12">
      <c r="L18627" s="16" t="str">
        <f t="shared" si="546"/>
        <v>OP</v>
      </c>
    </row>
    <row r="18628" spans="12:12">
      <c r="L18628" s="16" t="str">
        <f t="shared" si="546"/>
        <v>OP</v>
      </c>
    </row>
    <row r="18629" spans="12:12">
      <c r="L18629" s="16" t="str">
        <f t="shared" si="546"/>
        <v>OP</v>
      </c>
    </row>
    <row r="18630" spans="12:12">
      <c r="L18630" s="16" t="str">
        <f t="shared" ref="L18630:L18693" si="547">IF(J18630&lt;0.9993,"OP","")</f>
        <v>OP</v>
      </c>
    </row>
    <row r="18631" spans="12:12">
      <c r="L18631" s="16" t="str">
        <f t="shared" si="547"/>
        <v>OP</v>
      </c>
    </row>
    <row r="18632" spans="12:12">
      <c r="L18632" s="16" t="str">
        <f t="shared" si="547"/>
        <v>OP</v>
      </c>
    </row>
    <row r="18633" spans="12:12">
      <c r="L18633" s="16" t="str">
        <f t="shared" si="547"/>
        <v>OP</v>
      </c>
    </row>
    <row r="18634" spans="12:12">
      <c r="L18634" s="16" t="str">
        <f t="shared" si="547"/>
        <v>OP</v>
      </c>
    </row>
    <row r="18635" spans="12:12">
      <c r="L18635" s="16" t="str">
        <f t="shared" si="547"/>
        <v>OP</v>
      </c>
    </row>
    <row r="18636" spans="12:12">
      <c r="L18636" s="16" t="str">
        <f t="shared" si="547"/>
        <v>OP</v>
      </c>
    </row>
    <row r="18637" spans="12:12">
      <c r="L18637" s="16" t="str">
        <f t="shared" si="547"/>
        <v>OP</v>
      </c>
    </row>
    <row r="18638" spans="12:12">
      <c r="L18638" s="16" t="str">
        <f t="shared" si="547"/>
        <v>OP</v>
      </c>
    </row>
    <row r="18639" spans="12:12">
      <c r="L18639" s="16" t="str">
        <f t="shared" si="547"/>
        <v>OP</v>
      </c>
    </row>
    <row r="18640" spans="12:12">
      <c r="L18640" s="16" t="str">
        <f t="shared" si="547"/>
        <v>OP</v>
      </c>
    </row>
    <row r="18641" spans="12:12">
      <c r="L18641" s="16" t="str">
        <f t="shared" si="547"/>
        <v>OP</v>
      </c>
    </row>
    <row r="18642" spans="12:12">
      <c r="L18642" s="16" t="str">
        <f t="shared" si="547"/>
        <v>OP</v>
      </c>
    </row>
    <row r="18643" spans="12:12">
      <c r="L18643" s="16" t="str">
        <f t="shared" si="547"/>
        <v>OP</v>
      </c>
    </row>
    <row r="18644" spans="12:12">
      <c r="L18644" s="16" t="str">
        <f t="shared" si="547"/>
        <v>OP</v>
      </c>
    </row>
    <row r="18645" spans="12:12">
      <c r="L18645" s="16" t="str">
        <f t="shared" si="547"/>
        <v>OP</v>
      </c>
    </row>
    <row r="18646" spans="12:12">
      <c r="L18646" s="16" t="str">
        <f t="shared" si="547"/>
        <v>OP</v>
      </c>
    </row>
    <row r="18647" spans="12:12">
      <c r="L18647" s="16" t="str">
        <f t="shared" si="547"/>
        <v>OP</v>
      </c>
    </row>
    <row r="18648" spans="12:12">
      <c r="L18648" s="16" t="str">
        <f t="shared" si="547"/>
        <v>OP</v>
      </c>
    </row>
    <row r="18649" spans="12:12">
      <c r="L18649" s="16" t="str">
        <f t="shared" si="547"/>
        <v>OP</v>
      </c>
    </row>
    <row r="18650" spans="12:12">
      <c r="L18650" s="16" t="str">
        <f t="shared" si="547"/>
        <v>OP</v>
      </c>
    </row>
    <row r="18651" spans="12:12">
      <c r="L18651" s="16" t="str">
        <f t="shared" si="547"/>
        <v>OP</v>
      </c>
    </row>
    <row r="18652" spans="12:12">
      <c r="L18652" s="16" t="str">
        <f t="shared" si="547"/>
        <v>OP</v>
      </c>
    </row>
    <row r="18653" spans="12:12">
      <c r="L18653" s="16" t="str">
        <f t="shared" si="547"/>
        <v>OP</v>
      </c>
    </row>
    <row r="18654" spans="12:12">
      <c r="L18654" s="16" t="str">
        <f t="shared" si="547"/>
        <v>OP</v>
      </c>
    </row>
    <row r="18655" spans="12:12">
      <c r="L18655" s="16" t="str">
        <f t="shared" si="547"/>
        <v>OP</v>
      </c>
    </row>
    <row r="18656" spans="12:12">
      <c r="L18656" s="16" t="str">
        <f t="shared" si="547"/>
        <v>OP</v>
      </c>
    </row>
    <row r="18657" spans="12:12">
      <c r="L18657" s="16" t="str">
        <f t="shared" si="547"/>
        <v>OP</v>
      </c>
    </row>
    <row r="18658" spans="12:12">
      <c r="L18658" s="16" t="str">
        <f t="shared" si="547"/>
        <v>OP</v>
      </c>
    </row>
    <row r="18659" spans="12:12">
      <c r="L18659" s="16" t="str">
        <f t="shared" si="547"/>
        <v>OP</v>
      </c>
    </row>
    <row r="18660" spans="12:12">
      <c r="L18660" s="16" t="str">
        <f t="shared" si="547"/>
        <v>OP</v>
      </c>
    </row>
    <row r="18661" spans="12:12">
      <c r="L18661" s="16" t="str">
        <f t="shared" si="547"/>
        <v>OP</v>
      </c>
    </row>
    <row r="18662" spans="12:12">
      <c r="L18662" s="16" t="str">
        <f t="shared" si="547"/>
        <v>OP</v>
      </c>
    </row>
    <row r="18663" spans="12:12">
      <c r="L18663" s="16" t="str">
        <f t="shared" si="547"/>
        <v>OP</v>
      </c>
    </row>
    <row r="18664" spans="12:12">
      <c r="L18664" s="16" t="str">
        <f t="shared" si="547"/>
        <v>OP</v>
      </c>
    </row>
    <row r="18665" spans="12:12">
      <c r="L18665" s="16" t="str">
        <f t="shared" si="547"/>
        <v>OP</v>
      </c>
    </row>
    <row r="18666" spans="12:12">
      <c r="L18666" s="16" t="str">
        <f t="shared" si="547"/>
        <v>OP</v>
      </c>
    </row>
    <row r="18667" spans="12:12">
      <c r="L18667" s="16" t="str">
        <f t="shared" si="547"/>
        <v>OP</v>
      </c>
    </row>
    <row r="18668" spans="12:12">
      <c r="L18668" s="16" t="str">
        <f t="shared" si="547"/>
        <v>OP</v>
      </c>
    </row>
    <row r="18669" spans="12:12">
      <c r="L18669" s="16" t="str">
        <f t="shared" si="547"/>
        <v>OP</v>
      </c>
    </row>
    <row r="18670" spans="12:12">
      <c r="L18670" s="16" t="str">
        <f t="shared" si="547"/>
        <v>OP</v>
      </c>
    </row>
    <row r="18671" spans="12:12">
      <c r="L18671" s="16" t="str">
        <f t="shared" si="547"/>
        <v>OP</v>
      </c>
    </row>
    <row r="18672" spans="12:12">
      <c r="L18672" s="16" t="str">
        <f t="shared" si="547"/>
        <v>OP</v>
      </c>
    </row>
    <row r="18673" spans="12:12">
      <c r="L18673" s="16" t="str">
        <f t="shared" si="547"/>
        <v>OP</v>
      </c>
    </row>
    <row r="18674" spans="12:12">
      <c r="L18674" s="16" t="str">
        <f t="shared" si="547"/>
        <v>OP</v>
      </c>
    </row>
    <row r="18675" spans="12:12">
      <c r="L18675" s="16" t="str">
        <f t="shared" si="547"/>
        <v>OP</v>
      </c>
    </row>
    <row r="18676" spans="12:12">
      <c r="L18676" s="16" t="str">
        <f t="shared" si="547"/>
        <v>OP</v>
      </c>
    </row>
    <row r="18677" spans="12:12">
      <c r="L18677" s="16" t="str">
        <f t="shared" si="547"/>
        <v>OP</v>
      </c>
    </row>
    <row r="18678" spans="12:12">
      <c r="L18678" s="16" t="str">
        <f t="shared" si="547"/>
        <v>OP</v>
      </c>
    </row>
    <row r="18679" spans="12:12">
      <c r="L18679" s="16" t="str">
        <f t="shared" si="547"/>
        <v>OP</v>
      </c>
    </row>
    <row r="18680" spans="12:12">
      <c r="L18680" s="16" t="str">
        <f t="shared" si="547"/>
        <v>OP</v>
      </c>
    </row>
    <row r="18681" spans="12:12">
      <c r="L18681" s="16" t="str">
        <f t="shared" si="547"/>
        <v>OP</v>
      </c>
    </row>
    <row r="18682" spans="12:12">
      <c r="L18682" s="16" t="str">
        <f t="shared" si="547"/>
        <v>OP</v>
      </c>
    </row>
    <row r="18683" spans="12:12">
      <c r="L18683" s="16" t="str">
        <f t="shared" si="547"/>
        <v>OP</v>
      </c>
    </row>
    <row r="18684" spans="12:12">
      <c r="L18684" s="16" t="str">
        <f t="shared" si="547"/>
        <v>OP</v>
      </c>
    </row>
    <row r="18685" spans="12:12">
      <c r="L18685" s="16" t="str">
        <f t="shared" si="547"/>
        <v>OP</v>
      </c>
    </row>
    <row r="18686" spans="12:12">
      <c r="L18686" s="16" t="str">
        <f t="shared" si="547"/>
        <v>OP</v>
      </c>
    </row>
    <row r="18687" spans="12:12">
      <c r="L18687" s="16" t="str">
        <f t="shared" si="547"/>
        <v>OP</v>
      </c>
    </row>
    <row r="18688" spans="12:12">
      <c r="L18688" s="16" t="str">
        <f t="shared" si="547"/>
        <v>OP</v>
      </c>
    </row>
    <row r="18689" spans="12:12">
      <c r="L18689" s="16" t="str">
        <f t="shared" si="547"/>
        <v>OP</v>
      </c>
    </row>
    <row r="18690" spans="12:12">
      <c r="L18690" s="16" t="str">
        <f t="shared" si="547"/>
        <v>OP</v>
      </c>
    </row>
    <row r="18691" spans="12:12">
      <c r="L18691" s="16" t="str">
        <f t="shared" si="547"/>
        <v>OP</v>
      </c>
    </row>
    <row r="18692" spans="12:12">
      <c r="L18692" s="16" t="str">
        <f t="shared" si="547"/>
        <v>OP</v>
      </c>
    </row>
    <row r="18693" spans="12:12">
      <c r="L18693" s="16" t="str">
        <f t="shared" si="547"/>
        <v>OP</v>
      </c>
    </row>
    <row r="18694" spans="12:12">
      <c r="L18694" s="16" t="str">
        <f t="shared" ref="L18694:L18757" si="548">IF(J18694&lt;0.9993,"OP","")</f>
        <v>OP</v>
      </c>
    </row>
    <row r="18695" spans="12:12">
      <c r="L18695" s="16" t="str">
        <f t="shared" si="548"/>
        <v>OP</v>
      </c>
    </row>
    <row r="18696" spans="12:12">
      <c r="L18696" s="16" t="str">
        <f t="shared" si="548"/>
        <v>OP</v>
      </c>
    </row>
    <row r="18697" spans="12:12">
      <c r="L18697" s="16" t="str">
        <f t="shared" si="548"/>
        <v>OP</v>
      </c>
    </row>
    <row r="18698" spans="12:12">
      <c r="L18698" s="16" t="str">
        <f t="shared" si="548"/>
        <v>OP</v>
      </c>
    </row>
    <row r="18699" spans="12:12">
      <c r="L18699" s="16" t="str">
        <f t="shared" si="548"/>
        <v>OP</v>
      </c>
    </row>
    <row r="18700" spans="12:12">
      <c r="L18700" s="16" t="str">
        <f t="shared" si="548"/>
        <v>OP</v>
      </c>
    </row>
    <row r="18701" spans="12:12">
      <c r="L18701" s="16" t="str">
        <f t="shared" si="548"/>
        <v>OP</v>
      </c>
    </row>
    <row r="18702" spans="12:12">
      <c r="L18702" s="16" t="str">
        <f t="shared" si="548"/>
        <v>OP</v>
      </c>
    </row>
    <row r="18703" spans="12:12">
      <c r="L18703" s="16" t="str">
        <f t="shared" si="548"/>
        <v>OP</v>
      </c>
    </row>
    <row r="18704" spans="12:12">
      <c r="L18704" s="16" t="str">
        <f t="shared" si="548"/>
        <v>OP</v>
      </c>
    </row>
    <row r="18705" spans="12:12">
      <c r="L18705" s="16" t="str">
        <f t="shared" si="548"/>
        <v>OP</v>
      </c>
    </row>
    <row r="18706" spans="12:12">
      <c r="L18706" s="16" t="str">
        <f t="shared" si="548"/>
        <v>OP</v>
      </c>
    </row>
    <row r="18707" spans="12:12">
      <c r="L18707" s="16" t="str">
        <f t="shared" si="548"/>
        <v>OP</v>
      </c>
    </row>
    <row r="18708" spans="12:12">
      <c r="L18708" s="16" t="str">
        <f t="shared" si="548"/>
        <v>OP</v>
      </c>
    </row>
    <row r="18709" spans="12:12">
      <c r="L18709" s="16" t="str">
        <f t="shared" si="548"/>
        <v>OP</v>
      </c>
    </row>
    <row r="18710" spans="12:12">
      <c r="L18710" s="16" t="str">
        <f t="shared" si="548"/>
        <v>OP</v>
      </c>
    </row>
    <row r="18711" spans="12:12">
      <c r="L18711" s="16" t="str">
        <f t="shared" si="548"/>
        <v>OP</v>
      </c>
    </row>
    <row r="18712" spans="12:12">
      <c r="L18712" s="16" t="str">
        <f t="shared" si="548"/>
        <v>OP</v>
      </c>
    </row>
    <row r="18713" spans="12:12">
      <c r="L18713" s="16" t="str">
        <f t="shared" si="548"/>
        <v>OP</v>
      </c>
    </row>
    <row r="18714" spans="12:12">
      <c r="L18714" s="16" t="str">
        <f t="shared" si="548"/>
        <v>OP</v>
      </c>
    </row>
    <row r="18715" spans="12:12">
      <c r="L18715" s="16" t="str">
        <f t="shared" si="548"/>
        <v>OP</v>
      </c>
    </row>
    <row r="18716" spans="12:12">
      <c r="L18716" s="16" t="str">
        <f t="shared" si="548"/>
        <v>OP</v>
      </c>
    </row>
    <row r="18717" spans="12:12">
      <c r="L18717" s="16" t="str">
        <f t="shared" si="548"/>
        <v>OP</v>
      </c>
    </row>
    <row r="18718" spans="12:12">
      <c r="L18718" s="16" t="str">
        <f t="shared" si="548"/>
        <v>OP</v>
      </c>
    </row>
    <row r="18719" spans="12:12">
      <c r="L18719" s="16" t="str">
        <f t="shared" si="548"/>
        <v>OP</v>
      </c>
    </row>
    <row r="18720" spans="12:12">
      <c r="L18720" s="16" t="str">
        <f t="shared" si="548"/>
        <v>OP</v>
      </c>
    </row>
    <row r="18721" spans="12:12">
      <c r="L18721" s="16" t="str">
        <f t="shared" si="548"/>
        <v>OP</v>
      </c>
    </row>
    <row r="18722" spans="12:12">
      <c r="L18722" s="16" t="str">
        <f t="shared" si="548"/>
        <v>OP</v>
      </c>
    </row>
    <row r="18723" spans="12:12">
      <c r="L18723" s="16" t="str">
        <f t="shared" si="548"/>
        <v>OP</v>
      </c>
    </row>
    <row r="18724" spans="12:12">
      <c r="L18724" s="16" t="str">
        <f t="shared" si="548"/>
        <v>OP</v>
      </c>
    </row>
    <row r="18725" spans="12:12">
      <c r="L18725" s="16" t="str">
        <f t="shared" si="548"/>
        <v>OP</v>
      </c>
    </row>
    <row r="18726" spans="12:12">
      <c r="L18726" s="16" t="str">
        <f t="shared" si="548"/>
        <v>OP</v>
      </c>
    </row>
    <row r="18727" spans="12:12">
      <c r="L18727" s="16" t="str">
        <f t="shared" si="548"/>
        <v>OP</v>
      </c>
    </row>
    <row r="18728" spans="12:12">
      <c r="L18728" s="16" t="str">
        <f t="shared" si="548"/>
        <v>OP</v>
      </c>
    </row>
    <row r="18729" spans="12:12">
      <c r="L18729" s="16" t="str">
        <f t="shared" si="548"/>
        <v>OP</v>
      </c>
    </row>
    <row r="18730" spans="12:12">
      <c r="L18730" s="16" t="str">
        <f t="shared" si="548"/>
        <v>OP</v>
      </c>
    </row>
    <row r="18731" spans="12:12">
      <c r="L18731" s="16" t="str">
        <f t="shared" si="548"/>
        <v>OP</v>
      </c>
    </row>
    <row r="18732" spans="12:12">
      <c r="L18732" s="16" t="str">
        <f t="shared" si="548"/>
        <v>OP</v>
      </c>
    </row>
    <row r="18733" spans="12:12">
      <c r="L18733" s="16" t="str">
        <f t="shared" si="548"/>
        <v>OP</v>
      </c>
    </row>
    <row r="18734" spans="12:12">
      <c r="L18734" s="16" t="str">
        <f t="shared" si="548"/>
        <v>OP</v>
      </c>
    </row>
    <row r="18735" spans="12:12">
      <c r="L18735" s="16" t="str">
        <f t="shared" si="548"/>
        <v>OP</v>
      </c>
    </row>
    <row r="18736" spans="12:12">
      <c r="L18736" s="16" t="str">
        <f t="shared" si="548"/>
        <v>OP</v>
      </c>
    </row>
    <row r="18737" spans="12:12">
      <c r="L18737" s="16" t="str">
        <f t="shared" si="548"/>
        <v>OP</v>
      </c>
    </row>
    <row r="18738" spans="12:12">
      <c r="L18738" s="16" t="str">
        <f t="shared" si="548"/>
        <v>OP</v>
      </c>
    </row>
    <row r="18739" spans="12:12">
      <c r="L18739" s="16" t="str">
        <f t="shared" si="548"/>
        <v>OP</v>
      </c>
    </row>
    <row r="18740" spans="12:12">
      <c r="L18740" s="16" t="str">
        <f t="shared" si="548"/>
        <v>OP</v>
      </c>
    </row>
    <row r="18741" spans="12:12">
      <c r="L18741" s="16" t="str">
        <f t="shared" si="548"/>
        <v>OP</v>
      </c>
    </row>
    <row r="18742" spans="12:12">
      <c r="L18742" s="16" t="str">
        <f t="shared" si="548"/>
        <v>OP</v>
      </c>
    </row>
    <row r="18743" spans="12:12">
      <c r="L18743" s="16" t="str">
        <f t="shared" si="548"/>
        <v>OP</v>
      </c>
    </row>
    <row r="18744" spans="12:12">
      <c r="L18744" s="16" t="str">
        <f t="shared" si="548"/>
        <v>OP</v>
      </c>
    </row>
    <row r="18745" spans="12:12">
      <c r="L18745" s="16" t="str">
        <f t="shared" si="548"/>
        <v>OP</v>
      </c>
    </row>
    <row r="18746" spans="12:12">
      <c r="L18746" s="16" t="str">
        <f t="shared" si="548"/>
        <v>OP</v>
      </c>
    </row>
    <row r="18747" spans="12:12">
      <c r="L18747" s="16" t="str">
        <f t="shared" si="548"/>
        <v>OP</v>
      </c>
    </row>
    <row r="18748" spans="12:12">
      <c r="L18748" s="16" t="str">
        <f t="shared" si="548"/>
        <v>OP</v>
      </c>
    </row>
    <row r="18749" spans="12:12">
      <c r="L18749" s="16" t="str">
        <f t="shared" si="548"/>
        <v>OP</v>
      </c>
    </row>
    <row r="18750" spans="12:12">
      <c r="L18750" s="16" t="str">
        <f t="shared" si="548"/>
        <v>OP</v>
      </c>
    </row>
    <row r="18751" spans="12:12">
      <c r="L18751" s="16" t="str">
        <f t="shared" si="548"/>
        <v>OP</v>
      </c>
    </row>
    <row r="18752" spans="12:12">
      <c r="L18752" s="16" t="str">
        <f t="shared" si="548"/>
        <v>OP</v>
      </c>
    </row>
    <row r="18753" spans="12:12">
      <c r="L18753" s="16" t="str">
        <f t="shared" si="548"/>
        <v>OP</v>
      </c>
    </row>
    <row r="18754" spans="12:12">
      <c r="L18754" s="16" t="str">
        <f t="shared" si="548"/>
        <v>OP</v>
      </c>
    </row>
    <row r="18755" spans="12:12">
      <c r="L18755" s="16" t="str">
        <f t="shared" si="548"/>
        <v>OP</v>
      </c>
    </row>
    <row r="18756" spans="12:12">
      <c r="L18756" s="16" t="str">
        <f t="shared" si="548"/>
        <v>OP</v>
      </c>
    </row>
    <row r="18757" spans="12:12">
      <c r="L18757" s="16" t="str">
        <f t="shared" si="548"/>
        <v>OP</v>
      </c>
    </row>
    <row r="18758" spans="12:12">
      <c r="L18758" s="16" t="str">
        <f t="shared" ref="L18758:L18821" si="549">IF(J18758&lt;0.9993,"OP","")</f>
        <v>OP</v>
      </c>
    </row>
    <row r="18759" spans="12:12">
      <c r="L18759" s="16" t="str">
        <f t="shared" si="549"/>
        <v>OP</v>
      </c>
    </row>
    <row r="18760" spans="12:12">
      <c r="L18760" s="16" t="str">
        <f t="shared" si="549"/>
        <v>OP</v>
      </c>
    </row>
    <row r="18761" spans="12:12">
      <c r="L18761" s="16" t="str">
        <f t="shared" si="549"/>
        <v>OP</v>
      </c>
    </row>
    <row r="18762" spans="12:12">
      <c r="L18762" s="16" t="str">
        <f t="shared" si="549"/>
        <v>OP</v>
      </c>
    </row>
    <row r="18763" spans="12:12">
      <c r="L18763" s="16" t="str">
        <f t="shared" si="549"/>
        <v>OP</v>
      </c>
    </row>
    <row r="18764" spans="12:12">
      <c r="L18764" s="16" t="str">
        <f t="shared" si="549"/>
        <v>OP</v>
      </c>
    </row>
    <row r="18765" spans="12:12">
      <c r="L18765" s="16" t="str">
        <f t="shared" si="549"/>
        <v>OP</v>
      </c>
    </row>
    <row r="18766" spans="12:12">
      <c r="L18766" s="16" t="str">
        <f t="shared" si="549"/>
        <v>OP</v>
      </c>
    </row>
    <row r="18767" spans="12:12">
      <c r="L18767" s="16" t="str">
        <f t="shared" si="549"/>
        <v>OP</v>
      </c>
    </row>
    <row r="18768" spans="12:12">
      <c r="L18768" s="16" t="str">
        <f t="shared" si="549"/>
        <v>OP</v>
      </c>
    </row>
    <row r="18769" spans="12:12">
      <c r="L18769" s="16" t="str">
        <f t="shared" si="549"/>
        <v>OP</v>
      </c>
    </row>
    <row r="18770" spans="12:12">
      <c r="L18770" s="16" t="str">
        <f t="shared" si="549"/>
        <v>OP</v>
      </c>
    </row>
    <row r="18771" spans="12:12">
      <c r="L18771" s="16" t="str">
        <f t="shared" si="549"/>
        <v>OP</v>
      </c>
    </row>
    <row r="18772" spans="12:12">
      <c r="L18772" s="16" t="str">
        <f t="shared" si="549"/>
        <v>OP</v>
      </c>
    </row>
    <row r="18773" spans="12:12">
      <c r="L18773" s="16" t="str">
        <f t="shared" si="549"/>
        <v>OP</v>
      </c>
    </row>
    <row r="18774" spans="12:12">
      <c r="L18774" s="16" t="str">
        <f t="shared" si="549"/>
        <v>OP</v>
      </c>
    </row>
    <row r="18775" spans="12:12">
      <c r="L18775" s="16" t="str">
        <f t="shared" si="549"/>
        <v>OP</v>
      </c>
    </row>
    <row r="18776" spans="12:12">
      <c r="L18776" s="16" t="str">
        <f t="shared" si="549"/>
        <v>OP</v>
      </c>
    </row>
    <row r="18777" spans="12:12">
      <c r="L18777" s="16" t="str">
        <f t="shared" si="549"/>
        <v>OP</v>
      </c>
    </row>
    <row r="18778" spans="12:12">
      <c r="L18778" s="16" t="str">
        <f t="shared" si="549"/>
        <v>OP</v>
      </c>
    </row>
    <row r="18779" spans="12:12">
      <c r="L18779" s="16" t="str">
        <f t="shared" si="549"/>
        <v>OP</v>
      </c>
    </row>
    <row r="18780" spans="12:12">
      <c r="L18780" s="16" t="str">
        <f t="shared" si="549"/>
        <v>OP</v>
      </c>
    </row>
    <row r="18781" spans="12:12">
      <c r="L18781" s="16" t="str">
        <f t="shared" si="549"/>
        <v>OP</v>
      </c>
    </row>
    <row r="18782" spans="12:12">
      <c r="L18782" s="16" t="str">
        <f t="shared" si="549"/>
        <v>OP</v>
      </c>
    </row>
    <row r="18783" spans="12:12">
      <c r="L18783" s="16" t="str">
        <f t="shared" si="549"/>
        <v>OP</v>
      </c>
    </row>
    <row r="18784" spans="12:12">
      <c r="L18784" s="16" t="str">
        <f t="shared" si="549"/>
        <v>OP</v>
      </c>
    </row>
    <row r="18785" spans="12:12">
      <c r="L18785" s="16" t="str">
        <f t="shared" si="549"/>
        <v>OP</v>
      </c>
    </row>
    <row r="18786" spans="12:12">
      <c r="L18786" s="16" t="str">
        <f t="shared" si="549"/>
        <v>OP</v>
      </c>
    </row>
    <row r="18787" spans="12:12">
      <c r="L18787" s="16" t="str">
        <f t="shared" si="549"/>
        <v>OP</v>
      </c>
    </row>
    <row r="18788" spans="12:12">
      <c r="L18788" s="16" t="str">
        <f t="shared" si="549"/>
        <v>OP</v>
      </c>
    </row>
    <row r="18789" spans="12:12">
      <c r="L18789" s="16" t="str">
        <f t="shared" si="549"/>
        <v>OP</v>
      </c>
    </row>
    <row r="18790" spans="12:12">
      <c r="L18790" s="16" t="str">
        <f t="shared" si="549"/>
        <v>OP</v>
      </c>
    </row>
    <row r="18791" spans="12:12">
      <c r="L18791" s="16" t="str">
        <f t="shared" si="549"/>
        <v>OP</v>
      </c>
    </row>
    <row r="18792" spans="12:12">
      <c r="L18792" s="16" t="str">
        <f t="shared" si="549"/>
        <v>OP</v>
      </c>
    </row>
    <row r="18793" spans="12:12">
      <c r="L18793" s="16" t="str">
        <f t="shared" si="549"/>
        <v>OP</v>
      </c>
    </row>
    <row r="18794" spans="12:12">
      <c r="L18794" s="16" t="str">
        <f t="shared" si="549"/>
        <v>OP</v>
      </c>
    </row>
    <row r="18795" spans="12:12">
      <c r="L18795" s="16" t="str">
        <f t="shared" si="549"/>
        <v>OP</v>
      </c>
    </row>
    <row r="18796" spans="12:12">
      <c r="L18796" s="16" t="str">
        <f t="shared" si="549"/>
        <v>OP</v>
      </c>
    </row>
    <row r="18797" spans="12:12">
      <c r="L18797" s="16" t="str">
        <f t="shared" si="549"/>
        <v>OP</v>
      </c>
    </row>
    <row r="18798" spans="12:12">
      <c r="L18798" s="16" t="str">
        <f t="shared" si="549"/>
        <v>OP</v>
      </c>
    </row>
    <row r="18799" spans="12:12">
      <c r="L18799" s="16" t="str">
        <f t="shared" si="549"/>
        <v>OP</v>
      </c>
    </row>
    <row r="18800" spans="12:12">
      <c r="L18800" s="16" t="str">
        <f t="shared" si="549"/>
        <v>OP</v>
      </c>
    </row>
    <row r="18801" spans="12:12">
      <c r="L18801" s="16" t="str">
        <f t="shared" si="549"/>
        <v>OP</v>
      </c>
    </row>
    <row r="18802" spans="12:12">
      <c r="L18802" s="16" t="str">
        <f t="shared" si="549"/>
        <v>OP</v>
      </c>
    </row>
    <row r="18803" spans="12:12">
      <c r="L18803" s="16" t="str">
        <f t="shared" si="549"/>
        <v>OP</v>
      </c>
    </row>
    <row r="18804" spans="12:12">
      <c r="L18804" s="16" t="str">
        <f t="shared" si="549"/>
        <v>OP</v>
      </c>
    </row>
    <row r="18805" spans="12:12">
      <c r="L18805" s="16" t="str">
        <f t="shared" si="549"/>
        <v>OP</v>
      </c>
    </row>
    <row r="18806" spans="12:12">
      <c r="L18806" s="16" t="str">
        <f t="shared" si="549"/>
        <v>OP</v>
      </c>
    </row>
    <row r="18807" spans="12:12">
      <c r="L18807" s="16" t="str">
        <f t="shared" si="549"/>
        <v>OP</v>
      </c>
    </row>
    <row r="18808" spans="12:12">
      <c r="L18808" s="16" t="str">
        <f t="shared" si="549"/>
        <v>OP</v>
      </c>
    </row>
    <row r="18809" spans="12:12">
      <c r="L18809" s="16" t="str">
        <f t="shared" si="549"/>
        <v>OP</v>
      </c>
    </row>
    <row r="18810" spans="12:12">
      <c r="L18810" s="16" t="str">
        <f t="shared" si="549"/>
        <v>OP</v>
      </c>
    </row>
    <row r="18811" spans="12:12">
      <c r="L18811" s="16" t="str">
        <f t="shared" si="549"/>
        <v>OP</v>
      </c>
    </row>
    <row r="18812" spans="12:12">
      <c r="L18812" s="16" t="str">
        <f t="shared" si="549"/>
        <v>OP</v>
      </c>
    </row>
    <row r="18813" spans="12:12">
      <c r="L18813" s="16" t="str">
        <f t="shared" si="549"/>
        <v>OP</v>
      </c>
    </row>
    <row r="18814" spans="12:12">
      <c r="L18814" s="16" t="str">
        <f t="shared" si="549"/>
        <v>OP</v>
      </c>
    </row>
    <row r="18815" spans="12:12">
      <c r="L18815" s="16" t="str">
        <f t="shared" si="549"/>
        <v>OP</v>
      </c>
    </row>
    <row r="18816" spans="12:12">
      <c r="L18816" s="16" t="str">
        <f t="shared" si="549"/>
        <v>OP</v>
      </c>
    </row>
    <row r="18817" spans="12:12">
      <c r="L18817" s="16" t="str">
        <f t="shared" si="549"/>
        <v>OP</v>
      </c>
    </row>
    <row r="18818" spans="12:12">
      <c r="L18818" s="16" t="str">
        <f t="shared" si="549"/>
        <v>OP</v>
      </c>
    </row>
    <row r="18819" spans="12:12">
      <c r="L18819" s="16" t="str">
        <f t="shared" si="549"/>
        <v>OP</v>
      </c>
    </row>
    <row r="18820" spans="12:12">
      <c r="L18820" s="16" t="str">
        <f t="shared" si="549"/>
        <v>OP</v>
      </c>
    </row>
    <row r="18821" spans="12:12">
      <c r="L18821" s="16" t="str">
        <f t="shared" si="549"/>
        <v>OP</v>
      </c>
    </row>
    <row r="18822" spans="12:12">
      <c r="L18822" s="16" t="str">
        <f t="shared" ref="L18822:L18885" si="550">IF(J18822&lt;0.9993,"OP","")</f>
        <v>OP</v>
      </c>
    </row>
    <row r="18823" spans="12:12">
      <c r="L18823" s="16" t="str">
        <f t="shared" si="550"/>
        <v>OP</v>
      </c>
    </row>
    <row r="18824" spans="12:12">
      <c r="L18824" s="16" t="str">
        <f t="shared" si="550"/>
        <v>OP</v>
      </c>
    </row>
    <row r="18825" spans="12:12">
      <c r="L18825" s="16" t="str">
        <f t="shared" si="550"/>
        <v>OP</v>
      </c>
    </row>
    <row r="18826" spans="12:12">
      <c r="L18826" s="16" t="str">
        <f t="shared" si="550"/>
        <v>OP</v>
      </c>
    </row>
    <row r="18827" spans="12:12">
      <c r="L18827" s="16" t="str">
        <f t="shared" si="550"/>
        <v>OP</v>
      </c>
    </row>
    <row r="18828" spans="12:12">
      <c r="L18828" s="16" t="str">
        <f t="shared" si="550"/>
        <v>OP</v>
      </c>
    </row>
    <row r="18829" spans="12:12">
      <c r="L18829" s="16" t="str">
        <f t="shared" si="550"/>
        <v>OP</v>
      </c>
    </row>
    <row r="18830" spans="12:12">
      <c r="L18830" s="16" t="str">
        <f t="shared" si="550"/>
        <v>OP</v>
      </c>
    </row>
    <row r="18831" spans="12:12">
      <c r="L18831" s="16" t="str">
        <f t="shared" si="550"/>
        <v>OP</v>
      </c>
    </row>
    <row r="18832" spans="12:12">
      <c r="L18832" s="16" t="str">
        <f t="shared" si="550"/>
        <v>OP</v>
      </c>
    </row>
    <row r="18833" spans="12:12">
      <c r="L18833" s="16" t="str">
        <f t="shared" si="550"/>
        <v>OP</v>
      </c>
    </row>
    <row r="18834" spans="12:12">
      <c r="L18834" s="16" t="str">
        <f t="shared" si="550"/>
        <v>OP</v>
      </c>
    </row>
    <row r="18835" spans="12:12">
      <c r="L18835" s="16" t="str">
        <f t="shared" si="550"/>
        <v>OP</v>
      </c>
    </row>
    <row r="18836" spans="12:12">
      <c r="L18836" s="16" t="str">
        <f t="shared" si="550"/>
        <v>OP</v>
      </c>
    </row>
    <row r="18837" spans="12:12">
      <c r="L18837" s="16" t="str">
        <f t="shared" si="550"/>
        <v>OP</v>
      </c>
    </row>
    <row r="18838" spans="12:12">
      <c r="L18838" s="16" t="str">
        <f t="shared" si="550"/>
        <v>OP</v>
      </c>
    </row>
    <row r="18839" spans="12:12">
      <c r="L18839" s="16" t="str">
        <f t="shared" si="550"/>
        <v>OP</v>
      </c>
    </row>
    <row r="18840" spans="12:12">
      <c r="L18840" s="16" t="str">
        <f t="shared" si="550"/>
        <v>OP</v>
      </c>
    </row>
    <row r="18841" spans="12:12">
      <c r="L18841" s="16" t="str">
        <f t="shared" si="550"/>
        <v>OP</v>
      </c>
    </row>
    <row r="18842" spans="12:12">
      <c r="L18842" s="16" t="str">
        <f t="shared" si="550"/>
        <v>OP</v>
      </c>
    </row>
    <row r="18843" spans="12:12">
      <c r="L18843" s="16" t="str">
        <f t="shared" si="550"/>
        <v>OP</v>
      </c>
    </row>
    <row r="18844" spans="12:12">
      <c r="L18844" s="16" t="str">
        <f t="shared" si="550"/>
        <v>OP</v>
      </c>
    </row>
    <row r="18845" spans="12:12">
      <c r="L18845" s="16" t="str">
        <f t="shared" si="550"/>
        <v>OP</v>
      </c>
    </row>
    <row r="18846" spans="12:12">
      <c r="L18846" s="16" t="str">
        <f t="shared" si="550"/>
        <v>OP</v>
      </c>
    </row>
    <row r="18847" spans="12:12">
      <c r="L18847" s="16" t="str">
        <f t="shared" si="550"/>
        <v>OP</v>
      </c>
    </row>
    <row r="18848" spans="12:12">
      <c r="L18848" s="16" t="str">
        <f t="shared" si="550"/>
        <v>OP</v>
      </c>
    </row>
    <row r="18849" spans="12:12">
      <c r="L18849" s="16" t="str">
        <f t="shared" si="550"/>
        <v>OP</v>
      </c>
    </row>
    <row r="18850" spans="12:12">
      <c r="L18850" s="16" t="str">
        <f t="shared" si="550"/>
        <v>OP</v>
      </c>
    </row>
    <row r="18851" spans="12:12">
      <c r="L18851" s="16" t="str">
        <f t="shared" si="550"/>
        <v>OP</v>
      </c>
    </row>
    <row r="18852" spans="12:12">
      <c r="L18852" s="16" t="str">
        <f t="shared" si="550"/>
        <v>OP</v>
      </c>
    </row>
    <row r="18853" spans="12:12">
      <c r="L18853" s="16" t="str">
        <f t="shared" si="550"/>
        <v>OP</v>
      </c>
    </row>
    <row r="18854" spans="12:12">
      <c r="L18854" s="16" t="str">
        <f t="shared" si="550"/>
        <v>OP</v>
      </c>
    </row>
    <row r="18855" spans="12:12">
      <c r="L18855" s="16" t="str">
        <f t="shared" si="550"/>
        <v>OP</v>
      </c>
    </row>
    <row r="18856" spans="12:12">
      <c r="L18856" s="16" t="str">
        <f t="shared" si="550"/>
        <v>OP</v>
      </c>
    </row>
    <row r="18857" spans="12:12">
      <c r="L18857" s="16" t="str">
        <f t="shared" si="550"/>
        <v>OP</v>
      </c>
    </row>
    <row r="18858" spans="12:12">
      <c r="L18858" s="16" t="str">
        <f t="shared" si="550"/>
        <v>OP</v>
      </c>
    </row>
    <row r="18859" spans="12:12">
      <c r="L18859" s="16" t="str">
        <f t="shared" si="550"/>
        <v>OP</v>
      </c>
    </row>
    <row r="18860" spans="12:12">
      <c r="L18860" s="16" t="str">
        <f t="shared" si="550"/>
        <v>OP</v>
      </c>
    </row>
    <row r="18861" spans="12:12">
      <c r="L18861" s="16" t="str">
        <f t="shared" si="550"/>
        <v>OP</v>
      </c>
    </row>
    <row r="18862" spans="12:12">
      <c r="L18862" s="16" t="str">
        <f t="shared" si="550"/>
        <v>OP</v>
      </c>
    </row>
    <row r="18863" spans="12:12">
      <c r="L18863" s="16" t="str">
        <f t="shared" si="550"/>
        <v>OP</v>
      </c>
    </row>
    <row r="18864" spans="12:12">
      <c r="L18864" s="16" t="str">
        <f t="shared" si="550"/>
        <v>OP</v>
      </c>
    </row>
    <row r="18865" spans="12:12">
      <c r="L18865" s="16" t="str">
        <f t="shared" si="550"/>
        <v>OP</v>
      </c>
    </row>
    <row r="18866" spans="12:12">
      <c r="L18866" s="16" t="str">
        <f t="shared" si="550"/>
        <v>OP</v>
      </c>
    </row>
    <row r="18867" spans="12:12">
      <c r="L18867" s="16" t="str">
        <f t="shared" si="550"/>
        <v>OP</v>
      </c>
    </row>
    <row r="18868" spans="12:12">
      <c r="L18868" s="16" t="str">
        <f t="shared" si="550"/>
        <v>OP</v>
      </c>
    </row>
    <row r="18869" spans="12:12">
      <c r="L18869" s="16" t="str">
        <f t="shared" si="550"/>
        <v>OP</v>
      </c>
    </row>
    <row r="18870" spans="12:12">
      <c r="L18870" s="16" t="str">
        <f t="shared" si="550"/>
        <v>OP</v>
      </c>
    </row>
    <row r="18871" spans="12:12">
      <c r="L18871" s="16" t="str">
        <f t="shared" si="550"/>
        <v>OP</v>
      </c>
    </row>
    <row r="18872" spans="12:12">
      <c r="L18872" s="16" t="str">
        <f t="shared" si="550"/>
        <v>OP</v>
      </c>
    </row>
    <row r="18873" spans="12:12">
      <c r="L18873" s="16" t="str">
        <f t="shared" si="550"/>
        <v>OP</v>
      </c>
    </row>
    <row r="18874" spans="12:12">
      <c r="L18874" s="16" t="str">
        <f t="shared" si="550"/>
        <v>OP</v>
      </c>
    </row>
    <row r="18875" spans="12:12">
      <c r="L18875" s="16" t="str">
        <f t="shared" si="550"/>
        <v>OP</v>
      </c>
    </row>
    <row r="18876" spans="12:12">
      <c r="L18876" s="16" t="str">
        <f t="shared" si="550"/>
        <v>OP</v>
      </c>
    </row>
    <row r="18877" spans="12:12">
      <c r="L18877" s="16" t="str">
        <f t="shared" si="550"/>
        <v>OP</v>
      </c>
    </row>
    <row r="18878" spans="12:12">
      <c r="L18878" s="16" t="str">
        <f t="shared" si="550"/>
        <v>OP</v>
      </c>
    </row>
    <row r="18879" spans="12:12">
      <c r="L18879" s="16" t="str">
        <f t="shared" si="550"/>
        <v>OP</v>
      </c>
    </row>
    <row r="18880" spans="12:12">
      <c r="L18880" s="16" t="str">
        <f t="shared" si="550"/>
        <v>OP</v>
      </c>
    </row>
    <row r="18881" spans="12:12">
      <c r="L18881" s="16" t="str">
        <f t="shared" si="550"/>
        <v>OP</v>
      </c>
    </row>
    <row r="18882" spans="12:12">
      <c r="L18882" s="16" t="str">
        <f t="shared" si="550"/>
        <v>OP</v>
      </c>
    </row>
    <row r="18883" spans="12:12">
      <c r="L18883" s="16" t="str">
        <f t="shared" si="550"/>
        <v>OP</v>
      </c>
    </row>
    <row r="18884" spans="12:12">
      <c r="L18884" s="16" t="str">
        <f t="shared" si="550"/>
        <v>OP</v>
      </c>
    </row>
    <row r="18885" spans="12:12">
      <c r="L18885" s="16" t="str">
        <f t="shared" si="550"/>
        <v>OP</v>
      </c>
    </row>
    <row r="18886" spans="12:12">
      <c r="L18886" s="16" t="str">
        <f t="shared" ref="L18886:L18949" si="551">IF(J18886&lt;0.9993,"OP","")</f>
        <v>OP</v>
      </c>
    </row>
    <row r="18887" spans="12:12">
      <c r="L18887" s="16" t="str">
        <f t="shared" si="551"/>
        <v>OP</v>
      </c>
    </row>
    <row r="18888" spans="12:12">
      <c r="L18888" s="16" t="str">
        <f t="shared" si="551"/>
        <v>OP</v>
      </c>
    </row>
    <row r="18889" spans="12:12">
      <c r="L18889" s="16" t="str">
        <f t="shared" si="551"/>
        <v>OP</v>
      </c>
    </row>
    <row r="18890" spans="12:12">
      <c r="L18890" s="16" t="str">
        <f t="shared" si="551"/>
        <v>OP</v>
      </c>
    </row>
    <row r="18891" spans="12:12">
      <c r="L18891" s="16" t="str">
        <f t="shared" si="551"/>
        <v>OP</v>
      </c>
    </row>
    <row r="18892" spans="12:12">
      <c r="L18892" s="16" t="str">
        <f t="shared" si="551"/>
        <v>OP</v>
      </c>
    </row>
    <row r="18893" spans="12:12">
      <c r="L18893" s="16" t="str">
        <f t="shared" si="551"/>
        <v>OP</v>
      </c>
    </row>
    <row r="18894" spans="12:12">
      <c r="L18894" s="16" t="str">
        <f t="shared" si="551"/>
        <v>OP</v>
      </c>
    </row>
    <row r="18895" spans="12:12">
      <c r="L18895" s="16" t="str">
        <f t="shared" si="551"/>
        <v>OP</v>
      </c>
    </row>
    <row r="18896" spans="12:12">
      <c r="L18896" s="16" t="str">
        <f t="shared" si="551"/>
        <v>OP</v>
      </c>
    </row>
    <row r="18897" spans="12:12">
      <c r="L18897" s="16" t="str">
        <f t="shared" si="551"/>
        <v>OP</v>
      </c>
    </row>
    <row r="18898" spans="12:12">
      <c r="L18898" s="16" t="str">
        <f t="shared" si="551"/>
        <v>OP</v>
      </c>
    </row>
    <row r="18899" spans="12:12">
      <c r="L18899" s="16" t="str">
        <f t="shared" si="551"/>
        <v>OP</v>
      </c>
    </row>
    <row r="18900" spans="12:12">
      <c r="L18900" s="16" t="str">
        <f t="shared" si="551"/>
        <v>OP</v>
      </c>
    </row>
    <row r="18901" spans="12:12">
      <c r="L18901" s="16" t="str">
        <f t="shared" si="551"/>
        <v>OP</v>
      </c>
    </row>
    <row r="18902" spans="12:12">
      <c r="L18902" s="16" t="str">
        <f t="shared" si="551"/>
        <v>OP</v>
      </c>
    </row>
    <row r="18903" spans="12:12">
      <c r="L18903" s="16" t="str">
        <f t="shared" si="551"/>
        <v>OP</v>
      </c>
    </row>
    <row r="18904" spans="12:12">
      <c r="L18904" s="16" t="str">
        <f t="shared" si="551"/>
        <v>OP</v>
      </c>
    </row>
    <row r="18905" spans="12:12">
      <c r="L18905" s="16" t="str">
        <f t="shared" si="551"/>
        <v>OP</v>
      </c>
    </row>
    <row r="18906" spans="12:12">
      <c r="L18906" s="16" t="str">
        <f t="shared" si="551"/>
        <v>OP</v>
      </c>
    </row>
    <row r="18907" spans="12:12">
      <c r="L18907" s="16" t="str">
        <f t="shared" si="551"/>
        <v>OP</v>
      </c>
    </row>
    <row r="18908" spans="12:12">
      <c r="L18908" s="16" t="str">
        <f t="shared" si="551"/>
        <v>OP</v>
      </c>
    </row>
    <row r="18909" spans="12:12">
      <c r="L18909" s="16" t="str">
        <f t="shared" si="551"/>
        <v>OP</v>
      </c>
    </row>
    <row r="18910" spans="12:12">
      <c r="L18910" s="16" t="str">
        <f t="shared" si="551"/>
        <v>OP</v>
      </c>
    </row>
    <row r="18911" spans="12:12">
      <c r="L18911" s="16" t="str">
        <f t="shared" si="551"/>
        <v>OP</v>
      </c>
    </row>
    <row r="18912" spans="12:12">
      <c r="L18912" s="16" t="str">
        <f t="shared" si="551"/>
        <v>OP</v>
      </c>
    </row>
    <row r="18913" spans="12:12">
      <c r="L18913" s="16" t="str">
        <f t="shared" si="551"/>
        <v>OP</v>
      </c>
    </row>
    <row r="18914" spans="12:12">
      <c r="L18914" s="16" t="str">
        <f t="shared" si="551"/>
        <v>OP</v>
      </c>
    </row>
    <row r="18915" spans="12:12">
      <c r="L18915" s="16" t="str">
        <f t="shared" si="551"/>
        <v>OP</v>
      </c>
    </row>
    <row r="18916" spans="12:12">
      <c r="L18916" s="16" t="str">
        <f t="shared" si="551"/>
        <v>OP</v>
      </c>
    </row>
    <row r="18917" spans="12:12">
      <c r="L18917" s="16" t="str">
        <f t="shared" si="551"/>
        <v>OP</v>
      </c>
    </row>
    <row r="18918" spans="12:12">
      <c r="L18918" s="16" t="str">
        <f t="shared" si="551"/>
        <v>OP</v>
      </c>
    </row>
    <row r="18919" spans="12:12">
      <c r="L18919" s="16" t="str">
        <f t="shared" si="551"/>
        <v>OP</v>
      </c>
    </row>
    <row r="18920" spans="12:12">
      <c r="L18920" s="16" t="str">
        <f t="shared" si="551"/>
        <v>OP</v>
      </c>
    </row>
    <row r="18921" spans="12:12">
      <c r="L18921" s="16" t="str">
        <f t="shared" si="551"/>
        <v>OP</v>
      </c>
    </row>
    <row r="18922" spans="12:12">
      <c r="L18922" s="16" t="str">
        <f t="shared" si="551"/>
        <v>OP</v>
      </c>
    </row>
    <row r="18923" spans="12:12">
      <c r="L18923" s="16" t="str">
        <f t="shared" si="551"/>
        <v>OP</v>
      </c>
    </row>
    <row r="18924" spans="12:12">
      <c r="L18924" s="16" t="str">
        <f t="shared" si="551"/>
        <v>OP</v>
      </c>
    </row>
    <row r="18925" spans="12:12">
      <c r="L18925" s="16" t="str">
        <f t="shared" si="551"/>
        <v>OP</v>
      </c>
    </row>
    <row r="18926" spans="12:12">
      <c r="L18926" s="16" t="str">
        <f t="shared" si="551"/>
        <v>OP</v>
      </c>
    </row>
    <row r="18927" spans="12:12">
      <c r="L18927" s="16" t="str">
        <f t="shared" si="551"/>
        <v>OP</v>
      </c>
    </row>
    <row r="18928" spans="12:12">
      <c r="L18928" s="16" t="str">
        <f t="shared" si="551"/>
        <v>OP</v>
      </c>
    </row>
    <row r="18929" spans="12:12">
      <c r="L18929" s="16" t="str">
        <f t="shared" si="551"/>
        <v>OP</v>
      </c>
    </row>
    <row r="18930" spans="12:12">
      <c r="L18930" s="16" t="str">
        <f t="shared" si="551"/>
        <v>OP</v>
      </c>
    </row>
    <row r="18931" spans="12:12">
      <c r="L18931" s="16" t="str">
        <f t="shared" si="551"/>
        <v>OP</v>
      </c>
    </row>
    <row r="18932" spans="12:12">
      <c r="L18932" s="16" t="str">
        <f t="shared" si="551"/>
        <v>OP</v>
      </c>
    </row>
    <row r="18933" spans="12:12">
      <c r="L18933" s="16" t="str">
        <f t="shared" si="551"/>
        <v>OP</v>
      </c>
    </row>
    <row r="18934" spans="12:12">
      <c r="L18934" s="16" t="str">
        <f t="shared" si="551"/>
        <v>OP</v>
      </c>
    </row>
    <row r="18935" spans="12:12">
      <c r="L18935" s="16" t="str">
        <f t="shared" si="551"/>
        <v>OP</v>
      </c>
    </row>
    <row r="18936" spans="12:12">
      <c r="L18936" s="16" t="str">
        <f t="shared" si="551"/>
        <v>OP</v>
      </c>
    </row>
    <row r="18937" spans="12:12">
      <c r="L18937" s="16" t="str">
        <f t="shared" si="551"/>
        <v>OP</v>
      </c>
    </row>
    <row r="18938" spans="12:12">
      <c r="L18938" s="16" t="str">
        <f t="shared" si="551"/>
        <v>OP</v>
      </c>
    </row>
    <row r="18939" spans="12:12">
      <c r="L18939" s="16" t="str">
        <f t="shared" si="551"/>
        <v>OP</v>
      </c>
    </row>
    <row r="18940" spans="12:12">
      <c r="L18940" s="16" t="str">
        <f t="shared" si="551"/>
        <v>OP</v>
      </c>
    </row>
    <row r="18941" spans="12:12">
      <c r="L18941" s="16" t="str">
        <f t="shared" si="551"/>
        <v>OP</v>
      </c>
    </row>
    <row r="18942" spans="12:12">
      <c r="L18942" s="16" t="str">
        <f t="shared" si="551"/>
        <v>OP</v>
      </c>
    </row>
    <row r="18943" spans="12:12">
      <c r="L18943" s="16" t="str">
        <f t="shared" si="551"/>
        <v>OP</v>
      </c>
    </row>
    <row r="18944" spans="12:12">
      <c r="L18944" s="16" t="str">
        <f t="shared" si="551"/>
        <v>OP</v>
      </c>
    </row>
    <row r="18945" spans="12:12">
      <c r="L18945" s="16" t="str">
        <f t="shared" si="551"/>
        <v>OP</v>
      </c>
    </row>
    <row r="18946" spans="12:12">
      <c r="L18946" s="16" t="str">
        <f t="shared" si="551"/>
        <v>OP</v>
      </c>
    </row>
    <row r="18947" spans="12:12">
      <c r="L18947" s="16" t="str">
        <f t="shared" si="551"/>
        <v>OP</v>
      </c>
    </row>
    <row r="18948" spans="12:12">
      <c r="L18948" s="16" t="str">
        <f t="shared" si="551"/>
        <v>OP</v>
      </c>
    </row>
    <row r="18949" spans="12:12">
      <c r="L18949" s="16" t="str">
        <f t="shared" si="551"/>
        <v>OP</v>
      </c>
    </row>
    <row r="18950" spans="12:12">
      <c r="L18950" s="16" t="str">
        <f t="shared" ref="L18950:L19013" si="552">IF(J18950&lt;0.9993,"OP","")</f>
        <v>OP</v>
      </c>
    </row>
    <row r="18951" spans="12:12">
      <c r="L18951" s="16" t="str">
        <f t="shared" si="552"/>
        <v>OP</v>
      </c>
    </row>
    <row r="18952" spans="12:12">
      <c r="L18952" s="16" t="str">
        <f t="shared" si="552"/>
        <v>OP</v>
      </c>
    </row>
    <row r="18953" spans="12:12">
      <c r="L18953" s="16" t="str">
        <f t="shared" si="552"/>
        <v>OP</v>
      </c>
    </row>
    <row r="18954" spans="12:12">
      <c r="L18954" s="16" t="str">
        <f t="shared" si="552"/>
        <v>OP</v>
      </c>
    </row>
    <row r="18955" spans="12:12">
      <c r="L18955" s="16" t="str">
        <f t="shared" si="552"/>
        <v>OP</v>
      </c>
    </row>
    <row r="18956" spans="12:12">
      <c r="L18956" s="16" t="str">
        <f t="shared" si="552"/>
        <v>OP</v>
      </c>
    </row>
    <row r="18957" spans="12:12">
      <c r="L18957" s="16" t="str">
        <f t="shared" si="552"/>
        <v>OP</v>
      </c>
    </row>
    <row r="18958" spans="12:12">
      <c r="L18958" s="16" t="str">
        <f t="shared" si="552"/>
        <v>OP</v>
      </c>
    </row>
    <row r="18959" spans="12:12">
      <c r="L18959" s="16" t="str">
        <f t="shared" si="552"/>
        <v>OP</v>
      </c>
    </row>
    <row r="18960" spans="12:12">
      <c r="L18960" s="16" t="str">
        <f t="shared" si="552"/>
        <v>OP</v>
      </c>
    </row>
    <row r="18961" spans="12:12">
      <c r="L18961" s="16" t="str">
        <f t="shared" si="552"/>
        <v>OP</v>
      </c>
    </row>
    <row r="18962" spans="12:12">
      <c r="L18962" s="16" t="str">
        <f t="shared" si="552"/>
        <v>OP</v>
      </c>
    </row>
    <row r="18963" spans="12:12">
      <c r="L18963" s="16" t="str">
        <f t="shared" si="552"/>
        <v>OP</v>
      </c>
    </row>
    <row r="18964" spans="12:12">
      <c r="L18964" s="16" t="str">
        <f t="shared" si="552"/>
        <v>OP</v>
      </c>
    </row>
    <row r="18965" spans="12:12">
      <c r="L18965" s="16" t="str">
        <f t="shared" si="552"/>
        <v>OP</v>
      </c>
    </row>
    <row r="18966" spans="12:12">
      <c r="L18966" s="16" t="str">
        <f t="shared" si="552"/>
        <v>OP</v>
      </c>
    </row>
    <row r="18967" spans="12:12">
      <c r="L18967" s="16" t="str">
        <f t="shared" si="552"/>
        <v>OP</v>
      </c>
    </row>
    <row r="18968" spans="12:12">
      <c r="L18968" s="16" t="str">
        <f t="shared" si="552"/>
        <v>OP</v>
      </c>
    </row>
    <row r="18969" spans="12:12">
      <c r="L18969" s="16" t="str">
        <f t="shared" si="552"/>
        <v>OP</v>
      </c>
    </row>
    <row r="18970" spans="12:12">
      <c r="L18970" s="16" t="str">
        <f t="shared" si="552"/>
        <v>OP</v>
      </c>
    </row>
    <row r="18971" spans="12:12">
      <c r="L18971" s="16" t="str">
        <f t="shared" si="552"/>
        <v>OP</v>
      </c>
    </row>
    <row r="18972" spans="12:12">
      <c r="L18972" s="16" t="str">
        <f t="shared" si="552"/>
        <v>OP</v>
      </c>
    </row>
    <row r="18973" spans="12:12">
      <c r="L18973" s="16" t="str">
        <f t="shared" si="552"/>
        <v>OP</v>
      </c>
    </row>
    <row r="18974" spans="12:12">
      <c r="L18974" s="16" t="str">
        <f t="shared" si="552"/>
        <v>OP</v>
      </c>
    </row>
    <row r="18975" spans="12:12">
      <c r="L18975" s="16" t="str">
        <f t="shared" si="552"/>
        <v>OP</v>
      </c>
    </row>
    <row r="18976" spans="12:12">
      <c r="L18976" s="16" t="str">
        <f t="shared" si="552"/>
        <v>OP</v>
      </c>
    </row>
    <row r="18977" spans="12:12">
      <c r="L18977" s="16" t="str">
        <f t="shared" si="552"/>
        <v>OP</v>
      </c>
    </row>
    <row r="18978" spans="12:12">
      <c r="L18978" s="16" t="str">
        <f t="shared" si="552"/>
        <v>OP</v>
      </c>
    </row>
    <row r="18979" spans="12:12">
      <c r="L18979" s="16" t="str">
        <f t="shared" si="552"/>
        <v>OP</v>
      </c>
    </row>
    <row r="18980" spans="12:12">
      <c r="L18980" s="16" t="str">
        <f t="shared" si="552"/>
        <v>OP</v>
      </c>
    </row>
    <row r="18981" spans="12:12">
      <c r="L18981" s="16" t="str">
        <f t="shared" si="552"/>
        <v>OP</v>
      </c>
    </row>
    <row r="18982" spans="12:12">
      <c r="L18982" s="16" t="str">
        <f t="shared" si="552"/>
        <v>OP</v>
      </c>
    </row>
    <row r="18983" spans="12:12">
      <c r="L18983" s="16" t="str">
        <f t="shared" si="552"/>
        <v>OP</v>
      </c>
    </row>
    <row r="18984" spans="12:12">
      <c r="L18984" s="16" t="str">
        <f t="shared" si="552"/>
        <v>OP</v>
      </c>
    </row>
    <row r="18985" spans="12:12">
      <c r="L18985" s="16" t="str">
        <f t="shared" si="552"/>
        <v>OP</v>
      </c>
    </row>
    <row r="18986" spans="12:12">
      <c r="L18986" s="16" t="str">
        <f t="shared" si="552"/>
        <v>OP</v>
      </c>
    </row>
    <row r="18987" spans="12:12">
      <c r="L18987" s="16" t="str">
        <f t="shared" si="552"/>
        <v>OP</v>
      </c>
    </row>
    <row r="18988" spans="12:12">
      <c r="L18988" s="16" t="str">
        <f t="shared" si="552"/>
        <v>OP</v>
      </c>
    </row>
    <row r="18989" spans="12:12">
      <c r="L18989" s="16" t="str">
        <f t="shared" si="552"/>
        <v>OP</v>
      </c>
    </row>
    <row r="18990" spans="12:12">
      <c r="L18990" s="16" t="str">
        <f t="shared" si="552"/>
        <v>OP</v>
      </c>
    </row>
    <row r="18991" spans="12:12">
      <c r="L18991" s="16" t="str">
        <f t="shared" si="552"/>
        <v>OP</v>
      </c>
    </row>
    <row r="18992" spans="12:12">
      <c r="L18992" s="16" t="str">
        <f t="shared" si="552"/>
        <v>OP</v>
      </c>
    </row>
    <row r="18993" spans="12:12">
      <c r="L18993" s="16" t="str">
        <f t="shared" si="552"/>
        <v>OP</v>
      </c>
    </row>
    <row r="18994" spans="12:12">
      <c r="L18994" s="16" t="str">
        <f t="shared" si="552"/>
        <v>OP</v>
      </c>
    </row>
    <row r="18995" spans="12:12">
      <c r="L18995" s="16" t="str">
        <f t="shared" si="552"/>
        <v>OP</v>
      </c>
    </row>
    <row r="18996" spans="12:12">
      <c r="L18996" s="16" t="str">
        <f t="shared" si="552"/>
        <v>OP</v>
      </c>
    </row>
    <row r="18997" spans="12:12">
      <c r="L18997" s="16" t="str">
        <f t="shared" si="552"/>
        <v>OP</v>
      </c>
    </row>
    <row r="18998" spans="12:12">
      <c r="L18998" s="16" t="str">
        <f t="shared" si="552"/>
        <v>OP</v>
      </c>
    </row>
    <row r="18999" spans="12:12">
      <c r="L18999" s="16" t="str">
        <f t="shared" si="552"/>
        <v>OP</v>
      </c>
    </row>
    <row r="19000" spans="12:12">
      <c r="L19000" s="16" t="str">
        <f t="shared" si="552"/>
        <v>OP</v>
      </c>
    </row>
    <row r="19001" spans="12:12">
      <c r="L19001" s="16" t="str">
        <f t="shared" si="552"/>
        <v>OP</v>
      </c>
    </row>
    <row r="19002" spans="12:12">
      <c r="L19002" s="16" t="str">
        <f t="shared" si="552"/>
        <v>OP</v>
      </c>
    </row>
    <row r="19003" spans="12:12">
      <c r="L19003" s="16" t="str">
        <f t="shared" si="552"/>
        <v>OP</v>
      </c>
    </row>
    <row r="19004" spans="12:12">
      <c r="L19004" s="16" t="str">
        <f t="shared" si="552"/>
        <v>OP</v>
      </c>
    </row>
    <row r="19005" spans="12:12">
      <c r="L19005" s="16" t="str">
        <f t="shared" si="552"/>
        <v>OP</v>
      </c>
    </row>
    <row r="19006" spans="12:12">
      <c r="L19006" s="16" t="str">
        <f t="shared" si="552"/>
        <v>OP</v>
      </c>
    </row>
    <row r="19007" spans="12:12">
      <c r="L19007" s="16" t="str">
        <f t="shared" si="552"/>
        <v>OP</v>
      </c>
    </row>
    <row r="19008" spans="12:12">
      <c r="L19008" s="16" t="str">
        <f t="shared" si="552"/>
        <v>OP</v>
      </c>
    </row>
    <row r="19009" spans="12:12">
      <c r="L19009" s="16" t="str">
        <f t="shared" si="552"/>
        <v>OP</v>
      </c>
    </row>
    <row r="19010" spans="12:12">
      <c r="L19010" s="16" t="str">
        <f t="shared" si="552"/>
        <v>OP</v>
      </c>
    </row>
    <row r="19011" spans="12:12">
      <c r="L19011" s="16" t="str">
        <f t="shared" si="552"/>
        <v>OP</v>
      </c>
    </row>
    <row r="19012" spans="12:12">
      <c r="L19012" s="16" t="str">
        <f t="shared" si="552"/>
        <v>OP</v>
      </c>
    </row>
    <row r="19013" spans="12:12">
      <c r="L19013" s="16" t="str">
        <f t="shared" si="552"/>
        <v>OP</v>
      </c>
    </row>
    <row r="19014" spans="12:12">
      <c r="L19014" s="16" t="str">
        <f t="shared" ref="L19014:L19077" si="553">IF(J19014&lt;0.9993,"OP","")</f>
        <v>OP</v>
      </c>
    </row>
    <row r="19015" spans="12:12">
      <c r="L19015" s="16" t="str">
        <f t="shared" si="553"/>
        <v>OP</v>
      </c>
    </row>
    <row r="19016" spans="12:12">
      <c r="L19016" s="16" t="str">
        <f t="shared" si="553"/>
        <v>OP</v>
      </c>
    </row>
    <row r="19017" spans="12:12">
      <c r="L19017" s="16" t="str">
        <f t="shared" si="553"/>
        <v>OP</v>
      </c>
    </row>
    <row r="19018" spans="12:12">
      <c r="L19018" s="16" t="str">
        <f t="shared" si="553"/>
        <v>OP</v>
      </c>
    </row>
    <row r="19019" spans="12:12">
      <c r="L19019" s="16" t="str">
        <f t="shared" si="553"/>
        <v>OP</v>
      </c>
    </row>
    <row r="19020" spans="12:12">
      <c r="L19020" s="16" t="str">
        <f t="shared" si="553"/>
        <v>OP</v>
      </c>
    </row>
    <row r="19021" spans="12:12">
      <c r="L19021" s="16" t="str">
        <f t="shared" si="553"/>
        <v>OP</v>
      </c>
    </row>
    <row r="19022" spans="12:12">
      <c r="L19022" s="16" t="str">
        <f t="shared" si="553"/>
        <v>OP</v>
      </c>
    </row>
    <row r="19023" spans="12:12">
      <c r="L19023" s="16" t="str">
        <f t="shared" si="553"/>
        <v>OP</v>
      </c>
    </row>
    <row r="19024" spans="12:12">
      <c r="L19024" s="16" t="str">
        <f t="shared" si="553"/>
        <v>OP</v>
      </c>
    </row>
    <row r="19025" spans="12:12">
      <c r="L19025" s="16" t="str">
        <f t="shared" si="553"/>
        <v>OP</v>
      </c>
    </row>
    <row r="19026" spans="12:12">
      <c r="L19026" s="16" t="str">
        <f t="shared" si="553"/>
        <v>OP</v>
      </c>
    </row>
    <row r="19027" spans="12:12">
      <c r="L19027" s="16" t="str">
        <f t="shared" si="553"/>
        <v>OP</v>
      </c>
    </row>
    <row r="19028" spans="12:12">
      <c r="L19028" s="16" t="str">
        <f t="shared" si="553"/>
        <v>OP</v>
      </c>
    </row>
    <row r="19029" spans="12:12">
      <c r="L19029" s="16" t="str">
        <f t="shared" si="553"/>
        <v>OP</v>
      </c>
    </row>
    <row r="19030" spans="12:12">
      <c r="L19030" s="16" t="str">
        <f t="shared" si="553"/>
        <v>OP</v>
      </c>
    </row>
    <row r="19031" spans="12:12">
      <c r="L19031" s="16" t="str">
        <f t="shared" si="553"/>
        <v>OP</v>
      </c>
    </row>
    <row r="19032" spans="12:12">
      <c r="L19032" s="16" t="str">
        <f t="shared" si="553"/>
        <v>OP</v>
      </c>
    </row>
    <row r="19033" spans="12:12">
      <c r="L19033" s="16" t="str">
        <f t="shared" si="553"/>
        <v>OP</v>
      </c>
    </row>
    <row r="19034" spans="12:12">
      <c r="L19034" s="16" t="str">
        <f t="shared" si="553"/>
        <v>OP</v>
      </c>
    </row>
    <row r="19035" spans="12:12">
      <c r="L19035" s="16" t="str">
        <f t="shared" si="553"/>
        <v>OP</v>
      </c>
    </row>
    <row r="19036" spans="12:12">
      <c r="L19036" s="16" t="str">
        <f t="shared" si="553"/>
        <v>OP</v>
      </c>
    </row>
    <row r="19037" spans="12:12">
      <c r="L19037" s="16" t="str">
        <f t="shared" si="553"/>
        <v>OP</v>
      </c>
    </row>
    <row r="19038" spans="12:12">
      <c r="L19038" s="16" t="str">
        <f t="shared" si="553"/>
        <v>OP</v>
      </c>
    </row>
    <row r="19039" spans="12:12">
      <c r="L19039" s="16" t="str">
        <f t="shared" si="553"/>
        <v>OP</v>
      </c>
    </row>
    <row r="19040" spans="12:12">
      <c r="L19040" s="16" t="str">
        <f t="shared" si="553"/>
        <v>OP</v>
      </c>
    </row>
    <row r="19041" spans="12:12">
      <c r="L19041" s="16" t="str">
        <f t="shared" si="553"/>
        <v>OP</v>
      </c>
    </row>
    <row r="19042" spans="12:12">
      <c r="L19042" s="16" t="str">
        <f t="shared" si="553"/>
        <v>OP</v>
      </c>
    </row>
    <row r="19043" spans="12:12">
      <c r="L19043" s="16" t="str">
        <f t="shared" si="553"/>
        <v>OP</v>
      </c>
    </row>
    <row r="19044" spans="12:12">
      <c r="L19044" s="16" t="str">
        <f t="shared" si="553"/>
        <v>OP</v>
      </c>
    </row>
    <row r="19045" spans="12:12">
      <c r="L19045" s="16" t="str">
        <f t="shared" si="553"/>
        <v>OP</v>
      </c>
    </row>
    <row r="19046" spans="12:12">
      <c r="L19046" s="16" t="str">
        <f t="shared" si="553"/>
        <v>OP</v>
      </c>
    </row>
    <row r="19047" spans="12:12">
      <c r="L19047" s="16" t="str">
        <f t="shared" si="553"/>
        <v>OP</v>
      </c>
    </row>
    <row r="19048" spans="12:12">
      <c r="L19048" s="16" t="str">
        <f t="shared" si="553"/>
        <v>OP</v>
      </c>
    </row>
    <row r="19049" spans="12:12">
      <c r="L19049" s="16" t="str">
        <f t="shared" si="553"/>
        <v>OP</v>
      </c>
    </row>
    <row r="19050" spans="12:12">
      <c r="L19050" s="16" t="str">
        <f t="shared" si="553"/>
        <v>OP</v>
      </c>
    </row>
    <row r="19051" spans="12:12">
      <c r="L19051" s="16" t="str">
        <f t="shared" si="553"/>
        <v>OP</v>
      </c>
    </row>
    <row r="19052" spans="12:12">
      <c r="L19052" s="16" t="str">
        <f t="shared" si="553"/>
        <v>OP</v>
      </c>
    </row>
    <row r="19053" spans="12:12">
      <c r="L19053" s="16" t="str">
        <f t="shared" si="553"/>
        <v>OP</v>
      </c>
    </row>
    <row r="19054" spans="12:12">
      <c r="L19054" s="16" t="str">
        <f t="shared" si="553"/>
        <v>OP</v>
      </c>
    </row>
    <row r="19055" spans="12:12">
      <c r="L19055" s="16" t="str">
        <f t="shared" si="553"/>
        <v>OP</v>
      </c>
    </row>
    <row r="19056" spans="12:12">
      <c r="L19056" s="16" t="str">
        <f t="shared" si="553"/>
        <v>OP</v>
      </c>
    </row>
    <row r="19057" spans="12:12">
      <c r="L19057" s="16" t="str">
        <f t="shared" si="553"/>
        <v>OP</v>
      </c>
    </row>
    <row r="19058" spans="12:12">
      <c r="L19058" s="16" t="str">
        <f t="shared" si="553"/>
        <v>OP</v>
      </c>
    </row>
    <row r="19059" spans="12:12">
      <c r="L19059" s="16" t="str">
        <f t="shared" si="553"/>
        <v>OP</v>
      </c>
    </row>
    <row r="19060" spans="12:12">
      <c r="L19060" s="16" t="str">
        <f t="shared" si="553"/>
        <v>OP</v>
      </c>
    </row>
    <row r="19061" spans="12:12">
      <c r="L19061" s="16" t="str">
        <f t="shared" si="553"/>
        <v>OP</v>
      </c>
    </row>
    <row r="19062" spans="12:12">
      <c r="L19062" s="16" t="str">
        <f t="shared" si="553"/>
        <v>OP</v>
      </c>
    </row>
    <row r="19063" spans="12:12">
      <c r="L19063" s="16" t="str">
        <f t="shared" si="553"/>
        <v>OP</v>
      </c>
    </row>
    <row r="19064" spans="12:12">
      <c r="L19064" s="16" t="str">
        <f t="shared" si="553"/>
        <v>OP</v>
      </c>
    </row>
    <row r="19065" spans="12:12">
      <c r="L19065" s="16" t="str">
        <f t="shared" si="553"/>
        <v>OP</v>
      </c>
    </row>
    <row r="19066" spans="12:12">
      <c r="L19066" s="16" t="str">
        <f t="shared" si="553"/>
        <v>OP</v>
      </c>
    </row>
    <row r="19067" spans="12:12">
      <c r="L19067" s="16" t="str">
        <f t="shared" si="553"/>
        <v>OP</v>
      </c>
    </row>
    <row r="19068" spans="12:12">
      <c r="L19068" s="16" t="str">
        <f t="shared" si="553"/>
        <v>OP</v>
      </c>
    </row>
    <row r="19069" spans="12:12">
      <c r="L19069" s="16" t="str">
        <f t="shared" si="553"/>
        <v>OP</v>
      </c>
    </row>
    <row r="19070" spans="12:12">
      <c r="L19070" s="16" t="str">
        <f t="shared" si="553"/>
        <v>OP</v>
      </c>
    </row>
    <row r="19071" spans="12:12">
      <c r="L19071" s="16" t="str">
        <f t="shared" si="553"/>
        <v>OP</v>
      </c>
    </row>
    <row r="19072" spans="12:12">
      <c r="L19072" s="16" t="str">
        <f t="shared" si="553"/>
        <v>OP</v>
      </c>
    </row>
    <row r="19073" spans="12:12">
      <c r="L19073" s="16" t="str">
        <f t="shared" si="553"/>
        <v>OP</v>
      </c>
    </row>
    <row r="19074" spans="12:12">
      <c r="L19074" s="16" t="str">
        <f t="shared" si="553"/>
        <v>OP</v>
      </c>
    </row>
    <row r="19075" spans="12:12">
      <c r="L19075" s="16" t="str">
        <f t="shared" si="553"/>
        <v>OP</v>
      </c>
    </row>
    <row r="19076" spans="12:12">
      <c r="L19076" s="16" t="str">
        <f t="shared" si="553"/>
        <v>OP</v>
      </c>
    </row>
    <row r="19077" spans="12:12">
      <c r="L19077" s="16" t="str">
        <f t="shared" si="553"/>
        <v>OP</v>
      </c>
    </row>
    <row r="19078" spans="12:12">
      <c r="L19078" s="16" t="str">
        <f t="shared" ref="L19078:L19141" si="554">IF(J19078&lt;0.9993,"OP","")</f>
        <v>OP</v>
      </c>
    </row>
    <row r="19079" spans="12:12">
      <c r="L19079" s="16" t="str">
        <f t="shared" si="554"/>
        <v>OP</v>
      </c>
    </row>
    <row r="19080" spans="12:12">
      <c r="L19080" s="16" t="str">
        <f t="shared" si="554"/>
        <v>OP</v>
      </c>
    </row>
    <row r="19081" spans="12:12">
      <c r="L19081" s="16" t="str">
        <f t="shared" si="554"/>
        <v>OP</v>
      </c>
    </row>
    <row r="19082" spans="12:12">
      <c r="L19082" s="16" t="str">
        <f t="shared" si="554"/>
        <v>OP</v>
      </c>
    </row>
    <row r="19083" spans="12:12">
      <c r="L19083" s="16" t="str">
        <f t="shared" si="554"/>
        <v>OP</v>
      </c>
    </row>
    <row r="19084" spans="12:12">
      <c r="L19084" s="16" t="str">
        <f t="shared" si="554"/>
        <v>OP</v>
      </c>
    </row>
    <row r="19085" spans="12:12">
      <c r="L19085" s="16" t="str">
        <f t="shared" si="554"/>
        <v>OP</v>
      </c>
    </row>
    <row r="19086" spans="12:12">
      <c r="L19086" s="16" t="str">
        <f t="shared" si="554"/>
        <v>OP</v>
      </c>
    </row>
    <row r="19087" spans="12:12">
      <c r="L19087" s="16" t="str">
        <f t="shared" si="554"/>
        <v>OP</v>
      </c>
    </row>
    <row r="19088" spans="12:12">
      <c r="L19088" s="16" t="str">
        <f t="shared" si="554"/>
        <v>OP</v>
      </c>
    </row>
    <row r="19089" spans="12:12">
      <c r="L19089" s="16" t="str">
        <f t="shared" si="554"/>
        <v>OP</v>
      </c>
    </row>
    <row r="19090" spans="12:12">
      <c r="L19090" s="16" t="str">
        <f t="shared" si="554"/>
        <v>OP</v>
      </c>
    </row>
    <row r="19091" spans="12:12">
      <c r="L19091" s="16" t="str">
        <f t="shared" si="554"/>
        <v>OP</v>
      </c>
    </row>
    <row r="19092" spans="12:12">
      <c r="L19092" s="16" t="str">
        <f t="shared" si="554"/>
        <v>OP</v>
      </c>
    </row>
    <row r="19093" spans="12:12">
      <c r="L19093" s="16" t="str">
        <f t="shared" si="554"/>
        <v>OP</v>
      </c>
    </row>
    <row r="19094" spans="12:12">
      <c r="L19094" s="16" t="str">
        <f t="shared" si="554"/>
        <v>OP</v>
      </c>
    </row>
    <row r="19095" spans="12:12">
      <c r="L19095" s="16" t="str">
        <f t="shared" si="554"/>
        <v>OP</v>
      </c>
    </row>
    <row r="19096" spans="12:12">
      <c r="L19096" s="16" t="str">
        <f t="shared" si="554"/>
        <v>OP</v>
      </c>
    </row>
    <row r="19097" spans="12:12">
      <c r="L19097" s="16" t="str">
        <f t="shared" si="554"/>
        <v>OP</v>
      </c>
    </row>
    <row r="19098" spans="12:12">
      <c r="L19098" s="16" t="str">
        <f t="shared" si="554"/>
        <v>OP</v>
      </c>
    </row>
    <row r="19099" spans="12:12">
      <c r="L19099" s="16" t="str">
        <f t="shared" si="554"/>
        <v>OP</v>
      </c>
    </row>
    <row r="19100" spans="12:12">
      <c r="L19100" s="16" t="str">
        <f t="shared" si="554"/>
        <v>OP</v>
      </c>
    </row>
    <row r="19101" spans="12:12">
      <c r="L19101" s="16" t="str">
        <f t="shared" si="554"/>
        <v>OP</v>
      </c>
    </row>
    <row r="19102" spans="12:12">
      <c r="L19102" s="16" t="str">
        <f t="shared" si="554"/>
        <v>OP</v>
      </c>
    </row>
    <row r="19103" spans="12:12">
      <c r="L19103" s="16" t="str">
        <f t="shared" si="554"/>
        <v>OP</v>
      </c>
    </row>
    <row r="19104" spans="12:12">
      <c r="L19104" s="16" t="str">
        <f t="shared" si="554"/>
        <v>OP</v>
      </c>
    </row>
    <row r="19105" spans="12:12">
      <c r="L19105" s="16" t="str">
        <f t="shared" si="554"/>
        <v>OP</v>
      </c>
    </row>
    <row r="19106" spans="12:12">
      <c r="L19106" s="16" t="str">
        <f t="shared" si="554"/>
        <v>OP</v>
      </c>
    </row>
    <row r="19107" spans="12:12">
      <c r="L19107" s="16" t="str">
        <f t="shared" si="554"/>
        <v>OP</v>
      </c>
    </row>
    <row r="19108" spans="12:12">
      <c r="L19108" s="16" t="str">
        <f t="shared" si="554"/>
        <v>OP</v>
      </c>
    </row>
    <row r="19109" spans="12:12">
      <c r="L19109" s="16" t="str">
        <f t="shared" si="554"/>
        <v>OP</v>
      </c>
    </row>
    <row r="19110" spans="12:12">
      <c r="L19110" s="16" t="str">
        <f t="shared" si="554"/>
        <v>OP</v>
      </c>
    </row>
    <row r="19111" spans="12:12">
      <c r="L19111" s="16" t="str">
        <f t="shared" si="554"/>
        <v>OP</v>
      </c>
    </row>
    <row r="19112" spans="12:12">
      <c r="L19112" s="16" t="str">
        <f t="shared" si="554"/>
        <v>OP</v>
      </c>
    </row>
    <row r="19113" spans="12:12">
      <c r="L19113" s="16" t="str">
        <f t="shared" si="554"/>
        <v>OP</v>
      </c>
    </row>
    <row r="19114" spans="12:12">
      <c r="L19114" s="16" t="str">
        <f t="shared" si="554"/>
        <v>OP</v>
      </c>
    </row>
    <row r="19115" spans="12:12">
      <c r="L19115" s="16" t="str">
        <f t="shared" si="554"/>
        <v>OP</v>
      </c>
    </row>
    <row r="19116" spans="12:12">
      <c r="L19116" s="16" t="str">
        <f t="shared" si="554"/>
        <v>OP</v>
      </c>
    </row>
    <row r="19117" spans="12:12">
      <c r="L19117" s="16" t="str">
        <f t="shared" si="554"/>
        <v>OP</v>
      </c>
    </row>
    <row r="19118" spans="12:12">
      <c r="L19118" s="16" t="str">
        <f t="shared" si="554"/>
        <v>OP</v>
      </c>
    </row>
    <row r="19119" spans="12:12">
      <c r="L19119" s="16" t="str">
        <f t="shared" si="554"/>
        <v>OP</v>
      </c>
    </row>
    <row r="19120" spans="12:12">
      <c r="L19120" s="16" t="str">
        <f t="shared" si="554"/>
        <v>OP</v>
      </c>
    </row>
    <row r="19121" spans="12:12">
      <c r="L19121" s="16" t="str">
        <f t="shared" si="554"/>
        <v>OP</v>
      </c>
    </row>
    <row r="19122" spans="12:12">
      <c r="L19122" s="16" t="str">
        <f t="shared" si="554"/>
        <v>OP</v>
      </c>
    </row>
    <row r="19123" spans="12:12">
      <c r="L19123" s="16" t="str">
        <f t="shared" si="554"/>
        <v>OP</v>
      </c>
    </row>
    <row r="19124" spans="12:12">
      <c r="L19124" s="16" t="str">
        <f t="shared" si="554"/>
        <v>OP</v>
      </c>
    </row>
    <row r="19125" spans="12:12">
      <c r="L19125" s="16" t="str">
        <f t="shared" si="554"/>
        <v>OP</v>
      </c>
    </row>
    <row r="19126" spans="12:12">
      <c r="L19126" s="16" t="str">
        <f t="shared" si="554"/>
        <v>OP</v>
      </c>
    </row>
    <row r="19127" spans="12:12">
      <c r="L19127" s="16" t="str">
        <f t="shared" si="554"/>
        <v>OP</v>
      </c>
    </row>
    <row r="19128" spans="12:12">
      <c r="L19128" s="16" t="str">
        <f t="shared" si="554"/>
        <v>OP</v>
      </c>
    </row>
    <row r="19129" spans="12:12">
      <c r="L19129" s="16" t="str">
        <f t="shared" si="554"/>
        <v>OP</v>
      </c>
    </row>
    <row r="19130" spans="12:12">
      <c r="L19130" s="16" t="str">
        <f t="shared" si="554"/>
        <v>OP</v>
      </c>
    </row>
    <row r="19131" spans="12:12">
      <c r="L19131" s="16" t="str">
        <f t="shared" si="554"/>
        <v>OP</v>
      </c>
    </row>
    <row r="19132" spans="12:12">
      <c r="L19132" s="16" t="str">
        <f t="shared" si="554"/>
        <v>OP</v>
      </c>
    </row>
    <row r="19133" spans="12:12">
      <c r="L19133" s="16" t="str">
        <f t="shared" si="554"/>
        <v>OP</v>
      </c>
    </row>
    <row r="19134" spans="12:12">
      <c r="L19134" s="16" t="str">
        <f t="shared" si="554"/>
        <v>OP</v>
      </c>
    </row>
    <row r="19135" spans="12:12">
      <c r="L19135" s="16" t="str">
        <f t="shared" si="554"/>
        <v>OP</v>
      </c>
    </row>
    <row r="19136" spans="12:12">
      <c r="L19136" s="16" t="str">
        <f t="shared" si="554"/>
        <v>OP</v>
      </c>
    </row>
    <row r="19137" spans="12:12">
      <c r="L19137" s="16" t="str">
        <f t="shared" si="554"/>
        <v>OP</v>
      </c>
    </row>
    <row r="19138" spans="12:12">
      <c r="L19138" s="16" t="str">
        <f t="shared" si="554"/>
        <v>OP</v>
      </c>
    </row>
    <row r="19139" spans="12:12">
      <c r="L19139" s="16" t="str">
        <f t="shared" si="554"/>
        <v>OP</v>
      </c>
    </row>
    <row r="19140" spans="12:12">
      <c r="L19140" s="16" t="str">
        <f t="shared" si="554"/>
        <v>OP</v>
      </c>
    </row>
    <row r="19141" spans="12:12">
      <c r="L19141" s="16" t="str">
        <f t="shared" si="554"/>
        <v>OP</v>
      </c>
    </row>
    <row r="19142" spans="12:12">
      <c r="L19142" s="16" t="str">
        <f t="shared" ref="L19142:L19205" si="555">IF(J19142&lt;0.9993,"OP","")</f>
        <v>OP</v>
      </c>
    </row>
    <row r="19143" spans="12:12">
      <c r="L19143" s="16" t="str">
        <f t="shared" si="555"/>
        <v>OP</v>
      </c>
    </row>
    <row r="19144" spans="12:12">
      <c r="L19144" s="16" t="str">
        <f t="shared" si="555"/>
        <v>OP</v>
      </c>
    </row>
    <row r="19145" spans="12:12">
      <c r="L19145" s="16" t="str">
        <f t="shared" si="555"/>
        <v>OP</v>
      </c>
    </row>
    <row r="19146" spans="12:12">
      <c r="L19146" s="16" t="str">
        <f t="shared" si="555"/>
        <v>OP</v>
      </c>
    </row>
    <row r="19147" spans="12:12">
      <c r="L19147" s="16" t="str">
        <f t="shared" si="555"/>
        <v>OP</v>
      </c>
    </row>
    <row r="19148" spans="12:12">
      <c r="L19148" s="16" t="str">
        <f t="shared" si="555"/>
        <v>OP</v>
      </c>
    </row>
    <row r="19149" spans="12:12">
      <c r="L19149" s="16" t="str">
        <f t="shared" si="555"/>
        <v>OP</v>
      </c>
    </row>
    <row r="19150" spans="12:12">
      <c r="L19150" s="16" t="str">
        <f t="shared" si="555"/>
        <v>OP</v>
      </c>
    </row>
    <row r="19151" spans="12:12">
      <c r="L19151" s="16" t="str">
        <f t="shared" si="555"/>
        <v>OP</v>
      </c>
    </row>
    <row r="19152" spans="12:12">
      <c r="L19152" s="16" t="str">
        <f t="shared" si="555"/>
        <v>OP</v>
      </c>
    </row>
    <row r="19153" spans="12:12">
      <c r="L19153" s="16" t="str">
        <f t="shared" si="555"/>
        <v>OP</v>
      </c>
    </row>
    <row r="19154" spans="12:12">
      <c r="L19154" s="16" t="str">
        <f t="shared" si="555"/>
        <v>OP</v>
      </c>
    </row>
    <row r="19155" spans="12:12">
      <c r="L19155" s="16" t="str">
        <f t="shared" si="555"/>
        <v>OP</v>
      </c>
    </row>
    <row r="19156" spans="12:12">
      <c r="L19156" s="16" t="str">
        <f t="shared" si="555"/>
        <v>OP</v>
      </c>
    </row>
    <row r="19157" spans="12:12">
      <c r="L19157" s="16" t="str">
        <f t="shared" si="555"/>
        <v>OP</v>
      </c>
    </row>
    <row r="19158" spans="12:12">
      <c r="L19158" s="16" t="str">
        <f t="shared" si="555"/>
        <v>OP</v>
      </c>
    </row>
    <row r="19159" spans="12:12">
      <c r="L19159" s="16" t="str">
        <f t="shared" si="555"/>
        <v>OP</v>
      </c>
    </row>
    <row r="19160" spans="12:12">
      <c r="L19160" s="16" t="str">
        <f t="shared" si="555"/>
        <v>OP</v>
      </c>
    </row>
    <row r="19161" spans="12:12">
      <c r="L19161" s="16" t="str">
        <f t="shared" si="555"/>
        <v>OP</v>
      </c>
    </row>
    <row r="19162" spans="12:12">
      <c r="L19162" s="16" t="str">
        <f t="shared" si="555"/>
        <v>OP</v>
      </c>
    </row>
    <row r="19163" spans="12:12">
      <c r="L19163" s="16" t="str">
        <f t="shared" si="555"/>
        <v>OP</v>
      </c>
    </row>
    <row r="19164" spans="12:12">
      <c r="L19164" s="16" t="str">
        <f t="shared" si="555"/>
        <v>OP</v>
      </c>
    </row>
    <row r="19165" spans="12:12">
      <c r="L19165" s="16" t="str">
        <f t="shared" si="555"/>
        <v>OP</v>
      </c>
    </row>
    <row r="19166" spans="12:12">
      <c r="L19166" s="16" t="str">
        <f t="shared" si="555"/>
        <v>OP</v>
      </c>
    </row>
    <row r="19167" spans="12:12">
      <c r="L19167" s="16" t="str">
        <f t="shared" si="555"/>
        <v>OP</v>
      </c>
    </row>
    <row r="19168" spans="12:12">
      <c r="L19168" s="16" t="str">
        <f t="shared" si="555"/>
        <v>OP</v>
      </c>
    </row>
    <row r="19169" spans="12:12">
      <c r="L19169" s="16" t="str">
        <f t="shared" si="555"/>
        <v>OP</v>
      </c>
    </row>
    <row r="19170" spans="12:12">
      <c r="L19170" s="16" t="str">
        <f t="shared" si="555"/>
        <v>OP</v>
      </c>
    </row>
    <row r="19171" spans="12:12">
      <c r="L19171" s="16" t="str">
        <f t="shared" si="555"/>
        <v>OP</v>
      </c>
    </row>
    <row r="19172" spans="12:12">
      <c r="L19172" s="16" t="str">
        <f t="shared" si="555"/>
        <v>OP</v>
      </c>
    </row>
    <row r="19173" spans="12:12">
      <c r="L19173" s="16" t="str">
        <f t="shared" si="555"/>
        <v>OP</v>
      </c>
    </row>
    <row r="19174" spans="12:12">
      <c r="L19174" s="16" t="str">
        <f t="shared" si="555"/>
        <v>OP</v>
      </c>
    </row>
    <row r="19175" spans="12:12">
      <c r="L19175" s="16" t="str">
        <f t="shared" si="555"/>
        <v>OP</v>
      </c>
    </row>
    <row r="19176" spans="12:12">
      <c r="L19176" s="16" t="str">
        <f t="shared" si="555"/>
        <v>OP</v>
      </c>
    </row>
    <row r="19177" spans="12:12">
      <c r="L19177" s="16" t="str">
        <f t="shared" si="555"/>
        <v>OP</v>
      </c>
    </row>
    <row r="19178" spans="12:12">
      <c r="L19178" s="16" t="str">
        <f t="shared" si="555"/>
        <v>OP</v>
      </c>
    </row>
    <row r="19179" spans="12:12">
      <c r="L19179" s="16" t="str">
        <f t="shared" si="555"/>
        <v>OP</v>
      </c>
    </row>
    <row r="19180" spans="12:12">
      <c r="L19180" s="16" t="str">
        <f t="shared" si="555"/>
        <v>OP</v>
      </c>
    </row>
    <row r="19181" spans="12:12">
      <c r="L19181" s="16" t="str">
        <f t="shared" si="555"/>
        <v>OP</v>
      </c>
    </row>
    <row r="19182" spans="12:12">
      <c r="L19182" s="16" t="str">
        <f t="shared" si="555"/>
        <v>OP</v>
      </c>
    </row>
    <row r="19183" spans="12:12">
      <c r="L19183" s="16" t="str">
        <f t="shared" si="555"/>
        <v>OP</v>
      </c>
    </row>
    <row r="19184" spans="12:12">
      <c r="L19184" s="16" t="str">
        <f t="shared" si="555"/>
        <v>OP</v>
      </c>
    </row>
    <row r="19185" spans="12:12">
      <c r="L19185" s="16" t="str">
        <f t="shared" si="555"/>
        <v>OP</v>
      </c>
    </row>
    <row r="19186" spans="12:12">
      <c r="L19186" s="16" t="str">
        <f t="shared" si="555"/>
        <v>OP</v>
      </c>
    </row>
    <row r="19187" spans="12:12">
      <c r="L19187" s="16" t="str">
        <f t="shared" si="555"/>
        <v>OP</v>
      </c>
    </row>
    <row r="19188" spans="12:12">
      <c r="L19188" s="16" t="str">
        <f t="shared" si="555"/>
        <v>OP</v>
      </c>
    </row>
    <row r="19189" spans="12:12">
      <c r="L19189" s="16" t="str">
        <f t="shared" si="555"/>
        <v>OP</v>
      </c>
    </row>
    <row r="19190" spans="12:12">
      <c r="L19190" s="16" t="str">
        <f t="shared" si="555"/>
        <v>OP</v>
      </c>
    </row>
    <row r="19191" spans="12:12">
      <c r="L19191" s="16" t="str">
        <f t="shared" si="555"/>
        <v>OP</v>
      </c>
    </row>
    <row r="19192" spans="12:12">
      <c r="L19192" s="16" t="str">
        <f t="shared" si="555"/>
        <v>OP</v>
      </c>
    </row>
    <row r="19193" spans="12:12">
      <c r="L19193" s="16" t="str">
        <f t="shared" si="555"/>
        <v>OP</v>
      </c>
    </row>
    <row r="19194" spans="12:12">
      <c r="L19194" s="16" t="str">
        <f t="shared" si="555"/>
        <v>OP</v>
      </c>
    </row>
    <row r="19195" spans="12:12">
      <c r="L19195" s="16" t="str">
        <f t="shared" si="555"/>
        <v>OP</v>
      </c>
    </row>
    <row r="19196" spans="12:12">
      <c r="L19196" s="16" t="str">
        <f t="shared" si="555"/>
        <v>OP</v>
      </c>
    </row>
    <row r="19197" spans="12:12">
      <c r="L19197" s="16" t="str">
        <f t="shared" si="555"/>
        <v>OP</v>
      </c>
    </row>
    <row r="19198" spans="12:12">
      <c r="L19198" s="16" t="str">
        <f t="shared" si="555"/>
        <v>OP</v>
      </c>
    </row>
    <row r="19199" spans="12:12">
      <c r="L19199" s="16" t="str">
        <f t="shared" si="555"/>
        <v>OP</v>
      </c>
    </row>
    <row r="19200" spans="12:12">
      <c r="L19200" s="16" t="str">
        <f t="shared" si="555"/>
        <v>OP</v>
      </c>
    </row>
    <row r="19201" spans="12:12">
      <c r="L19201" s="16" t="str">
        <f t="shared" si="555"/>
        <v>OP</v>
      </c>
    </row>
    <row r="19202" spans="12:12">
      <c r="L19202" s="16" t="str">
        <f t="shared" si="555"/>
        <v>OP</v>
      </c>
    </row>
    <row r="19203" spans="12:12">
      <c r="L19203" s="16" t="str">
        <f t="shared" si="555"/>
        <v>OP</v>
      </c>
    </row>
    <row r="19204" spans="12:12">
      <c r="L19204" s="16" t="str">
        <f t="shared" si="555"/>
        <v>OP</v>
      </c>
    </row>
    <row r="19205" spans="12:12">
      <c r="L19205" s="16" t="str">
        <f t="shared" si="555"/>
        <v>OP</v>
      </c>
    </row>
    <row r="19206" spans="12:12">
      <c r="L19206" s="16" t="str">
        <f t="shared" ref="L19206:L19269" si="556">IF(J19206&lt;0.9993,"OP","")</f>
        <v>OP</v>
      </c>
    </row>
    <row r="19207" spans="12:12">
      <c r="L19207" s="16" t="str">
        <f t="shared" si="556"/>
        <v>OP</v>
      </c>
    </row>
    <row r="19208" spans="12:12">
      <c r="L19208" s="16" t="str">
        <f t="shared" si="556"/>
        <v>OP</v>
      </c>
    </row>
    <row r="19209" spans="12:12">
      <c r="L19209" s="16" t="str">
        <f t="shared" si="556"/>
        <v>OP</v>
      </c>
    </row>
    <row r="19210" spans="12:12">
      <c r="L19210" s="16" t="str">
        <f t="shared" si="556"/>
        <v>OP</v>
      </c>
    </row>
    <row r="19211" spans="12:12">
      <c r="L19211" s="16" t="str">
        <f t="shared" si="556"/>
        <v>OP</v>
      </c>
    </row>
    <row r="19212" spans="12:12">
      <c r="L19212" s="16" t="str">
        <f t="shared" si="556"/>
        <v>OP</v>
      </c>
    </row>
    <row r="19213" spans="12:12">
      <c r="L19213" s="16" t="str">
        <f t="shared" si="556"/>
        <v>OP</v>
      </c>
    </row>
    <row r="19214" spans="12:12">
      <c r="L19214" s="16" t="str">
        <f t="shared" si="556"/>
        <v>OP</v>
      </c>
    </row>
    <row r="19215" spans="12:12">
      <c r="L19215" s="16" t="str">
        <f t="shared" si="556"/>
        <v>OP</v>
      </c>
    </row>
    <row r="19216" spans="12:12">
      <c r="L19216" s="16" t="str">
        <f t="shared" si="556"/>
        <v>OP</v>
      </c>
    </row>
    <row r="19217" spans="12:12">
      <c r="L19217" s="16" t="str">
        <f t="shared" si="556"/>
        <v>OP</v>
      </c>
    </row>
    <row r="19218" spans="12:12">
      <c r="L19218" s="16" t="str">
        <f t="shared" si="556"/>
        <v>OP</v>
      </c>
    </row>
    <row r="19219" spans="12:12">
      <c r="L19219" s="16" t="str">
        <f t="shared" si="556"/>
        <v>OP</v>
      </c>
    </row>
    <row r="19220" spans="12:12">
      <c r="L19220" s="16" t="str">
        <f t="shared" si="556"/>
        <v>OP</v>
      </c>
    </row>
    <row r="19221" spans="12:12">
      <c r="L19221" s="16" t="str">
        <f t="shared" si="556"/>
        <v>OP</v>
      </c>
    </row>
    <row r="19222" spans="12:12">
      <c r="L19222" s="16" t="str">
        <f t="shared" si="556"/>
        <v>OP</v>
      </c>
    </row>
    <row r="19223" spans="12:12">
      <c r="L19223" s="16" t="str">
        <f t="shared" si="556"/>
        <v>OP</v>
      </c>
    </row>
    <row r="19224" spans="12:12">
      <c r="L19224" s="16" t="str">
        <f t="shared" si="556"/>
        <v>OP</v>
      </c>
    </row>
    <row r="19225" spans="12:12">
      <c r="L19225" s="16" t="str">
        <f t="shared" si="556"/>
        <v>OP</v>
      </c>
    </row>
    <row r="19226" spans="12:12">
      <c r="L19226" s="16" t="str">
        <f t="shared" si="556"/>
        <v>OP</v>
      </c>
    </row>
    <row r="19227" spans="12:12">
      <c r="L19227" s="16" t="str">
        <f t="shared" si="556"/>
        <v>OP</v>
      </c>
    </row>
    <row r="19228" spans="12:12">
      <c r="L19228" s="16" t="str">
        <f t="shared" si="556"/>
        <v>OP</v>
      </c>
    </row>
    <row r="19229" spans="12:12">
      <c r="L19229" s="16" t="str">
        <f t="shared" si="556"/>
        <v>OP</v>
      </c>
    </row>
    <row r="19230" spans="12:12">
      <c r="L19230" s="16" t="str">
        <f t="shared" si="556"/>
        <v>OP</v>
      </c>
    </row>
    <row r="19231" spans="12:12">
      <c r="L19231" s="16" t="str">
        <f t="shared" si="556"/>
        <v>OP</v>
      </c>
    </row>
    <row r="19232" spans="12:12">
      <c r="L19232" s="16" t="str">
        <f t="shared" si="556"/>
        <v>OP</v>
      </c>
    </row>
    <row r="19233" spans="12:12">
      <c r="L19233" s="16" t="str">
        <f t="shared" si="556"/>
        <v>OP</v>
      </c>
    </row>
    <row r="19234" spans="12:12">
      <c r="L19234" s="16" t="str">
        <f t="shared" si="556"/>
        <v>OP</v>
      </c>
    </row>
    <row r="19235" spans="12:12">
      <c r="L19235" s="16" t="str">
        <f t="shared" si="556"/>
        <v>OP</v>
      </c>
    </row>
    <row r="19236" spans="12:12">
      <c r="L19236" s="16" t="str">
        <f t="shared" si="556"/>
        <v>OP</v>
      </c>
    </row>
    <row r="19237" spans="12:12">
      <c r="L19237" s="16" t="str">
        <f t="shared" si="556"/>
        <v>OP</v>
      </c>
    </row>
    <row r="19238" spans="12:12">
      <c r="L19238" s="16" t="str">
        <f t="shared" si="556"/>
        <v>OP</v>
      </c>
    </row>
    <row r="19239" spans="12:12">
      <c r="L19239" s="16" t="str">
        <f t="shared" si="556"/>
        <v>OP</v>
      </c>
    </row>
    <row r="19240" spans="12:12">
      <c r="L19240" s="16" t="str">
        <f t="shared" si="556"/>
        <v>OP</v>
      </c>
    </row>
    <row r="19241" spans="12:12">
      <c r="L19241" s="16" t="str">
        <f t="shared" si="556"/>
        <v>OP</v>
      </c>
    </row>
    <row r="19242" spans="12:12">
      <c r="L19242" s="16" t="str">
        <f t="shared" si="556"/>
        <v>OP</v>
      </c>
    </row>
    <row r="19243" spans="12:12">
      <c r="L19243" s="16" t="str">
        <f t="shared" si="556"/>
        <v>OP</v>
      </c>
    </row>
    <row r="19244" spans="12:12">
      <c r="L19244" s="16" t="str">
        <f t="shared" si="556"/>
        <v>OP</v>
      </c>
    </row>
    <row r="19245" spans="12:12">
      <c r="L19245" s="16" t="str">
        <f t="shared" si="556"/>
        <v>OP</v>
      </c>
    </row>
    <row r="19246" spans="12:12">
      <c r="L19246" s="16" t="str">
        <f t="shared" si="556"/>
        <v>OP</v>
      </c>
    </row>
    <row r="19247" spans="12:12">
      <c r="L19247" s="16" t="str">
        <f t="shared" si="556"/>
        <v>OP</v>
      </c>
    </row>
    <row r="19248" spans="12:12">
      <c r="L19248" s="16" t="str">
        <f t="shared" si="556"/>
        <v>OP</v>
      </c>
    </row>
    <row r="19249" spans="12:12">
      <c r="L19249" s="16" t="str">
        <f t="shared" si="556"/>
        <v>OP</v>
      </c>
    </row>
    <row r="19250" spans="12:12">
      <c r="L19250" s="16" t="str">
        <f t="shared" si="556"/>
        <v>OP</v>
      </c>
    </row>
    <row r="19251" spans="12:12">
      <c r="L19251" s="16" t="str">
        <f t="shared" si="556"/>
        <v>OP</v>
      </c>
    </row>
    <row r="19252" spans="12:12">
      <c r="L19252" s="16" t="str">
        <f t="shared" si="556"/>
        <v>OP</v>
      </c>
    </row>
    <row r="19253" spans="12:12">
      <c r="L19253" s="16" t="str">
        <f t="shared" si="556"/>
        <v>OP</v>
      </c>
    </row>
    <row r="19254" spans="12:12">
      <c r="L19254" s="16" t="str">
        <f t="shared" si="556"/>
        <v>OP</v>
      </c>
    </row>
    <row r="19255" spans="12:12">
      <c r="L19255" s="16" t="str">
        <f t="shared" si="556"/>
        <v>OP</v>
      </c>
    </row>
    <row r="19256" spans="12:12">
      <c r="L19256" s="16" t="str">
        <f t="shared" si="556"/>
        <v>OP</v>
      </c>
    </row>
    <row r="19257" spans="12:12">
      <c r="L19257" s="16" t="str">
        <f t="shared" si="556"/>
        <v>OP</v>
      </c>
    </row>
    <row r="19258" spans="12:12">
      <c r="L19258" s="16" t="str">
        <f t="shared" si="556"/>
        <v>OP</v>
      </c>
    </row>
    <row r="19259" spans="12:12">
      <c r="L19259" s="16" t="str">
        <f t="shared" si="556"/>
        <v>OP</v>
      </c>
    </row>
    <row r="19260" spans="12:12">
      <c r="L19260" s="16" t="str">
        <f t="shared" si="556"/>
        <v>OP</v>
      </c>
    </row>
    <row r="19261" spans="12:12">
      <c r="L19261" s="16" t="str">
        <f t="shared" si="556"/>
        <v>OP</v>
      </c>
    </row>
    <row r="19262" spans="12:12">
      <c r="L19262" s="16" t="str">
        <f t="shared" si="556"/>
        <v>OP</v>
      </c>
    </row>
    <row r="19263" spans="12:12">
      <c r="L19263" s="16" t="str">
        <f t="shared" si="556"/>
        <v>OP</v>
      </c>
    </row>
    <row r="19264" spans="12:12">
      <c r="L19264" s="16" t="str">
        <f t="shared" si="556"/>
        <v>OP</v>
      </c>
    </row>
    <row r="19265" spans="12:12">
      <c r="L19265" s="16" t="str">
        <f t="shared" si="556"/>
        <v>OP</v>
      </c>
    </row>
    <row r="19266" spans="12:12">
      <c r="L19266" s="16" t="str">
        <f t="shared" si="556"/>
        <v>OP</v>
      </c>
    </row>
    <row r="19267" spans="12:12">
      <c r="L19267" s="16" t="str">
        <f t="shared" si="556"/>
        <v>OP</v>
      </c>
    </row>
    <row r="19268" spans="12:12">
      <c r="L19268" s="16" t="str">
        <f t="shared" si="556"/>
        <v>OP</v>
      </c>
    </row>
    <row r="19269" spans="12:12">
      <c r="L19269" s="16" t="str">
        <f t="shared" si="556"/>
        <v>OP</v>
      </c>
    </row>
    <row r="19270" spans="12:12">
      <c r="L19270" s="16" t="str">
        <f t="shared" ref="L19270:L19333" si="557">IF(J19270&lt;0.9993,"OP","")</f>
        <v>OP</v>
      </c>
    </row>
    <row r="19271" spans="12:12">
      <c r="L19271" s="16" t="str">
        <f t="shared" si="557"/>
        <v>OP</v>
      </c>
    </row>
    <row r="19272" spans="12:12">
      <c r="L19272" s="16" t="str">
        <f t="shared" si="557"/>
        <v>OP</v>
      </c>
    </row>
    <row r="19273" spans="12:12">
      <c r="L19273" s="16" t="str">
        <f t="shared" si="557"/>
        <v>OP</v>
      </c>
    </row>
    <row r="19274" spans="12:12">
      <c r="L19274" s="16" t="str">
        <f t="shared" si="557"/>
        <v>OP</v>
      </c>
    </row>
    <row r="19275" spans="12:12">
      <c r="L19275" s="16" t="str">
        <f t="shared" si="557"/>
        <v>OP</v>
      </c>
    </row>
    <row r="19276" spans="12:12">
      <c r="L19276" s="16" t="str">
        <f t="shared" si="557"/>
        <v>OP</v>
      </c>
    </row>
    <row r="19277" spans="12:12">
      <c r="L19277" s="16" t="str">
        <f t="shared" si="557"/>
        <v>OP</v>
      </c>
    </row>
    <row r="19278" spans="12:12">
      <c r="L19278" s="16" t="str">
        <f t="shared" si="557"/>
        <v>OP</v>
      </c>
    </row>
    <row r="19279" spans="12:12">
      <c r="L19279" s="16" t="str">
        <f t="shared" si="557"/>
        <v>OP</v>
      </c>
    </row>
    <row r="19280" spans="12:12">
      <c r="L19280" s="16" t="str">
        <f t="shared" si="557"/>
        <v>OP</v>
      </c>
    </row>
    <row r="19281" spans="12:12">
      <c r="L19281" s="16" t="str">
        <f t="shared" si="557"/>
        <v>OP</v>
      </c>
    </row>
    <row r="19282" spans="12:12">
      <c r="L19282" s="16" t="str">
        <f t="shared" si="557"/>
        <v>OP</v>
      </c>
    </row>
    <row r="19283" spans="12:12">
      <c r="L19283" s="16" t="str">
        <f t="shared" si="557"/>
        <v>OP</v>
      </c>
    </row>
    <row r="19284" spans="12:12">
      <c r="L19284" s="16" t="str">
        <f t="shared" si="557"/>
        <v>OP</v>
      </c>
    </row>
    <row r="19285" spans="12:12">
      <c r="L19285" s="16" t="str">
        <f t="shared" si="557"/>
        <v>OP</v>
      </c>
    </row>
    <row r="19286" spans="12:12">
      <c r="L19286" s="16" t="str">
        <f t="shared" si="557"/>
        <v>OP</v>
      </c>
    </row>
    <row r="19287" spans="12:12">
      <c r="L19287" s="16" t="str">
        <f t="shared" si="557"/>
        <v>OP</v>
      </c>
    </row>
    <row r="19288" spans="12:12">
      <c r="L19288" s="16" t="str">
        <f t="shared" si="557"/>
        <v>OP</v>
      </c>
    </row>
    <row r="19289" spans="12:12">
      <c r="L19289" s="16" t="str">
        <f t="shared" si="557"/>
        <v>OP</v>
      </c>
    </row>
    <row r="19290" spans="12:12">
      <c r="L19290" s="16" t="str">
        <f t="shared" si="557"/>
        <v>OP</v>
      </c>
    </row>
    <row r="19291" spans="12:12">
      <c r="L19291" s="16" t="str">
        <f t="shared" si="557"/>
        <v>OP</v>
      </c>
    </row>
    <row r="19292" spans="12:12">
      <c r="L19292" s="16" t="str">
        <f t="shared" si="557"/>
        <v>OP</v>
      </c>
    </row>
    <row r="19293" spans="12:12">
      <c r="L19293" s="16" t="str">
        <f t="shared" si="557"/>
        <v>OP</v>
      </c>
    </row>
    <row r="19294" spans="12:12">
      <c r="L19294" s="16" t="str">
        <f t="shared" si="557"/>
        <v>OP</v>
      </c>
    </row>
    <row r="19295" spans="12:12">
      <c r="L19295" s="16" t="str">
        <f t="shared" si="557"/>
        <v>OP</v>
      </c>
    </row>
    <row r="19296" spans="12:12">
      <c r="L19296" s="16" t="str">
        <f t="shared" si="557"/>
        <v>OP</v>
      </c>
    </row>
    <row r="19297" spans="12:12">
      <c r="L19297" s="16" t="str">
        <f t="shared" si="557"/>
        <v>OP</v>
      </c>
    </row>
    <row r="19298" spans="12:12">
      <c r="L19298" s="16" t="str">
        <f t="shared" si="557"/>
        <v>OP</v>
      </c>
    </row>
    <row r="19299" spans="12:12">
      <c r="L19299" s="16" t="str">
        <f t="shared" si="557"/>
        <v>OP</v>
      </c>
    </row>
    <row r="19300" spans="12:12">
      <c r="L19300" s="16" t="str">
        <f t="shared" si="557"/>
        <v>OP</v>
      </c>
    </row>
    <row r="19301" spans="12:12">
      <c r="L19301" s="16" t="str">
        <f t="shared" si="557"/>
        <v>OP</v>
      </c>
    </row>
    <row r="19302" spans="12:12">
      <c r="L19302" s="16" t="str">
        <f t="shared" si="557"/>
        <v>OP</v>
      </c>
    </row>
    <row r="19303" spans="12:12">
      <c r="L19303" s="16" t="str">
        <f t="shared" si="557"/>
        <v>OP</v>
      </c>
    </row>
    <row r="19304" spans="12:12">
      <c r="L19304" s="16" t="str">
        <f t="shared" si="557"/>
        <v>OP</v>
      </c>
    </row>
    <row r="19305" spans="12:12">
      <c r="L19305" s="16" t="str">
        <f t="shared" si="557"/>
        <v>OP</v>
      </c>
    </row>
    <row r="19306" spans="12:12">
      <c r="L19306" s="16" t="str">
        <f t="shared" si="557"/>
        <v>OP</v>
      </c>
    </row>
    <row r="19307" spans="12:12">
      <c r="L19307" s="16" t="str">
        <f t="shared" si="557"/>
        <v>OP</v>
      </c>
    </row>
    <row r="19308" spans="12:12">
      <c r="L19308" s="16" t="str">
        <f t="shared" si="557"/>
        <v>OP</v>
      </c>
    </row>
    <row r="19309" spans="12:12">
      <c r="L19309" s="16" t="str">
        <f t="shared" si="557"/>
        <v>OP</v>
      </c>
    </row>
    <row r="19310" spans="12:12">
      <c r="L19310" s="16" t="str">
        <f t="shared" si="557"/>
        <v>OP</v>
      </c>
    </row>
    <row r="19311" spans="12:12">
      <c r="L19311" s="16" t="str">
        <f t="shared" si="557"/>
        <v>OP</v>
      </c>
    </row>
    <row r="19312" spans="12:12">
      <c r="L19312" s="16" t="str">
        <f t="shared" si="557"/>
        <v>OP</v>
      </c>
    </row>
    <row r="19313" spans="12:12">
      <c r="L19313" s="16" t="str">
        <f t="shared" si="557"/>
        <v>OP</v>
      </c>
    </row>
    <row r="19314" spans="12:12">
      <c r="L19314" s="16" t="str">
        <f t="shared" si="557"/>
        <v>OP</v>
      </c>
    </row>
    <row r="19315" spans="12:12">
      <c r="L19315" s="16" t="str">
        <f t="shared" si="557"/>
        <v>OP</v>
      </c>
    </row>
    <row r="19316" spans="12:12">
      <c r="L19316" s="16" t="str">
        <f t="shared" si="557"/>
        <v>OP</v>
      </c>
    </row>
    <row r="19317" spans="12:12">
      <c r="L19317" s="16" t="str">
        <f t="shared" si="557"/>
        <v>OP</v>
      </c>
    </row>
    <row r="19318" spans="12:12">
      <c r="L19318" s="16" t="str">
        <f t="shared" si="557"/>
        <v>OP</v>
      </c>
    </row>
    <row r="19319" spans="12:12">
      <c r="L19319" s="16" t="str">
        <f t="shared" si="557"/>
        <v>OP</v>
      </c>
    </row>
    <row r="19320" spans="12:12">
      <c r="L19320" s="16" t="str">
        <f t="shared" si="557"/>
        <v>OP</v>
      </c>
    </row>
    <row r="19321" spans="12:12">
      <c r="L19321" s="16" t="str">
        <f t="shared" si="557"/>
        <v>OP</v>
      </c>
    </row>
    <row r="19322" spans="12:12">
      <c r="L19322" s="16" t="str">
        <f t="shared" si="557"/>
        <v>OP</v>
      </c>
    </row>
    <row r="19323" spans="12:12">
      <c r="L19323" s="16" t="str">
        <f t="shared" si="557"/>
        <v>OP</v>
      </c>
    </row>
    <row r="19324" spans="12:12">
      <c r="L19324" s="16" t="str">
        <f t="shared" si="557"/>
        <v>OP</v>
      </c>
    </row>
    <row r="19325" spans="12:12">
      <c r="L19325" s="16" t="str">
        <f t="shared" si="557"/>
        <v>OP</v>
      </c>
    </row>
    <row r="19326" spans="12:12">
      <c r="L19326" s="16" t="str">
        <f t="shared" si="557"/>
        <v>OP</v>
      </c>
    </row>
    <row r="19327" spans="12:12">
      <c r="L19327" s="16" t="str">
        <f t="shared" si="557"/>
        <v>OP</v>
      </c>
    </row>
    <row r="19328" spans="12:12">
      <c r="L19328" s="16" t="str">
        <f t="shared" si="557"/>
        <v>OP</v>
      </c>
    </row>
    <row r="19329" spans="12:12">
      <c r="L19329" s="16" t="str">
        <f t="shared" si="557"/>
        <v>OP</v>
      </c>
    </row>
    <row r="19330" spans="12:12">
      <c r="L19330" s="16" t="str">
        <f t="shared" si="557"/>
        <v>OP</v>
      </c>
    </row>
    <row r="19331" spans="12:12">
      <c r="L19331" s="16" t="str">
        <f t="shared" si="557"/>
        <v>OP</v>
      </c>
    </row>
    <row r="19332" spans="12:12">
      <c r="L19332" s="16" t="str">
        <f t="shared" si="557"/>
        <v>OP</v>
      </c>
    </row>
    <row r="19333" spans="12:12">
      <c r="L19333" s="16" t="str">
        <f t="shared" si="557"/>
        <v>OP</v>
      </c>
    </row>
    <row r="19334" spans="12:12">
      <c r="L19334" s="16" t="str">
        <f t="shared" ref="L19334:L19397" si="558">IF(J19334&lt;0.9993,"OP","")</f>
        <v>OP</v>
      </c>
    </row>
    <row r="19335" spans="12:12">
      <c r="L19335" s="16" t="str">
        <f t="shared" si="558"/>
        <v>OP</v>
      </c>
    </row>
    <row r="19336" spans="12:12">
      <c r="L19336" s="16" t="str">
        <f t="shared" si="558"/>
        <v>OP</v>
      </c>
    </row>
    <row r="19337" spans="12:12">
      <c r="L19337" s="16" t="str">
        <f t="shared" si="558"/>
        <v>OP</v>
      </c>
    </row>
    <row r="19338" spans="12:12">
      <c r="L19338" s="16" t="str">
        <f t="shared" si="558"/>
        <v>OP</v>
      </c>
    </row>
    <row r="19339" spans="12:12">
      <c r="L19339" s="16" t="str">
        <f t="shared" si="558"/>
        <v>OP</v>
      </c>
    </row>
    <row r="19340" spans="12:12">
      <c r="L19340" s="16" t="str">
        <f t="shared" si="558"/>
        <v>OP</v>
      </c>
    </row>
    <row r="19341" spans="12:12">
      <c r="L19341" s="16" t="str">
        <f t="shared" si="558"/>
        <v>OP</v>
      </c>
    </row>
    <row r="19342" spans="12:12">
      <c r="L19342" s="16" t="str">
        <f t="shared" si="558"/>
        <v>OP</v>
      </c>
    </row>
    <row r="19343" spans="12:12">
      <c r="L19343" s="16" t="str">
        <f t="shared" si="558"/>
        <v>OP</v>
      </c>
    </row>
    <row r="19344" spans="12:12">
      <c r="L19344" s="16" t="str">
        <f t="shared" si="558"/>
        <v>OP</v>
      </c>
    </row>
    <row r="19345" spans="12:12">
      <c r="L19345" s="16" t="str">
        <f t="shared" si="558"/>
        <v>OP</v>
      </c>
    </row>
    <row r="19346" spans="12:12">
      <c r="L19346" s="16" t="str">
        <f t="shared" si="558"/>
        <v>OP</v>
      </c>
    </row>
    <row r="19347" spans="12:12">
      <c r="L19347" s="16" t="str">
        <f t="shared" si="558"/>
        <v>OP</v>
      </c>
    </row>
    <row r="19348" spans="12:12">
      <c r="L19348" s="16" t="str">
        <f t="shared" si="558"/>
        <v>OP</v>
      </c>
    </row>
    <row r="19349" spans="12:12">
      <c r="L19349" s="16" t="str">
        <f t="shared" si="558"/>
        <v>OP</v>
      </c>
    </row>
    <row r="19350" spans="12:12">
      <c r="L19350" s="16" t="str">
        <f t="shared" si="558"/>
        <v>OP</v>
      </c>
    </row>
    <row r="19351" spans="12:12">
      <c r="L19351" s="16" t="str">
        <f t="shared" si="558"/>
        <v>OP</v>
      </c>
    </row>
    <row r="19352" spans="12:12">
      <c r="L19352" s="16" t="str">
        <f t="shared" si="558"/>
        <v>OP</v>
      </c>
    </row>
    <row r="19353" spans="12:12">
      <c r="L19353" s="16" t="str">
        <f t="shared" si="558"/>
        <v>OP</v>
      </c>
    </row>
    <row r="19354" spans="12:12">
      <c r="L19354" s="16" t="str">
        <f t="shared" si="558"/>
        <v>OP</v>
      </c>
    </row>
    <row r="19355" spans="12:12">
      <c r="L19355" s="16" t="str">
        <f t="shared" si="558"/>
        <v>OP</v>
      </c>
    </row>
    <row r="19356" spans="12:12">
      <c r="L19356" s="16" t="str">
        <f t="shared" si="558"/>
        <v>OP</v>
      </c>
    </row>
    <row r="19357" spans="12:12">
      <c r="L19357" s="16" t="str">
        <f t="shared" si="558"/>
        <v>OP</v>
      </c>
    </row>
    <row r="19358" spans="12:12">
      <c r="L19358" s="16" t="str">
        <f t="shared" si="558"/>
        <v>OP</v>
      </c>
    </row>
    <row r="19359" spans="12:12">
      <c r="L19359" s="16" t="str">
        <f t="shared" si="558"/>
        <v>OP</v>
      </c>
    </row>
    <row r="19360" spans="12:12">
      <c r="L19360" s="16" t="str">
        <f t="shared" si="558"/>
        <v>OP</v>
      </c>
    </row>
    <row r="19361" spans="12:12">
      <c r="L19361" s="16" t="str">
        <f t="shared" si="558"/>
        <v>OP</v>
      </c>
    </row>
    <row r="19362" spans="12:12">
      <c r="L19362" s="16" t="str">
        <f t="shared" si="558"/>
        <v>OP</v>
      </c>
    </row>
    <row r="19363" spans="12:12">
      <c r="L19363" s="16" t="str">
        <f t="shared" si="558"/>
        <v>OP</v>
      </c>
    </row>
    <row r="19364" spans="12:12">
      <c r="L19364" s="16" t="str">
        <f t="shared" si="558"/>
        <v>OP</v>
      </c>
    </row>
    <row r="19365" spans="12:12">
      <c r="L19365" s="16" t="str">
        <f t="shared" si="558"/>
        <v>OP</v>
      </c>
    </row>
    <row r="19366" spans="12:12">
      <c r="L19366" s="16" t="str">
        <f t="shared" si="558"/>
        <v>OP</v>
      </c>
    </row>
    <row r="19367" spans="12:12">
      <c r="L19367" s="16" t="str">
        <f t="shared" si="558"/>
        <v>OP</v>
      </c>
    </row>
    <row r="19368" spans="12:12">
      <c r="L19368" s="16" t="str">
        <f t="shared" si="558"/>
        <v>OP</v>
      </c>
    </row>
    <row r="19369" spans="12:12">
      <c r="L19369" s="16" t="str">
        <f t="shared" si="558"/>
        <v>OP</v>
      </c>
    </row>
    <row r="19370" spans="12:12">
      <c r="L19370" s="16" t="str">
        <f t="shared" si="558"/>
        <v>OP</v>
      </c>
    </row>
    <row r="19371" spans="12:12">
      <c r="L19371" s="16" t="str">
        <f t="shared" si="558"/>
        <v>OP</v>
      </c>
    </row>
    <row r="19372" spans="12:12">
      <c r="L19372" s="16" t="str">
        <f t="shared" si="558"/>
        <v>OP</v>
      </c>
    </row>
    <row r="19373" spans="12:12">
      <c r="L19373" s="16" t="str">
        <f t="shared" si="558"/>
        <v>OP</v>
      </c>
    </row>
    <row r="19374" spans="12:12">
      <c r="L19374" s="16" t="str">
        <f t="shared" si="558"/>
        <v>OP</v>
      </c>
    </row>
    <row r="19375" spans="12:12">
      <c r="L19375" s="16" t="str">
        <f t="shared" si="558"/>
        <v>OP</v>
      </c>
    </row>
    <row r="19376" spans="12:12">
      <c r="L19376" s="16" t="str">
        <f t="shared" si="558"/>
        <v>OP</v>
      </c>
    </row>
    <row r="19377" spans="12:12">
      <c r="L19377" s="16" t="str">
        <f t="shared" si="558"/>
        <v>OP</v>
      </c>
    </row>
    <row r="19378" spans="12:12">
      <c r="L19378" s="16" t="str">
        <f t="shared" si="558"/>
        <v>OP</v>
      </c>
    </row>
    <row r="19379" spans="12:12">
      <c r="L19379" s="16" t="str">
        <f t="shared" si="558"/>
        <v>OP</v>
      </c>
    </row>
    <row r="19380" spans="12:12">
      <c r="L19380" s="16" t="str">
        <f t="shared" si="558"/>
        <v>OP</v>
      </c>
    </row>
    <row r="19381" spans="12:12">
      <c r="L19381" s="16" t="str">
        <f t="shared" si="558"/>
        <v>OP</v>
      </c>
    </row>
    <row r="19382" spans="12:12">
      <c r="L19382" s="16" t="str">
        <f t="shared" si="558"/>
        <v>OP</v>
      </c>
    </row>
    <row r="19383" spans="12:12">
      <c r="L19383" s="16" t="str">
        <f t="shared" si="558"/>
        <v>OP</v>
      </c>
    </row>
    <row r="19384" spans="12:12">
      <c r="L19384" s="16" t="str">
        <f t="shared" si="558"/>
        <v>OP</v>
      </c>
    </row>
    <row r="19385" spans="12:12">
      <c r="L19385" s="16" t="str">
        <f t="shared" si="558"/>
        <v>OP</v>
      </c>
    </row>
    <row r="19386" spans="12:12">
      <c r="L19386" s="16" t="str">
        <f t="shared" si="558"/>
        <v>OP</v>
      </c>
    </row>
    <row r="19387" spans="12:12">
      <c r="L19387" s="16" t="str">
        <f t="shared" si="558"/>
        <v>OP</v>
      </c>
    </row>
    <row r="19388" spans="12:12">
      <c r="L19388" s="16" t="str">
        <f t="shared" si="558"/>
        <v>OP</v>
      </c>
    </row>
    <row r="19389" spans="12:12">
      <c r="L19389" s="16" t="str">
        <f t="shared" si="558"/>
        <v>OP</v>
      </c>
    </row>
    <row r="19390" spans="12:12">
      <c r="L19390" s="16" t="str">
        <f t="shared" si="558"/>
        <v>OP</v>
      </c>
    </row>
    <row r="19391" spans="12:12">
      <c r="L19391" s="16" t="str">
        <f t="shared" si="558"/>
        <v>OP</v>
      </c>
    </row>
    <row r="19392" spans="12:12">
      <c r="L19392" s="16" t="str">
        <f t="shared" si="558"/>
        <v>OP</v>
      </c>
    </row>
    <row r="19393" spans="12:12">
      <c r="L19393" s="16" t="str">
        <f t="shared" si="558"/>
        <v>OP</v>
      </c>
    </row>
    <row r="19394" spans="12:12">
      <c r="L19394" s="16" t="str">
        <f t="shared" si="558"/>
        <v>OP</v>
      </c>
    </row>
    <row r="19395" spans="12:12">
      <c r="L19395" s="16" t="str">
        <f t="shared" si="558"/>
        <v>OP</v>
      </c>
    </row>
    <row r="19396" spans="12:12">
      <c r="L19396" s="16" t="str">
        <f t="shared" si="558"/>
        <v>OP</v>
      </c>
    </row>
    <row r="19397" spans="12:12">
      <c r="L19397" s="16" t="str">
        <f t="shared" si="558"/>
        <v>OP</v>
      </c>
    </row>
    <row r="19398" spans="12:12">
      <c r="L19398" s="16" t="str">
        <f t="shared" ref="L19398:L19461" si="559">IF(J19398&lt;0.9993,"OP","")</f>
        <v>OP</v>
      </c>
    </row>
    <row r="19399" spans="12:12">
      <c r="L19399" s="16" t="str">
        <f t="shared" si="559"/>
        <v>OP</v>
      </c>
    </row>
    <row r="19400" spans="12:12">
      <c r="L19400" s="16" t="str">
        <f t="shared" si="559"/>
        <v>OP</v>
      </c>
    </row>
    <row r="19401" spans="12:12">
      <c r="L19401" s="16" t="str">
        <f t="shared" si="559"/>
        <v>OP</v>
      </c>
    </row>
    <row r="19402" spans="12:12">
      <c r="L19402" s="16" t="str">
        <f t="shared" si="559"/>
        <v>OP</v>
      </c>
    </row>
    <row r="19403" spans="12:12">
      <c r="L19403" s="16" t="str">
        <f t="shared" si="559"/>
        <v>OP</v>
      </c>
    </row>
    <row r="19404" spans="12:12">
      <c r="L19404" s="16" t="str">
        <f t="shared" si="559"/>
        <v>OP</v>
      </c>
    </row>
    <row r="19405" spans="12:12">
      <c r="L19405" s="16" t="str">
        <f t="shared" si="559"/>
        <v>OP</v>
      </c>
    </row>
    <row r="19406" spans="12:12">
      <c r="L19406" s="16" t="str">
        <f t="shared" si="559"/>
        <v>OP</v>
      </c>
    </row>
    <row r="19407" spans="12:12">
      <c r="L19407" s="16" t="str">
        <f t="shared" si="559"/>
        <v>OP</v>
      </c>
    </row>
    <row r="19408" spans="12:12">
      <c r="L19408" s="16" t="str">
        <f t="shared" si="559"/>
        <v>OP</v>
      </c>
    </row>
    <row r="19409" spans="12:12">
      <c r="L19409" s="16" t="str">
        <f t="shared" si="559"/>
        <v>OP</v>
      </c>
    </row>
    <row r="19410" spans="12:12">
      <c r="L19410" s="16" t="str">
        <f t="shared" si="559"/>
        <v>OP</v>
      </c>
    </row>
    <row r="19411" spans="12:12">
      <c r="L19411" s="16" t="str">
        <f t="shared" si="559"/>
        <v>OP</v>
      </c>
    </row>
    <row r="19412" spans="12:12">
      <c r="L19412" s="16" t="str">
        <f t="shared" si="559"/>
        <v>OP</v>
      </c>
    </row>
    <row r="19413" spans="12:12">
      <c r="L19413" s="16" t="str">
        <f t="shared" si="559"/>
        <v>OP</v>
      </c>
    </row>
    <row r="19414" spans="12:12">
      <c r="L19414" s="16" t="str">
        <f t="shared" si="559"/>
        <v>OP</v>
      </c>
    </row>
    <row r="19415" spans="12:12">
      <c r="L19415" s="16" t="str">
        <f t="shared" si="559"/>
        <v>OP</v>
      </c>
    </row>
    <row r="19416" spans="12:12">
      <c r="L19416" s="16" t="str">
        <f t="shared" si="559"/>
        <v>OP</v>
      </c>
    </row>
    <row r="19417" spans="12:12">
      <c r="L19417" s="16" t="str">
        <f t="shared" si="559"/>
        <v>OP</v>
      </c>
    </row>
    <row r="19418" spans="12:12">
      <c r="L19418" s="16" t="str">
        <f t="shared" si="559"/>
        <v>OP</v>
      </c>
    </row>
    <row r="19419" spans="12:12">
      <c r="L19419" s="16" t="str">
        <f t="shared" si="559"/>
        <v>OP</v>
      </c>
    </row>
    <row r="19420" spans="12:12">
      <c r="L19420" s="16" t="str">
        <f t="shared" si="559"/>
        <v>OP</v>
      </c>
    </row>
    <row r="19421" spans="12:12">
      <c r="L19421" s="16" t="str">
        <f t="shared" si="559"/>
        <v>OP</v>
      </c>
    </row>
    <row r="19422" spans="12:12">
      <c r="L19422" s="16" t="str">
        <f t="shared" si="559"/>
        <v>OP</v>
      </c>
    </row>
    <row r="19423" spans="12:12">
      <c r="L19423" s="16" t="str">
        <f t="shared" si="559"/>
        <v>OP</v>
      </c>
    </row>
    <row r="19424" spans="12:12">
      <c r="L19424" s="16" t="str">
        <f t="shared" si="559"/>
        <v>OP</v>
      </c>
    </row>
    <row r="19425" spans="12:12">
      <c r="L19425" s="16" t="str">
        <f t="shared" si="559"/>
        <v>OP</v>
      </c>
    </row>
    <row r="19426" spans="12:12">
      <c r="L19426" s="16" t="str">
        <f t="shared" si="559"/>
        <v>OP</v>
      </c>
    </row>
    <row r="19427" spans="12:12">
      <c r="L19427" s="16" t="str">
        <f t="shared" si="559"/>
        <v>OP</v>
      </c>
    </row>
    <row r="19428" spans="12:12">
      <c r="L19428" s="16" t="str">
        <f t="shared" si="559"/>
        <v>OP</v>
      </c>
    </row>
    <row r="19429" spans="12:12">
      <c r="L19429" s="16" t="str">
        <f t="shared" si="559"/>
        <v>OP</v>
      </c>
    </row>
    <row r="19430" spans="12:12">
      <c r="L19430" s="16" t="str">
        <f t="shared" si="559"/>
        <v>OP</v>
      </c>
    </row>
    <row r="19431" spans="12:12">
      <c r="L19431" s="16" t="str">
        <f t="shared" si="559"/>
        <v>OP</v>
      </c>
    </row>
    <row r="19432" spans="12:12">
      <c r="L19432" s="16" t="str">
        <f t="shared" si="559"/>
        <v>OP</v>
      </c>
    </row>
    <row r="19433" spans="12:12">
      <c r="L19433" s="16" t="str">
        <f t="shared" si="559"/>
        <v>OP</v>
      </c>
    </row>
    <row r="19434" spans="12:12">
      <c r="L19434" s="16" t="str">
        <f t="shared" si="559"/>
        <v>OP</v>
      </c>
    </row>
    <row r="19435" spans="12:12">
      <c r="L19435" s="16" t="str">
        <f t="shared" si="559"/>
        <v>OP</v>
      </c>
    </row>
    <row r="19436" spans="12:12">
      <c r="L19436" s="16" t="str">
        <f t="shared" si="559"/>
        <v>OP</v>
      </c>
    </row>
    <row r="19437" spans="12:12">
      <c r="L19437" s="16" t="str">
        <f t="shared" si="559"/>
        <v>OP</v>
      </c>
    </row>
    <row r="19438" spans="12:12">
      <c r="L19438" s="16" t="str">
        <f t="shared" si="559"/>
        <v>OP</v>
      </c>
    </row>
    <row r="19439" spans="12:12">
      <c r="L19439" s="16" t="str">
        <f t="shared" si="559"/>
        <v>OP</v>
      </c>
    </row>
    <row r="19440" spans="12:12">
      <c r="L19440" s="16" t="str">
        <f t="shared" si="559"/>
        <v>OP</v>
      </c>
    </row>
    <row r="19441" spans="12:12">
      <c r="L19441" s="16" t="str">
        <f t="shared" si="559"/>
        <v>OP</v>
      </c>
    </row>
    <row r="19442" spans="12:12">
      <c r="L19442" s="16" t="str">
        <f t="shared" si="559"/>
        <v>OP</v>
      </c>
    </row>
    <row r="19443" spans="12:12">
      <c r="L19443" s="16" t="str">
        <f t="shared" si="559"/>
        <v>OP</v>
      </c>
    </row>
    <row r="19444" spans="12:12">
      <c r="L19444" s="16" t="str">
        <f t="shared" si="559"/>
        <v>OP</v>
      </c>
    </row>
    <row r="19445" spans="12:12">
      <c r="L19445" s="16" t="str">
        <f t="shared" si="559"/>
        <v>OP</v>
      </c>
    </row>
    <row r="19446" spans="12:12">
      <c r="L19446" s="16" t="str">
        <f t="shared" si="559"/>
        <v>OP</v>
      </c>
    </row>
    <row r="19447" spans="12:12">
      <c r="L19447" s="16" t="str">
        <f t="shared" si="559"/>
        <v>OP</v>
      </c>
    </row>
    <row r="19448" spans="12:12">
      <c r="L19448" s="16" t="str">
        <f t="shared" si="559"/>
        <v>OP</v>
      </c>
    </row>
    <row r="19449" spans="12:12">
      <c r="L19449" s="16" t="str">
        <f t="shared" si="559"/>
        <v>OP</v>
      </c>
    </row>
    <row r="19450" spans="12:12">
      <c r="L19450" s="16" t="str">
        <f t="shared" si="559"/>
        <v>OP</v>
      </c>
    </row>
    <row r="19451" spans="12:12">
      <c r="L19451" s="16" t="str">
        <f t="shared" si="559"/>
        <v>OP</v>
      </c>
    </row>
    <row r="19452" spans="12:12">
      <c r="L19452" s="16" t="str">
        <f t="shared" si="559"/>
        <v>OP</v>
      </c>
    </row>
    <row r="19453" spans="12:12">
      <c r="L19453" s="16" t="str">
        <f t="shared" si="559"/>
        <v>OP</v>
      </c>
    </row>
    <row r="19454" spans="12:12">
      <c r="L19454" s="16" t="str">
        <f t="shared" si="559"/>
        <v>OP</v>
      </c>
    </row>
    <row r="19455" spans="12:12">
      <c r="L19455" s="16" t="str">
        <f t="shared" si="559"/>
        <v>OP</v>
      </c>
    </row>
    <row r="19456" spans="12:12">
      <c r="L19456" s="16" t="str">
        <f t="shared" si="559"/>
        <v>OP</v>
      </c>
    </row>
    <row r="19457" spans="12:12">
      <c r="L19457" s="16" t="str">
        <f t="shared" si="559"/>
        <v>OP</v>
      </c>
    </row>
    <row r="19458" spans="12:12">
      <c r="L19458" s="16" t="str">
        <f t="shared" si="559"/>
        <v>OP</v>
      </c>
    </row>
    <row r="19459" spans="12:12">
      <c r="L19459" s="16" t="str">
        <f t="shared" si="559"/>
        <v>OP</v>
      </c>
    </row>
    <row r="19460" spans="12:12">
      <c r="L19460" s="16" t="str">
        <f t="shared" si="559"/>
        <v>OP</v>
      </c>
    </row>
    <row r="19461" spans="12:12">
      <c r="L19461" s="16" t="str">
        <f t="shared" si="559"/>
        <v>OP</v>
      </c>
    </row>
    <row r="19462" spans="12:12">
      <c r="L19462" s="16" t="str">
        <f t="shared" ref="L19462:L19525" si="560">IF(J19462&lt;0.9993,"OP","")</f>
        <v>OP</v>
      </c>
    </row>
    <row r="19463" spans="12:12">
      <c r="L19463" s="16" t="str">
        <f t="shared" si="560"/>
        <v>OP</v>
      </c>
    </row>
    <row r="19464" spans="12:12">
      <c r="L19464" s="16" t="str">
        <f t="shared" si="560"/>
        <v>OP</v>
      </c>
    </row>
    <row r="19465" spans="12:12">
      <c r="L19465" s="16" t="str">
        <f t="shared" si="560"/>
        <v>OP</v>
      </c>
    </row>
    <row r="19466" spans="12:12">
      <c r="L19466" s="16" t="str">
        <f t="shared" si="560"/>
        <v>OP</v>
      </c>
    </row>
    <row r="19467" spans="12:12">
      <c r="L19467" s="16" t="str">
        <f t="shared" si="560"/>
        <v>OP</v>
      </c>
    </row>
    <row r="19468" spans="12:12">
      <c r="L19468" s="16" t="str">
        <f t="shared" si="560"/>
        <v>OP</v>
      </c>
    </row>
    <row r="19469" spans="12:12">
      <c r="L19469" s="16" t="str">
        <f t="shared" si="560"/>
        <v>OP</v>
      </c>
    </row>
    <row r="19470" spans="12:12">
      <c r="L19470" s="16" t="str">
        <f t="shared" si="560"/>
        <v>OP</v>
      </c>
    </row>
    <row r="19471" spans="12:12">
      <c r="L19471" s="16" t="str">
        <f t="shared" si="560"/>
        <v>OP</v>
      </c>
    </row>
    <row r="19472" spans="12:12">
      <c r="L19472" s="16" t="str">
        <f t="shared" si="560"/>
        <v>OP</v>
      </c>
    </row>
    <row r="19473" spans="12:12">
      <c r="L19473" s="16" t="str">
        <f t="shared" si="560"/>
        <v>OP</v>
      </c>
    </row>
    <row r="19474" spans="12:12">
      <c r="L19474" s="16" t="str">
        <f t="shared" si="560"/>
        <v>OP</v>
      </c>
    </row>
    <row r="19475" spans="12:12">
      <c r="L19475" s="16" t="str">
        <f t="shared" si="560"/>
        <v>OP</v>
      </c>
    </row>
    <row r="19476" spans="12:12">
      <c r="L19476" s="16" t="str">
        <f t="shared" si="560"/>
        <v>OP</v>
      </c>
    </row>
    <row r="19477" spans="12:12">
      <c r="L19477" s="16" t="str">
        <f t="shared" si="560"/>
        <v>OP</v>
      </c>
    </row>
    <row r="19478" spans="12:12">
      <c r="L19478" s="16" t="str">
        <f t="shared" si="560"/>
        <v>OP</v>
      </c>
    </row>
    <row r="19479" spans="12:12">
      <c r="L19479" s="16" t="str">
        <f t="shared" si="560"/>
        <v>OP</v>
      </c>
    </row>
    <row r="19480" spans="12:12">
      <c r="L19480" s="16" t="str">
        <f t="shared" si="560"/>
        <v>OP</v>
      </c>
    </row>
    <row r="19481" spans="12:12">
      <c r="L19481" s="16" t="str">
        <f t="shared" si="560"/>
        <v>OP</v>
      </c>
    </row>
    <row r="19482" spans="12:12">
      <c r="L19482" s="16" t="str">
        <f t="shared" si="560"/>
        <v>OP</v>
      </c>
    </row>
    <row r="19483" spans="12:12">
      <c r="L19483" s="16" t="str">
        <f t="shared" si="560"/>
        <v>OP</v>
      </c>
    </row>
    <row r="19484" spans="12:12">
      <c r="L19484" s="16" t="str">
        <f t="shared" si="560"/>
        <v>OP</v>
      </c>
    </row>
    <row r="19485" spans="12:12">
      <c r="L19485" s="16" t="str">
        <f t="shared" si="560"/>
        <v>OP</v>
      </c>
    </row>
    <row r="19486" spans="12:12">
      <c r="L19486" s="16" t="str">
        <f t="shared" si="560"/>
        <v>OP</v>
      </c>
    </row>
    <row r="19487" spans="12:12">
      <c r="L19487" s="16" t="str">
        <f t="shared" si="560"/>
        <v>OP</v>
      </c>
    </row>
    <row r="19488" spans="12:12">
      <c r="L19488" s="16" t="str">
        <f t="shared" si="560"/>
        <v>OP</v>
      </c>
    </row>
    <row r="19489" spans="12:12">
      <c r="L19489" s="16" t="str">
        <f t="shared" si="560"/>
        <v>OP</v>
      </c>
    </row>
    <row r="19490" spans="12:12">
      <c r="L19490" s="16" t="str">
        <f t="shared" si="560"/>
        <v>OP</v>
      </c>
    </row>
    <row r="19491" spans="12:12">
      <c r="L19491" s="16" t="str">
        <f t="shared" si="560"/>
        <v>OP</v>
      </c>
    </row>
    <row r="19492" spans="12:12">
      <c r="L19492" s="16" t="str">
        <f t="shared" si="560"/>
        <v>OP</v>
      </c>
    </row>
    <row r="19493" spans="12:12">
      <c r="L19493" s="16" t="str">
        <f t="shared" si="560"/>
        <v>OP</v>
      </c>
    </row>
    <row r="19494" spans="12:12">
      <c r="L19494" s="16" t="str">
        <f t="shared" si="560"/>
        <v>OP</v>
      </c>
    </row>
    <row r="19495" spans="12:12">
      <c r="L19495" s="16" t="str">
        <f t="shared" si="560"/>
        <v>OP</v>
      </c>
    </row>
    <row r="19496" spans="12:12">
      <c r="L19496" s="16" t="str">
        <f t="shared" si="560"/>
        <v>OP</v>
      </c>
    </row>
    <row r="19497" spans="12:12">
      <c r="L19497" s="16" t="str">
        <f t="shared" si="560"/>
        <v>OP</v>
      </c>
    </row>
    <row r="19498" spans="12:12">
      <c r="L19498" s="16" t="str">
        <f t="shared" si="560"/>
        <v>OP</v>
      </c>
    </row>
    <row r="19499" spans="12:12">
      <c r="L19499" s="16" t="str">
        <f t="shared" si="560"/>
        <v>OP</v>
      </c>
    </row>
    <row r="19500" spans="12:12">
      <c r="L19500" s="16" t="str">
        <f t="shared" si="560"/>
        <v>OP</v>
      </c>
    </row>
    <row r="19501" spans="12:12">
      <c r="L19501" s="16" t="str">
        <f t="shared" si="560"/>
        <v>OP</v>
      </c>
    </row>
    <row r="19502" spans="12:12">
      <c r="L19502" s="16" t="str">
        <f t="shared" si="560"/>
        <v>OP</v>
      </c>
    </row>
    <row r="19503" spans="12:12">
      <c r="L19503" s="16" t="str">
        <f t="shared" si="560"/>
        <v>OP</v>
      </c>
    </row>
    <row r="19504" spans="12:12">
      <c r="L19504" s="16" t="str">
        <f t="shared" si="560"/>
        <v>OP</v>
      </c>
    </row>
    <row r="19505" spans="12:12">
      <c r="L19505" s="16" t="str">
        <f t="shared" si="560"/>
        <v>OP</v>
      </c>
    </row>
    <row r="19506" spans="12:12">
      <c r="L19506" s="16" t="str">
        <f t="shared" si="560"/>
        <v>OP</v>
      </c>
    </row>
    <row r="19507" spans="12:12">
      <c r="L19507" s="16" t="str">
        <f t="shared" si="560"/>
        <v>OP</v>
      </c>
    </row>
    <row r="19508" spans="12:12">
      <c r="L19508" s="16" t="str">
        <f t="shared" si="560"/>
        <v>OP</v>
      </c>
    </row>
    <row r="19509" spans="12:12">
      <c r="L19509" s="16" t="str">
        <f t="shared" si="560"/>
        <v>OP</v>
      </c>
    </row>
    <row r="19510" spans="12:12">
      <c r="L19510" s="16" t="str">
        <f t="shared" si="560"/>
        <v>OP</v>
      </c>
    </row>
    <row r="19511" spans="12:12">
      <c r="L19511" s="16" t="str">
        <f t="shared" si="560"/>
        <v>OP</v>
      </c>
    </row>
    <row r="19512" spans="12:12">
      <c r="L19512" s="16" t="str">
        <f t="shared" si="560"/>
        <v>OP</v>
      </c>
    </row>
    <row r="19513" spans="12:12">
      <c r="L19513" s="16" t="str">
        <f t="shared" si="560"/>
        <v>OP</v>
      </c>
    </row>
    <row r="19514" spans="12:12">
      <c r="L19514" s="16" t="str">
        <f t="shared" si="560"/>
        <v>OP</v>
      </c>
    </row>
    <row r="19515" spans="12:12">
      <c r="L19515" s="16" t="str">
        <f t="shared" si="560"/>
        <v>OP</v>
      </c>
    </row>
    <row r="19516" spans="12:12">
      <c r="L19516" s="16" t="str">
        <f t="shared" si="560"/>
        <v>OP</v>
      </c>
    </row>
    <row r="19517" spans="12:12">
      <c r="L19517" s="16" t="str">
        <f t="shared" si="560"/>
        <v>OP</v>
      </c>
    </row>
    <row r="19518" spans="12:12">
      <c r="L19518" s="16" t="str">
        <f t="shared" si="560"/>
        <v>OP</v>
      </c>
    </row>
    <row r="19519" spans="12:12">
      <c r="L19519" s="16" t="str">
        <f t="shared" si="560"/>
        <v>OP</v>
      </c>
    </row>
    <row r="19520" spans="12:12">
      <c r="L19520" s="16" t="str">
        <f t="shared" si="560"/>
        <v>OP</v>
      </c>
    </row>
    <row r="19521" spans="12:12">
      <c r="L19521" s="16" t="str">
        <f t="shared" si="560"/>
        <v>OP</v>
      </c>
    </row>
    <row r="19522" spans="12:12">
      <c r="L19522" s="16" t="str">
        <f t="shared" si="560"/>
        <v>OP</v>
      </c>
    </row>
    <row r="19523" spans="12:12">
      <c r="L19523" s="16" t="str">
        <f t="shared" si="560"/>
        <v>OP</v>
      </c>
    </row>
    <row r="19524" spans="12:12">
      <c r="L19524" s="16" t="str">
        <f t="shared" si="560"/>
        <v>OP</v>
      </c>
    </row>
    <row r="19525" spans="12:12">
      <c r="L19525" s="16" t="str">
        <f t="shared" si="560"/>
        <v>OP</v>
      </c>
    </row>
    <row r="19526" spans="12:12">
      <c r="L19526" s="16" t="str">
        <f t="shared" ref="L19526:L19589" si="561">IF(J19526&lt;0.9993,"OP","")</f>
        <v>OP</v>
      </c>
    </row>
    <row r="19527" spans="12:12">
      <c r="L19527" s="16" t="str">
        <f t="shared" si="561"/>
        <v>OP</v>
      </c>
    </row>
    <row r="19528" spans="12:12">
      <c r="L19528" s="16" t="str">
        <f t="shared" si="561"/>
        <v>OP</v>
      </c>
    </row>
    <row r="19529" spans="12:12">
      <c r="L19529" s="16" t="str">
        <f t="shared" si="561"/>
        <v>OP</v>
      </c>
    </row>
    <row r="19530" spans="12:12">
      <c r="L19530" s="16" t="str">
        <f t="shared" si="561"/>
        <v>OP</v>
      </c>
    </row>
    <row r="19531" spans="12:12">
      <c r="L19531" s="16" t="str">
        <f t="shared" si="561"/>
        <v>OP</v>
      </c>
    </row>
    <row r="19532" spans="12:12">
      <c r="L19532" s="16" t="str">
        <f t="shared" si="561"/>
        <v>OP</v>
      </c>
    </row>
    <row r="19533" spans="12:12">
      <c r="L19533" s="16" t="str">
        <f t="shared" si="561"/>
        <v>OP</v>
      </c>
    </row>
    <row r="19534" spans="12:12">
      <c r="L19534" s="16" t="str">
        <f t="shared" si="561"/>
        <v>OP</v>
      </c>
    </row>
    <row r="19535" spans="12:12">
      <c r="L19535" s="16" t="str">
        <f t="shared" si="561"/>
        <v>OP</v>
      </c>
    </row>
    <row r="19536" spans="12:12">
      <c r="L19536" s="16" t="str">
        <f t="shared" si="561"/>
        <v>OP</v>
      </c>
    </row>
    <row r="19537" spans="12:12">
      <c r="L19537" s="16" t="str">
        <f t="shared" si="561"/>
        <v>OP</v>
      </c>
    </row>
    <row r="19538" spans="12:12">
      <c r="L19538" s="16" t="str">
        <f t="shared" si="561"/>
        <v>OP</v>
      </c>
    </row>
    <row r="19539" spans="12:12">
      <c r="L19539" s="16" t="str">
        <f t="shared" si="561"/>
        <v>OP</v>
      </c>
    </row>
    <row r="19540" spans="12:12">
      <c r="L19540" s="16" t="str">
        <f t="shared" si="561"/>
        <v>OP</v>
      </c>
    </row>
    <row r="19541" spans="12:12">
      <c r="L19541" s="16" t="str">
        <f t="shared" si="561"/>
        <v>OP</v>
      </c>
    </row>
    <row r="19542" spans="12:12">
      <c r="L19542" s="16" t="str">
        <f t="shared" si="561"/>
        <v>OP</v>
      </c>
    </row>
    <row r="19543" spans="12:12">
      <c r="L19543" s="16" t="str">
        <f t="shared" si="561"/>
        <v>OP</v>
      </c>
    </row>
    <row r="19544" spans="12:12">
      <c r="L19544" s="16" t="str">
        <f t="shared" si="561"/>
        <v>OP</v>
      </c>
    </row>
    <row r="19545" spans="12:12">
      <c r="L19545" s="16" t="str">
        <f t="shared" si="561"/>
        <v>OP</v>
      </c>
    </row>
    <row r="19546" spans="12:12">
      <c r="L19546" s="16" t="str">
        <f t="shared" si="561"/>
        <v>OP</v>
      </c>
    </row>
    <row r="19547" spans="12:12">
      <c r="L19547" s="16" t="str">
        <f t="shared" si="561"/>
        <v>OP</v>
      </c>
    </row>
    <row r="19548" spans="12:12">
      <c r="L19548" s="16" t="str">
        <f t="shared" si="561"/>
        <v>OP</v>
      </c>
    </row>
    <row r="19549" spans="12:12">
      <c r="L19549" s="16" t="str">
        <f t="shared" si="561"/>
        <v>OP</v>
      </c>
    </row>
    <row r="19550" spans="12:12">
      <c r="L19550" s="16" t="str">
        <f t="shared" si="561"/>
        <v>OP</v>
      </c>
    </row>
    <row r="19551" spans="12:12">
      <c r="L19551" s="16" t="str">
        <f t="shared" si="561"/>
        <v>OP</v>
      </c>
    </row>
    <row r="19552" spans="12:12">
      <c r="L19552" s="16" t="str">
        <f t="shared" si="561"/>
        <v>OP</v>
      </c>
    </row>
    <row r="19553" spans="12:12">
      <c r="L19553" s="16" t="str">
        <f t="shared" si="561"/>
        <v>OP</v>
      </c>
    </row>
    <row r="19554" spans="12:12">
      <c r="L19554" s="16" t="str">
        <f t="shared" si="561"/>
        <v>OP</v>
      </c>
    </row>
    <row r="19555" spans="12:12">
      <c r="L19555" s="16" t="str">
        <f t="shared" si="561"/>
        <v>OP</v>
      </c>
    </row>
    <row r="19556" spans="12:12">
      <c r="L19556" s="16" t="str">
        <f t="shared" si="561"/>
        <v>OP</v>
      </c>
    </row>
    <row r="19557" spans="12:12">
      <c r="L19557" s="16" t="str">
        <f t="shared" si="561"/>
        <v>OP</v>
      </c>
    </row>
    <row r="19558" spans="12:12">
      <c r="L19558" s="16" t="str">
        <f t="shared" si="561"/>
        <v>OP</v>
      </c>
    </row>
    <row r="19559" spans="12:12">
      <c r="L19559" s="16" t="str">
        <f t="shared" si="561"/>
        <v>OP</v>
      </c>
    </row>
    <row r="19560" spans="12:12">
      <c r="L19560" s="16" t="str">
        <f t="shared" si="561"/>
        <v>OP</v>
      </c>
    </row>
    <row r="19561" spans="12:12">
      <c r="L19561" s="16" t="str">
        <f t="shared" si="561"/>
        <v>OP</v>
      </c>
    </row>
    <row r="19562" spans="12:12">
      <c r="L19562" s="16" t="str">
        <f t="shared" si="561"/>
        <v>OP</v>
      </c>
    </row>
    <row r="19563" spans="12:12">
      <c r="L19563" s="16" t="str">
        <f t="shared" si="561"/>
        <v>OP</v>
      </c>
    </row>
    <row r="19564" spans="12:12">
      <c r="L19564" s="16" t="str">
        <f t="shared" si="561"/>
        <v>OP</v>
      </c>
    </row>
    <row r="19565" spans="12:12">
      <c r="L19565" s="16" t="str">
        <f t="shared" si="561"/>
        <v>OP</v>
      </c>
    </row>
    <row r="19566" spans="12:12">
      <c r="L19566" s="16" t="str">
        <f t="shared" si="561"/>
        <v>OP</v>
      </c>
    </row>
    <row r="19567" spans="12:12">
      <c r="L19567" s="16" t="str">
        <f t="shared" si="561"/>
        <v>OP</v>
      </c>
    </row>
    <row r="19568" spans="12:12">
      <c r="L19568" s="16" t="str">
        <f t="shared" si="561"/>
        <v>OP</v>
      </c>
    </row>
    <row r="19569" spans="12:12">
      <c r="L19569" s="16" t="str">
        <f t="shared" si="561"/>
        <v>OP</v>
      </c>
    </row>
    <row r="19570" spans="12:12">
      <c r="L19570" s="16" t="str">
        <f t="shared" si="561"/>
        <v>OP</v>
      </c>
    </row>
    <row r="19571" spans="12:12">
      <c r="L19571" s="16" t="str">
        <f t="shared" si="561"/>
        <v>OP</v>
      </c>
    </row>
    <row r="19572" spans="12:12">
      <c r="L19572" s="16" t="str">
        <f t="shared" si="561"/>
        <v>OP</v>
      </c>
    </row>
    <row r="19573" spans="12:12">
      <c r="L19573" s="16" t="str">
        <f t="shared" si="561"/>
        <v>OP</v>
      </c>
    </row>
    <row r="19574" spans="12:12">
      <c r="L19574" s="16" t="str">
        <f t="shared" si="561"/>
        <v>OP</v>
      </c>
    </row>
    <row r="19575" spans="12:12">
      <c r="L19575" s="16" t="str">
        <f t="shared" si="561"/>
        <v>OP</v>
      </c>
    </row>
    <row r="19576" spans="12:12">
      <c r="L19576" s="16" t="str">
        <f t="shared" si="561"/>
        <v>OP</v>
      </c>
    </row>
    <row r="19577" spans="12:12">
      <c r="L19577" s="16" t="str">
        <f t="shared" si="561"/>
        <v>OP</v>
      </c>
    </row>
    <row r="19578" spans="12:12">
      <c r="L19578" s="16" t="str">
        <f t="shared" si="561"/>
        <v>OP</v>
      </c>
    </row>
    <row r="19579" spans="12:12">
      <c r="L19579" s="16" t="str">
        <f t="shared" si="561"/>
        <v>OP</v>
      </c>
    </row>
    <row r="19580" spans="12:12">
      <c r="L19580" s="16" t="str">
        <f t="shared" si="561"/>
        <v>OP</v>
      </c>
    </row>
    <row r="19581" spans="12:12">
      <c r="L19581" s="16" t="str">
        <f t="shared" si="561"/>
        <v>OP</v>
      </c>
    </row>
    <row r="19582" spans="12:12">
      <c r="L19582" s="16" t="str">
        <f t="shared" si="561"/>
        <v>OP</v>
      </c>
    </row>
    <row r="19583" spans="12:12">
      <c r="L19583" s="16" t="str">
        <f t="shared" si="561"/>
        <v>OP</v>
      </c>
    </row>
    <row r="19584" spans="12:12">
      <c r="L19584" s="16" t="str">
        <f t="shared" si="561"/>
        <v>OP</v>
      </c>
    </row>
    <row r="19585" spans="12:12">
      <c r="L19585" s="16" t="str">
        <f t="shared" si="561"/>
        <v>OP</v>
      </c>
    </row>
    <row r="19586" spans="12:12">
      <c r="L19586" s="16" t="str">
        <f t="shared" si="561"/>
        <v>OP</v>
      </c>
    </row>
    <row r="19587" spans="12:12">
      <c r="L19587" s="16" t="str">
        <f t="shared" si="561"/>
        <v>OP</v>
      </c>
    </row>
    <row r="19588" spans="12:12">
      <c r="L19588" s="16" t="str">
        <f t="shared" si="561"/>
        <v>OP</v>
      </c>
    </row>
    <row r="19589" spans="12:12">
      <c r="L19589" s="16" t="str">
        <f t="shared" si="561"/>
        <v>OP</v>
      </c>
    </row>
    <row r="19590" spans="12:12">
      <c r="L19590" s="16" t="str">
        <f t="shared" ref="L19590:L19653" si="562">IF(J19590&lt;0.9993,"OP","")</f>
        <v>OP</v>
      </c>
    </row>
    <row r="19591" spans="12:12">
      <c r="L19591" s="16" t="str">
        <f t="shared" si="562"/>
        <v>OP</v>
      </c>
    </row>
    <row r="19592" spans="12:12">
      <c r="L19592" s="16" t="str">
        <f t="shared" si="562"/>
        <v>OP</v>
      </c>
    </row>
    <row r="19593" spans="12:12">
      <c r="L19593" s="16" t="str">
        <f t="shared" si="562"/>
        <v>OP</v>
      </c>
    </row>
    <row r="19594" spans="12:12">
      <c r="L19594" s="16" t="str">
        <f t="shared" si="562"/>
        <v>OP</v>
      </c>
    </row>
    <row r="19595" spans="12:12">
      <c r="L19595" s="16" t="str">
        <f t="shared" si="562"/>
        <v>OP</v>
      </c>
    </row>
    <row r="19596" spans="12:12">
      <c r="L19596" s="16" t="str">
        <f t="shared" si="562"/>
        <v>OP</v>
      </c>
    </row>
    <row r="19597" spans="12:12">
      <c r="L19597" s="16" t="str">
        <f t="shared" si="562"/>
        <v>OP</v>
      </c>
    </row>
    <row r="19598" spans="12:12">
      <c r="L19598" s="16" t="str">
        <f t="shared" si="562"/>
        <v>OP</v>
      </c>
    </row>
    <row r="19599" spans="12:12">
      <c r="L19599" s="16" t="str">
        <f t="shared" si="562"/>
        <v>OP</v>
      </c>
    </row>
    <row r="19600" spans="12:12">
      <c r="L19600" s="16" t="str">
        <f t="shared" si="562"/>
        <v>OP</v>
      </c>
    </row>
    <row r="19601" spans="12:12">
      <c r="L19601" s="16" t="str">
        <f t="shared" si="562"/>
        <v>OP</v>
      </c>
    </row>
    <row r="19602" spans="12:12">
      <c r="L19602" s="16" t="str">
        <f t="shared" si="562"/>
        <v>OP</v>
      </c>
    </row>
    <row r="19603" spans="12:12">
      <c r="L19603" s="16" t="str">
        <f t="shared" si="562"/>
        <v>OP</v>
      </c>
    </row>
    <row r="19604" spans="12:12">
      <c r="L19604" s="16" t="str">
        <f t="shared" si="562"/>
        <v>OP</v>
      </c>
    </row>
    <row r="19605" spans="12:12">
      <c r="L19605" s="16" t="str">
        <f t="shared" si="562"/>
        <v>OP</v>
      </c>
    </row>
    <row r="19606" spans="12:12">
      <c r="L19606" s="16" t="str">
        <f t="shared" si="562"/>
        <v>OP</v>
      </c>
    </row>
    <row r="19607" spans="12:12">
      <c r="L19607" s="16" t="str">
        <f t="shared" si="562"/>
        <v>OP</v>
      </c>
    </row>
    <row r="19608" spans="12:12">
      <c r="L19608" s="16" t="str">
        <f t="shared" si="562"/>
        <v>OP</v>
      </c>
    </row>
    <row r="19609" spans="12:12">
      <c r="L19609" s="16" t="str">
        <f t="shared" si="562"/>
        <v>OP</v>
      </c>
    </row>
    <row r="19610" spans="12:12">
      <c r="L19610" s="16" t="str">
        <f t="shared" si="562"/>
        <v>OP</v>
      </c>
    </row>
    <row r="19611" spans="12:12">
      <c r="L19611" s="16" t="str">
        <f t="shared" si="562"/>
        <v>OP</v>
      </c>
    </row>
    <row r="19612" spans="12:12">
      <c r="L19612" s="16" t="str">
        <f t="shared" si="562"/>
        <v>OP</v>
      </c>
    </row>
    <row r="19613" spans="12:12">
      <c r="L19613" s="16" t="str">
        <f t="shared" si="562"/>
        <v>OP</v>
      </c>
    </row>
    <row r="19614" spans="12:12">
      <c r="L19614" s="16" t="str">
        <f t="shared" si="562"/>
        <v>OP</v>
      </c>
    </row>
    <row r="19615" spans="12:12">
      <c r="L19615" s="16" t="str">
        <f t="shared" si="562"/>
        <v>OP</v>
      </c>
    </row>
    <row r="19616" spans="12:12">
      <c r="L19616" s="16" t="str">
        <f t="shared" si="562"/>
        <v>OP</v>
      </c>
    </row>
    <row r="19617" spans="12:12">
      <c r="L19617" s="16" t="str">
        <f t="shared" si="562"/>
        <v>OP</v>
      </c>
    </row>
    <row r="19618" spans="12:12">
      <c r="L19618" s="16" t="str">
        <f t="shared" si="562"/>
        <v>OP</v>
      </c>
    </row>
    <row r="19619" spans="12:12">
      <c r="L19619" s="16" t="str">
        <f t="shared" si="562"/>
        <v>OP</v>
      </c>
    </row>
    <row r="19620" spans="12:12">
      <c r="L19620" s="16" t="str">
        <f t="shared" si="562"/>
        <v>OP</v>
      </c>
    </row>
    <row r="19621" spans="12:12">
      <c r="L19621" s="16" t="str">
        <f t="shared" si="562"/>
        <v>OP</v>
      </c>
    </row>
    <row r="19622" spans="12:12">
      <c r="L19622" s="16" t="str">
        <f t="shared" si="562"/>
        <v>OP</v>
      </c>
    </row>
    <row r="19623" spans="12:12">
      <c r="L19623" s="16" t="str">
        <f t="shared" si="562"/>
        <v>OP</v>
      </c>
    </row>
    <row r="19624" spans="12:12">
      <c r="L19624" s="16" t="str">
        <f t="shared" si="562"/>
        <v>OP</v>
      </c>
    </row>
    <row r="19625" spans="12:12">
      <c r="L19625" s="16" t="str">
        <f t="shared" si="562"/>
        <v>OP</v>
      </c>
    </row>
    <row r="19626" spans="12:12">
      <c r="L19626" s="16" t="str">
        <f t="shared" si="562"/>
        <v>OP</v>
      </c>
    </row>
    <row r="19627" spans="12:12">
      <c r="L19627" s="16" t="str">
        <f t="shared" si="562"/>
        <v>OP</v>
      </c>
    </row>
    <row r="19628" spans="12:12">
      <c r="L19628" s="16" t="str">
        <f t="shared" si="562"/>
        <v>OP</v>
      </c>
    </row>
    <row r="19629" spans="12:12">
      <c r="L19629" s="16" t="str">
        <f t="shared" si="562"/>
        <v>OP</v>
      </c>
    </row>
    <row r="19630" spans="12:12">
      <c r="L19630" s="16" t="str">
        <f t="shared" si="562"/>
        <v>OP</v>
      </c>
    </row>
    <row r="19631" spans="12:12">
      <c r="L19631" s="16" t="str">
        <f t="shared" si="562"/>
        <v>OP</v>
      </c>
    </row>
    <row r="19632" spans="12:12">
      <c r="L19632" s="16" t="str">
        <f t="shared" si="562"/>
        <v>OP</v>
      </c>
    </row>
    <row r="19633" spans="12:12">
      <c r="L19633" s="16" t="str">
        <f t="shared" si="562"/>
        <v>OP</v>
      </c>
    </row>
    <row r="19634" spans="12:12">
      <c r="L19634" s="16" t="str">
        <f t="shared" si="562"/>
        <v>OP</v>
      </c>
    </row>
    <row r="19635" spans="12:12">
      <c r="L19635" s="16" t="str">
        <f t="shared" si="562"/>
        <v>OP</v>
      </c>
    </row>
    <row r="19636" spans="12:12">
      <c r="L19636" s="16" t="str">
        <f t="shared" si="562"/>
        <v>OP</v>
      </c>
    </row>
    <row r="19637" spans="12:12">
      <c r="L19637" s="16" t="str">
        <f t="shared" si="562"/>
        <v>OP</v>
      </c>
    </row>
    <row r="19638" spans="12:12">
      <c r="L19638" s="16" t="str">
        <f t="shared" si="562"/>
        <v>OP</v>
      </c>
    </row>
    <row r="19639" spans="12:12">
      <c r="L19639" s="16" t="str">
        <f t="shared" si="562"/>
        <v>OP</v>
      </c>
    </row>
    <row r="19640" spans="12:12">
      <c r="L19640" s="16" t="str">
        <f t="shared" si="562"/>
        <v>OP</v>
      </c>
    </row>
    <row r="19641" spans="12:12">
      <c r="L19641" s="16" t="str">
        <f t="shared" si="562"/>
        <v>OP</v>
      </c>
    </row>
    <row r="19642" spans="12:12">
      <c r="L19642" s="16" t="str">
        <f t="shared" si="562"/>
        <v>OP</v>
      </c>
    </row>
    <row r="19643" spans="12:12">
      <c r="L19643" s="16" t="str">
        <f t="shared" si="562"/>
        <v>OP</v>
      </c>
    </row>
    <row r="19644" spans="12:12">
      <c r="L19644" s="16" t="str">
        <f t="shared" si="562"/>
        <v>OP</v>
      </c>
    </row>
    <row r="19645" spans="12:12">
      <c r="L19645" s="16" t="str">
        <f t="shared" si="562"/>
        <v>OP</v>
      </c>
    </row>
    <row r="19646" spans="12:12">
      <c r="L19646" s="16" t="str">
        <f t="shared" si="562"/>
        <v>OP</v>
      </c>
    </row>
    <row r="19647" spans="12:12">
      <c r="L19647" s="16" t="str">
        <f t="shared" si="562"/>
        <v>OP</v>
      </c>
    </row>
    <row r="19648" spans="12:12">
      <c r="L19648" s="16" t="str">
        <f t="shared" si="562"/>
        <v>OP</v>
      </c>
    </row>
    <row r="19649" spans="12:12">
      <c r="L19649" s="16" t="str">
        <f t="shared" si="562"/>
        <v>OP</v>
      </c>
    </row>
    <row r="19650" spans="12:12">
      <c r="L19650" s="16" t="str">
        <f t="shared" si="562"/>
        <v>OP</v>
      </c>
    </row>
    <row r="19651" spans="12:12">
      <c r="L19651" s="16" t="str">
        <f t="shared" si="562"/>
        <v>OP</v>
      </c>
    </row>
    <row r="19652" spans="12:12">
      <c r="L19652" s="16" t="str">
        <f t="shared" si="562"/>
        <v>OP</v>
      </c>
    </row>
    <row r="19653" spans="12:12">
      <c r="L19653" s="16" t="str">
        <f t="shared" si="562"/>
        <v>OP</v>
      </c>
    </row>
    <row r="19654" spans="12:12">
      <c r="L19654" s="16" t="str">
        <f t="shared" ref="L19654:L19717" si="563">IF(J19654&lt;0.9993,"OP","")</f>
        <v>OP</v>
      </c>
    </row>
    <row r="19655" spans="12:12">
      <c r="L19655" s="16" t="str">
        <f t="shared" si="563"/>
        <v>OP</v>
      </c>
    </row>
    <row r="19656" spans="12:12">
      <c r="L19656" s="16" t="str">
        <f t="shared" si="563"/>
        <v>OP</v>
      </c>
    </row>
    <row r="19657" spans="12:12">
      <c r="L19657" s="16" t="str">
        <f t="shared" si="563"/>
        <v>OP</v>
      </c>
    </row>
    <row r="19658" spans="12:12">
      <c r="L19658" s="16" t="str">
        <f t="shared" si="563"/>
        <v>OP</v>
      </c>
    </row>
    <row r="19659" spans="12:12">
      <c r="L19659" s="16" t="str">
        <f t="shared" si="563"/>
        <v>OP</v>
      </c>
    </row>
    <row r="19660" spans="12:12">
      <c r="L19660" s="16" t="str">
        <f t="shared" si="563"/>
        <v>OP</v>
      </c>
    </row>
    <row r="19661" spans="12:12">
      <c r="L19661" s="16" t="str">
        <f t="shared" si="563"/>
        <v>OP</v>
      </c>
    </row>
    <row r="19662" spans="12:12">
      <c r="L19662" s="16" t="str">
        <f t="shared" si="563"/>
        <v>OP</v>
      </c>
    </row>
    <row r="19663" spans="12:12">
      <c r="L19663" s="16" t="str">
        <f t="shared" si="563"/>
        <v>OP</v>
      </c>
    </row>
    <row r="19664" spans="12:12">
      <c r="L19664" s="16" t="str">
        <f t="shared" si="563"/>
        <v>OP</v>
      </c>
    </row>
    <row r="19665" spans="12:12">
      <c r="L19665" s="16" t="str">
        <f t="shared" si="563"/>
        <v>OP</v>
      </c>
    </row>
    <row r="19666" spans="12:12">
      <c r="L19666" s="16" t="str">
        <f t="shared" si="563"/>
        <v>OP</v>
      </c>
    </row>
    <row r="19667" spans="12:12">
      <c r="L19667" s="16" t="str">
        <f t="shared" si="563"/>
        <v>OP</v>
      </c>
    </row>
    <row r="19668" spans="12:12">
      <c r="L19668" s="16" t="str">
        <f t="shared" si="563"/>
        <v>OP</v>
      </c>
    </row>
    <row r="19669" spans="12:12">
      <c r="L19669" s="16" t="str">
        <f t="shared" si="563"/>
        <v>OP</v>
      </c>
    </row>
    <row r="19670" spans="12:12">
      <c r="L19670" s="16" t="str">
        <f t="shared" si="563"/>
        <v>OP</v>
      </c>
    </row>
    <row r="19671" spans="12:12">
      <c r="L19671" s="16" t="str">
        <f t="shared" si="563"/>
        <v>OP</v>
      </c>
    </row>
    <row r="19672" spans="12:12">
      <c r="L19672" s="16" t="str">
        <f t="shared" si="563"/>
        <v>OP</v>
      </c>
    </row>
    <row r="19673" spans="12:12">
      <c r="L19673" s="16" t="str">
        <f t="shared" si="563"/>
        <v>OP</v>
      </c>
    </row>
    <row r="19674" spans="12:12">
      <c r="L19674" s="16" t="str">
        <f t="shared" si="563"/>
        <v>OP</v>
      </c>
    </row>
    <row r="19675" spans="12:12">
      <c r="L19675" s="16" t="str">
        <f t="shared" si="563"/>
        <v>OP</v>
      </c>
    </row>
    <row r="19676" spans="12:12">
      <c r="L19676" s="16" t="str">
        <f t="shared" si="563"/>
        <v>OP</v>
      </c>
    </row>
    <row r="19677" spans="12:12">
      <c r="L19677" s="16" t="str">
        <f t="shared" si="563"/>
        <v>OP</v>
      </c>
    </row>
    <row r="19678" spans="12:12">
      <c r="L19678" s="16" t="str">
        <f t="shared" si="563"/>
        <v>OP</v>
      </c>
    </row>
    <row r="19679" spans="12:12">
      <c r="L19679" s="16" t="str">
        <f t="shared" si="563"/>
        <v>OP</v>
      </c>
    </row>
    <row r="19680" spans="12:12">
      <c r="L19680" s="16" t="str">
        <f t="shared" si="563"/>
        <v>OP</v>
      </c>
    </row>
    <row r="19681" spans="12:12">
      <c r="L19681" s="16" t="str">
        <f t="shared" si="563"/>
        <v>OP</v>
      </c>
    </row>
    <row r="19682" spans="12:12">
      <c r="L19682" s="16" t="str">
        <f t="shared" si="563"/>
        <v>OP</v>
      </c>
    </row>
    <row r="19683" spans="12:12">
      <c r="L19683" s="16" t="str">
        <f t="shared" si="563"/>
        <v>OP</v>
      </c>
    </row>
    <row r="19684" spans="12:12">
      <c r="L19684" s="16" t="str">
        <f t="shared" si="563"/>
        <v>OP</v>
      </c>
    </row>
    <row r="19685" spans="12:12">
      <c r="L19685" s="16" t="str">
        <f t="shared" si="563"/>
        <v>OP</v>
      </c>
    </row>
    <row r="19686" spans="12:12">
      <c r="L19686" s="16" t="str">
        <f t="shared" si="563"/>
        <v>OP</v>
      </c>
    </row>
    <row r="19687" spans="12:12">
      <c r="L19687" s="16" t="str">
        <f t="shared" si="563"/>
        <v>OP</v>
      </c>
    </row>
    <row r="19688" spans="12:12">
      <c r="L19688" s="16" t="str">
        <f t="shared" si="563"/>
        <v>OP</v>
      </c>
    </row>
    <row r="19689" spans="12:12">
      <c r="L19689" s="16" t="str">
        <f t="shared" si="563"/>
        <v>OP</v>
      </c>
    </row>
    <row r="19690" spans="12:12">
      <c r="L19690" s="16" t="str">
        <f t="shared" si="563"/>
        <v>OP</v>
      </c>
    </row>
    <row r="19691" spans="12:12">
      <c r="L19691" s="16" t="str">
        <f t="shared" si="563"/>
        <v>OP</v>
      </c>
    </row>
    <row r="19692" spans="12:12">
      <c r="L19692" s="16" t="str">
        <f t="shared" si="563"/>
        <v>OP</v>
      </c>
    </row>
    <row r="19693" spans="12:12">
      <c r="L19693" s="16" t="str">
        <f t="shared" si="563"/>
        <v>OP</v>
      </c>
    </row>
    <row r="19694" spans="12:12">
      <c r="L19694" s="16" t="str">
        <f t="shared" si="563"/>
        <v>OP</v>
      </c>
    </row>
    <row r="19695" spans="12:12">
      <c r="L19695" s="16" t="str">
        <f t="shared" si="563"/>
        <v>OP</v>
      </c>
    </row>
    <row r="19696" spans="12:12">
      <c r="L19696" s="16" t="str">
        <f t="shared" si="563"/>
        <v>OP</v>
      </c>
    </row>
    <row r="19697" spans="12:12">
      <c r="L19697" s="16" t="str">
        <f t="shared" si="563"/>
        <v>OP</v>
      </c>
    </row>
    <row r="19698" spans="12:12">
      <c r="L19698" s="16" t="str">
        <f t="shared" si="563"/>
        <v>OP</v>
      </c>
    </row>
    <row r="19699" spans="12:12">
      <c r="L19699" s="16" t="str">
        <f t="shared" si="563"/>
        <v>OP</v>
      </c>
    </row>
    <row r="19700" spans="12:12">
      <c r="L19700" s="16" t="str">
        <f t="shared" si="563"/>
        <v>OP</v>
      </c>
    </row>
    <row r="19701" spans="12:12">
      <c r="L19701" s="16" t="str">
        <f t="shared" si="563"/>
        <v>OP</v>
      </c>
    </row>
    <row r="19702" spans="12:12">
      <c r="L19702" s="16" t="str">
        <f t="shared" si="563"/>
        <v>OP</v>
      </c>
    </row>
    <row r="19703" spans="12:12">
      <c r="L19703" s="16" t="str">
        <f t="shared" si="563"/>
        <v>OP</v>
      </c>
    </row>
    <row r="19704" spans="12:12">
      <c r="L19704" s="16" t="str">
        <f t="shared" si="563"/>
        <v>OP</v>
      </c>
    </row>
    <row r="19705" spans="12:12">
      <c r="L19705" s="16" t="str">
        <f t="shared" si="563"/>
        <v>OP</v>
      </c>
    </row>
    <row r="19706" spans="12:12">
      <c r="L19706" s="16" t="str">
        <f t="shared" si="563"/>
        <v>OP</v>
      </c>
    </row>
    <row r="19707" spans="12:12">
      <c r="L19707" s="16" t="str">
        <f t="shared" si="563"/>
        <v>OP</v>
      </c>
    </row>
    <row r="19708" spans="12:12">
      <c r="L19708" s="16" t="str">
        <f t="shared" si="563"/>
        <v>OP</v>
      </c>
    </row>
    <row r="19709" spans="12:12">
      <c r="L19709" s="16" t="str">
        <f t="shared" si="563"/>
        <v>OP</v>
      </c>
    </row>
    <row r="19710" spans="12:12">
      <c r="L19710" s="16" t="str">
        <f t="shared" si="563"/>
        <v>OP</v>
      </c>
    </row>
    <row r="19711" spans="12:12">
      <c r="L19711" s="16" t="str">
        <f t="shared" si="563"/>
        <v>OP</v>
      </c>
    </row>
    <row r="19712" spans="12:12">
      <c r="L19712" s="16" t="str">
        <f t="shared" si="563"/>
        <v>OP</v>
      </c>
    </row>
    <row r="19713" spans="12:12">
      <c r="L19713" s="16" t="str">
        <f t="shared" si="563"/>
        <v>OP</v>
      </c>
    </row>
    <row r="19714" spans="12:12">
      <c r="L19714" s="16" t="str">
        <f t="shared" si="563"/>
        <v>OP</v>
      </c>
    </row>
    <row r="19715" spans="12:12">
      <c r="L19715" s="16" t="str">
        <f t="shared" si="563"/>
        <v>OP</v>
      </c>
    </row>
    <row r="19716" spans="12:12">
      <c r="L19716" s="16" t="str">
        <f t="shared" si="563"/>
        <v>OP</v>
      </c>
    </row>
    <row r="19717" spans="12:12">
      <c r="L19717" s="16" t="str">
        <f t="shared" si="563"/>
        <v>OP</v>
      </c>
    </row>
    <row r="19718" spans="12:12">
      <c r="L19718" s="16" t="str">
        <f t="shared" ref="L19718:L19781" si="564">IF(J19718&lt;0.9993,"OP","")</f>
        <v>OP</v>
      </c>
    </row>
    <row r="19719" spans="12:12">
      <c r="L19719" s="16" t="str">
        <f t="shared" si="564"/>
        <v>OP</v>
      </c>
    </row>
    <row r="19720" spans="12:12">
      <c r="L19720" s="16" t="str">
        <f t="shared" si="564"/>
        <v>OP</v>
      </c>
    </row>
    <row r="19721" spans="12:12">
      <c r="L19721" s="16" t="str">
        <f t="shared" si="564"/>
        <v>OP</v>
      </c>
    </row>
    <row r="19722" spans="12:12">
      <c r="L19722" s="16" t="str">
        <f t="shared" si="564"/>
        <v>OP</v>
      </c>
    </row>
    <row r="19723" spans="12:12">
      <c r="L19723" s="16" t="str">
        <f t="shared" si="564"/>
        <v>OP</v>
      </c>
    </row>
    <row r="19724" spans="12:12">
      <c r="L19724" s="16" t="str">
        <f t="shared" si="564"/>
        <v>OP</v>
      </c>
    </row>
    <row r="19725" spans="12:12">
      <c r="L19725" s="16" t="str">
        <f t="shared" si="564"/>
        <v>OP</v>
      </c>
    </row>
    <row r="19726" spans="12:12">
      <c r="L19726" s="16" t="str">
        <f t="shared" si="564"/>
        <v>OP</v>
      </c>
    </row>
    <row r="19727" spans="12:12">
      <c r="L19727" s="16" t="str">
        <f t="shared" si="564"/>
        <v>OP</v>
      </c>
    </row>
    <row r="19728" spans="12:12">
      <c r="L19728" s="16" t="str">
        <f t="shared" si="564"/>
        <v>OP</v>
      </c>
    </row>
    <row r="19729" spans="12:12">
      <c r="L19729" s="16" t="str">
        <f t="shared" si="564"/>
        <v>OP</v>
      </c>
    </row>
    <row r="19730" spans="12:12">
      <c r="L19730" s="16" t="str">
        <f t="shared" si="564"/>
        <v>OP</v>
      </c>
    </row>
    <row r="19731" spans="12:12">
      <c r="L19731" s="16" t="str">
        <f t="shared" si="564"/>
        <v>OP</v>
      </c>
    </row>
    <row r="19732" spans="12:12">
      <c r="L19732" s="16" t="str">
        <f t="shared" si="564"/>
        <v>OP</v>
      </c>
    </row>
    <row r="19733" spans="12:12">
      <c r="L19733" s="16" t="str">
        <f t="shared" si="564"/>
        <v>OP</v>
      </c>
    </row>
    <row r="19734" spans="12:12">
      <c r="L19734" s="16" t="str">
        <f t="shared" si="564"/>
        <v>OP</v>
      </c>
    </row>
    <row r="19735" spans="12:12">
      <c r="L19735" s="16" t="str">
        <f t="shared" si="564"/>
        <v>OP</v>
      </c>
    </row>
    <row r="19736" spans="12:12">
      <c r="L19736" s="16" t="str">
        <f t="shared" si="564"/>
        <v>OP</v>
      </c>
    </row>
    <row r="19737" spans="12:12">
      <c r="L19737" s="16" t="str">
        <f t="shared" si="564"/>
        <v>OP</v>
      </c>
    </row>
    <row r="19738" spans="12:12">
      <c r="L19738" s="16" t="str">
        <f t="shared" si="564"/>
        <v>OP</v>
      </c>
    </row>
    <row r="19739" spans="12:12">
      <c r="L19739" s="16" t="str">
        <f t="shared" si="564"/>
        <v>OP</v>
      </c>
    </row>
    <row r="19740" spans="12:12">
      <c r="L19740" s="16" t="str">
        <f t="shared" si="564"/>
        <v>OP</v>
      </c>
    </row>
    <row r="19741" spans="12:12">
      <c r="L19741" s="16" t="str">
        <f t="shared" si="564"/>
        <v>OP</v>
      </c>
    </row>
    <row r="19742" spans="12:12">
      <c r="L19742" s="16" t="str">
        <f t="shared" si="564"/>
        <v>OP</v>
      </c>
    </row>
    <row r="19743" spans="12:12">
      <c r="L19743" s="16" t="str">
        <f t="shared" si="564"/>
        <v>OP</v>
      </c>
    </row>
    <row r="19744" spans="12:12">
      <c r="L19744" s="16" t="str">
        <f t="shared" si="564"/>
        <v>OP</v>
      </c>
    </row>
    <row r="19745" spans="12:12">
      <c r="L19745" s="16" t="str">
        <f t="shared" si="564"/>
        <v>OP</v>
      </c>
    </row>
    <row r="19746" spans="12:12">
      <c r="L19746" s="16" t="str">
        <f t="shared" si="564"/>
        <v>OP</v>
      </c>
    </row>
    <row r="19747" spans="12:12">
      <c r="L19747" s="16" t="str">
        <f t="shared" si="564"/>
        <v>OP</v>
      </c>
    </row>
    <row r="19748" spans="12:12">
      <c r="L19748" s="16" t="str">
        <f t="shared" si="564"/>
        <v>OP</v>
      </c>
    </row>
    <row r="19749" spans="12:12">
      <c r="L19749" s="16" t="str">
        <f t="shared" si="564"/>
        <v>OP</v>
      </c>
    </row>
    <row r="19750" spans="12:12">
      <c r="L19750" s="16" t="str">
        <f t="shared" si="564"/>
        <v>OP</v>
      </c>
    </row>
    <row r="19751" spans="12:12">
      <c r="L19751" s="16" t="str">
        <f t="shared" si="564"/>
        <v>OP</v>
      </c>
    </row>
    <row r="19752" spans="12:12">
      <c r="L19752" s="16" t="str">
        <f t="shared" si="564"/>
        <v>OP</v>
      </c>
    </row>
    <row r="19753" spans="12:12">
      <c r="L19753" s="16" t="str">
        <f t="shared" si="564"/>
        <v>OP</v>
      </c>
    </row>
    <row r="19754" spans="12:12">
      <c r="L19754" s="16" t="str">
        <f t="shared" si="564"/>
        <v>OP</v>
      </c>
    </row>
    <row r="19755" spans="12:12">
      <c r="L19755" s="16" t="str">
        <f t="shared" si="564"/>
        <v>OP</v>
      </c>
    </row>
    <row r="19756" spans="12:12">
      <c r="L19756" s="16" t="str">
        <f t="shared" si="564"/>
        <v>OP</v>
      </c>
    </row>
    <row r="19757" spans="12:12">
      <c r="L19757" s="16" t="str">
        <f t="shared" si="564"/>
        <v>OP</v>
      </c>
    </row>
    <row r="19758" spans="12:12">
      <c r="L19758" s="16" t="str">
        <f t="shared" si="564"/>
        <v>OP</v>
      </c>
    </row>
    <row r="19759" spans="12:12">
      <c r="L19759" s="16" t="str">
        <f t="shared" si="564"/>
        <v>OP</v>
      </c>
    </row>
    <row r="19760" spans="12:12">
      <c r="L19760" s="16" t="str">
        <f t="shared" si="564"/>
        <v>OP</v>
      </c>
    </row>
    <row r="19761" spans="12:12">
      <c r="L19761" s="16" t="str">
        <f t="shared" si="564"/>
        <v>OP</v>
      </c>
    </row>
    <row r="19762" spans="12:12">
      <c r="L19762" s="16" t="str">
        <f t="shared" si="564"/>
        <v>OP</v>
      </c>
    </row>
    <row r="19763" spans="12:12">
      <c r="L19763" s="16" t="str">
        <f t="shared" si="564"/>
        <v>OP</v>
      </c>
    </row>
    <row r="19764" spans="12:12">
      <c r="L19764" s="16" t="str">
        <f t="shared" si="564"/>
        <v>OP</v>
      </c>
    </row>
    <row r="19765" spans="12:12">
      <c r="L19765" s="16" t="str">
        <f t="shared" si="564"/>
        <v>OP</v>
      </c>
    </row>
    <row r="19766" spans="12:12">
      <c r="L19766" s="16" t="str">
        <f t="shared" si="564"/>
        <v>OP</v>
      </c>
    </row>
    <row r="19767" spans="12:12">
      <c r="L19767" s="16" t="str">
        <f t="shared" si="564"/>
        <v>OP</v>
      </c>
    </row>
    <row r="19768" spans="12:12">
      <c r="L19768" s="16" t="str">
        <f t="shared" si="564"/>
        <v>OP</v>
      </c>
    </row>
    <row r="19769" spans="12:12">
      <c r="L19769" s="16" t="str">
        <f t="shared" si="564"/>
        <v>OP</v>
      </c>
    </row>
    <row r="19770" spans="12:12">
      <c r="L19770" s="16" t="str">
        <f t="shared" si="564"/>
        <v>OP</v>
      </c>
    </row>
    <row r="19771" spans="12:12">
      <c r="L19771" s="16" t="str">
        <f t="shared" si="564"/>
        <v>OP</v>
      </c>
    </row>
    <row r="19772" spans="12:12">
      <c r="L19772" s="16" t="str">
        <f t="shared" si="564"/>
        <v>OP</v>
      </c>
    </row>
    <row r="19773" spans="12:12">
      <c r="L19773" s="16" t="str">
        <f t="shared" si="564"/>
        <v>OP</v>
      </c>
    </row>
    <row r="19774" spans="12:12">
      <c r="L19774" s="16" t="str">
        <f t="shared" si="564"/>
        <v>OP</v>
      </c>
    </row>
    <row r="19775" spans="12:12">
      <c r="L19775" s="16" t="str">
        <f t="shared" si="564"/>
        <v>OP</v>
      </c>
    </row>
    <row r="19776" spans="12:12">
      <c r="L19776" s="16" t="str">
        <f t="shared" si="564"/>
        <v>OP</v>
      </c>
    </row>
    <row r="19777" spans="12:12">
      <c r="L19777" s="16" t="str">
        <f t="shared" si="564"/>
        <v>OP</v>
      </c>
    </row>
    <row r="19778" spans="12:12">
      <c r="L19778" s="16" t="str">
        <f t="shared" si="564"/>
        <v>OP</v>
      </c>
    </row>
    <row r="19779" spans="12:12">
      <c r="L19779" s="16" t="str">
        <f t="shared" si="564"/>
        <v>OP</v>
      </c>
    </row>
    <row r="19780" spans="12:12">
      <c r="L19780" s="16" t="str">
        <f t="shared" si="564"/>
        <v>OP</v>
      </c>
    </row>
    <row r="19781" spans="12:12">
      <c r="L19781" s="16" t="str">
        <f t="shared" si="564"/>
        <v>OP</v>
      </c>
    </row>
    <row r="19782" spans="12:12">
      <c r="L19782" s="16" t="str">
        <f t="shared" ref="L19782:L19845" si="565">IF(J19782&lt;0.9993,"OP","")</f>
        <v>OP</v>
      </c>
    </row>
    <row r="19783" spans="12:12">
      <c r="L19783" s="16" t="str">
        <f t="shared" si="565"/>
        <v>OP</v>
      </c>
    </row>
    <row r="19784" spans="12:12">
      <c r="L19784" s="16" t="str">
        <f t="shared" si="565"/>
        <v>OP</v>
      </c>
    </row>
    <row r="19785" spans="12:12">
      <c r="L19785" s="16" t="str">
        <f t="shared" si="565"/>
        <v>OP</v>
      </c>
    </row>
    <row r="19786" spans="12:12">
      <c r="L19786" s="16" t="str">
        <f t="shared" si="565"/>
        <v>OP</v>
      </c>
    </row>
    <row r="19787" spans="12:12">
      <c r="L19787" s="16" t="str">
        <f t="shared" si="565"/>
        <v>OP</v>
      </c>
    </row>
    <row r="19788" spans="12:12">
      <c r="L19788" s="16" t="str">
        <f t="shared" si="565"/>
        <v>OP</v>
      </c>
    </row>
    <row r="19789" spans="12:12">
      <c r="L19789" s="16" t="str">
        <f t="shared" si="565"/>
        <v>OP</v>
      </c>
    </row>
    <row r="19790" spans="12:12">
      <c r="L19790" s="16" t="str">
        <f t="shared" si="565"/>
        <v>OP</v>
      </c>
    </row>
    <row r="19791" spans="12:12">
      <c r="L19791" s="16" t="str">
        <f t="shared" si="565"/>
        <v>OP</v>
      </c>
    </row>
    <row r="19792" spans="12:12">
      <c r="L19792" s="16" t="str">
        <f t="shared" si="565"/>
        <v>OP</v>
      </c>
    </row>
    <row r="19793" spans="12:12">
      <c r="L19793" s="16" t="str">
        <f t="shared" si="565"/>
        <v>OP</v>
      </c>
    </row>
    <row r="19794" spans="12:12">
      <c r="L19794" s="16" t="str">
        <f t="shared" si="565"/>
        <v>OP</v>
      </c>
    </row>
    <row r="19795" spans="12:12">
      <c r="L19795" s="16" t="str">
        <f t="shared" si="565"/>
        <v>OP</v>
      </c>
    </row>
    <row r="19796" spans="12:12">
      <c r="L19796" s="16" t="str">
        <f t="shared" si="565"/>
        <v>OP</v>
      </c>
    </row>
    <row r="19797" spans="12:12">
      <c r="L19797" s="16" t="str">
        <f t="shared" si="565"/>
        <v>OP</v>
      </c>
    </row>
    <row r="19798" spans="12:12">
      <c r="L19798" s="16" t="str">
        <f t="shared" si="565"/>
        <v>OP</v>
      </c>
    </row>
    <row r="19799" spans="12:12">
      <c r="L19799" s="16" t="str">
        <f t="shared" si="565"/>
        <v>OP</v>
      </c>
    </row>
    <row r="19800" spans="12:12">
      <c r="L19800" s="16" t="str">
        <f t="shared" si="565"/>
        <v>OP</v>
      </c>
    </row>
    <row r="19801" spans="12:12">
      <c r="L19801" s="16" t="str">
        <f t="shared" si="565"/>
        <v>OP</v>
      </c>
    </row>
    <row r="19802" spans="12:12">
      <c r="L19802" s="16" t="str">
        <f t="shared" si="565"/>
        <v>OP</v>
      </c>
    </row>
    <row r="19803" spans="12:12">
      <c r="L19803" s="16" t="str">
        <f t="shared" si="565"/>
        <v>OP</v>
      </c>
    </row>
    <row r="19804" spans="12:12">
      <c r="L19804" s="16" t="str">
        <f t="shared" si="565"/>
        <v>OP</v>
      </c>
    </row>
    <row r="19805" spans="12:12">
      <c r="L19805" s="16" t="str">
        <f t="shared" si="565"/>
        <v>OP</v>
      </c>
    </row>
    <row r="19806" spans="12:12">
      <c r="L19806" s="16" t="str">
        <f t="shared" si="565"/>
        <v>OP</v>
      </c>
    </row>
    <row r="19807" spans="12:12">
      <c r="L19807" s="16" t="str">
        <f t="shared" si="565"/>
        <v>OP</v>
      </c>
    </row>
    <row r="19808" spans="12:12">
      <c r="L19808" s="16" t="str">
        <f t="shared" si="565"/>
        <v>OP</v>
      </c>
    </row>
    <row r="19809" spans="12:12">
      <c r="L19809" s="16" t="str">
        <f t="shared" si="565"/>
        <v>OP</v>
      </c>
    </row>
    <row r="19810" spans="12:12">
      <c r="L19810" s="16" t="str">
        <f t="shared" si="565"/>
        <v>OP</v>
      </c>
    </row>
    <row r="19811" spans="12:12">
      <c r="L19811" s="16" t="str">
        <f t="shared" si="565"/>
        <v>OP</v>
      </c>
    </row>
    <row r="19812" spans="12:12">
      <c r="L19812" s="16" t="str">
        <f t="shared" si="565"/>
        <v>OP</v>
      </c>
    </row>
    <row r="19813" spans="12:12">
      <c r="L19813" s="16" t="str">
        <f t="shared" si="565"/>
        <v>OP</v>
      </c>
    </row>
    <row r="19814" spans="12:12">
      <c r="L19814" s="16" t="str">
        <f t="shared" si="565"/>
        <v>OP</v>
      </c>
    </row>
    <row r="19815" spans="12:12">
      <c r="L19815" s="16" t="str">
        <f t="shared" si="565"/>
        <v>OP</v>
      </c>
    </row>
    <row r="19816" spans="12:12">
      <c r="L19816" s="16" t="str">
        <f t="shared" si="565"/>
        <v>OP</v>
      </c>
    </row>
    <row r="19817" spans="12:12">
      <c r="L19817" s="16" t="str">
        <f t="shared" si="565"/>
        <v>OP</v>
      </c>
    </row>
    <row r="19818" spans="12:12">
      <c r="L19818" s="16" t="str">
        <f t="shared" si="565"/>
        <v>OP</v>
      </c>
    </row>
    <row r="19819" spans="12:12">
      <c r="L19819" s="16" t="str">
        <f t="shared" si="565"/>
        <v>OP</v>
      </c>
    </row>
    <row r="19820" spans="12:12">
      <c r="L19820" s="16" t="str">
        <f t="shared" si="565"/>
        <v>OP</v>
      </c>
    </row>
    <row r="19821" spans="12:12">
      <c r="L19821" s="16" t="str">
        <f t="shared" si="565"/>
        <v>OP</v>
      </c>
    </row>
    <row r="19822" spans="12:12">
      <c r="L19822" s="16" t="str">
        <f t="shared" si="565"/>
        <v>OP</v>
      </c>
    </row>
    <row r="19823" spans="12:12">
      <c r="L19823" s="16" t="str">
        <f t="shared" si="565"/>
        <v>OP</v>
      </c>
    </row>
    <row r="19824" spans="12:12">
      <c r="L19824" s="16" t="str">
        <f t="shared" si="565"/>
        <v>OP</v>
      </c>
    </row>
    <row r="19825" spans="12:12">
      <c r="L19825" s="16" t="str">
        <f t="shared" si="565"/>
        <v>OP</v>
      </c>
    </row>
    <row r="19826" spans="12:12">
      <c r="L19826" s="16" t="str">
        <f t="shared" si="565"/>
        <v>OP</v>
      </c>
    </row>
    <row r="19827" spans="12:12">
      <c r="L19827" s="16" t="str">
        <f t="shared" si="565"/>
        <v>OP</v>
      </c>
    </row>
    <row r="19828" spans="12:12">
      <c r="L19828" s="16" t="str">
        <f t="shared" si="565"/>
        <v>OP</v>
      </c>
    </row>
    <row r="19829" spans="12:12">
      <c r="L19829" s="16" t="str">
        <f t="shared" si="565"/>
        <v>OP</v>
      </c>
    </row>
    <row r="19830" spans="12:12">
      <c r="L19830" s="16" t="str">
        <f t="shared" si="565"/>
        <v>OP</v>
      </c>
    </row>
    <row r="19831" spans="12:12">
      <c r="L19831" s="16" t="str">
        <f t="shared" si="565"/>
        <v>OP</v>
      </c>
    </row>
    <row r="19832" spans="12:12">
      <c r="L19832" s="16" t="str">
        <f t="shared" si="565"/>
        <v>OP</v>
      </c>
    </row>
    <row r="19833" spans="12:12">
      <c r="L19833" s="16" t="str">
        <f t="shared" si="565"/>
        <v>OP</v>
      </c>
    </row>
    <row r="19834" spans="12:12">
      <c r="L19834" s="16" t="str">
        <f t="shared" si="565"/>
        <v>OP</v>
      </c>
    </row>
    <row r="19835" spans="12:12">
      <c r="L19835" s="16" t="str">
        <f t="shared" si="565"/>
        <v>OP</v>
      </c>
    </row>
    <row r="19836" spans="12:12">
      <c r="L19836" s="16" t="str">
        <f t="shared" si="565"/>
        <v>OP</v>
      </c>
    </row>
    <row r="19837" spans="12:12">
      <c r="L19837" s="16" t="str">
        <f t="shared" si="565"/>
        <v>OP</v>
      </c>
    </row>
    <row r="19838" spans="12:12">
      <c r="L19838" s="16" t="str">
        <f t="shared" si="565"/>
        <v>OP</v>
      </c>
    </row>
    <row r="19839" spans="12:12">
      <c r="L19839" s="16" t="str">
        <f t="shared" si="565"/>
        <v>OP</v>
      </c>
    </row>
    <row r="19840" spans="12:12">
      <c r="L19840" s="16" t="str">
        <f t="shared" si="565"/>
        <v>OP</v>
      </c>
    </row>
    <row r="19841" spans="12:12">
      <c r="L19841" s="16" t="str">
        <f t="shared" si="565"/>
        <v>OP</v>
      </c>
    </row>
    <row r="19842" spans="12:12">
      <c r="L19842" s="16" t="str">
        <f t="shared" si="565"/>
        <v>OP</v>
      </c>
    </row>
    <row r="19843" spans="12:12">
      <c r="L19843" s="16" t="str">
        <f t="shared" si="565"/>
        <v>OP</v>
      </c>
    </row>
    <row r="19844" spans="12:12">
      <c r="L19844" s="16" t="str">
        <f t="shared" si="565"/>
        <v>OP</v>
      </c>
    </row>
    <row r="19845" spans="12:12">
      <c r="L19845" s="16" t="str">
        <f t="shared" si="565"/>
        <v>OP</v>
      </c>
    </row>
    <row r="19846" spans="12:12">
      <c r="L19846" s="16" t="str">
        <f t="shared" ref="L19846:L19909" si="566">IF(J19846&lt;0.9993,"OP","")</f>
        <v>OP</v>
      </c>
    </row>
    <row r="19847" spans="12:12">
      <c r="L19847" s="16" t="str">
        <f t="shared" si="566"/>
        <v>OP</v>
      </c>
    </row>
    <row r="19848" spans="12:12">
      <c r="L19848" s="16" t="str">
        <f t="shared" si="566"/>
        <v>OP</v>
      </c>
    </row>
    <row r="19849" spans="12:12">
      <c r="L19849" s="16" t="str">
        <f t="shared" si="566"/>
        <v>OP</v>
      </c>
    </row>
    <row r="19850" spans="12:12">
      <c r="L19850" s="16" t="str">
        <f t="shared" si="566"/>
        <v>OP</v>
      </c>
    </row>
    <row r="19851" spans="12:12">
      <c r="L19851" s="16" t="str">
        <f t="shared" si="566"/>
        <v>OP</v>
      </c>
    </row>
    <row r="19852" spans="12:12">
      <c r="L19852" s="16" t="str">
        <f t="shared" si="566"/>
        <v>OP</v>
      </c>
    </row>
    <row r="19853" spans="12:12">
      <c r="L19853" s="16" t="str">
        <f t="shared" si="566"/>
        <v>OP</v>
      </c>
    </row>
    <row r="19854" spans="12:12">
      <c r="L19854" s="16" t="str">
        <f t="shared" si="566"/>
        <v>OP</v>
      </c>
    </row>
    <row r="19855" spans="12:12">
      <c r="L19855" s="16" t="str">
        <f t="shared" si="566"/>
        <v>OP</v>
      </c>
    </row>
    <row r="19856" spans="12:12">
      <c r="L19856" s="16" t="str">
        <f t="shared" si="566"/>
        <v>OP</v>
      </c>
    </row>
    <row r="19857" spans="12:12">
      <c r="L19857" s="16" t="str">
        <f t="shared" si="566"/>
        <v>OP</v>
      </c>
    </row>
    <row r="19858" spans="12:12">
      <c r="L19858" s="16" t="str">
        <f t="shared" si="566"/>
        <v>OP</v>
      </c>
    </row>
    <row r="19859" spans="12:12">
      <c r="L19859" s="16" t="str">
        <f t="shared" si="566"/>
        <v>OP</v>
      </c>
    </row>
    <row r="19860" spans="12:12">
      <c r="L19860" s="16" t="str">
        <f t="shared" si="566"/>
        <v>OP</v>
      </c>
    </row>
    <row r="19861" spans="12:12">
      <c r="L19861" s="16" t="str">
        <f t="shared" si="566"/>
        <v>OP</v>
      </c>
    </row>
    <row r="19862" spans="12:12">
      <c r="L19862" s="16" t="str">
        <f t="shared" si="566"/>
        <v>OP</v>
      </c>
    </row>
    <row r="19863" spans="12:12">
      <c r="L19863" s="16" t="str">
        <f t="shared" si="566"/>
        <v>OP</v>
      </c>
    </row>
    <row r="19864" spans="12:12">
      <c r="L19864" s="16" t="str">
        <f t="shared" si="566"/>
        <v>OP</v>
      </c>
    </row>
    <row r="19865" spans="12:12">
      <c r="L19865" s="16" t="str">
        <f t="shared" si="566"/>
        <v>OP</v>
      </c>
    </row>
    <row r="19866" spans="12:12">
      <c r="L19866" s="16" t="str">
        <f t="shared" si="566"/>
        <v>OP</v>
      </c>
    </row>
    <row r="19867" spans="12:12">
      <c r="L19867" s="16" t="str">
        <f t="shared" si="566"/>
        <v>OP</v>
      </c>
    </row>
    <row r="19868" spans="12:12">
      <c r="L19868" s="16" t="str">
        <f t="shared" si="566"/>
        <v>OP</v>
      </c>
    </row>
    <row r="19869" spans="12:12">
      <c r="L19869" s="16" t="str">
        <f t="shared" si="566"/>
        <v>OP</v>
      </c>
    </row>
    <row r="19870" spans="12:12">
      <c r="L19870" s="16" t="str">
        <f t="shared" si="566"/>
        <v>OP</v>
      </c>
    </row>
    <row r="19871" spans="12:12">
      <c r="L19871" s="16" t="str">
        <f t="shared" si="566"/>
        <v>OP</v>
      </c>
    </row>
    <row r="19872" spans="12:12">
      <c r="L19872" s="16" t="str">
        <f t="shared" si="566"/>
        <v>OP</v>
      </c>
    </row>
    <row r="19873" spans="12:12">
      <c r="L19873" s="16" t="str">
        <f t="shared" si="566"/>
        <v>OP</v>
      </c>
    </row>
    <row r="19874" spans="12:12">
      <c r="L19874" s="16" t="str">
        <f t="shared" si="566"/>
        <v>OP</v>
      </c>
    </row>
    <row r="19875" spans="12:12">
      <c r="L19875" s="16" t="str">
        <f t="shared" si="566"/>
        <v>OP</v>
      </c>
    </row>
    <row r="19876" spans="12:12">
      <c r="L19876" s="16" t="str">
        <f t="shared" si="566"/>
        <v>OP</v>
      </c>
    </row>
    <row r="19877" spans="12:12">
      <c r="L19877" s="16" t="str">
        <f t="shared" si="566"/>
        <v>OP</v>
      </c>
    </row>
    <row r="19878" spans="12:12">
      <c r="L19878" s="16" t="str">
        <f t="shared" si="566"/>
        <v>OP</v>
      </c>
    </row>
    <row r="19879" spans="12:12">
      <c r="L19879" s="16" t="str">
        <f t="shared" si="566"/>
        <v>OP</v>
      </c>
    </row>
    <row r="19880" spans="12:12">
      <c r="L19880" s="16" t="str">
        <f t="shared" si="566"/>
        <v>OP</v>
      </c>
    </row>
    <row r="19881" spans="12:12">
      <c r="L19881" s="16" t="str">
        <f t="shared" si="566"/>
        <v>OP</v>
      </c>
    </row>
    <row r="19882" spans="12:12">
      <c r="L19882" s="16" t="str">
        <f t="shared" si="566"/>
        <v>OP</v>
      </c>
    </row>
    <row r="19883" spans="12:12">
      <c r="L19883" s="16" t="str">
        <f t="shared" si="566"/>
        <v>OP</v>
      </c>
    </row>
    <row r="19884" spans="12:12">
      <c r="L19884" s="16" t="str">
        <f t="shared" si="566"/>
        <v>OP</v>
      </c>
    </row>
    <row r="19885" spans="12:12">
      <c r="L19885" s="16" t="str">
        <f t="shared" si="566"/>
        <v>OP</v>
      </c>
    </row>
    <row r="19886" spans="12:12">
      <c r="L19886" s="16" t="str">
        <f t="shared" si="566"/>
        <v>OP</v>
      </c>
    </row>
    <row r="19887" spans="12:12">
      <c r="L19887" s="16" t="str">
        <f t="shared" si="566"/>
        <v>OP</v>
      </c>
    </row>
    <row r="19888" spans="12:12">
      <c r="L19888" s="16" t="str">
        <f t="shared" si="566"/>
        <v>OP</v>
      </c>
    </row>
    <row r="19889" spans="12:12">
      <c r="L19889" s="16" t="str">
        <f t="shared" si="566"/>
        <v>OP</v>
      </c>
    </row>
    <row r="19890" spans="12:12">
      <c r="L19890" s="16" t="str">
        <f t="shared" si="566"/>
        <v>OP</v>
      </c>
    </row>
    <row r="19891" spans="12:12">
      <c r="L19891" s="16" t="str">
        <f t="shared" si="566"/>
        <v>OP</v>
      </c>
    </row>
    <row r="19892" spans="12:12">
      <c r="L19892" s="16" t="str">
        <f t="shared" si="566"/>
        <v>OP</v>
      </c>
    </row>
    <row r="19893" spans="12:12">
      <c r="L19893" s="16" t="str">
        <f t="shared" si="566"/>
        <v>OP</v>
      </c>
    </row>
    <row r="19894" spans="12:12">
      <c r="L19894" s="16" t="str">
        <f t="shared" si="566"/>
        <v>OP</v>
      </c>
    </row>
    <row r="19895" spans="12:12">
      <c r="L19895" s="16" t="str">
        <f t="shared" si="566"/>
        <v>OP</v>
      </c>
    </row>
    <row r="19896" spans="12:12">
      <c r="L19896" s="16" t="str">
        <f t="shared" si="566"/>
        <v>OP</v>
      </c>
    </row>
    <row r="19897" spans="12:12">
      <c r="L19897" s="16" t="str">
        <f t="shared" si="566"/>
        <v>OP</v>
      </c>
    </row>
    <row r="19898" spans="12:12">
      <c r="L19898" s="16" t="str">
        <f t="shared" si="566"/>
        <v>OP</v>
      </c>
    </row>
    <row r="19899" spans="12:12">
      <c r="L19899" s="16" t="str">
        <f t="shared" si="566"/>
        <v>OP</v>
      </c>
    </row>
    <row r="19900" spans="12:12">
      <c r="L19900" s="16" t="str">
        <f t="shared" si="566"/>
        <v>OP</v>
      </c>
    </row>
    <row r="19901" spans="12:12">
      <c r="L19901" s="16" t="str">
        <f t="shared" si="566"/>
        <v>OP</v>
      </c>
    </row>
    <row r="19902" spans="12:12">
      <c r="L19902" s="16" t="str">
        <f t="shared" si="566"/>
        <v>OP</v>
      </c>
    </row>
    <row r="19903" spans="12:12">
      <c r="L19903" s="16" t="str">
        <f t="shared" si="566"/>
        <v>OP</v>
      </c>
    </row>
    <row r="19904" spans="12:12">
      <c r="L19904" s="16" t="str">
        <f t="shared" si="566"/>
        <v>OP</v>
      </c>
    </row>
    <row r="19905" spans="12:12">
      <c r="L19905" s="16" t="str">
        <f t="shared" si="566"/>
        <v>OP</v>
      </c>
    </row>
    <row r="19906" spans="12:12">
      <c r="L19906" s="16" t="str">
        <f t="shared" si="566"/>
        <v>OP</v>
      </c>
    </row>
    <row r="19907" spans="12:12">
      <c r="L19907" s="16" t="str">
        <f t="shared" si="566"/>
        <v>OP</v>
      </c>
    </row>
    <row r="19908" spans="12:12">
      <c r="L19908" s="16" t="str">
        <f t="shared" si="566"/>
        <v>OP</v>
      </c>
    </row>
    <row r="19909" spans="12:12">
      <c r="L19909" s="16" t="str">
        <f t="shared" si="566"/>
        <v>OP</v>
      </c>
    </row>
    <row r="19910" spans="12:12">
      <c r="L19910" s="16" t="str">
        <f t="shared" ref="L19910:L19973" si="567">IF(J19910&lt;0.9993,"OP","")</f>
        <v>OP</v>
      </c>
    </row>
    <row r="19911" spans="12:12">
      <c r="L19911" s="16" t="str">
        <f t="shared" si="567"/>
        <v>OP</v>
      </c>
    </row>
    <row r="19912" spans="12:12">
      <c r="L19912" s="16" t="str">
        <f t="shared" si="567"/>
        <v>OP</v>
      </c>
    </row>
    <row r="19913" spans="12:12">
      <c r="L19913" s="16" t="str">
        <f t="shared" si="567"/>
        <v>OP</v>
      </c>
    </row>
    <row r="19914" spans="12:12">
      <c r="L19914" s="16" t="str">
        <f t="shared" si="567"/>
        <v>OP</v>
      </c>
    </row>
    <row r="19915" spans="12:12">
      <c r="L19915" s="16" t="str">
        <f t="shared" si="567"/>
        <v>OP</v>
      </c>
    </row>
    <row r="19916" spans="12:12">
      <c r="L19916" s="16" t="str">
        <f t="shared" si="567"/>
        <v>OP</v>
      </c>
    </row>
    <row r="19917" spans="12:12">
      <c r="L19917" s="16" t="str">
        <f t="shared" si="567"/>
        <v>OP</v>
      </c>
    </row>
    <row r="19918" spans="12:12">
      <c r="L19918" s="16" t="str">
        <f t="shared" si="567"/>
        <v>OP</v>
      </c>
    </row>
    <row r="19919" spans="12:12">
      <c r="L19919" s="16" t="str">
        <f t="shared" si="567"/>
        <v>OP</v>
      </c>
    </row>
    <row r="19920" spans="12:12">
      <c r="L19920" s="16" t="str">
        <f t="shared" si="567"/>
        <v>OP</v>
      </c>
    </row>
    <row r="19921" spans="12:12">
      <c r="L19921" s="16" t="str">
        <f t="shared" si="567"/>
        <v>OP</v>
      </c>
    </row>
    <row r="19922" spans="12:12">
      <c r="L19922" s="16" t="str">
        <f t="shared" si="567"/>
        <v>OP</v>
      </c>
    </row>
    <row r="19923" spans="12:12">
      <c r="L19923" s="16" t="str">
        <f t="shared" si="567"/>
        <v>OP</v>
      </c>
    </row>
    <row r="19924" spans="12:12">
      <c r="L19924" s="16" t="str">
        <f t="shared" si="567"/>
        <v>OP</v>
      </c>
    </row>
    <row r="19925" spans="12:12">
      <c r="L19925" s="16" t="str">
        <f t="shared" si="567"/>
        <v>OP</v>
      </c>
    </row>
    <row r="19926" spans="12:12">
      <c r="L19926" s="16" t="str">
        <f t="shared" si="567"/>
        <v>OP</v>
      </c>
    </row>
    <row r="19927" spans="12:12">
      <c r="L19927" s="16" t="str">
        <f t="shared" si="567"/>
        <v>OP</v>
      </c>
    </row>
    <row r="19928" spans="12:12">
      <c r="L19928" s="16" t="str">
        <f t="shared" si="567"/>
        <v>OP</v>
      </c>
    </row>
    <row r="19929" spans="12:12">
      <c r="L19929" s="16" t="str">
        <f t="shared" si="567"/>
        <v>OP</v>
      </c>
    </row>
    <row r="19930" spans="12:12">
      <c r="L19930" s="16" t="str">
        <f t="shared" si="567"/>
        <v>OP</v>
      </c>
    </row>
    <row r="19931" spans="12:12">
      <c r="L19931" s="16" t="str">
        <f t="shared" si="567"/>
        <v>OP</v>
      </c>
    </row>
    <row r="19932" spans="12:12">
      <c r="L19932" s="16" t="str">
        <f t="shared" si="567"/>
        <v>OP</v>
      </c>
    </row>
    <row r="19933" spans="12:12">
      <c r="L19933" s="16" t="str">
        <f t="shared" si="567"/>
        <v>OP</v>
      </c>
    </row>
    <row r="19934" spans="12:12">
      <c r="L19934" s="16" t="str">
        <f t="shared" si="567"/>
        <v>OP</v>
      </c>
    </row>
    <row r="19935" spans="12:12">
      <c r="L19935" s="16" t="str">
        <f t="shared" si="567"/>
        <v>OP</v>
      </c>
    </row>
    <row r="19936" spans="12:12">
      <c r="L19936" s="16" t="str">
        <f t="shared" si="567"/>
        <v>OP</v>
      </c>
    </row>
    <row r="19937" spans="12:12">
      <c r="L19937" s="16" t="str">
        <f t="shared" si="567"/>
        <v>OP</v>
      </c>
    </row>
    <row r="19938" spans="12:12">
      <c r="L19938" s="16" t="str">
        <f t="shared" si="567"/>
        <v>OP</v>
      </c>
    </row>
    <row r="19939" spans="12:12">
      <c r="L19939" s="16" t="str">
        <f t="shared" si="567"/>
        <v>OP</v>
      </c>
    </row>
    <row r="19940" spans="12:12">
      <c r="L19940" s="16" t="str">
        <f t="shared" si="567"/>
        <v>OP</v>
      </c>
    </row>
    <row r="19941" spans="12:12">
      <c r="L19941" s="16" t="str">
        <f t="shared" si="567"/>
        <v>OP</v>
      </c>
    </row>
    <row r="19942" spans="12:12">
      <c r="L19942" s="16" t="str">
        <f t="shared" si="567"/>
        <v>OP</v>
      </c>
    </row>
    <row r="19943" spans="12:12">
      <c r="L19943" s="16" t="str">
        <f t="shared" si="567"/>
        <v>OP</v>
      </c>
    </row>
    <row r="19944" spans="12:12">
      <c r="L19944" s="16" t="str">
        <f t="shared" si="567"/>
        <v>OP</v>
      </c>
    </row>
    <row r="19945" spans="12:12">
      <c r="L19945" s="16" t="str">
        <f t="shared" si="567"/>
        <v>OP</v>
      </c>
    </row>
    <row r="19946" spans="12:12">
      <c r="L19946" s="16" t="str">
        <f t="shared" si="567"/>
        <v>OP</v>
      </c>
    </row>
    <row r="19947" spans="12:12">
      <c r="L19947" s="16" t="str">
        <f t="shared" si="567"/>
        <v>OP</v>
      </c>
    </row>
    <row r="19948" spans="12:12">
      <c r="L19948" s="16" t="str">
        <f t="shared" si="567"/>
        <v>OP</v>
      </c>
    </row>
    <row r="19949" spans="12:12">
      <c r="L19949" s="16" t="str">
        <f t="shared" si="567"/>
        <v>OP</v>
      </c>
    </row>
    <row r="19950" spans="12:12">
      <c r="L19950" s="16" t="str">
        <f t="shared" si="567"/>
        <v>OP</v>
      </c>
    </row>
    <row r="19951" spans="12:12">
      <c r="L19951" s="16" t="str">
        <f t="shared" si="567"/>
        <v>OP</v>
      </c>
    </row>
    <row r="19952" spans="12:12">
      <c r="L19952" s="16" t="str">
        <f t="shared" si="567"/>
        <v>OP</v>
      </c>
    </row>
    <row r="19953" spans="12:12">
      <c r="L19953" s="16" t="str">
        <f t="shared" si="567"/>
        <v>OP</v>
      </c>
    </row>
    <row r="19954" spans="12:12">
      <c r="L19954" s="16" t="str">
        <f t="shared" si="567"/>
        <v>OP</v>
      </c>
    </row>
    <row r="19955" spans="12:12">
      <c r="L19955" s="16" t="str">
        <f t="shared" si="567"/>
        <v>OP</v>
      </c>
    </row>
    <row r="19956" spans="12:12">
      <c r="L19956" s="16" t="str">
        <f t="shared" si="567"/>
        <v>OP</v>
      </c>
    </row>
    <row r="19957" spans="12:12">
      <c r="L19957" s="16" t="str">
        <f t="shared" si="567"/>
        <v>OP</v>
      </c>
    </row>
    <row r="19958" spans="12:12">
      <c r="L19958" s="16" t="str">
        <f t="shared" si="567"/>
        <v>OP</v>
      </c>
    </row>
    <row r="19959" spans="12:12">
      <c r="L19959" s="16" t="str">
        <f t="shared" si="567"/>
        <v>OP</v>
      </c>
    </row>
    <row r="19960" spans="12:12">
      <c r="L19960" s="16" t="str">
        <f t="shared" si="567"/>
        <v>OP</v>
      </c>
    </row>
    <row r="19961" spans="12:12">
      <c r="L19961" s="16" t="str">
        <f t="shared" si="567"/>
        <v>OP</v>
      </c>
    </row>
    <row r="19962" spans="12:12">
      <c r="L19962" s="16" t="str">
        <f t="shared" si="567"/>
        <v>OP</v>
      </c>
    </row>
    <row r="19963" spans="12:12">
      <c r="L19963" s="16" t="str">
        <f t="shared" si="567"/>
        <v>OP</v>
      </c>
    </row>
    <row r="19964" spans="12:12">
      <c r="L19964" s="16" t="str">
        <f t="shared" si="567"/>
        <v>OP</v>
      </c>
    </row>
    <row r="19965" spans="12:12">
      <c r="L19965" s="16" t="str">
        <f t="shared" si="567"/>
        <v>OP</v>
      </c>
    </row>
    <row r="19966" spans="12:12">
      <c r="L19966" s="16" t="str">
        <f t="shared" si="567"/>
        <v>OP</v>
      </c>
    </row>
    <row r="19967" spans="12:12">
      <c r="L19967" s="16" t="str">
        <f t="shared" si="567"/>
        <v>OP</v>
      </c>
    </row>
    <row r="19968" spans="12:12">
      <c r="L19968" s="16" t="str">
        <f t="shared" si="567"/>
        <v>OP</v>
      </c>
    </row>
    <row r="19969" spans="12:12">
      <c r="L19969" s="16" t="str">
        <f t="shared" si="567"/>
        <v>OP</v>
      </c>
    </row>
    <row r="19970" spans="12:12">
      <c r="L19970" s="16" t="str">
        <f t="shared" si="567"/>
        <v>OP</v>
      </c>
    </row>
    <row r="19971" spans="12:12">
      <c r="L19971" s="16" t="str">
        <f t="shared" si="567"/>
        <v>OP</v>
      </c>
    </row>
    <row r="19972" spans="12:12">
      <c r="L19972" s="16" t="str">
        <f t="shared" si="567"/>
        <v>OP</v>
      </c>
    </row>
    <row r="19973" spans="12:12">
      <c r="L19973" s="16" t="str">
        <f t="shared" si="567"/>
        <v>OP</v>
      </c>
    </row>
    <row r="19974" spans="12:12">
      <c r="L19974" s="16" t="str">
        <f t="shared" ref="L19974:L20037" si="568">IF(J19974&lt;0.9993,"OP","")</f>
        <v>OP</v>
      </c>
    </row>
    <row r="19975" spans="12:12">
      <c r="L19975" s="16" t="str">
        <f t="shared" si="568"/>
        <v>OP</v>
      </c>
    </row>
    <row r="19976" spans="12:12">
      <c r="L19976" s="16" t="str">
        <f t="shared" si="568"/>
        <v>OP</v>
      </c>
    </row>
    <row r="19977" spans="12:12">
      <c r="L19977" s="16" t="str">
        <f t="shared" si="568"/>
        <v>OP</v>
      </c>
    </row>
    <row r="19978" spans="12:12">
      <c r="L19978" s="16" t="str">
        <f t="shared" si="568"/>
        <v>OP</v>
      </c>
    </row>
    <row r="19979" spans="12:12">
      <c r="L19979" s="16" t="str">
        <f t="shared" si="568"/>
        <v>OP</v>
      </c>
    </row>
    <row r="19980" spans="12:12">
      <c r="L19980" s="16" t="str">
        <f t="shared" si="568"/>
        <v>OP</v>
      </c>
    </row>
    <row r="19981" spans="12:12">
      <c r="L19981" s="16" t="str">
        <f t="shared" si="568"/>
        <v>OP</v>
      </c>
    </row>
    <row r="19982" spans="12:12">
      <c r="L19982" s="16" t="str">
        <f t="shared" si="568"/>
        <v>OP</v>
      </c>
    </row>
    <row r="19983" spans="12:12">
      <c r="L19983" s="16" t="str">
        <f t="shared" si="568"/>
        <v>OP</v>
      </c>
    </row>
    <row r="19984" spans="12:12">
      <c r="L19984" s="16" t="str">
        <f t="shared" si="568"/>
        <v>OP</v>
      </c>
    </row>
    <row r="19985" spans="12:12">
      <c r="L19985" s="16" t="str">
        <f t="shared" si="568"/>
        <v>OP</v>
      </c>
    </row>
    <row r="19986" spans="12:12">
      <c r="L19986" s="16" t="str">
        <f t="shared" si="568"/>
        <v>OP</v>
      </c>
    </row>
    <row r="19987" spans="12:12">
      <c r="L19987" s="16" t="str">
        <f t="shared" si="568"/>
        <v>OP</v>
      </c>
    </row>
    <row r="19988" spans="12:12">
      <c r="L19988" s="16" t="str">
        <f t="shared" si="568"/>
        <v>OP</v>
      </c>
    </row>
    <row r="19989" spans="12:12">
      <c r="L19989" s="16" t="str">
        <f t="shared" si="568"/>
        <v>OP</v>
      </c>
    </row>
    <row r="19990" spans="12:12">
      <c r="L19990" s="16" t="str">
        <f t="shared" si="568"/>
        <v>OP</v>
      </c>
    </row>
    <row r="19991" spans="12:12">
      <c r="L19991" s="16" t="str">
        <f t="shared" si="568"/>
        <v>OP</v>
      </c>
    </row>
    <row r="19992" spans="12:12">
      <c r="L19992" s="16" t="str">
        <f t="shared" si="568"/>
        <v>OP</v>
      </c>
    </row>
    <row r="19993" spans="12:12">
      <c r="L19993" s="16" t="str">
        <f t="shared" si="568"/>
        <v>OP</v>
      </c>
    </row>
    <row r="19994" spans="12:12">
      <c r="L19994" s="16" t="str">
        <f t="shared" si="568"/>
        <v>OP</v>
      </c>
    </row>
    <row r="19995" spans="12:12">
      <c r="L19995" s="16" t="str">
        <f t="shared" si="568"/>
        <v>OP</v>
      </c>
    </row>
    <row r="19996" spans="12:12">
      <c r="L19996" s="16" t="str">
        <f t="shared" si="568"/>
        <v>OP</v>
      </c>
    </row>
    <row r="19997" spans="12:12">
      <c r="L19997" s="16" t="str">
        <f t="shared" si="568"/>
        <v>OP</v>
      </c>
    </row>
    <row r="19998" spans="12:12">
      <c r="L19998" s="16" t="str">
        <f t="shared" si="568"/>
        <v>OP</v>
      </c>
    </row>
    <row r="19999" spans="12:12">
      <c r="L19999" s="16" t="str">
        <f t="shared" si="568"/>
        <v>OP</v>
      </c>
    </row>
    <row r="20000" spans="12:12">
      <c r="L20000" s="16" t="str">
        <f t="shared" si="568"/>
        <v>OP</v>
      </c>
    </row>
    <row r="20001" spans="12:12">
      <c r="L20001" s="16" t="str">
        <f t="shared" si="568"/>
        <v>OP</v>
      </c>
    </row>
    <row r="20002" spans="12:12">
      <c r="L20002" s="16" t="str">
        <f t="shared" si="568"/>
        <v>OP</v>
      </c>
    </row>
    <row r="20003" spans="12:12">
      <c r="L20003" s="16" t="str">
        <f t="shared" si="568"/>
        <v>OP</v>
      </c>
    </row>
    <row r="20004" spans="12:12">
      <c r="L20004" s="16" t="str">
        <f t="shared" si="568"/>
        <v>OP</v>
      </c>
    </row>
    <row r="20005" spans="12:12">
      <c r="L20005" s="16" t="str">
        <f t="shared" si="568"/>
        <v>OP</v>
      </c>
    </row>
    <row r="20006" spans="12:12">
      <c r="L20006" s="16" t="str">
        <f t="shared" si="568"/>
        <v>OP</v>
      </c>
    </row>
    <row r="20007" spans="12:12">
      <c r="L20007" s="16" t="str">
        <f t="shared" si="568"/>
        <v>OP</v>
      </c>
    </row>
    <row r="20008" spans="12:12">
      <c r="L20008" s="16" t="str">
        <f t="shared" si="568"/>
        <v>OP</v>
      </c>
    </row>
    <row r="20009" spans="12:12">
      <c r="L20009" s="16" t="str">
        <f t="shared" si="568"/>
        <v>OP</v>
      </c>
    </row>
    <row r="20010" spans="12:12">
      <c r="L20010" s="16" t="str">
        <f t="shared" si="568"/>
        <v>OP</v>
      </c>
    </row>
    <row r="20011" spans="12:12">
      <c r="L20011" s="16" t="str">
        <f t="shared" si="568"/>
        <v>OP</v>
      </c>
    </row>
    <row r="20012" spans="12:12">
      <c r="L20012" s="16" t="str">
        <f t="shared" si="568"/>
        <v>OP</v>
      </c>
    </row>
    <row r="20013" spans="12:12">
      <c r="L20013" s="16" t="str">
        <f t="shared" si="568"/>
        <v>OP</v>
      </c>
    </row>
    <row r="20014" spans="12:12">
      <c r="L20014" s="16" t="str">
        <f t="shared" si="568"/>
        <v>OP</v>
      </c>
    </row>
    <row r="20015" spans="12:12">
      <c r="L20015" s="16" t="str">
        <f t="shared" si="568"/>
        <v>OP</v>
      </c>
    </row>
    <row r="20016" spans="12:12">
      <c r="L20016" s="16" t="str">
        <f t="shared" si="568"/>
        <v>OP</v>
      </c>
    </row>
    <row r="20017" spans="12:12">
      <c r="L20017" s="16" t="str">
        <f t="shared" si="568"/>
        <v>OP</v>
      </c>
    </row>
    <row r="20018" spans="12:12">
      <c r="L20018" s="16" t="str">
        <f t="shared" si="568"/>
        <v>OP</v>
      </c>
    </row>
    <row r="20019" spans="12:12">
      <c r="L20019" s="16" t="str">
        <f t="shared" si="568"/>
        <v>OP</v>
      </c>
    </row>
    <row r="20020" spans="12:12">
      <c r="L20020" s="16" t="str">
        <f t="shared" si="568"/>
        <v>OP</v>
      </c>
    </row>
    <row r="20021" spans="12:12">
      <c r="L20021" s="16" t="str">
        <f t="shared" si="568"/>
        <v>OP</v>
      </c>
    </row>
    <row r="20022" spans="12:12">
      <c r="L20022" s="16" t="str">
        <f t="shared" si="568"/>
        <v>OP</v>
      </c>
    </row>
    <row r="20023" spans="12:12">
      <c r="L20023" s="16" t="str">
        <f t="shared" si="568"/>
        <v>OP</v>
      </c>
    </row>
    <row r="20024" spans="12:12">
      <c r="L20024" s="16" t="str">
        <f t="shared" si="568"/>
        <v>OP</v>
      </c>
    </row>
    <row r="20025" spans="12:12">
      <c r="L20025" s="16" t="str">
        <f t="shared" si="568"/>
        <v>OP</v>
      </c>
    </row>
    <row r="20026" spans="12:12">
      <c r="L20026" s="16" t="str">
        <f t="shared" si="568"/>
        <v>OP</v>
      </c>
    </row>
    <row r="20027" spans="12:12">
      <c r="L20027" s="16" t="str">
        <f t="shared" si="568"/>
        <v>OP</v>
      </c>
    </row>
    <row r="20028" spans="12:12">
      <c r="L20028" s="16" t="str">
        <f t="shared" si="568"/>
        <v>OP</v>
      </c>
    </row>
    <row r="20029" spans="12:12">
      <c r="L20029" s="16" t="str">
        <f t="shared" si="568"/>
        <v>OP</v>
      </c>
    </row>
    <row r="20030" spans="12:12">
      <c r="L20030" s="16" t="str">
        <f t="shared" si="568"/>
        <v>OP</v>
      </c>
    </row>
    <row r="20031" spans="12:12">
      <c r="L20031" s="16" t="str">
        <f t="shared" si="568"/>
        <v>OP</v>
      </c>
    </row>
    <row r="20032" spans="12:12">
      <c r="L20032" s="16" t="str">
        <f t="shared" si="568"/>
        <v>OP</v>
      </c>
    </row>
    <row r="20033" spans="12:12">
      <c r="L20033" s="16" t="str">
        <f t="shared" si="568"/>
        <v>OP</v>
      </c>
    </row>
    <row r="20034" spans="12:12">
      <c r="L20034" s="16" t="str">
        <f t="shared" si="568"/>
        <v>OP</v>
      </c>
    </row>
    <row r="20035" spans="12:12">
      <c r="L20035" s="16" t="str">
        <f t="shared" si="568"/>
        <v>OP</v>
      </c>
    </row>
    <row r="20036" spans="12:12">
      <c r="L20036" s="16" t="str">
        <f t="shared" si="568"/>
        <v>OP</v>
      </c>
    </row>
    <row r="20037" spans="12:12">
      <c r="L20037" s="16" t="str">
        <f t="shared" si="568"/>
        <v>OP</v>
      </c>
    </row>
    <row r="20038" spans="12:12">
      <c r="L20038" s="16" t="str">
        <f t="shared" ref="L20038:L20101" si="569">IF(J20038&lt;0.9993,"OP","")</f>
        <v>OP</v>
      </c>
    </row>
    <row r="20039" spans="12:12">
      <c r="L20039" s="16" t="str">
        <f t="shared" si="569"/>
        <v>OP</v>
      </c>
    </row>
    <row r="20040" spans="12:12">
      <c r="L20040" s="16" t="str">
        <f t="shared" si="569"/>
        <v>OP</v>
      </c>
    </row>
    <row r="20041" spans="12:12">
      <c r="L20041" s="16" t="str">
        <f t="shared" si="569"/>
        <v>OP</v>
      </c>
    </row>
    <row r="20042" spans="12:12">
      <c r="L20042" s="16" t="str">
        <f t="shared" si="569"/>
        <v>OP</v>
      </c>
    </row>
    <row r="20043" spans="12:12">
      <c r="L20043" s="16" t="str">
        <f t="shared" si="569"/>
        <v>OP</v>
      </c>
    </row>
    <row r="20044" spans="12:12">
      <c r="L20044" s="16" t="str">
        <f t="shared" si="569"/>
        <v>OP</v>
      </c>
    </row>
    <row r="20045" spans="12:12">
      <c r="L20045" s="16" t="str">
        <f t="shared" si="569"/>
        <v>OP</v>
      </c>
    </row>
    <row r="20046" spans="12:12">
      <c r="L20046" s="16" t="str">
        <f t="shared" si="569"/>
        <v>OP</v>
      </c>
    </row>
    <row r="20047" spans="12:12">
      <c r="L20047" s="16" t="str">
        <f t="shared" si="569"/>
        <v>OP</v>
      </c>
    </row>
    <row r="20048" spans="12:12">
      <c r="L20048" s="16" t="str">
        <f t="shared" si="569"/>
        <v>OP</v>
      </c>
    </row>
    <row r="20049" spans="12:12">
      <c r="L20049" s="16" t="str">
        <f t="shared" si="569"/>
        <v>OP</v>
      </c>
    </row>
    <row r="20050" spans="12:12">
      <c r="L20050" s="16" t="str">
        <f t="shared" si="569"/>
        <v>OP</v>
      </c>
    </row>
    <row r="20051" spans="12:12">
      <c r="L20051" s="16" t="str">
        <f t="shared" si="569"/>
        <v>OP</v>
      </c>
    </row>
    <row r="20052" spans="12:12">
      <c r="L20052" s="16" t="str">
        <f t="shared" si="569"/>
        <v>OP</v>
      </c>
    </row>
    <row r="20053" spans="12:12">
      <c r="L20053" s="16" t="str">
        <f t="shared" si="569"/>
        <v>OP</v>
      </c>
    </row>
    <row r="20054" spans="12:12">
      <c r="L20054" s="16" t="str">
        <f t="shared" si="569"/>
        <v>OP</v>
      </c>
    </row>
    <row r="20055" spans="12:12">
      <c r="L20055" s="16" t="str">
        <f t="shared" si="569"/>
        <v>OP</v>
      </c>
    </row>
    <row r="20056" spans="12:12">
      <c r="L20056" s="16" t="str">
        <f t="shared" si="569"/>
        <v>OP</v>
      </c>
    </row>
    <row r="20057" spans="12:12">
      <c r="L20057" s="16" t="str">
        <f t="shared" si="569"/>
        <v>OP</v>
      </c>
    </row>
    <row r="20058" spans="12:12">
      <c r="L20058" s="16" t="str">
        <f t="shared" si="569"/>
        <v>OP</v>
      </c>
    </row>
    <row r="20059" spans="12:12">
      <c r="L20059" s="16" t="str">
        <f t="shared" si="569"/>
        <v>OP</v>
      </c>
    </row>
    <row r="20060" spans="12:12">
      <c r="L20060" s="16" t="str">
        <f t="shared" si="569"/>
        <v>OP</v>
      </c>
    </row>
    <row r="20061" spans="12:12">
      <c r="L20061" s="16" t="str">
        <f t="shared" si="569"/>
        <v>OP</v>
      </c>
    </row>
    <row r="20062" spans="12:12">
      <c r="L20062" s="16" t="str">
        <f t="shared" si="569"/>
        <v>OP</v>
      </c>
    </row>
    <row r="20063" spans="12:12">
      <c r="L20063" s="16" t="str">
        <f t="shared" si="569"/>
        <v>OP</v>
      </c>
    </row>
    <row r="20064" spans="12:12">
      <c r="L20064" s="16" t="str">
        <f t="shared" si="569"/>
        <v>OP</v>
      </c>
    </row>
    <row r="20065" spans="12:12">
      <c r="L20065" s="16" t="str">
        <f t="shared" si="569"/>
        <v>OP</v>
      </c>
    </row>
    <row r="20066" spans="12:12">
      <c r="L20066" s="16" t="str">
        <f t="shared" si="569"/>
        <v>OP</v>
      </c>
    </row>
    <row r="20067" spans="12:12">
      <c r="L20067" s="16" t="str">
        <f t="shared" si="569"/>
        <v>OP</v>
      </c>
    </row>
    <row r="20068" spans="12:12">
      <c r="L20068" s="16" t="str">
        <f t="shared" si="569"/>
        <v>OP</v>
      </c>
    </row>
    <row r="20069" spans="12:12">
      <c r="L20069" s="16" t="str">
        <f t="shared" si="569"/>
        <v>OP</v>
      </c>
    </row>
    <row r="20070" spans="12:12">
      <c r="L20070" s="16" t="str">
        <f t="shared" si="569"/>
        <v>OP</v>
      </c>
    </row>
    <row r="20071" spans="12:12">
      <c r="L20071" s="16" t="str">
        <f t="shared" si="569"/>
        <v>OP</v>
      </c>
    </row>
    <row r="20072" spans="12:12">
      <c r="L20072" s="16" t="str">
        <f t="shared" si="569"/>
        <v>OP</v>
      </c>
    </row>
    <row r="20073" spans="12:12">
      <c r="L20073" s="16" t="str">
        <f t="shared" si="569"/>
        <v>OP</v>
      </c>
    </row>
    <row r="20074" spans="12:12">
      <c r="L20074" s="16" t="str">
        <f t="shared" si="569"/>
        <v>OP</v>
      </c>
    </row>
    <row r="20075" spans="12:12">
      <c r="L20075" s="16" t="str">
        <f t="shared" si="569"/>
        <v>OP</v>
      </c>
    </row>
    <row r="20076" spans="12:12">
      <c r="L20076" s="16" t="str">
        <f t="shared" si="569"/>
        <v>OP</v>
      </c>
    </row>
    <row r="20077" spans="12:12">
      <c r="L20077" s="16" t="str">
        <f t="shared" si="569"/>
        <v>OP</v>
      </c>
    </row>
    <row r="20078" spans="12:12">
      <c r="L20078" s="16" t="str">
        <f t="shared" si="569"/>
        <v>OP</v>
      </c>
    </row>
    <row r="20079" spans="12:12">
      <c r="L20079" s="16" t="str">
        <f t="shared" si="569"/>
        <v>OP</v>
      </c>
    </row>
    <row r="20080" spans="12:12">
      <c r="L20080" s="16" t="str">
        <f t="shared" si="569"/>
        <v>OP</v>
      </c>
    </row>
    <row r="20081" spans="12:12">
      <c r="L20081" s="16" t="str">
        <f t="shared" si="569"/>
        <v>OP</v>
      </c>
    </row>
    <row r="20082" spans="12:12">
      <c r="L20082" s="16" t="str">
        <f t="shared" si="569"/>
        <v>OP</v>
      </c>
    </row>
    <row r="20083" spans="12:12">
      <c r="L20083" s="16" t="str">
        <f t="shared" si="569"/>
        <v>OP</v>
      </c>
    </row>
    <row r="20084" spans="12:12">
      <c r="L20084" s="16" t="str">
        <f t="shared" si="569"/>
        <v>OP</v>
      </c>
    </row>
    <row r="20085" spans="12:12">
      <c r="L20085" s="16" t="str">
        <f t="shared" si="569"/>
        <v>OP</v>
      </c>
    </row>
    <row r="20086" spans="12:12">
      <c r="L20086" s="16" t="str">
        <f t="shared" si="569"/>
        <v>OP</v>
      </c>
    </row>
    <row r="20087" spans="12:12">
      <c r="L20087" s="16" t="str">
        <f t="shared" si="569"/>
        <v>OP</v>
      </c>
    </row>
    <row r="20088" spans="12:12">
      <c r="L20088" s="16" t="str">
        <f t="shared" si="569"/>
        <v>OP</v>
      </c>
    </row>
    <row r="20089" spans="12:12">
      <c r="L20089" s="16" t="str">
        <f t="shared" si="569"/>
        <v>OP</v>
      </c>
    </row>
    <row r="20090" spans="12:12">
      <c r="L20090" s="16" t="str">
        <f t="shared" si="569"/>
        <v>OP</v>
      </c>
    </row>
    <row r="20091" spans="12:12">
      <c r="L20091" s="16" t="str">
        <f t="shared" si="569"/>
        <v>OP</v>
      </c>
    </row>
    <row r="20092" spans="12:12">
      <c r="L20092" s="16" t="str">
        <f t="shared" si="569"/>
        <v>OP</v>
      </c>
    </row>
    <row r="20093" spans="12:12">
      <c r="L20093" s="16" t="str">
        <f t="shared" si="569"/>
        <v>OP</v>
      </c>
    </row>
    <row r="20094" spans="12:12">
      <c r="L20094" s="16" t="str">
        <f t="shared" si="569"/>
        <v>OP</v>
      </c>
    </row>
    <row r="20095" spans="12:12">
      <c r="L20095" s="16" t="str">
        <f t="shared" si="569"/>
        <v>OP</v>
      </c>
    </row>
    <row r="20096" spans="12:12">
      <c r="L20096" s="16" t="str">
        <f t="shared" si="569"/>
        <v>OP</v>
      </c>
    </row>
    <row r="20097" spans="12:12">
      <c r="L20097" s="16" t="str">
        <f t="shared" si="569"/>
        <v>OP</v>
      </c>
    </row>
    <row r="20098" spans="12:12">
      <c r="L20098" s="16" t="str">
        <f t="shared" si="569"/>
        <v>OP</v>
      </c>
    </row>
    <row r="20099" spans="12:12">
      <c r="L20099" s="16" t="str">
        <f t="shared" si="569"/>
        <v>OP</v>
      </c>
    </row>
    <row r="20100" spans="12:12">
      <c r="L20100" s="16" t="str">
        <f t="shared" si="569"/>
        <v>OP</v>
      </c>
    </row>
    <row r="20101" spans="12:12">
      <c r="L20101" s="16" t="str">
        <f t="shared" si="569"/>
        <v>OP</v>
      </c>
    </row>
    <row r="20102" spans="12:12">
      <c r="L20102" s="16" t="str">
        <f t="shared" ref="L20102:L20165" si="570">IF(J20102&lt;0.9993,"OP","")</f>
        <v>OP</v>
      </c>
    </row>
    <row r="20103" spans="12:12">
      <c r="L20103" s="16" t="str">
        <f t="shared" si="570"/>
        <v>OP</v>
      </c>
    </row>
    <row r="20104" spans="12:12">
      <c r="L20104" s="16" t="str">
        <f t="shared" si="570"/>
        <v>OP</v>
      </c>
    </row>
    <row r="20105" spans="12:12">
      <c r="L20105" s="16" t="str">
        <f t="shared" si="570"/>
        <v>OP</v>
      </c>
    </row>
    <row r="20106" spans="12:12">
      <c r="L20106" s="16" t="str">
        <f t="shared" si="570"/>
        <v>OP</v>
      </c>
    </row>
    <row r="20107" spans="12:12">
      <c r="L20107" s="16" t="str">
        <f t="shared" si="570"/>
        <v>OP</v>
      </c>
    </row>
    <row r="20108" spans="12:12">
      <c r="L20108" s="16" t="str">
        <f t="shared" si="570"/>
        <v>OP</v>
      </c>
    </row>
    <row r="20109" spans="12:12">
      <c r="L20109" s="16" t="str">
        <f t="shared" si="570"/>
        <v>OP</v>
      </c>
    </row>
    <row r="20110" spans="12:12">
      <c r="L20110" s="16" t="str">
        <f t="shared" si="570"/>
        <v>OP</v>
      </c>
    </row>
    <row r="20111" spans="12:12">
      <c r="L20111" s="16" t="str">
        <f t="shared" si="570"/>
        <v>OP</v>
      </c>
    </row>
    <row r="20112" spans="12:12">
      <c r="L20112" s="16" t="str">
        <f t="shared" si="570"/>
        <v>OP</v>
      </c>
    </row>
    <row r="20113" spans="12:12">
      <c r="L20113" s="16" t="str">
        <f t="shared" si="570"/>
        <v>OP</v>
      </c>
    </row>
    <row r="20114" spans="12:12">
      <c r="L20114" s="16" t="str">
        <f t="shared" si="570"/>
        <v>OP</v>
      </c>
    </row>
    <row r="20115" spans="12:12">
      <c r="L20115" s="16" t="str">
        <f t="shared" si="570"/>
        <v>OP</v>
      </c>
    </row>
    <row r="20116" spans="12:12">
      <c r="L20116" s="16" t="str">
        <f t="shared" si="570"/>
        <v>OP</v>
      </c>
    </row>
    <row r="20117" spans="12:12">
      <c r="L20117" s="16" t="str">
        <f t="shared" si="570"/>
        <v>OP</v>
      </c>
    </row>
    <row r="20118" spans="12:12">
      <c r="L20118" s="16" t="str">
        <f t="shared" si="570"/>
        <v>OP</v>
      </c>
    </row>
    <row r="20119" spans="12:12">
      <c r="L20119" s="16" t="str">
        <f t="shared" si="570"/>
        <v>OP</v>
      </c>
    </row>
    <row r="20120" spans="12:12">
      <c r="L20120" s="16" t="str">
        <f t="shared" si="570"/>
        <v>OP</v>
      </c>
    </row>
    <row r="20121" spans="12:12">
      <c r="L20121" s="16" t="str">
        <f t="shared" si="570"/>
        <v>OP</v>
      </c>
    </row>
    <row r="20122" spans="12:12">
      <c r="L20122" s="16" t="str">
        <f t="shared" si="570"/>
        <v>OP</v>
      </c>
    </row>
    <row r="20123" spans="12:12">
      <c r="L20123" s="16" t="str">
        <f t="shared" si="570"/>
        <v>OP</v>
      </c>
    </row>
    <row r="20124" spans="12:12">
      <c r="L20124" s="16" t="str">
        <f t="shared" si="570"/>
        <v>OP</v>
      </c>
    </row>
    <row r="20125" spans="12:12">
      <c r="L20125" s="16" t="str">
        <f t="shared" si="570"/>
        <v>OP</v>
      </c>
    </row>
    <row r="20126" spans="12:12">
      <c r="L20126" s="16" t="str">
        <f t="shared" si="570"/>
        <v>OP</v>
      </c>
    </row>
    <row r="20127" spans="12:12">
      <c r="L20127" s="16" t="str">
        <f t="shared" si="570"/>
        <v>OP</v>
      </c>
    </row>
    <row r="20128" spans="12:12">
      <c r="L20128" s="16" t="str">
        <f t="shared" si="570"/>
        <v>OP</v>
      </c>
    </row>
    <row r="20129" spans="12:12">
      <c r="L20129" s="16" t="str">
        <f t="shared" si="570"/>
        <v>OP</v>
      </c>
    </row>
    <row r="20130" spans="12:12">
      <c r="L20130" s="16" t="str">
        <f t="shared" si="570"/>
        <v>OP</v>
      </c>
    </row>
    <row r="20131" spans="12:12">
      <c r="L20131" s="16" t="str">
        <f t="shared" si="570"/>
        <v>OP</v>
      </c>
    </row>
    <row r="20132" spans="12:12">
      <c r="L20132" s="16" t="str">
        <f t="shared" si="570"/>
        <v>OP</v>
      </c>
    </row>
    <row r="20133" spans="12:12">
      <c r="L20133" s="16" t="str">
        <f t="shared" si="570"/>
        <v>OP</v>
      </c>
    </row>
    <row r="20134" spans="12:12">
      <c r="L20134" s="16" t="str">
        <f t="shared" si="570"/>
        <v>OP</v>
      </c>
    </row>
    <row r="20135" spans="12:12">
      <c r="L20135" s="16" t="str">
        <f t="shared" si="570"/>
        <v>OP</v>
      </c>
    </row>
    <row r="20136" spans="12:12">
      <c r="L20136" s="16" t="str">
        <f t="shared" si="570"/>
        <v>OP</v>
      </c>
    </row>
    <row r="20137" spans="12:12">
      <c r="L20137" s="16" t="str">
        <f t="shared" si="570"/>
        <v>OP</v>
      </c>
    </row>
    <row r="20138" spans="12:12">
      <c r="L20138" s="16" t="str">
        <f t="shared" si="570"/>
        <v>OP</v>
      </c>
    </row>
    <row r="20139" spans="12:12">
      <c r="L20139" s="16" t="str">
        <f t="shared" si="570"/>
        <v>OP</v>
      </c>
    </row>
    <row r="20140" spans="12:12">
      <c r="L20140" s="16" t="str">
        <f t="shared" si="570"/>
        <v>OP</v>
      </c>
    </row>
    <row r="20141" spans="12:12">
      <c r="L20141" s="16" t="str">
        <f t="shared" si="570"/>
        <v>OP</v>
      </c>
    </row>
    <row r="20142" spans="12:12">
      <c r="L20142" s="16" t="str">
        <f t="shared" si="570"/>
        <v>OP</v>
      </c>
    </row>
    <row r="20143" spans="12:12">
      <c r="L20143" s="16" t="str">
        <f t="shared" si="570"/>
        <v>OP</v>
      </c>
    </row>
    <row r="20144" spans="12:12">
      <c r="L20144" s="16" t="str">
        <f t="shared" si="570"/>
        <v>OP</v>
      </c>
    </row>
    <row r="20145" spans="12:12">
      <c r="L20145" s="16" t="str">
        <f t="shared" si="570"/>
        <v>OP</v>
      </c>
    </row>
    <row r="20146" spans="12:12">
      <c r="L20146" s="16" t="str">
        <f t="shared" si="570"/>
        <v>OP</v>
      </c>
    </row>
    <row r="20147" spans="12:12">
      <c r="L20147" s="16" t="str">
        <f t="shared" si="570"/>
        <v>OP</v>
      </c>
    </row>
    <row r="20148" spans="12:12">
      <c r="L20148" s="16" t="str">
        <f t="shared" si="570"/>
        <v>OP</v>
      </c>
    </row>
    <row r="20149" spans="12:12">
      <c r="L20149" s="16" t="str">
        <f t="shared" si="570"/>
        <v>OP</v>
      </c>
    </row>
    <row r="20150" spans="12:12">
      <c r="L20150" s="16" t="str">
        <f t="shared" si="570"/>
        <v>OP</v>
      </c>
    </row>
    <row r="20151" spans="12:12">
      <c r="L20151" s="16" t="str">
        <f t="shared" si="570"/>
        <v>OP</v>
      </c>
    </row>
    <row r="20152" spans="12:12">
      <c r="L20152" s="16" t="str">
        <f t="shared" si="570"/>
        <v>OP</v>
      </c>
    </row>
    <row r="20153" spans="12:12">
      <c r="L20153" s="16" t="str">
        <f t="shared" si="570"/>
        <v>OP</v>
      </c>
    </row>
    <row r="20154" spans="12:12">
      <c r="L20154" s="16" t="str">
        <f t="shared" si="570"/>
        <v>OP</v>
      </c>
    </row>
    <row r="20155" spans="12:12">
      <c r="L20155" s="16" t="str">
        <f t="shared" si="570"/>
        <v>OP</v>
      </c>
    </row>
    <row r="20156" spans="12:12">
      <c r="L20156" s="16" t="str">
        <f t="shared" si="570"/>
        <v>OP</v>
      </c>
    </row>
    <row r="20157" spans="12:12">
      <c r="L20157" s="16" t="str">
        <f t="shared" si="570"/>
        <v>OP</v>
      </c>
    </row>
    <row r="20158" spans="12:12">
      <c r="L20158" s="16" t="str">
        <f t="shared" si="570"/>
        <v>OP</v>
      </c>
    </row>
    <row r="20159" spans="12:12">
      <c r="L20159" s="16" t="str">
        <f t="shared" si="570"/>
        <v>OP</v>
      </c>
    </row>
    <row r="20160" spans="12:12">
      <c r="L20160" s="16" t="str">
        <f t="shared" si="570"/>
        <v>OP</v>
      </c>
    </row>
    <row r="20161" spans="12:12">
      <c r="L20161" s="16" t="str">
        <f t="shared" si="570"/>
        <v>OP</v>
      </c>
    </row>
    <row r="20162" spans="12:12">
      <c r="L20162" s="16" t="str">
        <f t="shared" si="570"/>
        <v>OP</v>
      </c>
    </row>
    <row r="20163" spans="12:12">
      <c r="L20163" s="16" t="str">
        <f t="shared" si="570"/>
        <v>OP</v>
      </c>
    </row>
    <row r="20164" spans="12:12">
      <c r="L20164" s="16" t="str">
        <f t="shared" si="570"/>
        <v>OP</v>
      </c>
    </row>
    <row r="20165" spans="12:12">
      <c r="L20165" s="16" t="str">
        <f t="shared" si="570"/>
        <v>OP</v>
      </c>
    </row>
    <row r="20166" spans="12:12">
      <c r="L20166" s="16" t="str">
        <f t="shared" ref="L20166:L20229" si="571">IF(J20166&lt;0.9993,"OP","")</f>
        <v>OP</v>
      </c>
    </row>
    <row r="20167" spans="12:12">
      <c r="L20167" s="16" t="str">
        <f t="shared" si="571"/>
        <v>OP</v>
      </c>
    </row>
    <row r="20168" spans="12:12">
      <c r="L20168" s="16" t="str">
        <f t="shared" si="571"/>
        <v>OP</v>
      </c>
    </row>
    <row r="20169" spans="12:12">
      <c r="L20169" s="16" t="str">
        <f t="shared" si="571"/>
        <v>OP</v>
      </c>
    </row>
    <row r="20170" spans="12:12">
      <c r="L20170" s="16" t="str">
        <f t="shared" si="571"/>
        <v>OP</v>
      </c>
    </row>
    <row r="20171" spans="12:12">
      <c r="L20171" s="16" t="str">
        <f t="shared" si="571"/>
        <v>OP</v>
      </c>
    </row>
    <row r="20172" spans="12:12">
      <c r="L20172" s="16" t="str">
        <f t="shared" si="571"/>
        <v>OP</v>
      </c>
    </row>
    <row r="20173" spans="12:12">
      <c r="L20173" s="16" t="str">
        <f t="shared" si="571"/>
        <v>OP</v>
      </c>
    </row>
    <row r="20174" spans="12:12">
      <c r="L20174" s="16" t="str">
        <f t="shared" si="571"/>
        <v>OP</v>
      </c>
    </row>
    <row r="20175" spans="12:12">
      <c r="L20175" s="16" t="str">
        <f t="shared" si="571"/>
        <v>OP</v>
      </c>
    </row>
    <row r="20176" spans="12:12">
      <c r="L20176" s="16" t="str">
        <f t="shared" si="571"/>
        <v>OP</v>
      </c>
    </row>
    <row r="20177" spans="12:12">
      <c r="L20177" s="16" t="str">
        <f t="shared" si="571"/>
        <v>OP</v>
      </c>
    </row>
    <row r="20178" spans="12:12">
      <c r="L20178" s="16" t="str">
        <f t="shared" si="571"/>
        <v>OP</v>
      </c>
    </row>
    <row r="20179" spans="12:12">
      <c r="L20179" s="16" t="str">
        <f t="shared" si="571"/>
        <v>OP</v>
      </c>
    </row>
    <row r="20180" spans="12:12">
      <c r="L20180" s="16" t="str">
        <f t="shared" si="571"/>
        <v>OP</v>
      </c>
    </row>
    <row r="20181" spans="12:12">
      <c r="L20181" s="16" t="str">
        <f t="shared" si="571"/>
        <v>OP</v>
      </c>
    </row>
    <row r="20182" spans="12:12">
      <c r="L20182" s="16" t="str">
        <f t="shared" si="571"/>
        <v>OP</v>
      </c>
    </row>
    <row r="20183" spans="12:12">
      <c r="L20183" s="16" t="str">
        <f t="shared" si="571"/>
        <v>OP</v>
      </c>
    </row>
    <row r="20184" spans="12:12">
      <c r="L20184" s="16" t="str">
        <f t="shared" si="571"/>
        <v>OP</v>
      </c>
    </row>
    <row r="20185" spans="12:12">
      <c r="L20185" s="16" t="str">
        <f t="shared" si="571"/>
        <v>OP</v>
      </c>
    </row>
    <row r="20186" spans="12:12">
      <c r="L20186" s="16" t="str">
        <f t="shared" si="571"/>
        <v>OP</v>
      </c>
    </row>
    <row r="20187" spans="12:12">
      <c r="L20187" s="16" t="str">
        <f t="shared" si="571"/>
        <v>OP</v>
      </c>
    </row>
    <row r="20188" spans="12:12">
      <c r="L20188" s="16" t="str">
        <f t="shared" si="571"/>
        <v>OP</v>
      </c>
    </row>
    <row r="20189" spans="12:12">
      <c r="L20189" s="16" t="str">
        <f t="shared" si="571"/>
        <v>OP</v>
      </c>
    </row>
    <row r="20190" spans="12:12">
      <c r="L20190" s="16" t="str">
        <f t="shared" si="571"/>
        <v>OP</v>
      </c>
    </row>
    <row r="20191" spans="12:12">
      <c r="L20191" s="16" t="str">
        <f t="shared" si="571"/>
        <v>OP</v>
      </c>
    </row>
    <row r="20192" spans="12:12">
      <c r="L20192" s="16" t="str">
        <f t="shared" si="571"/>
        <v>OP</v>
      </c>
    </row>
    <row r="20193" spans="12:12">
      <c r="L20193" s="16" t="str">
        <f t="shared" si="571"/>
        <v>OP</v>
      </c>
    </row>
    <row r="20194" spans="12:12">
      <c r="L20194" s="16" t="str">
        <f t="shared" si="571"/>
        <v>OP</v>
      </c>
    </row>
    <row r="20195" spans="12:12">
      <c r="L20195" s="16" t="str">
        <f t="shared" si="571"/>
        <v>OP</v>
      </c>
    </row>
    <row r="20196" spans="12:12">
      <c r="L20196" s="16" t="str">
        <f t="shared" si="571"/>
        <v>OP</v>
      </c>
    </row>
    <row r="20197" spans="12:12">
      <c r="L20197" s="16" t="str">
        <f t="shared" si="571"/>
        <v>OP</v>
      </c>
    </row>
    <row r="20198" spans="12:12">
      <c r="L20198" s="16" t="str">
        <f t="shared" si="571"/>
        <v>OP</v>
      </c>
    </row>
    <row r="20199" spans="12:12">
      <c r="L20199" s="16" t="str">
        <f t="shared" si="571"/>
        <v>OP</v>
      </c>
    </row>
    <row r="20200" spans="12:12">
      <c r="L20200" s="16" t="str">
        <f t="shared" si="571"/>
        <v>OP</v>
      </c>
    </row>
    <row r="20201" spans="12:12">
      <c r="L20201" s="16" t="str">
        <f t="shared" si="571"/>
        <v>OP</v>
      </c>
    </row>
    <row r="20202" spans="12:12">
      <c r="L20202" s="16" t="str">
        <f t="shared" si="571"/>
        <v>OP</v>
      </c>
    </row>
    <row r="20203" spans="12:12">
      <c r="L20203" s="16" t="str">
        <f t="shared" si="571"/>
        <v>OP</v>
      </c>
    </row>
    <row r="20204" spans="12:12">
      <c r="L20204" s="16" t="str">
        <f t="shared" si="571"/>
        <v>OP</v>
      </c>
    </row>
    <row r="20205" spans="12:12">
      <c r="L20205" s="16" t="str">
        <f t="shared" si="571"/>
        <v>OP</v>
      </c>
    </row>
    <row r="20206" spans="12:12">
      <c r="L20206" s="16" t="str">
        <f t="shared" si="571"/>
        <v>OP</v>
      </c>
    </row>
    <row r="20207" spans="12:12">
      <c r="L20207" s="16" t="str">
        <f t="shared" si="571"/>
        <v>OP</v>
      </c>
    </row>
    <row r="20208" spans="12:12">
      <c r="L20208" s="16" t="str">
        <f t="shared" si="571"/>
        <v>OP</v>
      </c>
    </row>
    <row r="20209" spans="12:12">
      <c r="L20209" s="16" t="str">
        <f t="shared" si="571"/>
        <v>OP</v>
      </c>
    </row>
    <row r="20210" spans="12:12">
      <c r="L20210" s="16" t="str">
        <f t="shared" si="571"/>
        <v>OP</v>
      </c>
    </row>
    <row r="20211" spans="12:12">
      <c r="L20211" s="16" t="str">
        <f t="shared" si="571"/>
        <v>OP</v>
      </c>
    </row>
    <row r="20212" spans="12:12">
      <c r="L20212" s="16" t="str">
        <f t="shared" si="571"/>
        <v>OP</v>
      </c>
    </row>
    <row r="20213" spans="12:12">
      <c r="L20213" s="16" t="str">
        <f t="shared" si="571"/>
        <v>OP</v>
      </c>
    </row>
    <row r="20214" spans="12:12">
      <c r="L20214" s="16" t="str">
        <f t="shared" si="571"/>
        <v>OP</v>
      </c>
    </row>
    <row r="20215" spans="12:12">
      <c r="L20215" s="16" t="str">
        <f t="shared" si="571"/>
        <v>OP</v>
      </c>
    </row>
    <row r="20216" spans="12:12">
      <c r="L20216" s="16" t="str">
        <f t="shared" si="571"/>
        <v>OP</v>
      </c>
    </row>
    <row r="20217" spans="12:12">
      <c r="L20217" s="16" t="str">
        <f t="shared" si="571"/>
        <v>OP</v>
      </c>
    </row>
    <row r="20218" spans="12:12">
      <c r="L20218" s="16" t="str">
        <f t="shared" si="571"/>
        <v>OP</v>
      </c>
    </row>
    <row r="20219" spans="12:12">
      <c r="L20219" s="16" t="str">
        <f t="shared" si="571"/>
        <v>OP</v>
      </c>
    </row>
    <row r="20220" spans="12:12">
      <c r="L20220" s="16" t="str">
        <f t="shared" si="571"/>
        <v>OP</v>
      </c>
    </row>
    <row r="20221" spans="12:12">
      <c r="L20221" s="16" t="str">
        <f t="shared" si="571"/>
        <v>OP</v>
      </c>
    </row>
    <row r="20222" spans="12:12">
      <c r="L20222" s="16" t="str">
        <f t="shared" si="571"/>
        <v>OP</v>
      </c>
    </row>
    <row r="20223" spans="12:12">
      <c r="L20223" s="16" t="str">
        <f t="shared" si="571"/>
        <v>OP</v>
      </c>
    </row>
    <row r="20224" spans="12:12">
      <c r="L20224" s="16" t="str">
        <f t="shared" si="571"/>
        <v>OP</v>
      </c>
    </row>
    <row r="20225" spans="12:12">
      <c r="L20225" s="16" t="str">
        <f t="shared" si="571"/>
        <v>OP</v>
      </c>
    </row>
    <row r="20226" spans="12:12">
      <c r="L20226" s="16" t="str">
        <f t="shared" si="571"/>
        <v>OP</v>
      </c>
    </row>
    <row r="20227" spans="12:12">
      <c r="L20227" s="16" t="str">
        <f t="shared" si="571"/>
        <v>OP</v>
      </c>
    </row>
    <row r="20228" spans="12:12">
      <c r="L20228" s="16" t="str">
        <f t="shared" si="571"/>
        <v>OP</v>
      </c>
    </row>
    <row r="20229" spans="12:12">
      <c r="L20229" s="16" t="str">
        <f t="shared" si="571"/>
        <v>OP</v>
      </c>
    </row>
    <row r="20230" spans="12:12">
      <c r="L20230" s="16" t="str">
        <f t="shared" ref="L20230:L20293" si="572">IF(J20230&lt;0.9993,"OP","")</f>
        <v>OP</v>
      </c>
    </row>
    <row r="20231" spans="12:12">
      <c r="L20231" s="16" t="str">
        <f t="shared" si="572"/>
        <v>OP</v>
      </c>
    </row>
    <row r="20232" spans="12:12">
      <c r="L20232" s="16" t="str">
        <f t="shared" si="572"/>
        <v>OP</v>
      </c>
    </row>
    <row r="20233" spans="12:12">
      <c r="L20233" s="16" t="str">
        <f t="shared" si="572"/>
        <v>OP</v>
      </c>
    </row>
    <row r="20234" spans="12:12">
      <c r="L20234" s="16" t="str">
        <f t="shared" si="572"/>
        <v>OP</v>
      </c>
    </row>
    <row r="20235" spans="12:12">
      <c r="L20235" s="16" t="str">
        <f t="shared" si="572"/>
        <v>OP</v>
      </c>
    </row>
    <row r="20236" spans="12:12">
      <c r="L20236" s="16" t="str">
        <f t="shared" si="572"/>
        <v>OP</v>
      </c>
    </row>
    <row r="20237" spans="12:12">
      <c r="L20237" s="16" t="str">
        <f t="shared" si="572"/>
        <v>OP</v>
      </c>
    </row>
    <row r="20238" spans="12:12">
      <c r="L20238" s="16" t="str">
        <f t="shared" si="572"/>
        <v>OP</v>
      </c>
    </row>
    <row r="20239" spans="12:12">
      <c r="L20239" s="16" t="str">
        <f t="shared" si="572"/>
        <v>OP</v>
      </c>
    </row>
    <row r="20240" spans="12:12">
      <c r="L20240" s="16" t="str">
        <f t="shared" si="572"/>
        <v>OP</v>
      </c>
    </row>
    <row r="20241" spans="12:12">
      <c r="L20241" s="16" t="str">
        <f t="shared" si="572"/>
        <v>OP</v>
      </c>
    </row>
    <row r="20242" spans="12:12">
      <c r="L20242" s="16" t="str">
        <f t="shared" si="572"/>
        <v>OP</v>
      </c>
    </row>
    <row r="20243" spans="12:12">
      <c r="L20243" s="16" t="str">
        <f t="shared" si="572"/>
        <v>OP</v>
      </c>
    </row>
    <row r="20244" spans="12:12">
      <c r="L20244" s="16" t="str">
        <f t="shared" si="572"/>
        <v>OP</v>
      </c>
    </row>
    <row r="20245" spans="12:12">
      <c r="L20245" s="16" t="str">
        <f t="shared" si="572"/>
        <v>OP</v>
      </c>
    </row>
    <row r="20246" spans="12:12">
      <c r="L20246" s="16" t="str">
        <f t="shared" si="572"/>
        <v>OP</v>
      </c>
    </row>
    <row r="20247" spans="12:12">
      <c r="L20247" s="16" t="str">
        <f t="shared" si="572"/>
        <v>OP</v>
      </c>
    </row>
    <row r="20248" spans="12:12">
      <c r="L20248" s="16" t="str">
        <f t="shared" si="572"/>
        <v>OP</v>
      </c>
    </row>
    <row r="20249" spans="12:12">
      <c r="L20249" s="16" t="str">
        <f t="shared" si="572"/>
        <v>OP</v>
      </c>
    </row>
    <row r="20250" spans="12:12">
      <c r="L20250" s="16" t="str">
        <f t="shared" si="572"/>
        <v>OP</v>
      </c>
    </row>
    <row r="20251" spans="12:12">
      <c r="L20251" s="16" t="str">
        <f t="shared" si="572"/>
        <v>OP</v>
      </c>
    </row>
    <row r="20252" spans="12:12">
      <c r="L20252" s="16" t="str">
        <f t="shared" si="572"/>
        <v>OP</v>
      </c>
    </row>
    <row r="20253" spans="12:12">
      <c r="L20253" s="16" t="str">
        <f t="shared" si="572"/>
        <v>OP</v>
      </c>
    </row>
    <row r="20254" spans="12:12">
      <c r="L20254" s="16" t="str">
        <f t="shared" si="572"/>
        <v>OP</v>
      </c>
    </row>
    <row r="20255" spans="12:12">
      <c r="L20255" s="16" t="str">
        <f t="shared" si="572"/>
        <v>OP</v>
      </c>
    </row>
    <row r="20256" spans="12:12">
      <c r="L20256" s="16" t="str">
        <f t="shared" si="572"/>
        <v>OP</v>
      </c>
    </row>
    <row r="20257" spans="12:12">
      <c r="L20257" s="16" t="str">
        <f t="shared" si="572"/>
        <v>OP</v>
      </c>
    </row>
    <row r="20258" spans="12:12">
      <c r="L20258" s="16" t="str">
        <f t="shared" si="572"/>
        <v>OP</v>
      </c>
    </row>
    <row r="20259" spans="12:12">
      <c r="L20259" s="16" t="str">
        <f t="shared" si="572"/>
        <v>OP</v>
      </c>
    </row>
    <row r="20260" spans="12:12">
      <c r="L20260" s="16" t="str">
        <f t="shared" si="572"/>
        <v>OP</v>
      </c>
    </row>
    <row r="20261" spans="12:12">
      <c r="L20261" s="16" t="str">
        <f t="shared" si="572"/>
        <v>OP</v>
      </c>
    </row>
    <row r="20262" spans="12:12">
      <c r="L20262" s="16" t="str">
        <f t="shared" si="572"/>
        <v>OP</v>
      </c>
    </row>
    <row r="20263" spans="12:12">
      <c r="L20263" s="16" t="str">
        <f t="shared" si="572"/>
        <v>OP</v>
      </c>
    </row>
    <row r="20264" spans="12:12">
      <c r="L20264" s="16" t="str">
        <f t="shared" si="572"/>
        <v>OP</v>
      </c>
    </row>
    <row r="20265" spans="12:12">
      <c r="L20265" s="16" t="str">
        <f t="shared" si="572"/>
        <v>OP</v>
      </c>
    </row>
    <row r="20266" spans="12:12">
      <c r="L20266" s="16" t="str">
        <f t="shared" si="572"/>
        <v>OP</v>
      </c>
    </row>
    <row r="20267" spans="12:12">
      <c r="L20267" s="16" t="str">
        <f t="shared" si="572"/>
        <v>OP</v>
      </c>
    </row>
    <row r="20268" spans="12:12">
      <c r="L20268" s="16" t="str">
        <f t="shared" si="572"/>
        <v>OP</v>
      </c>
    </row>
    <row r="20269" spans="12:12">
      <c r="L20269" s="16" t="str">
        <f t="shared" si="572"/>
        <v>OP</v>
      </c>
    </row>
    <row r="20270" spans="12:12">
      <c r="L20270" s="16" t="str">
        <f t="shared" si="572"/>
        <v>OP</v>
      </c>
    </row>
    <row r="20271" spans="12:12">
      <c r="L20271" s="16" t="str">
        <f t="shared" si="572"/>
        <v>OP</v>
      </c>
    </row>
    <row r="20272" spans="12:12">
      <c r="L20272" s="16" t="str">
        <f t="shared" si="572"/>
        <v>OP</v>
      </c>
    </row>
    <row r="20273" spans="12:12">
      <c r="L20273" s="16" t="str">
        <f t="shared" si="572"/>
        <v>OP</v>
      </c>
    </row>
    <row r="20274" spans="12:12">
      <c r="L20274" s="16" t="str">
        <f t="shared" si="572"/>
        <v>OP</v>
      </c>
    </row>
    <row r="20275" spans="12:12">
      <c r="L20275" s="16" t="str">
        <f t="shared" si="572"/>
        <v>OP</v>
      </c>
    </row>
    <row r="20276" spans="12:12">
      <c r="L20276" s="16" t="str">
        <f t="shared" si="572"/>
        <v>OP</v>
      </c>
    </row>
    <row r="20277" spans="12:12">
      <c r="L20277" s="16" t="str">
        <f t="shared" si="572"/>
        <v>OP</v>
      </c>
    </row>
    <row r="20278" spans="12:12">
      <c r="L20278" s="16" t="str">
        <f t="shared" si="572"/>
        <v>OP</v>
      </c>
    </row>
    <row r="20279" spans="12:12">
      <c r="L20279" s="16" t="str">
        <f t="shared" si="572"/>
        <v>OP</v>
      </c>
    </row>
    <row r="20280" spans="12:12">
      <c r="L20280" s="16" t="str">
        <f t="shared" si="572"/>
        <v>OP</v>
      </c>
    </row>
    <row r="20281" spans="12:12">
      <c r="L20281" s="16" t="str">
        <f t="shared" si="572"/>
        <v>OP</v>
      </c>
    </row>
    <row r="20282" spans="12:12">
      <c r="L20282" s="16" t="str">
        <f t="shared" si="572"/>
        <v>OP</v>
      </c>
    </row>
    <row r="20283" spans="12:12">
      <c r="L20283" s="16" t="str">
        <f t="shared" si="572"/>
        <v>OP</v>
      </c>
    </row>
    <row r="20284" spans="12:12">
      <c r="L20284" s="16" t="str">
        <f t="shared" si="572"/>
        <v>OP</v>
      </c>
    </row>
    <row r="20285" spans="12:12">
      <c r="L20285" s="16" t="str">
        <f t="shared" si="572"/>
        <v>OP</v>
      </c>
    </row>
    <row r="20286" spans="12:12">
      <c r="L20286" s="16" t="str">
        <f t="shared" si="572"/>
        <v>OP</v>
      </c>
    </row>
    <row r="20287" spans="12:12">
      <c r="L20287" s="16" t="str">
        <f t="shared" si="572"/>
        <v>OP</v>
      </c>
    </row>
    <row r="20288" spans="12:12">
      <c r="L20288" s="16" t="str">
        <f t="shared" si="572"/>
        <v>OP</v>
      </c>
    </row>
    <row r="20289" spans="12:12">
      <c r="L20289" s="16" t="str">
        <f t="shared" si="572"/>
        <v>OP</v>
      </c>
    </row>
    <row r="20290" spans="12:12">
      <c r="L20290" s="16" t="str">
        <f t="shared" si="572"/>
        <v>OP</v>
      </c>
    </row>
    <row r="20291" spans="12:12">
      <c r="L20291" s="16" t="str">
        <f t="shared" si="572"/>
        <v>OP</v>
      </c>
    </row>
    <row r="20292" spans="12:12">
      <c r="L20292" s="16" t="str">
        <f t="shared" si="572"/>
        <v>OP</v>
      </c>
    </row>
    <row r="20293" spans="12:12">
      <c r="L20293" s="16" t="str">
        <f t="shared" si="572"/>
        <v>OP</v>
      </c>
    </row>
    <row r="20294" spans="12:12">
      <c r="L20294" s="16" t="str">
        <f t="shared" ref="L20294:L20357" si="573">IF(J20294&lt;0.9993,"OP","")</f>
        <v>OP</v>
      </c>
    </row>
    <row r="20295" spans="12:12">
      <c r="L20295" s="16" t="str">
        <f t="shared" si="573"/>
        <v>OP</v>
      </c>
    </row>
    <row r="20296" spans="12:12">
      <c r="L20296" s="16" t="str">
        <f t="shared" si="573"/>
        <v>OP</v>
      </c>
    </row>
    <row r="20297" spans="12:12">
      <c r="L20297" s="16" t="str">
        <f t="shared" si="573"/>
        <v>OP</v>
      </c>
    </row>
    <row r="20298" spans="12:12">
      <c r="L20298" s="16" t="str">
        <f t="shared" si="573"/>
        <v>OP</v>
      </c>
    </row>
    <row r="20299" spans="12:12">
      <c r="L20299" s="16" t="str">
        <f t="shared" si="573"/>
        <v>OP</v>
      </c>
    </row>
    <row r="20300" spans="12:12">
      <c r="L20300" s="16" t="str">
        <f t="shared" si="573"/>
        <v>OP</v>
      </c>
    </row>
    <row r="20301" spans="12:12">
      <c r="L20301" s="16" t="str">
        <f t="shared" si="573"/>
        <v>OP</v>
      </c>
    </row>
    <row r="20302" spans="12:12">
      <c r="L20302" s="16" t="str">
        <f t="shared" si="573"/>
        <v>OP</v>
      </c>
    </row>
    <row r="20303" spans="12:12">
      <c r="L20303" s="16" t="str">
        <f t="shared" si="573"/>
        <v>OP</v>
      </c>
    </row>
    <row r="20304" spans="12:12">
      <c r="L20304" s="16" t="str">
        <f t="shared" si="573"/>
        <v>OP</v>
      </c>
    </row>
    <row r="20305" spans="12:12">
      <c r="L20305" s="16" t="str">
        <f t="shared" si="573"/>
        <v>OP</v>
      </c>
    </row>
    <row r="20306" spans="12:12">
      <c r="L20306" s="16" t="str">
        <f t="shared" si="573"/>
        <v>OP</v>
      </c>
    </row>
    <row r="20307" spans="12:12">
      <c r="L20307" s="16" t="str">
        <f t="shared" si="573"/>
        <v>OP</v>
      </c>
    </row>
    <row r="20308" spans="12:12">
      <c r="L20308" s="16" t="str">
        <f t="shared" si="573"/>
        <v>OP</v>
      </c>
    </row>
    <row r="20309" spans="12:12">
      <c r="L20309" s="16" t="str">
        <f t="shared" si="573"/>
        <v>OP</v>
      </c>
    </row>
    <row r="20310" spans="12:12">
      <c r="L20310" s="16" t="str">
        <f t="shared" si="573"/>
        <v>OP</v>
      </c>
    </row>
    <row r="20311" spans="12:12">
      <c r="L20311" s="16" t="str">
        <f t="shared" si="573"/>
        <v>OP</v>
      </c>
    </row>
    <row r="20312" spans="12:12">
      <c r="L20312" s="16" t="str">
        <f t="shared" si="573"/>
        <v>OP</v>
      </c>
    </row>
    <row r="20313" spans="12:12">
      <c r="L20313" s="16" t="str">
        <f t="shared" si="573"/>
        <v>OP</v>
      </c>
    </row>
    <row r="20314" spans="12:12">
      <c r="L20314" s="16" t="str">
        <f t="shared" si="573"/>
        <v>OP</v>
      </c>
    </row>
    <row r="20315" spans="12:12">
      <c r="L20315" s="16" t="str">
        <f t="shared" si="573"/>
        <v>OP</v>
      </c>
    </row>
    <row r="20316" spans="12:12">
      <c r="L20316" s="16" t="str">
        <f t="shared" si="573"/>
        <v>OP</v>
      </c>
    </row>
    <row r="20317" spans="12:12">
      <c r="L20317" s="16" t="str">
        <f t="shared" si="573"/>
        <v>OP</v>
      </c>
    </row>
    <row r="20318" spans="12:12">
      <c r="L20318" s="16" t="str">
        <f t="shared" si="573"/>
        <v>OP</v>
      </c>
    </row>
    <row r="20319" spans="12:12">
      <c r="L20319" s="16" t="str">
        <f t="shared" si="573"/>
        <v>OP</v>
      </c>
    </row>
    <row r="20320" spans="12:12">
      <c r="L20320" s="16" t="str">
        <f t="shared" si="573"/>
        <v>OP</v>
      </c>
    </row>
    <row r="20321" spans="12:12">
      <c r="L20321" s="16" t="str">
        <f t="shared" si="573"/>
        <v>OP</v>
      </c>
    </row>
    <row r="20322" spans="12:12">
      <c r="L20322" s="16" t="str">
        <f t="shared" si="573"/>
        <v>OP</v>
      </c>
    </row>
    <row r="20323" spans="12:12">
      <c r="L20323" s="16" t="str">
        <f t="shared" si="573"/>
        <v>OP</v>
      </c>
    </row>
    <row r="20324" spans="12:12">
      <c r="L20324" s="16" t="str">
        <f t="shared" si="573"/>
        <v>OP</v>
      </c>
    </row>
    <row r="20325" spans="12:12">
      <c r="L20325" s="16" t="str">
        <f t="shared" si="573"/>
        <v>OP</v>
      </c>
    </row>
    <row r="20326" spans="12:12">
      <c r="L20326" s="16" t="str">
        <f t="shared" si="573"/>
        <v>OP</v>
      </c>
    </row>
    <row r="20327" spans="12:12">
      <c r="L20327" s="16" t="str">
        <f t="shared" si="573"/>
        <v>OP</v>
      </c>
    </row>
    <row r="20328" spans="12:12">
      <c r="L20328" s="16" t="str">
        <f t="shared" si="573"/>
        <v>OP</v>
      </c>
    </row>
    <row r="20329" spans="12:12">
      <c r="L20329" s="16" t="str">
        <f t="shared" si="573"/>
        <v>OP</v>
      </c>
    </row>
    <row r="20330" spans="12:12">
      <c r="L20330" s="16" t="str">
        <f t="shared" si="573"/>
        <v>OP</v>
      </c>
    </row>
    <row r="20331" spans="12:12">
      <c r="L20331" s="16" t="str">
        <f t="shared" si="573"/>
        <v>OP</v>
      </c>
    </row>
    <row r="20332" spans="12:12">
      <c r="L20332" s="16" t="str">
        <f t="shared" si="573"/>
        <v>OP</v>
      </c>
    </row>
    <row r="20333" spans="12:12">
      <c r="L20333" s="16" t="str">
        <f t="shared" si="573"/>
        <v>OP</v>
      </c>
    </row>
    <row r="20334" spans="12:12">
      <c r="L20334" s="16" t="str">
        <f t="shared" si="573"/>
        <v>OP</v>
      </c>
    </row>
    <row r="20335" spans="12:12">
      <c r="L20335" s="16" t="str">
        <f t="shared" si="573"/>
        <v>OP</v>
      </c>
    </row>
    <row r="20336" spans="12:12">
      <c r="L20336" s="16" t="str">
        <f t="shared" si="573"/>
        <v>OP</v>
      </c>
    </row>
    <row r="20337" spans="12:12">
      <c r="L20337" s="16" t="str">
        <f t="shared" si="573"/>
        <v>OP</v>
      </c>
    </row>
    <row r="20338" spans="12:12">
      <c r="L20338" s="16" t="str">
        <f t="shared" si="573"/>
        <v>OP</v>
      </c>
    </row>
    <row r="20339" spans="12:12">
      <c r="L20339" s="16" t="str">
        <f t="shared" si="573"/>
        <v>OP</v>
      </c>
    </row>
    <row r="20340" spans="12:12">
      <c r="L20340" s="16" t="str">
        <f t="shared" si="573"/>
        <v>OP</v>
      </c>
    </row>
    <row r="20341" spans="12:12">
      <c r="L20341" s="16" t="str">
        <f t="shared" si="573"/>
        <v>OP</v>
      </c>
    </row>
    <row r="20342" spans="12:12">
      <c r="L20342" s="16" t="str">
        <f t="shared" si="573"/>
        <v>OP</v>
      </c>
    </row>
    <row r="20343" spans="12:12">
      <c r="L20343" s="16" t="str">
        <f t="shared" si="573"/>
        <v>OP</v>
      </c>
    </row>
    <row r="20344" spans="12:12">
      <c r="L20344" s="16" t="str">
        <f t="shared" si="573"/>
        <v>OP</v>
      </c>
    </row>
    <row r="20345" spans="12:12">
      <c r="L20345" s="16" t="str">
        <f t="shared" si="573"/>
        <v>OP</v>
      </c>
    </row>
    <row r="20346" spans="12:12">
      <c r="L20346" s="16" t="str">
        <f t="shared" si="573"/>
        <v>OP</v>
      </c>
    </row>
    <row r="20347" spans="12:12">
      <c r="L20347" s="16" t="str">
        <f t="shared" si="573"/>
        <v>OP</v>
      </c>
    </row>
    <row r="20348" spans="12:12">
      <c r="L20348" s="16" t="str">
        <f t="shared" si="573"/>
        <v>OP</v>
      </c>
    </row>
    <row r="20349" spans="12:12">
      <c r="L20349" s="16" t="str">
        <f t="shared" si="573"/>
        <v>OP</v>
      </c>
    </row>
    <row r="20350" spans="12:12">
      <c r="L20350" s="16" t="str">
        <f t="shared" si="573"/>
        <v>OP</v>
      </c>
    </row>
    <row r="20351" spans="12:12">
      <c r="L20351" s="16" t="str">
        <f t="shared" si="573"/>
        <v>OP</v>
      </c>
    </row>
    <row r="20352" spans="12:12">
      <c r="L20352" s="16" t="str">
        <f t="shared" si="573"/>
        <v>OP</v>
      </c>
    </row>
    <row r="20353" spans="12:12">
      <c r="L20353" s="16" t="str">
        <f t="shared" si="573"/>
        <v>OP</v>
      </c>
    </row>
    <row r="20354" spans="12:12">
      <c r="L20354" s="16" t="str">
        <f t="shared" si="573"/>
        <v>OP</v>
      </c>
    </row>
    <row r="20355" spans="12:12">
      <c r="L20355" s="16" t="str">
        <f t="shared" si="573"/>
        <v>OP</v>
      </c>
    </row>
    <row r="20356" spans="12:12">
      <c r="L20356" s="16" t="str">
        <f t="shared" si="573"/>
        <v>OP</v>
      </c>
    </row>
    <row r="20357" spans="12:12">
      <c r="L20357" s="16" t="str">
        <f t="shared" si="573"/>
        <v>OP</v>
      </c>
    </row>
    <row r="20358" spans="12:12">
      <c r="L20358" s="16" t="str">
        <f t="shared" ref="L20358:L20421" si="574">IF(J20358&lt;0.9993,"OP","")</f>
        <v>OP</v>
      </c>
    </row>
    <row r="20359" spans="12:12">
      <c r="L20359" s="16" t="str">
        <f t="shared" si="574"/>
        <v>OP</v>
      </c>
    </row>
    <row r="20360" spans="12:12">
      <c r="L20360" s="16" t="str">
        <f t="shared" si="574"/>
        <v>OP</v>
      </c>
    </row>
    <row r="20361" spans="12:12">
      <c r="L20361" s="16" t="str">
        <f t="shared" si="574"/>
        <v>OP</v>
      </c>
    </row>
    <row r="20362" spans="12:12">
      <c r="L20362" s="16" t="str">
        <f t="shared" si="574"/>
        <v>OP</v>
      </c>
    </row>
    <row r="20363" spans="12:12">
      <c r="L20363" s="16" t="str">
        <f t="shared" si="574"/>
        <v>OP</v>
      </c>
    </row>
    <row r="20364" spans="12:12">
      <c r="L20364" s="16" t="str">
        <f t="shared" si="574"/>
        <v>OP</v>
      </c>
    </row>
    <row r="20365" spans="12:12">
      <c r="L20365" s="16" t="str">
        <f t="shared" si="574"/>
        <v>OP</v>
      </c>
    </row>
    <row r="20366" spans="12:12">
      <c r="L20366" s="16" t="str">
        <f t="shared" si="574"/>
        <v>OP</v>
      </c>
    </row>
    <row r="20367" spans="12:12">
      <c r="L20367" s="16" t="str">
        <f t="shared" si="574"/>
        <v>OP</v>
      </c>
    </row>
    <row r="20368" spans="12:12">
      <c r="L20368" s="16" t="str">
        <f t="shared" si="574"/>
        <v>OP</v>
      </c>
    </row>
    <row r="20369" spans="12:12">
      <c r="L20369" s="16" t="str">
        <f t="shared" si="574"/>
        <v>OP</v>
      </c>
    </row>
    <row r="20370" spans="12:12">
      <c r="L20370" s="16" t="str">
        <f t="shared" si="574"/>
        <v>OP</v>
      </c>
    </row>
    <row r="20371" spans="12:12">
      <c r="L20371" s="16" t="str">
        <f t="shared" si="574"/>
        <v>OP</v>
      </c>
    </row>
    <row r="20372" spans="12:12">
      <c r="L20372" s="16" t="str">
        <f t="shared" si="574"/>
        <v>OP</v>
      </c>
    </row>
    <row r="20373" spans="12:12">
      <c r="L20373" s="16" t="str">
        <f t="shared" si="574"/>
        <v>OP</v>
      </c>
    </row>
    <row r="20374" spans="12:12">
      <c r="L20374" s="16" t="str">
        <f t="shared" si="574"/>
        <v>OP</v>
      </c>
    </row>
    <row r="20375" spans="12:12">
      <c r="L20375" s="16" t="str">
        <f t="shared" si="574"/>
        <v>OP</v>
      </c>
    </row>
    <row r="20376" spans="12:12">
      <c r="L20376" s="16" t="str">
        <f t="shared" si="574"/>
        <v>OP</v>
      </c>
    </row>
    <row r="20377" spans="12:12">
      <c r="L20377" s="16" t="str">
        <f t="shared" si="574"/>
        <v>OP</v>
      </c>
    </row>
    <row r="20378" spans="12:12">
      <c r="L20378" s="16" t="str">
        <f t="shared" si="574"/>
        <v>OP</v>
      </c>
    </row>
    <row r="20379" spans="12:12">
      <c r="L20379" s="16" t="str">
        <f t="shared" si="574"/>
        <v>OP</v>
      </c>
    </row>
    <row r="20380" spans="12:12">
      <c r="L20380" s="16" t="str">
        <f t="shared" si="574"/>
        <v>OP</v>
      </c>
    </row>
    <row r="20381" spans="12:12">
      <c r="L20381" s="16" t="str">
        <f t="shared" si="574"/>
        <v>OP</v>
      </c>
    </row>
    <row r="20382" spans="12:12">
      <c r="L20382" s="16" t="str">
        <f t="shared" si="574"/>
        <v>OP</v>
      </c>
    </row>
    <row r="20383" spans="12:12">
      <c r="L20383" s="16" t="str">
        <f t="shared" si="574"/>
        <v>OP</v>
      </c>
    </row>
    <row r="20384" spans="12:12">
      <c r="L20384" s="16" t="str">
        <f t="shared" si="574"/>
        <v>OP</v>
      </c>
    </row>
    <row r="20385" spans="12:12">
      <c r="L20385" s="16" t="str">
        <f t="shared" si="574"/>
        <v>OP</v>
      </c>
    </row>
    <row r="20386" spans="12:12">
      <c r="L20386" s="16" t="str">
        <f t="shared" si="574"/>
        <v>OP</v>
      </c>
    </row>
    <row r="20387" spans="12:12">
      <c r="L20387" s="16" t="str">
        <f t="shared" si="574"/>
        <v>OP</v>
      </c>
    </row>
    <row r="20388" spans="12:12">
      <c r="L20388" s="16" t="str">
        <f t="shared" si="574"/>
        <v>OP</v>
      </c>
    </row>
    <row r="20389" spans="12:12">
      <c r="L20389" s="16" t="str">
        <f t="shared" si="574"/>
        <v>OP</v>
      </c>
    </row>
    <row r="20390" spans="12:12">
      <c r="L20390" s="16" t="str">
        <f t="shared" si="574"/>
        <v>OP</v>
      </c>
    </row>
    <row r="20391" spans="12:12">
      <c r="L20391" s="16" t="str">
        <f t="shared" si="574"/>
        <v>OP</v>
      </c>
    </row>
    <row r="20392" spans="12:12">
      <c r="L20392" s="16" t="str">
        <f t="shared" si="574"/>
        <v>OP</v>
      </c>
    </row>
    <row r="20393" spans="12:12">
      <c r="L20393" s="16" t="str">
        <f t="shared" si="574"/>
        <v>OP</v>
      </c>
    </row>
    <row r="20394" spans="12:12">
      <c r="L20394" s="16" t="str">
        <f t="shared" si="574"/>
        <v>OP</v>
      </c>
    </row>
    <row r="20395" spans="12:12">
      <c r="L20395" s="16" t="str">
        <f t="shared" si="574"/>
        <v>OP</v>
      </c>
    </row>
    <row r="20396" spans="12:12">
      <c r="L20396" s="16" t="str">
        <f t="shared" si="574"/>
        <v>OP</v>
      </c>
    </row>
    <row r="20397" spans="12:12">
      <c r="L20397" s="16" t="str">
        <f t="shared" si="574"/>
        <v>OP</v>
      </c>
    </row>
    <row r="20398" spans="12:12">
      <c r="L20398" s="16" t="str">
        <f t="shared" si="574"/>
        <v>OP</v>
      </c>
    </row>
    <row r="20399" spans="12:12">
      <c r="L20399" s="16" t="str">
        <f t="shared" si="574"/>
        <v>OP</v>
      </c>
    </row>
    <row r="20400" spans="12:12">
      <c r="L20400" s="16" t="str">
        <f t="shared" si="574"/>
        <v>OP</v>
      </c>
    </row>
    <row r="20401" spans="12:12">
      <c r="L20401" s="16" t="str">
        <f t="shared" si="574"/>
        <v>OP</v>
      </c>
    </row>
    <row r="20402" spans="12:12">
      <c r="L20402" s="16" t="str">
        <f t="shared" si="574"/>
        <v>OP</v>
      </c>
    </row>
    <row r="20403" spans="12:12">
      <c r="L20403" s="16" t="str">
        <f t="shared" si="574"/>
        <v>OP</v>
      </c>
    </row>
    <row r="20404" spans="12:12">
      <c r="L20404" s="16" t="str">
        <f t="shared" si="574"/>
        <v>OP</v>
      </c>
    </row>
    <row r="20405" spans="12:12">
      <c r="L20405" s="16" t="str">
        <f t="shared" si="574"/>
        <v>OP</v>
      </c>
    </row>
    <row r="20406" spans="12:12">
      <c r="L20406" s="16" t="str">
        <f t="shared" si="574"/>
        <v>OP</v>
      </c>
    </row>
    <row r="20407" spans="12:12">
      <c r="L20407" s="16" t="str">
        <f t="shared" si="574"/>
        <v>OP</v>
      </c>
    </row>
    <row r="20408" spans="12:12">
      <c r="L20408" s="16" t="str">
        <f t="shared" si="574"/>
        <v>OP</v>
      </c>
    </row>
    <row r="20409" spans="12:12">
      <c r="L20409" s="16" t="str">
        <f t="shared" si="574"/>
        <v>OP</v>
      </c>
    </row>
    <row r="20410" spans="12:12">
      <c r="L20410" s="16" t="str">
        <f t="shared" si="574"/>
        <v>OP</v>
      </c>
    </row>
    <row r="20411" spans="12:12">
      <c r="L20411" s="16" t="str">
        <f t="shared" si="574"/>
        <v>OP</v>
      </c>
    </row>
    <row r="20412" spans="12:12">
      <c r="L20412" s="16" t="str">
        <f t="shared" si="574"/>
        <v>OP</v>
      </c>
    </row>
    <row r="20413" spans="12:12">
      <c r="L20413" s="16" t="str">
        <f t="shared" si="574"/>
        <v>OP</v>
      </c>
    </row>
    <row r="20414" spans="12:12">
      <c r="L20414" s="16" t="str">
        <f t="shared" si="574"/>
        <v>OP</v>
      </c>
    </row>
    <row r="20415" spans="12:12">
      <c r="L20415" s="16" t="str">
        <f t="shared" si="574"/>
        <v>OP</v>
      </c>
    </row>
    <row r="20416" spans="12:12">
      <c r="L20416" s="16" t="str">
        <f t="shared" si="574"/>
        <v>OP</v>
      </c>
    </row>
    <row r="20417" spans="12:12">
      <c r="L20417" s="16" t="str">
        <f t="shared" si="574"/>
        <v>OP</v>
      </c>
    </row>
    <row r="20418" spans="12:12">
      <c r="L20418" s="16" t="str">
        <f t="shared" si="574"/>
        <v>OP</v>
      </c>
    </row>
    <row r="20419" spans="12:12">
      <c r="L20419" s="16" t="str">
        <f t="shared" si="574"/>
        <v>OP</v>
      </c>
    </row>
    <row r="20420" spans="12:12">
      <c r="L20420" s="16" t="str">
        <f t="shared" si="574"/>
        <v>OP</v>
      </c>
    </row>
    <row r="20421" spans="12:12">
      <c r="L20421" s="16" t="str">
        <f t="shared" si="574"/>
        <v>OP</v>
      </c>
    </row>
    <row r="20422" spans="12:12">
      <c r="L20422" s="16" t="str">
        <f t="shared" ref="L20422:L20485" si="575">IF(J20422&lt;0.9993,"OP","")</f>
        <v>OP</v>
      </c>
    </row>
    <row r="20423" spans="12:12">
      <c r="L20423" s="16" t="str">
        <f t="shared" si="575"/>
        <v>OP</v>
      </c>
    </row>
    <row r="20424" spans="12:12">
      <c r="L20424" s="16" t="str">
        <f t="shared" si="575"/>
        <v>OP</v>
      </c>
    </row>
    <row r="20425" spans="12:12">
      <c r="L20425" s="16" t="str">
        <f t="shared" si="575"/>
        <v>OP</v>
      </c>
    </row>
    <row r="20426" spans="12:12">
      <c r="L20426" s="16" t="str">
        <f t="shared" si="575"/>
        <v>OP</v>
      </c>
    </row>
    <row r="20427" spans="12:12">
      <c r="L20427" s="16" t="str">
        <f t="shared" si="575"/>
        <v>OP</v>
      </c>
    </row>
    <row r="20428" spans="12:12">
      <c r="L20428" s="16" t="str">
        <f t="shared" si="575"/>
        <v>OP</v>
      </c>
    </row>
    <row r="20429" spans="12:12">
      <c r="L20429" s="16" t="str">
        <f t="shared" si="575"/>
        <v>OP</v>
      </c>
    </row>
    <row r="20430" spans="12:12">
      <c r="L20430" s="16" t="str">
        <f t="shared" si="575"/>
        <v>OP</v>
      </c>
    </row>
    <row r="20431" spans="12:12">
      <c r="L20431" s="16" t="str">
        <f t="shared" si="575"/>
        <v>OP</v>
      </c>
    </row>
    <row r="20432" spans="12:12">
      <c r="L20432" s="16" t="str">
        <f t="shared" si="575"/>
        <v>OP</v>
      </c>
    </row>
    <row r="20433" spans="12:12">
      <c r="L20433" s="16" t="str">
        <f t="shared" si="575"/>
        <v>OP</v>
      </c>
    </row>
    <row r="20434" spans="12:12">
      <c r="L20434" s="16" t="str">
        <f t="shared" si="575"/>
        <v>OP</v>
      </c>
    </row>
    <row r="20435" spans="12:12">
      <c r="L20435" s="16" t="str">
        <f t="shared" si="575"/>
        <v>OP</v>
      </c>
    </row>
    <row r="20436" spans="12:12">
      <c r="L20436" s="16" t="str">
        <f t="shared" si="575"/>
        <v>OP</v>
      </c>
    </row>
    <row r="20437" spans="12:12">
      <c r="L20437" s="16" t="str">
        <f t="shared" si="575"/>
        <v>OP</v>
      </c>
    </row>
    <row r="20438" spans="12:12">
      <c r="L20438" s="16" t="str">
        <f t="shared" si="575"/>
        <v>OP</v>
      </c>
    </row>
    <row r="20439" spans="12:12">
      <c r="L20439" s="16" t="str">
        <f t="shared" si="575"/>
        <v>OP</v>
      </c>
    </row>
    <row r="20440" spans="12:12">
      <c r="L20440" s="16" t="str">
        <f t="shared" si="575"/>
        <v>OP</v>
      </c>
    </row>
    <row r="20441" spans="12:12">
      <c r="L20441" s="16" t="str">
        <f t="shared" si="575"/>
        <v>OP</v>
      </c>
    </row>
    <row r="20442" spans="12:12">
      <c r="L20442" s="16" t="str">
        <f t="shared" si="575"/>
        <v>OP</v>
      </c>
    </row>
    <row r="20443" spans="12:12">
      <c r="L20443" s="16" t="str">
        <f t="shared" si="575"/>
        <v>OP</v>
      </c>
    </row>
    <row r="20444" spans="12:12">
      <c r="L20444" s="16" t="str">
        <f t="shared" si="575"/>
        <v>OP</v>
      </c>
    </row>
    <row r="20445" spans="12:12">
      <c r="L20445" s="16" t="str">
        <f t="shared" si="575"/>
        <v>OP</v>
      </c>
    </row>
    <row r="20446" spans="12:12">
      <c r="L20446" s="16" t="str">
        <f t="shared" si="575"/>
        <v>OP</v>
      </c>
    </row>
    <row r="20447" spans="12:12">
      <c r="L20447" s="16" t="str">
        <f t="shared" si="575"/>
        <v>OP</v>
      </c>
    </row>
    <row r="20448" spans="12:12">
      <c r="L20448" s="16" t="str">
        <f t="shared" si="575"/>
        <v>OP</v>
      </c>
    </row>
    <row r="20449" spans="12:12">
      <c r="L20449" s="16" t="str">
        <f t="shared" si="575"/>
        <v>OP</v>
      </c>
    </row>
    <row r="20450" spans="12:12">
      <c r="L20450" s="16" t="str">
        <f t="shared" si="575"/>
        <v>OP</v>
      </c>
    </row>
    <row r="20451" spans="12:12">
      <c r="L20451" s="16" t="str">
        <f t="shared" si="575"/>
        <v>OP</v>
      </c>
    </row>
    <row r="20452" spans="12:12">
      <c r="L20452" s="16" t="str">
        <f t="shared" si="575"/>
        <v>OP</v>
      </c>
    </row>
    <row r="20453" spans="12:12">
      <c r="L20453" s="16" t="str">
        <f t="shared" si="575"/>
        <v>OP</v>
      </c>
    </row>
    <row r="20454" spans="12:12">
      <c r="L20454" s="16" t="str">
        <f t="shared" si="575"/>
        <v>OP</v>
      </c>
    </row>
    <row r="20455" spans="12:12">
      <c r="L20455" s="16" t="str">
        <f t="shared" si="575"/>
        <v>OP</v>
      </c>
    </row>
    <row r="20456" spans="12:12">
      <c r="L20456" s="16" t="str">
        <f t="shared" si="575"/>
        <v>OP</v>
      </c>
    </row>
    <row r="20457" spans="12:12">
      <c r="L20457" s="16" t="str">
        <f t="shared" si="575"/>
        <v>OP</v>
      </c>
    </row>
    <row r="20458" spans="12:12">
      <c r="L20458" s="16" t="str">
        <f t="shared" si="575"/>
        <v>OP</v>
      </c>
    </row>
    <row r="20459" spans="12:12">
      <c r="L20459" s="16" t="str">
        <f t="shared" si="575"/>
        <v>OP</v>
      </c>
    </row>
    <row r="20460" spans="12:12">
      <c r="L20460" s="16" t="str">
        <f t="shared" si="575"/>
        <v>OP</v>
      </c>
    </row>
    <row r="20461" spans="12:12">
      <c r="L20461" s="16" t="str">
        <f t="shared" si="575"/>
        <v>OP</v>
      </c>
    </row>
    <row r="20462" spans="12:12">
      <c r="L20462" s="16" t="str">
        <f t="shared" si="575"/>
        <v>OP</v>
      </c>
    </row>
    <row r="20463" spans="12:12">
      <c r="L20463" s="16" t="str">
        <f t="shared" si="575"/>
        <v>OP</v>
      </c>
    </row>
    <row r="20464" spans="12:12">
      <c r="L20464" s="16" t="str">
        <f t="shared" si="575"/>
        <v>OP</v>
      </c>
    </row>
    <row r="20465" spans="12:12">
      <c r="L20465" s="16" t="str">
        <f t="shared" si="575"/>
        <v>OP</v>
      </c>
    </row>
    <row r="20466" spans="12:12">
      <c r="L20466" s="16" t="str">
        <f t="shared" si="575"/>
        <v>OP</v>
      </c>
    </row>
    <row r="20467" spans="12:12">
      <c r="L20467" s="16" t="str">
        <f t="shared" si="575"/>
        <v>OP</v>
      </c>
    </row>
    <row r="20468" spans="12:12">
      <c r="L20468" s="16" t="str">
        <f t="shared" si="575"/>
        <v>OP</v>
      </c>
    </row>
    <row r="20469" spans="12:12">
      <c r="L20469" s="16" t="str">
        <f t="shared" si="575"/>
        <v>OP</v>
      </c>
    </row>
    <row r="20470" spans="12:12">
      <c r="L20470" s="16" t="str">
        <f t="shared" si="575"/>
        <v>OP</v>
      </c>
    </row>
    <row r="20471" spans="12:12">
      <c r="L20471" s="16" t="str">
        <f t="shared" si="575"/>
        <v>OP</v>
      </c>
    </row>
    <row r="20472" spans="12:12">
      <c r="L20472" s="16" t="str">
        <f t="shared" si="575"/>
        <v>OP</v>
      </c>
    </row>
    <row r="20473" spans="12:12">
      <c r="L20473" s="16" t="str">
        <f t="shared" si="575"/>
        <v>OP</v>
      </c>
    </row>
    <row r="20474" spans="12:12">
      <c r="L20474" s="16" t="str">
        <f t="shared" si="575"/>
        <v>OP</v>
      </c>
    </row>
    <row r="20475" spans="12:12">
      <c r="L20475" s="16" t="str">
        <f t="shared" si="575"/>
        <v>OP</v>
      </c>
    </row>
    <row r="20476" spans="12:12">
      <c r="L20476" s="16" t="str">
        <f t="shared" si="575"/>
        <v>OP</v>
      </c>
    </row>
    <row r="20477" spans="12:12">
      <c r="L20477" s="16" t="str">
        <f t="shared" si="575"/>
        <v>OP</v>
      </c>
    </row>
    <row r="20478" spans="12:12">
      <c r="L20478" s="16" t="str">
        <f t="shared" si="575"/>
        <v>OP</v>
      </c>
    </row>
    <row r="20479" spans="12:12">
      <c r="L20479" s="16" t="str">
        <f t="shared" si="575"/>
        <v>OP</v>
      </c>
    </row>
    <row r="20480" spans="12:12">
      <c r="L20480" s="16" t="str">
        <f t="shared" si="575"/>
        <v>OP</v>
      </c>
    </row>
    <row r="20481" spans="12:12">
      <c r="L20481" s="16" t="str">
        <f t="shared" si="575"/>
        <v>OP</v>
      </c>
    </row>
    <row r="20482" spans="12:12">
      <c r="L20482" s="16" t="str">
        <f t="shared" si="575"/>
        <v>OP</v>
      </c>
    </row>
    <row r="20483" spans="12:12">
      <c r="L20483" s="16" t="str">
        <f t="shared" si="575"/>
        <v>OP</v>
      </c>
    </row>
    <row r="20484" spans="12:12">
      <c r="L20484" s="16" t="str">
        <f t="shared" si="575"/>
        <v>OP</v>
      </c>
    </row>
    <row r="20485" spans="12:12">
      <c r="L20485" s="16" t="str">
        <f t="shared" si="575"/>
        <v>OP</v>
      </c>
    </row>
    <row r="20486" spans="12:12">
      <c r="L20486" s="16" t="str">
        <f t="shared" ref="L20486:L20549" si="576">IF(J20486&lt;0.9993,"OP","")</f>
        <v>OP</v>
      </c>
    </row>
    <row r="20487" spans="12:12">
      <c r="L20487" s="16" t="str">
        <f t="shared" si="576"/>
        <v>OP</v>
      </c>
    </row>
    <row r="20488" spans="12:12">
      <c r="L20488" s="16" t="str">
        <f t="shared" si="576"/>
        <v>OP</v>
      </c>
    </row>
    <row r="20489" spans="12:12">
      <c r="L20489" s="16" t="str">
        <f t="shared" si="576"/>
        <v>OP</v>
      </c>
    </row>
    <row r="20490" spans="12:12">
      <c r="L20490" s="16" t="str">
        <f t="shared" si="576"/>
        <v>OP</v>
      </c>
    </row>
    <row r="20491" spans="12:12">
      <c r="L20491" s="16" t="str">
        <f t="shared" si="576"/>
        <v>OP</v>
      </c>
    </row>
    <row r="20492" spans="12:12">
      <c r="L20492" s="16" t="str">
        <f t="shared" si="576"/>
        <v>OP</v>
      </c>
    </row>
    <row r="20493" spans="12:12">
      <c r="L20493" s="16" t="str">
        <f t="shared" si="576"/>
        <v>OP</v>
      </c>
    </row>
    <row r="20494" spans="12:12">
      <c r="L20494" s="16" t="str">
        <f t="shared" si="576"/>
        <v>OP</v>
      </c>
    </row>
    <row r="20495" spans="12:12">
      <c r="L20495" s="16" t="str">
        <f t="shared" si="576"/>
        <v>OP</v>
      </c>
    </row>
    <row r="20496" spans="12:12">
      <c r="L20496" s="16" t="str">
        <f t="shared" si="576"/>
        <v>OP</v>
      </c>
    </row>
    <row r="20497" spans="12:12">
      <c r="L20497" s="16" t="str">
        <f t="shared" si="576"/>
        <v>OP</v>
      </c>
    </row>
    <row r="20498" spans="12:12">
      <c r="L20498" s="16" t="str">
        <f t="shared" si="576"/>
        <v>OP</v>
      </c>
    </row>
    <row r="20499" spans="12:12">
      <c r="L20499" s="16" t="str">
        <f t="shared" si="576"/>
        <v>OP</v>
      </c>
    </row>
    <row r="20500" spans="12:12">
      <c r="L20500" s="16" t="str">
        <f t="shared" si="576"/>
        <v>OP</v>
      </c>
    </row>
    <row r="20501" spans="12:12">
      <c r="L20501" s="16" t="str">
        <f t="shared" si="576"/>
        <v>OP</v>
      </c>
    </row>
    <row r="20502" spans="12:12">
      <c r="L20502" s="16" t="str">
        <f t="shared" si="576"/>
        <v>OP</v>
      </c>
    </row>
    <row r="20503" spans="12:12">
      <c r="L20503" s="16" t="str">
        <f t="shared" si="576"/>
        <v>OP</v>
      </c>
    </row>
    <row r="20504" spans="12:12">
      <c r="L20504" s="16" t="str">
        <f t="shared" si="576"/>
        <v>OP</v>
      </c>
    </row>
    <row r="20505" spans="12:12">
      <c r="L20505" s="16" t="str">
        <f t="shared" si="576"/>
        <v>OP</v>
      </c>
    </row>
    <row r="20506" spans="12:12">
      <c r="L20506" s="16" t="str">
        <f t="shared" si="576"/>
        <v>OP</v>
      </c>
    </row>
    <row r="20507" spans="12:12">
      <c r="L20507" s="16" t="str">
        <f t="shared" si="576"/>
        <v>OP</v>
      </c>
    </row>
    <row r="20508" spans="12:12">
      <c r="L20508" s="16" t="str">
        <f t="shared" si="576"/>
        <v>OP</v>
      </c>
    </row>
    <row r="20509" spans="12:12">
      <c r="L20509" s="16" t="str">
        <f t="shared" si="576"/>
        <v>OP</v>
      </c>
    </row>
    <row r="20510" spans="12:12">
      <c r="L20510" s="16" t="str">
        <f t="shared" si="576"/>
        <v>OP</v>
      </c>
    </row>
    <row r="20511" spans="12:12">
      <c r="L20511" s="16" t="str">
        <f t="shared" si="576"/>
        <v>OP</v>
      </c>
    </row>
    <row r="20512" spans="12:12">
      <c r="L20512" s="16" t="str">
        <f t="shared" si="576"/>
        <v>OP</v>
      </c>
    </row>
    <row r="20513" spans="12:12">
      <c r="L20513" s="16" t="str">
        <f t="shared" si="576"/>
        <v>OP</v>
      </c>
    </row>
    <row r="20514" spans="12:12">
      <c r="L20514" s="16" t="str">
        <f t="shared" si="576"/>
        <v>OP</v>
      </c>
    </row>
    <row r="20515" spans="12:12">
      <c r="L20515" s="16" t="str">
        <f t="shared" si="576"/>
        <v>OP</v>
      </c>
    </row>
    <row r="20516" spans="12:12">
      <c r="L20516" s="16" t="str">
        <f t="shared" si="576"/>
        <v>OP</v>
      </c>
    </row>
    <row r="20517" spans="12:12">
      <c r="L20517" s="16" t="str">
        <f t="shared" si="576"/>
        <v>OP</v>
      </c>
    </row>
    <row r="20518" spans="12:12">
      <c r="L20518" s="16" t="str">
        <f t="shared" si="576"/>
        <v>OP</v>
      </c>
    </row>
    <row r="20519" spans="12:12">
      <c r="L20519" s="16" t="str">
        <f t="shared" si="576"/>
        <v>OP</v>
      </c>
    </row>
    <row r="20520" spans="12:12">
      <c r="L20520" s="16" t="str">
        <f t="shared" si="576"/>
        <v>OP</v>
      </c>
    </row>
    <row r="20521" spans="12:12">
      <c r="L20521" s="16" t="str">
        <f t="shared" si="576"/>
        <v>OP</v>
      </c>
    </row>
    <row r="20522" spans="12:12">
      <c r="L20522" s="16" t="str">
        <f t="shared" si="576"/>
        <v>OP</v>
      </c>
    </row>
    <row r="20523" spans="12:12">
      <c r="L20523" s="16" t="str">
        <f t="shared" si="576"/>
        <v>OP</v>
      </c>
    </row>
    <row r="20524" spans="12:12">
      <c r="L20524" s="16" t="str">
        <f t="shared" si="576"/>
        <v>OP</v>
      </c>
    </row>
    <row r="20525" spans="12:12">
      <c r="L20525" s="16" t="str">
        <f t="shared" si="576"/>
        <v>OP</v>
      </c>
    </row>
    <row r="20526" spans="12:12">
      <c r="L20526" s="16" t="str">
        <f t="shared" si="576"/>
        <v>OP</v>
      </c>
    </row>
    <row r="20527" spans="12:12">
      <c r="L20527" s="16" t="str">
        <f t="shared" si="576"/>
        <v>OP</v>
      </c>
    </row>
    <row r="20528" spans="12:12">
      <c r="L20528" s="16" t="str">
        <f t="shared" si="576"/>
        <v>OP</v>
      </c>
    </row>
    <row r="20529" spans="12:12">
      <c r="L20529" s="16" t="str">
        <f t="shared" si="576"/>
        <v>OP</v>
      </c>
    </row>
    <row r="20530" spans="12:12">
      <c r="L20530" s="16" t="str">
        <f t="shared" si="576"/>
        <v>OP</v>
      </c>
    </row>
    <row r="20531" spans="12:12">
      <c r="L20531" s="16" t="str">
        <f t="shared" si="576"/>
        <v>OP</v>
      </c>
    </row>
    <row r="20532" spans="12:12">
      <c r="L20532" s="16" t="str">
        <f t="shared" si="576"/>
        <v>OP</v>
      </c>
    </row>
    <row r="20533" spans="12:12">
      <c r="L20533" s="16" t="str">
        <f t="shared" si="576"/>
        <v>OP</v>
      </c>
    </row>
    <row r="20534" spans="12:12">
      <c r="L20534" s="16" t="str">
        <f t="shared" si="576"/>
        <v>OP</v>
      </c>
    </row>
    <row r="20535" spans="12:12">
      <c r="L20535" s="16" t="str">
        <f t="shared" si="576"/>
        <v>OP</v>
      </c>
    </row>
    <row r="20536" spans="12:12">
      <c r="L20536" s="16" t="str">
        <f t="shared" si="576"/>
        <v>OP</v>
      </c>
    </row>
    <row r="20537" spans="12:12">
      <c r="L20537" s="16" t="str">
        <f t="shared" si="576"/>
        <v>OP</v>
      </c>
    </row>
    <row r="20538" spans="12:12">
      <c r="L20538" s="16" t="str">
        <f t="shared" si="576"/>
        <v>OP</v>
      </c>
    </row>
    <row r="20539" spans="12:12">
      <c r="L20539" s="16" t="str">
        <f t="shared" si="576"/>
        <v>OP</v>
      </c>
    </row>
    <row r="20540" spans="12:12">
      <c r="L20540" s="16" t="str">
        <f t="shared" si="576"/>
        <v>OP</v>
      </c>
    </row>
    <row r="20541" spans="12:12">
      <c r="L20541" s="16" t="str">
        <f t="shared" si="576"/>
        <v>OP</v>
      </c>
    </row>
    <row r="20542" spans="12:12">
      <c r="L20542" s="16" t="str">
        <f t="shared" si="576"/>
        <v>OP</v>
      </c>
    </row>
    <row r="20543" spans="12:12">
      <c r="L20543" s="16" t="str">
        <f t="shared" si="576"/>
        <v>OP</v>
      </c>
    </row>
    <row r="20544" spans="12:12">
      <c r="L20544" s="16" t="str">
        <f t="shared" si="576"/>
        <v>OP</v>
      </c>
    </row>
    <row r="20545" spans="12:12">
      <c r="L20545" s="16" t="str">
        <f t="shared" si="576"/>
        <v>OP</v>
      </c>
    </row>
    <row r="20546" spans="12:12">
      <c r="L20546" s="16" t="str">
        <f t="shared" si="576"/>
        <v>OP</v>
      </c>
    </row>
    <row r="20547" spans="12:12">
      <c r="L20547" s="16" t="str">
        <f t="shared" si="576"/>
        <v>OP</v>
      </c>
    </row>
    <row r="20548" spans="12:12">
      <c r="L20548" s="16" t="str">
        <f t="shared" si="576"/>
        <v>OP</v>
      </c>
    </row>
    <row r="20549" spans="12:12">
      <c r="L20549" s="16" t="str">
        <f t="shared" si="576"/>
        <v>OP</v>
      </c>
    </row>
    <row r="20550" spans="12:12">
      <c r="L20550" s="16" t="str">
        <f t="shared" ref="L20550:L20613" si="577">IF(J20550&lt;0.9993,"OP","")</f>
        <v>OP</v>
      </c>
    </row>
    <row r="20551" spans="12:12">
      <c r="L20551" s="16" t="str">
        <f t="shared" si="577"/>
        <v>OP</v>
      </c>
    </row>
    <row r="20552" spans="12:12">
      <c r="L20552" s="16" t="str">
        <f t="shared" si="577"/>
        <v>OP</v>
      </c>
    </row>
    <row r="20553" spans="12:12">
      <c r="L20553" s="16" t="str">
        <f t="shared" si="577"/>
        <v>OP</v>
      </c>
    </row>
    <row r="20554" spans="12:12">
      <c r="L20554" s="16" t="str">
        <f t="shared" si="577"/>
        <v>OP</v>
      </c>
    </row>
    <row r="20555" spans="12:12">
      <c r="L20555" s="16" t="str">
        <f t="shared" si="577"/>
        <v>OP</v>
      </c>
    </row>
    <row r="20556" spans="12:12">
      <c r="L20556" s="16" t="str">
        <f t="shared" si="577"/>
        <v>OP</v>
      </c>
    </row>
    <row r="20557" spans="12:12">
      <c r="L20557" s="16" t="str">
        <f t="shared" si="577"/>
        <v>OP</v>
      </c>
    </row>
    <row r="20558" spans="12:12">
      <c r="L20558" s="16" t="str">
        <f t="shared" si="577"/>
        <v>OP</v>
      </c>
    </row>
    <row r="20559" spans="12:12">
      <c r="L20559" s="16" t="str">
        <f t="shared" si="577"/>
        <v>OP</v>
      </c>
    </row>
    <row r="20560" spans="12:12">
      <c r="L20560" s="16" t="str">
        <f t="shared" si="577"/>
        <v>OP</v>
      </c>
    </row>
    <row r="20561" spans="12:12">
      <c r="L20561" s="16" t="str">
        <f t="shared" si="577"/>
        <v>OP</v>
      </c>
    </row>
    <row r="20562" spans="12:12">
      <c r="L20562" s="16" t="str">
        <f t="shared" si="577"/>
        <v>OP</v>
      </c>
    </row>
    <row r="20563" spans="12:12">
      <c r="L20563" s="16" t="str">
        <f t="shared" si="577"/>
        <v>OP</v>
      </c>
    </row>
    <row r="20564" spans="12:12">
      <c r="L20564" s="16" t="str">
        <f t="shared" si="577"/>
        <v>OP</v>
      </c>
    </row>
    <row r="20565" spans="12:12">
      <c r="L20565" s="16" t="str">
        <f t="shared" si="577"/>
        <v>OP</v>
      </c>
    </row>
    <row r="20566" spans="12:12">
      <c r="L20566" s="16" t="str">
        <f t="shared" si="577"/>
        <v>OP</v>
      </c>
    </row>
    <row r="20567" spans="12:12">
      <c r="L20567" s="16" t="str">
        <f t="shared" si="577"/>
        <v>OP</v>
      </c>
    </row>
    <row r="20568" spans="12:12">
      <c r="L20568" s="16" t="str">
        <f t="shared" si="577"/>
        <v>OP</v>
      </c>
    </row>
    <row r="20569" spans="12:12">
      <c r="L20569" s="16" t="str">
        <f t="shared" si="577"/>
        <v>OP</v>
      </c>
    </row>
    <row r="20570" spans="12:12">
      <c r="L20570" s="16" t="str">
        <f t="shared" si="577"/>
        <v>OP</v>
      </c>
    </row>
    <row r="20571" spans="12:12">
      <c r="L20571" s="16" t="str">
        <f t="shared" si="577"/>
        <v>OP</v>
      </c>
    </row>
    <row r="20572" spans="12:12">
      <c r="L20572" s="16" t="str">
        <f t="shared" si="577"/>
        <v>OP</v>
      </c>
    </row>
    <row r="20573" spans="12:12">
      <c r="L20573" s="16" t="str">
        <f t="shared" si="577"/>
        <v>OP</v>
      </c>
    </row>
    <row r="20574" spans="12:12">
      <c r="L20574" s="16" t="str">
        <f t="shared" si="577"/>
        <v>OP</v>
      </c>
    </row>
    <row r="20575" spans="12:12">
      <c r="L20575" s="16" t="str">
        <f t="shared" si="577"/>
        <v>OP</v>
      </c>
    </row>
    <row r="20576" spans="12:12">
      <c r="L20576" s="16" t="str">
        <f t="shared" si="577"/>
        <v>OP</v>
      </c>
    </row>
    <row r="20577" spans="12:12">
      <c r="L20577" s="16" t="str">
        <f t="shared" si="577"/>
        <v>OP</v>
      </c>
    </row>
    <row r="20578" spans="12:12">
      <c r="L20578" s="16" t="str">
        <f t="shared" si="577"/>
        <v>OP</v>
      </c>
    </row>
    <row r="20579" spans="12:12">
      <c r="L20579" s="16" t="str">
        <f t="shared" si="577"/>
        <v>OP</v>
      </c>
    </row>
    <row r="20580" spans="12:12">
      <c r="L20580" s="16" t="str">
        <f t="shared" si="577"/>
        <v>OP</v>
      </c>
    </row>
    <row r="20581" spans="12:12">
      <c r="L20581" s="16" t="str">
        <f t="shared" si="577"/>
        <v>OP</v>
      </c>
    </row>
    <row r="20582" spans="12:12">
      <c r="L20582" s="16" t="str">
        <f t="shared" si="577"/>
        <v>OP</v>
      </c>
    </row>
    <row r="20583" spans="12:12">
      <c r="L20583" s="16" t="str">
        <f t="shared" si="577"/>
        <v>OP</v>
      </c>
    </row>
    <row r="20584" spans="12:12">
      <c r="L20584" s="16" t="str">
        <f t="shared" si="577"/>
        <v>OP</v>
      </c>
    </row>
    <row r="20585" spans="12:12">
      <c r="L20585" s="16" t="str">
        <f t="shared" si="577"/>
        <v>OP</v>
      </c>
    </row>
    <row r="20586" spans="12:12">
      <c r="L20586" s="16" t="str">
        <f t="shared" si="577"/>
        <v>OP</v>
      </c>
    </row>
    <row r="20587" spans="12:12">
      <c r="L20587" s="16" t="str">
        <f t="shared" si="577"/>
        <v>OP</v>
      </c>
    </row>
    <row r="20588" spans="12:12">
      <c r="L20588" s="16" t="str">
        <f t="shared" si="577"/>
        <v>OP</v>
      </c>
    </row>
    <row r="20589" spans="12:12">
      <c r="L20589" s="16" t="str">
        <f t="shared" si="577"/>
        <v>OP</v>
      </c>
    </row>
    <row r="20590" spans="12:12">
      <c r="L20590" s="16" t="str">
        <f t="shared" si="577"/>
        <v>OP</v>
      </c>
    </row>
    <row r="20591" spans="12:12">
      <c r="L20591" s="16" t="str">
        <f t="shared" si="577"/>
        <v>OP</v>
      </c>
    </row>
    <row r="20592" spans="12:12">
      <c r="L20592" s="16" t="str">
        <f t="shared" si="577"/>
        <v>OP</v>
      </c>
    </row>
    <row r="20593" spans="12:12">
      <c r="L20593" s="16" t="str">
        <f t="shared" si="577"/>
        <v>OP</v>
      </c>
    </row>
    <row r="20594" spans="12:12">
      <c r="L20594" s="16" t="str">
        <f t="shared" si="577"/>
        <v>OP</v>
      </c>
    </row>
    <row r="20595" spans="12:12">
      <c r="L20595" s="16" t="str">
        <f t="shared" si="577"/>
        <v>OP</v>
      </c>
    </row>
    <row r="20596" spans="12:12">
      <c r="L20596" s="16" t="str">
        <f t="shared" si="577"/>
        <v>OP</v>
      </c>
    </row>
    <row r="20597" spans="12:12">
      <c r="L20597" s="16" t="str">
        <f t="shared" si="577"/>
        <v>OP</v>
      </c>
    </row>
    <row r="20598" spans="12:12">
      <c r="L20598" s="16" t="str">
        <f t="shared" si="577"/>
        <v>OP</v>
      </c>
    </row>
    <row r="20599" spans="12:12">
      <c r="L20599" s="16" t="str">
        <f t="shared" si="577"/>
        <v>OP</v>
      </c>
    </row>
    <row r="20600" spans="12:12">
      <c r="L20600" s="16" t="str">
        <f t="shared" si="577"/>
        <v>OP</v>
      </c>
    </row>
    <row r="20601" spans="12:12">
      <c r="L20601" s="16" t="str">
        <f t="shared" si="577"/>
        <v>OP</v>
      </c>
    </row>
    <row r="20602" spans="12:12">
      <c r="L20602" s="16" t="str">
        <f t="shared" si="577"/>
        <v>OP</v>
      </c>
    </row>
    <row r="20603" spans="12:12">
      <c r="L20603" s="16" t="str">
        <f t="shared" si="577"/>
        <v>OP</v>
      </c>
    </row>
    <row r="20604" spans="12:12">
      <c r="L20604" s="16" t="str">
        <f t="shared" si="577"/>
        <v>OP</v>
      </c>
    </row>
    <row r="20605" spans="12:12">
      <c r="L20605" s="16" t="str">
        <f t="shared" si="577"/>
        <v>OP</v>
      </c>
    </row>
    <row r="20606" spans="12:12">
      <c r="L20606" s="16" t="str">
        <f t="shared" si="577"/>
        <v>OP</v>
      </c>
    </row>
    <row r="20607" spans="12:12">
      <c r="L20607" s="16" t="str">
        <f t="shared" si="577"/>
        <v>OP</v>
      </c>
    </row>
    <row r="20608" spans="12:12">
      <c r="L20608" s="16" t="str">
        <f t="shared" si="577"/>
        <v>OP</v>
      </c>
    </row>
    <row r="20609" spans="12:12">
      <c r="L20609" s="16" t="str">
        <f t="shared" si="577"/>
        <v>OP</v>
      </c>
    </row>
    <row r="20610" spans="12:12">
      <c r="L20610" s="16" t="str">
        <f t="shared" si="577"/>
        <v>OP</v>
      </c>
    </row>
    <row r="20611" spans="12:12">
      <c r="L20611" s="16" t="str">
        <f t="shared" si="577"/>
        <v>OP</v>
      </c>
    </row>
    <row r="20612" spans="12:12">
      <c r="L20612" s="16" t="str">
        <f t="shared" si="577"/>
        <v>OP</v>
      </c>
    </row>
    <row r="20613" spans="12:12">
      <c r="L20613" s="16" t="str">
        <f t="shared" si="577"/>
        <v>OP</v>
      </c>
    </row>
    <row r="20614" spans="12:12">
      <c r="L20614" s="16" t="str">
        <f t="shared" ref="L20614:L20677" si="578">IF(J20614&lt;0.9993,"OP","")</f>
        <v>OP</v>
      </c>
    </row>
    <row r="20615" spans="12:12">
      <c r="L20615" s="16" t="str">
        <f t="shared" si="578"/>
        <v>OP</v>
      </c>
    </row>
    <row r="20616" spans="12:12">
      <c r="L20616" s="16" t="str">
        <f t="shared" si="578"/>
        <v>OP</v>
      </c>
    </row>
    <row r="20617" spans="12:12">
      <c r="L20617" s="16" t="str">
        <f t="shared" si="578"/>
        <v>OP</v>
      </c>
    </row>
    <row r="20618" spans="12:12">
      <c r="L20618" s="16" t="str">
        <f t="shared" si="578"/>
        <v>OP</v>
      </c>
    </row>
    <row r="20619" spans="12:12">
      <c r="L20619" s="16" t="str">
        <f t="shared" si="578"/>
        <v>OP</v>
      </c>
    </row>
    <row r="20620" spans="12:12">
      <c r="L20620" s="16" t="str">
        <f t="shared" si="578"/>
        <v>OP</v>
      </c>
    </row>
    <row r="20621" spans="12:12">
      <c r="L20621" s="16" t="str">
        <f t="shared" si="578"/>
        <v>OP</v>
      </c>
    </row>
    <row r="20622" spans="12:12">
      <c r="L20622" s="16" t="str">
        <f t="shared" si="578"/>
        <v>OP</v>
      </c>
    </row>
    <row r="20623" spans="12:12">
      <c r="L20623" s="16" t="str">
        <f t="shared" si="578"/>
        <v>OP</v>
      </c>
    </row>
    <row r="20624" spans="12:12">
      <c r="L20624" s="16" t="str">
        <f t="shared" si="578"/>
        <v>OP</v>
      </c>
    </row>
    <row r="20625" spans="12:12">
      <c r="L20625" s="16" t="str">
        <f t="shared" si="578"/>
        <v>OP</v>
      </c>
    </row>
    <row r="20626" spans="12:12">
      <c r="L20626" s="16" t="str">
        <f t="shared" si="578"/>
        <v>OP</v>
      </c>
    </row>
    <row r="20627" spans="12:12">
      <c r="L20627" s="16" t="str">
        <f t="shared" si="578"/>
        <v>OP</v>
      </c>
    </row>
    <row r="20628" spans="12:12">
      <c r="L20628" s="16" t="str">
        <f t="shared" si="578"/>
        <v>OP</v>
      </c>
    </row>
    <row r="20629" spans="12:12">
      <c r="L20629" s="16" t="str">
        <f t="shared" si="578"/>
        <v>OP</v>
      </c>
    </row>
    <row r="20630" spans="12:12">
      <c r="L20630" s="16" t="str">
        <f t="shared" si="578"/>
        <v>OP</v>
      </c>
    </row>
    <row r="20631" spans="12:12">
      <c r="L20631" s="16" t="str">
        <f t="shared" si="578"/>
        <v>OP</v>
      </c>
    </row>
    <row r="20632" spans="12:12">
      <c r="L20632" s="16" t="str">
        <f t="shared" si="578"/>
        <v>OP</v>
      </c>
    </row>
    <row r="20633" spans="12:12">
      <c r="L20633" s="16" t="str">
        <f t="shared" si="578"/>
        <v>OP</v>
      </c>
    </row>
    <row r="20634" spans="12:12">
      <c r="L20634" s="16" t="str">
        <f t="shared" si="578"/>
        <v>OP</v>
      </c>
    </row>
    <row r="20635" spans="12:12">
      <c r="L20635" s="16" t="str">
        <f t="shared" si="578"/>
        <v>OP</v>
      </c>
    </row>
    <row r="20636" spans="12:12">
      <c r="L20636" s="16" t="str">
        <f t="shared" si="578"/>
        <v>OP</v>
      </c>
    </row>
    <row r="20637" spans="12:12">
      <c r="L20637" s="16" t="str">
        <f t="shared" si="578"/>
        <v>OP</v>
      </c>
    </row>
    <row r="20638" spans="12:12">
      <c r="L20638" s="16" t="str">
        <f t="shared" si="578"/>
        <v>OP</v>
      </c>
    </row>
    <row r="20639" spans="12:12">
      <c r="L20639" s="16" t="str">
        <f t="shared" si="578"/>
        <v>OP</v>
      </c>
    </row>
    <row r="20640" spans="12:12">
      <c r="L20640" s="16" t="str">
        <f t="shared" si="578"/>
        <v>OP</v>
      </c>
    </row>
    <row r="20641" spans="12:12">
      <c r="L20641" s="16" t="str">
        <f t="shared" si="578"/>
        <v>OP</v>
      </c>
    </row>
    <row r="20642" spans="12:12">
      <c r="L20642" s="16" t="str">
        <f t="shared" si="578"/>
        <v>OP</v>
      </c>
    </row>
    <row r="20643" spans="12:12">
      <c r="L20643" s="16" t="str">
        <f t="shared" si="578"/>
        <v>OP</v>
      </c>
    </row>
    <row r="20644" spans="12:12">
      <c r="L20644" s="16" t="str">
        <f t="shared" si="578"/>
        <v>OP</v>
      </c>
    </row>
    <row r="20645" spans="12:12">
      <c r="L20645" s="16" t="str">
        <f t="shared" si="578"/>
        <v>OP</v>
      </c>
    </row>
    <row r="20646" spans="12:12">
      <c r="L20646" s="16" t="str">
        <f t="shared" si="578"/>
        <v>OP</v>
      </c>
    </row>
    <row r="20647" spans="12:12">
      <c r="L20647" s="16" t="str">
        <f t="shared" si="578"/>
        <v>OP</v>
      </c>
    </row>
    <row r="20648" spans="12:12">
      <c r="L20648" s="16" t="str">
        <f t="shared" si="578"/>
        <v>OP</v>
      </c>
    </row>
    <row r="20649" spans="12:12">
      <c r="L20649" s="16" t="str">
        <f t="shared" si="578"/>
        <v>OP</v>
      </c>
    </row>
    <row r="20650" spans="12:12">
      <c r="L20650" s="16" t="str">
        <f t="shared" si="578"/>
        <v>OP</v>
      </c>
    </row>
    <row r="20651" spans="12:12">
      <c r="L20651" s="16" t="str">
        <f t="shared" si="578"/>
        <v>OP</v>
      </c>
    </row>
    <row r="20652" spans="12:12">
      <c r="L20652" s="16" t="str">
        <f t="shared" si="578"/>
        <v>OP</v>
      </c>
    </row>
    <row r="20653" spans="12:12">
      <c r="L20653" s="16" t="str">
        <f t="shared" si="578"/>
        <v>OP</v>
      </c>
    </row>
    <row r="20654" spans="12:12">
      <c r="L20654" s="16" t="str">
        <f t="shared" si="578"/>
        <v>OP</v>
      </c>
    </row>
    <row r="20655" spans="12:12">
      <c r="L20655" s="16" t="str">
        <f t="shared" si="578"/>
        <v>OP</v>
      </c>
    </row>
    <row r="20656" spans="12:12">
      <c r="L20656" s="16" t="str">
        <f t="shared" si="578"/>
        <v>OP</v>
      </c>
    </row>
    <row r="20657" spans="12:12">
      <c r="L20657" s="16" t="str">
        <f t="shared" si="578"/>
        <v>OP</v>
      </c>
    </row>
    <row r="20658" spans="12:12">
      <c r="L20658" s="16" t="str">
        <f t="shared" si="578"/>
        <v>OP</v>
      </c>
    </row>
    <row r="20659" spans="12:12">
      <c r="L20659" s="16" t="str">
        <f t="shared" si="578"/>
        <v>OP</v>
      </c>
    </row>
    <row r="20660" spans="12:12">
      <c r="L20660" s="16" t="str">
        <f t="shared" si="578"/>
        <v>OP</v>
      </c>
    </row>
    <row r="20661" spans="12:12">
      <c r="L20661" s="16" t="str">
        <f t="shared" si="578"/>
        <v>OP</v>
      </c>
    </row>
    <row r="20662" spans="12:12">
      <c r="L20662" s="16" t="str">
        <f t="shared" si="578"/>
        <v>OP</v>
      </c>
    </row>
    <row r="20663" spans="12:12">
      <c r="L20663" s="16" t="str">
        <f t="shared" si="578"/>
        <v>OP</v>
      </c>
    </row>
    <row r="20664" spans="12:12">
      <c r="L20664" s="16" t="str">
        <f t="shared" si="578"/>
        <v>OP</v>
      </c>
    </row>
    <row r="20665" spans="12:12">
      <c r="L20665" s="16" t="str">
        <f t="shared" si="578"/>
        <v>OP</v>
      </c>
    </row>
    <row r="20666" spans="12:12">
      <c r="L20666" s="16" t="str">
        <f t="shared" si="578"/>
        <v>OP</v>
      </c>
    </row>
    <row r="20667" spans="12:12">
      <c r="L20667" s="16" t="str">
        <f t="shared" si="578"/>
        <v>OP</v>
      </c>
    </row>
    <row r="20668" spans="12:12">
      <c r="L20668" s="16" t="str">
        <f t="shared" si="578"/>
        <v>OP</v>
      </c>
    </row>
    <row r="20669" spans="12:12">
      <c r="L20669" s="16" t="str">
        <f t="shared" si="578"/>
        <v>OP</v>
      </c>
    </row>
    <row r="20670" spans="12:12">
      <c r="L20670" s="16" t="str">
        <f t="shared" si="578"/>
        <v>OP</v>
      </c>
    </row>
    <row r="20671" spans="12:12">
      <c r="L20671" s="16" t="str">
        <f t="shared" si="578"/>
        <v>OP</v>
      </c>
    </row>
    <row r="20672" spans="12:12">
      <c r="L20672" s="16" t="str">
        <f t="shared" si="578"/>
        <v>OP</v>
      </c>
    </row>
    <row r="20673" spans="12:12">
      <c r="L20673" s="16" t="str">
        <f t="shared" si="578"/>
        <v>OP</v>
      </c>
    </row>
    <row r="20674" spans="12:12">
      <c r="L20674" s="16" t="str">
        <f t="shared" si="578"/>
        <v>OP</v>
      </c>
    </row>
    <row r="20675" spans="12:12">
      <c r="L20675" s="16" t="str">
        <f t="shared" si="578"/>
        <v>OP</v>
      </c>
    </row>
    <row r="20676" spans="12:12">
      <c r="L20676" s="16" t="str">
        <f t="shared" si="578"/>
        <v>OP</v>
      </c>
    </row>
    <row r="20677" spans="12:12">
      <c r="L20677" s="16" t="str">
        <f t="shared" si="578"/>
        <v>OP</v>
      </c>
    </row>
    <row r="20678" spans="12:12">
      <c r="L20678" s="16" t="str">
        <f t="shared" ref="L20678:L20741" si="579">IF(J20678&lt;0.9993,"OP","")</f>
        <v>OP</v>
      </c>
    </row>
    <row r="20679" spans="12:12">
      <c r="L20679" s="16" t="str">
        <f t="shared" si="579"/>
        <v>OP</v>
      </c>
    </row>
    <row r="20680" spans="12:12">
      <c r="L20680" s="16" t="str">
        <f t="shared" si="579"/>
        <v>OP</v>
      </c>
    </row>
    <row r="20681" spans="12:12">
      <c r="L20681" s="16" t="str">
        <f t="shared" si="579"/>
        <v>OP</v>
      </c>
    </row>
    <row r="20682" spans="12:12">
      <c r="L20682" s="16" t="str">
        <f t="shared" si="579"/>
        <v>OP</v>
      </c>
    </row>
    <row r="20683" spans="12:12">
      <c r="L20683" s="16" t="str">
        <f t="shared" si="579"/>
        <v>OP</v>
      </c>
    </row>
    <row r="20684" spans="12:12">
      <c r="L20684" s="16" t="str">
        <f t="shared" si="579"/>
        <v>OP</v>
      </c>
    </row>
    <row r="20685" spans="12:12">
      <c r="L20685" s="16" t="str">
        <f t="shared" si="579"/>
        <v>OP</v>
      </c>
    </row>
    <row r="20686" spans="12:12">
      <c r="L20686" s="16" t="str">
        <f t="shared" si="579"/>
        <v>OP</v>
      </c>
    </row>
    <row r="20687" spans="12:12">
      <c r="L20687" s="16" t="str">
        <f t="shared" si="579"/>
        <v>OP</v>
      </c>
    </row>
    <row r="20688" spans="12:12">
      <c r="L20688" s="16" t="str">
        <f t="shared" si="579"/>
        <v>OP</v>
      </c>
    </row>
    <row r="20689" spans="12:12">
      <c r="L20689" s="16" t="str">
        <f t="shared" si="579"/>
        <v>OP</v>
      </c>
    </row>
    <row r="20690" spans="12:12">
      <c r="L20690" s="16" t="str">
        <f t="shared" si="579"/>
        <v>OP</v>
      </c>
    </row>
    <row r="20691" spans="12:12">
      <c r="L20691" s="16" t="str">
        <f t="shared" si="579"/>
        <v>OP</v>
      </c>
    </row>
    <row r="20692" spans="12:12">
      <c r="L20692" s="16" t="str">
        <f t="shared" si="579"/>
        <v>OP</v>
      </c>
    </row>
    <row r="20693" spans="12:12">
      <c r="L20693" s="16" t="str">
        <f t="shared" si="579"/>
        <v>OP</v>
      </c>
    </row>
    <row r="20694" spans="12:12">
      <c r="L20694" s="16" t="str">
        <f t="shared" si="579"/>
        <v>OP</v>
      </c>
    </row>
    <row r="20695" spans="12:12">
      <c r="L20695" s="16" t="str">
        <f t="shared" si="579"/>
        <v>OP</v>
      </c>
    </row>
    <row r="20696" spans="12:12">
      <c r="L20696" s="16" t="str">
        <f t="shared" si="579"/>
        <v>OP</v>
      </c>
    </row>
    <row r="20697" spans="12:12">
      <c r="L20697" s="16" t="str">
        <f t="shared" si="579"/>
        <v>OP</v>
      </c>
    </row>
    <row r="20698" spans="12:12">
      <c r="L20698" s="16" t="str">
        <f t="shared" si="579"/>
        <v>OP</v>
      </c>
    </row>
    <row r="20699" spans="12:12">
      <c r="L20699" s="16" t="str">
        <f t="shared" si="579"/>
        <v>OP</v>
      </c>
    </row>
    <row r="20700" spans="12:12">
      <c r="L20700" s="16" t="str">
        <f t="shared" si="579"/>
        <v>OP</v>
      </c>
    </row>
    <row r="20701" spans="12:12">
      <c r="L20701" s="16" t="str">
        <f t="shared" si="579"/>
        <v>OP</v>
      </c>
    </row>
    <row r="20702" spans="12:12">
      <c r="L20702" s="16" t="str">
        <f t="shared" si="579"/>
        <v>OP</v>
      </c>
    </row>
    <row r="20703" spans="12:12">
      <c r="L20703" s="16" t="str">
        <f t="shared" si="579"/>
        <v>OP</v>
      </c>
    </row>
    <row r="20704" spans="12:12">
      <c r="L20704" s="16" t="str">
        <f t="shared" si="579"/>
        <v>OP</v>
      </c>
    </row>
    <row r="20705" spans="12:12">
      <c r="L20705" s="16" t="str">
        <f t="shared" si="579"/>
        <v>OP</v>
      </c>
    </row>
    <row r="20706" spans="12:12">
      <c r="L20706" s="16" t="str">
        <f t="shared" si="579"/>
        <v>OP</v>
      </c>
    </row>
    <row r="20707" spans="12:12">
      <c r="L20707" s="16" t="str">
        <f t="shared" si="579"/>
        <v>OP</v>
      </c>
    </row>
    <row r="20708" spans="12:12">
      <c r="L20708" s="16" t="str">
        <f t="shared" si="579"/>
        <v>OP</v>
      </c>
    </row>
    <row r="20709" spans="12:12">
      <c r="L20709" s="16" t="str">
        <f t="shared" si="579"/>
        <v>OP</v>
      </c>
    </row>
    <row r="20710" spans="12:12">
      <c r="L20710" s="16" t="str">
        <f t="shared" si="579"/>
        <v>OP</v>
      </c>
    </row>
    <row r="20711" spans="12:12">
      <c r="L20711" s="16" t="str">
        <f t="shared" si="579"/>
        <v>OP</v>
      </c>
    </row>
    <row r="20712" spans="12:12">
      <c r="L20712" s="16" t="str">
        <f t="shared" si="579"/>
        <v>OP</v>
      </c>
    </row>
    <row r="20713" spans="12:12">
      <c r="L20713" s="16" t="str">
        <f t="shared" si="579"/>
        <v>OP</v>
      </c>
    </row>
    <row r="20714" spans="12:12">
      <c r="L20714" s="16" t="str">
        <f t="shared" si="579"/>
        <v>OP</v>
      </c>
    </row>
    <row r="20715" spans="12:12">
      <c r="L20715" s="16" t="str">
        <f t="shared" si="579"/>
        <v>OP</v>
      </c>
    </row>
    <row r="20716" spans="12:12">
      <c r="L20716" s="16" t="str">
        <f t="shared" si="579"/>
        <v>OP</v>
      </c>
    </row>
    <row r="20717" spans="12:12">
      <c r="L20717" s="16" t="str">
        <f t="shared" si="579"/>
        <v>OP</v>
      </c>
    </row>
    <row r="20718" spans="12:12">
      <c r="L20718" s="16" t="str">
        <f t="shared" si="579"/>
        <v>OP</v>
      </c>
    </row>
    <row r="20719" spans="12:12">
      <c r="L20719" s="16" t="str">
        <f t="shared" si="579"/>
        <v>OP</v>
      </c>
    </row>
    <row r="20720" spans="12:12">
      <c r="L20720" s="16" t="str">
        <f t="shared" si="579"/>
        <v>OP</v>
      </c>
    </row>
    <row r="20721" spans="12:12">
      <c r="L20721" s="16" t="str">
        <f t="shared" si="579"/>
        <v>OP</v>
      </c>
    </row>
    <row r="20722" spans="12:12">
      <c r="L20722" s="16" t="str">
        <f t="shared" si="579"/>
        <v>OP</v>
      </c>
    </row>
    <row r="20723" spans="12:12">
      <c r="L20723" s="16" t="str">
        <f t="shared" si="579"/>
        <v>OP</v>
      </c>
    </row>
    <row r="20724" spans="12:12">
      <c r="L20724" s="16" t="str">
        <f t="shared" si="579"/>
        <v>OP</v>
      </c>
    </row>
    <row r="20725" spans="12:12">
      <c r="L20725" s="16" t="str">
        <f t="shared" si="579"/>
        <v>OP</v>
      </c>
    </row>
    <row r="20726" spans="12:12">
      <c r="L20726" s="16" t="str">
        <f t="shared" si="579"/>
        <v>OP</v>
      </c>
    </row>
    <row r="20727" spans="12:12">
      <c r="L20727" s="16" t="str">
        <f t="shared" si="579"/>
        <v>OP</v>
      </c>
    </row>
    <row r="20728" spans="12:12">
      <c r="L20728" s="16" t="str">
        <f t="shared" si="579"/>
        <v>OP</v>
      </c>
    </row>
    <row r="20729" spans="12:12">
      <c r="L20729" s="16" t="str">
        <f t="shared" si="579"/>
        <v>OP</v>
      </c>
    </row>
    <row r="20730" spans="12:12">
      <c r="L20730" s="16" t="str">
        <f t="shared" si="579"/>
        <v>OP</v>
      </c>
    </row>
    <row r="20731" spans="12:12">
      <c r="L20731" s="16" t="str">
        <f t="shared" si="579"/>
        <v>OP</v>
      </c>
    </row>
    <row r="20732" spans="12:12">
      <c r="L20732" s="16" t="str">
        <f t="shared" si="579"/>
        <v>OP</v>
      </c>
    </row>
    <row r="20733" spans="12:12">
      <c r="L20733" s="16" t="str">
        <f t="shared" si="579"/>
        <v>OP</v>
      </c>
    </row>
    <row r="20734" spans="12:12">
      <c r="L20734" s="16" t="str">
        <f t="shared" si="579"/>
        <v>OP</v>
      </c>
    </row>
    <row r="20735" spans="12:12">
      <c r="L20735" s="16" t="str">
        <f t="shared" si="579"/>
        <v>OP</v>
      </c>
    </row>
    <row r="20736" spans="12:12">
      <c r="L20736" s="16" t="str">
        <f t="shared" si="579"/>
        <v>OP</v>
      </c>
    </row>
    <row r="20737" spans="12:12">
      <c r="L20737" s="16" t="str">
        <f t="shared" si="579"/>
        <v>OP</v>
      </c>
    </row>
    <row r="20738" spans="12:12">
      <c r="L20738" s="16" t="str">
        <f t="shared" si="579"/>
        <v>OP</v>
      </c>
    </row>
    <row r="20739" spans="12:12">
      <c r="L20739" s="16" t="str">
        <f t="shared" si="579"/>
        <v>OP</v>
      </c>
    </row>
    <row r="20740" spans="12:12">
      <c r="L20740" s="16" t="str">
        <f t="shared" si="579"/>
        <v>OP</v>
      </c>
    </row>
    <row r="20741" spans="12:12">
      <c r="L20741" s="16" t="str">
        <f t="shared" si="579"/>
        <v>OP</v>
      </c>
    </row>
    <row r="20742" spans="12:12">
      <c r="L20742" s="16" t="str">
        <f t="shared" ref="L20742:L20805" si="580">IF(J20742&lt;0.9993,"OP","")</f>
        <v>OP</v>
      </c>
    </row>
    <row r="20743" spans="12:12">
      <c r="L20743" s="16" t="str">
        <f t="shared" si="580"/>
        <v>OP</v>
      </c>
    </row>
    <row r="20744" spans="12:12">
      <c r="L20744" s="16" t="str">
        <f t="shared" si="580"/>
        <v>OP</v>
      </c>
    </row>
    <row r="20745" spans="12:12">
      <c r="L20745" s="16" t="str">
        <f t="shared" si="580"/>
        <v>OP</v>
      </c>
    </row>
    <row r="20746" spans="12:12">
      <c r="L20746" s="16" t="str">
        <f t="shared" si="580"/>
        <v>OP</v>
      </c>
    </row>
    <row r="20747" spans="12:12">
      <c r="L20747" s="16" t="str">
        <f t="shared" si="580"/>
        <v>OP</v>
      </c>
    </row>
    <row r="20748" spans="12:12">
      <c r="L20748" s="16" t="str">
        <f t="shared" si="580"/>
        <v>OP</v>
      </c>
    </row>
    <row r="20749" spans="12:12">
      <c r="L20749" s="16" t="str">
        <f t="shared" si="580"/>
        <v>OP</v>
      </c>
    </row>
    <row r="20750" spans="12:12">
      <c r="L20750" s="16" t="str">
        <f t="shared" si="580"/>
        <v>OP</v>
      </c>
    </row>
    <row r="20751" spans="12:12">
      <c r="L20751" s="16" t="str">
        <f t="shared" si="580"/>
        <v>OP</v>
      </c>
    </row>
    <row r="20752" spans="12:12">
      <c r="L20752" s="16" t="str">
        <f t="shared" si="580"/>
        <v>OP</v>
      </c>
    </row>
    <row r="20753" spans="12:12">
      <c r="L20753" s="16" t="str">
        <f t="shared" si="580"/>
        <v>OP</v>
      </c>
    </row>
    <row r="20754" spans="12:12">
      <c r="L20754" s="16" t="str">
        <f t="shared" si="580"/>
        <v>OP</v>
      </c>
    </row>
    <row r="20755" spans="12:12">
      <c r="L20755" s="16" t="str">
        <f t="shared" si="580"/>
        <v>OP</v>
      </c>
    </row>
    <row r="20756" spans="12:12">
      <c r="L20756" s="16" t="str">
        <f t="shared" si="580"/>
        <v>OP</v>
      </c>
    </row>
    <row r="20757" spans="12:12">
      <c r="L20757" s="16" t="str">
        <f t="shared" si="580"/>
        <v>OP</v>
      </c>
    </row>
    <row r="20758" spans="12:12">
      <c r="L20758" s="16" t="str">
        <f t="shared" si="580"/>
        <v>OP</v>
      </c>
    </row>
    <row r="20759" spans="12:12">
      <c r="L20759" s="16" t="str">
        <f t="shared" si="580"/>
        <v>OP</v>
      </c>
    </row>
    <row r="20760" spans="12:12">
      <c r="L20760" s="16" t="str">
        <f t="shared" si="580"/>
        <v>OP</v>
      </c>
    </row>
    <row r="20761" spans="12:12">
      <c r="L20761" s="16" t="str">
        <f t="shared" si="580"/>
        <v>OP</v>
      </c>
    </row>
    <row r="20762" spans="12:12">
      <c r="L20762" s="16" t="str">
        <f t="shared" si="580"/>
        <v>OP</v>
      </c>
    </row>
    <row r="20763" spans="12:12">
      <c r="L20763" s="16" t="str">
        <f t="shared" si="580"/>
        <v>OP</v>
      </c>
    </row>
    <row r="20764" spans="12:12">
      <c r="L20764" s="16" t="str">
        <f t="shared" si="580"/>
        <v>OP</v>
      </c>
    </row>
    <row r="20765" spans="12:12">
      <c r="L20765" s="16" t="str">
        <f t="shared" si="580"/>
        <v>OP</v>
      </c>
    </row>
    <row r="20766" spans="12:12">
      <c r="L20766" s="16" t="str">
        <f t="shared" si="580"/>
        <v>OP</v>
      </c>
    </row>
    <row r="20767" spans="12:12">
      <c r="L20767" s="16" t="str">
        <f t="shared" si="580"/>
        <v>OP</v>
      </c>
    </row>
    <row r="20768" spans="12:12">
      <c r="L20768" s="16" t="str">
        <f t="shared" si="580"/>
        <v>OP</v>
      </c>
    </row>
    <row r="20769" spans="12:12">
      <c r="L20769" s="16" t="str">
        <f t="shared" si="580"/>
        <v>OP</v>
      </c>
    </row>
    <row r="20770" spans="12:12">
      <c r="L20770" s="16" t="str">
        <f t="shared" si="580"/>
        <v>OP</v>
      </c>
    </row>
    <row r="20771" spans="12:12">
      <c r="L20771" s="16" t="str">
        <f t="shared" si="580"/>
        <v>OP</v>
      </c>
    </row>
    <row r="20772" spans="12:12">
      <c r="L20772" s="16" t="str">
        <f t="shared" si="580"/>
        <v>OP</v>
      </c>
    </row>
    <row r="20773" spans="12:12">
      <c r="L20773" s="16" t="str">
        <f t="shared" si="580"/>
        <v>OP</v>
      </c>
    </row>
    <row r="20774" spans="12:12">
      <c r="L20774" s="16" t="str">
        <f t="shared" si="580"/>
        <v>OP</v>
      </c>
    </row>
    <row r="20775" spans="12:12">
      <c r="L20775" s="16" t="str">
        <f t="shared" si="580"/>
        <v>OP</v>
      </c>
    </row>
    <row r="20776" spans="12:12">
      <c r="L20776" s="16" t="str">
        <f t="shared" si="580"/>
        <v>OP</v>
      </c>
    </row>
    <row r="20777" spans="12:12">
      <c r="L20777" s="16" t="str">
        <f t="shared" si="580"/>
        <v>OP</v>
      </c>
    </row>
    <row r="20778" spans="12:12">
      <c r="L20778" s="16" t="str">
        <f t="shared" si="580"/>
        <v>OP</v>
      </c>
    </row>
    <row r="20779" spans="12:12">
      <c r="L20779" s="16" t="str">
        <f t="shared" si="580"/>
        <v>OP</v>
      </c>
    </row>
    <row r="20780" spans="12:12">
      <c r="L20780" s="16" t="str">
        <f t="shared" si="580"/>
        <v>OP</v>
      </c>
    </row>
    <row r="20781" spans="12:12">
      <c r="L20781" s="16" t="str">
        <f t="shared" si="580"/>
        <v>OP</v>
      </c>
    </row>
    <row r="20782" spans="12:12">
      <c r="L20782" s="16" t="str">
        <f t="shared" si="580"/>
        <v>OP</v>
      </c>
    </row>
    <row r="20783" spans="12:12">
      <c r="L20783" s="16" t="str">
        <f t="shared" si="580"/>
        <v>OP</v>
      </c>
    </row>
    <row r="20784" spans="12:12">
      <c r="L20784" s="16" t="str">
        <f t="shared" si="580"/>
        <v>OP</v>
      </c>
    </row>
    <row r="20785" spans="12:12">
      <c r="L20785" s="16" t="str">
        <f t="shared" si="580"/>
        <v>OP</v>
      </c>
    </row>
    <row r="20786" spans="12:12">
      <c r="L20786" s="16" t="str">
        <f t="shared" si="580"/>
        <v>OP</v>
      </c>
    </row>
    <row r="20787" spans="12:12">
      <c r="L20787" s="16" t="str">
        <f t="shared" si="580"/>
        <v>OP</v>
      </c>
    </row>
    <row r="20788" spans="12:12">
      <c r="L20788" s="16" t="str">
        <f t="shared" si="580"/>
        <v>OP</v>
      </c>
    </row>
    <row r="20789" spans="12:12">
      <c r="L20789" s="16" t="str">
        <f t="shared" si="580"/>
        <v>OP</v>
      </c>
    </row>
    <row r="20790" spans="12:12">
      <c r="L20790" s="16" t="str">
        <f t="shared" si="580"/>
        <v>OP</v>
      </c>
    </row>
    <row r="20791" spans="12:12">
      <c r="L20791" s="16" t="str">
        <f t="shared" si="580"/>
        <v>OP</v>
      </c>
    </row>
    <row r="20792" spans="12:12">
      <c r="L20792" s="16" t="str">
        <f t="shared" si="580"/>
        <v>OP</v>
      </c>
    </row>
    <row r="20793" spans="12:12">
      <c r="L20793" s="16" t="str">
        <f t="shared" si="580"/>
        <v>OP</v>
      </c>
    </row>
    <row r="20794" spans="12:12">
      <c r="L20794" s="16" t="str">
        <f t="shared" si="580"/>
        <v>OP</v>
      </c>
    </row>
    <row r="20795" spans="12:12">
      <c r="L20795" s="16" t="str">
        <f t="shared" si="580"/>
        <v>OP</v>
      </c>
    </row>
    <row r="20796" spans="12:12">
      <c r="L20796" s="16" t="str">
        <f t="shared" si="580"/>
        <v>OP</v>
      </c>
    </row>
    <row r="20797" spans="12:12">
      <c r="L20797" s="16" t="str">
        <f t="shared" si="580"/>
        <v>OP</v>
      </c>
    </row>
    <row r="20798" spans="12:12">
      <c r="L20798" s="16" t="str">
        <f t="shared" si="580"/>
        <v>OP</v>
      </c>
    </row>
    <row r="20799" spans="12:12">
      <c r="L20799" s="16" t="str">
        <f t="shared" si="580"/>
        <v>OP</v>
      </c>
    </row>
    <row r="20800" spans="12:12">
      <c r="L20800" s="16" t="str">
        <f t="shared" si="580"/>
        <v>OP</v>
      </c>
    </row>
    <row r="20801" spans="12:12">
      <c r="L20801" s="16" t="str">
        <f t="shared" si="580"/>
        <v>OP</v>
      </c>
    </row>
    <row r="20802" spans="12:12">
      <c r="L20802" s="16" t="str">
        <f t="shared" si="580"/>
        <v>OP</v>
      </c>
    </row>
    <row r="20803" spans="12:12">
      <c r="L20803" s="16" t="str">
        <f t="shared" si="580"/>
        <v>OP</v>
      </c>
    </row>
    <row r="20804" spans="12:12">
      <c r="L20804" s="16" t="str">
        <f t="shared" si="580"/>
        <v>OP</v>
      </c>
    </row>
    <row r="20805" spans="12:12">
      <c r="L20805" s="16" t="str">
        <f t="shared" si="580"/>
        <v>OP</v>
      </c>
    </row>
    <row r="20806" spans="12:12">
      <c r="L20806" s="16" t="str">
        <f t="shared" ref="L20806:L20869" si="581">IF(J20806&lt;0.9993,"OP","")</f>
        <v>OP</v>
      </c>
    </row>
    <row r="20807" spans="12:12">
      <c r="L20807" s="16" t="str">
        <f t="shared" si="581"/>
        <v>OP</v>
      </c>
    </row>
    <row r="20808" spans="12:12">
      <c r="L20808" s="16" t="str">
        <f t="shared" si="581"/>
        <v>OP</v>
      </c>
    </row>
    <row r="20809" spans="12:12">
      <c r="L20809" s="16" t="str">
        <f t="shared" si="581"/>
        <v>OP</v>
      </c>
    </row>
    <row r="20810" spans="12:12">
      <c r="L20810" s="16" t="str">
        <f t="shared" si="581"/>
        <v>OP</v>
      </c>
    </row>
    <row r="20811" spans="12:12">
      <c r="L20811" s="16" t="str">
        <f t="shared" si="581"/>
        <v>OP</v>
      </c>
    </row>
    <row r="20812" spans="12:12">
      <c r="L20812" s="16" t="str">
        <f t="shared" si="581"/>
        <v>OP</v>
      </c>
    </row>
    <row r="20813" spans="12:12">
      <c r="L20813" s="16" t="str">
        <f t="shared" si="581"/>
        <v>OP</v>
      </c>
    </row>
    <row r="20814" spans="12:12">
      <c r="L20814" s="16" t="str">
        <f t="shared" si="581"/>
        <v>OP</v>
      </c>
    </row>
    <row r="20815" spans="12:12">
      <c r="L20815" s="16" t="str">
        <f t="shared" si="581"/>
        <v>OP</v>
      </c>
    </row>
    <row r="20816" spans="12:12">
      <c r="L20816" s="16" t="str">
        <f t="shared" si="581"/>
        <v>OP</v>
      </c>
    </row>
    <row r="20817" spans="12:12">
      <c r="L20817" s="16" t="str">
        <f t="shared" si="581"/>
        <v>OP</v>
      </c>
    </row>
    <row r="20818" spans="12:12">
      <c r="L20818" s="16" t="str">
        <f t="shared" si="581"/>
        <v>OP</v>
      </c>
    </row>
    <row r="20819" spans="12:12">
      <c r="L20819" s="16" t="str">
        <f t="shared" si="581"/>
        <v>OP</v>
      </c>
    </row>
    <row r="20820" spans="12:12">
      <c r="L20820" s="16" t="str">
        <f t="shared" si="581"/>
        <v>OP</v>
      </c>
    </row>
    <row r="20821" spans="12:12">
      <c r="L20821" s="16" t="str">
        <f t="shared" si="581"/>
        <v>OP</v>
      </c>
    </row>
    <row r="20822" spans="12:12">
      <c r="L20822" s="16" t="str">
        <f t="shared" si="581"/>
        <v>OP</v>
      </c>
    </row>
    <row r="20823" spans="12:12">
      <c r="L20823" s="16" t="str">
        <f t="shared" si="581"/>
        <v>OP</v>
      </c>
    </row>
    <row r="20824" spans="12:12">
      <c r="L20824" s="16" t="str">
        <f t="shared" si="581"/>
        <v>OP</v>
      </c>
    </row>
    <row r="20825" spans="12:12">
      <c r="L20825" s="16" t="str">
        <f t="shared" si="581"/>
        <v>OP</v>
      </c>
    </row>
    <row r="20826" spans="12:12">
      <c r="L20826" s="16" t="str">
        <f t="shared" si="581"/>
        <v>OP</v>
      </c>
    </row>
    <row r="20827" spans="12:12">
      <c r="L20827" s="16" t="str">
        <f t="shared" si="581"/>
        <v>OP</v>
      </c>
    </row>
    <row r="20828" spans="12:12">
      <c r="L20828" s="16" t="str">
        <f t="shared" si="581"/>
        <v>OP</v>
      </c>
    </row>
    <row r="20829" spans="12:12">
      <c r="L20829" s="16" t="str">
        <f t="shared" si="581"/>
        <v>OP</v>
      </c>
    </row>
    <row r="20830" spans="12:12">
      <c r="L20830" s="16" t="str">
        <f t="shared" si="581"/>
        <v>OP</v>
      </c>
    </row>
    <row r="20831" spans="12:12">
      <c r="L20831" s="16" t="str">
        <f t="shared" si="581"/>
        <v>OP</v>
      </c>
    </row>
    <row r="20832" spans="12:12">
      <c r="L20832" s="16" t="str">
        <f t="shared" si="581"/>
        <v>OP</v>
      </c>
    </row>
    <row r="20833" spans="12:12">
      <c r="L20833" s="16" t="str">
        <f t="shared" si="581"/>
        <v>OP</v>
      </c>
    </row>
    <row r="20834" spans="12:12">
      <c r="L20834" s="16" t="str">
        <f t="shared" si="581"/>
        <v>OP</v>
      </c>
    </row>
    <row r="20835" spans="12:12">
      <c r="L20835" s="16" t="str">
        <f t="shared" si="581"/>
        <v>OP</v>
      </c>
    </row>
    <row r="20836" spans="12:12">
      <c r="L20836" s="16" t="str">
        <f t="shared" si="581"/>
        <v>OP</v>
      </c>
    </row>
    <row r="20837" spans="12:12">
      <c r="L20837" s="16" t="str">
        <f t="shared" si="581"/>
        <v>OP</v>
      </c>
    </row>
    <row r="20838" spans="12:12">
      <c r="L20838" s="16" t="str">
        <f t="shared" si="581"/>
        <v>OP</v>
      </c>
    </row>
    <row r="20839" spans="12:12">
      <c r="L20839" s="16" t="str">
        <f t="shared" si="581"/>
        <v>OP</v>
      </c>
    </row>
    <row r="20840" spans="12:12">
      <c r="L20840" s="16" t="str">
        <f t="shared" si="581"/>
        <v>OP</v>
      </c>
    </row>
    <row r="20841" spans="12:12">
      <c r="L20841" s="16" t="str">
        <f t="shared" si="581"/>
        <v>OP</v>
      </c>
    </row>
    <row r="20842" spans="12:12">
      <c r="L20842" s="16" t="str">
        <f t="shared" si="581"/>
        <v>OP</v>
      </c>
    </row>
    <row r="20843" spans="12:12">
      <c r="L20843" s="16" t="str">
        <f t="shared" si="581"/>
        <v>OP</v>
      </c>
    </row>
    <row r="20844" spans="12:12">
      <c r="L20844" s="16" t="str">
        <f t="shared" si="581"/>
        <v>OP</v>
      </c>
    </row>
    <row r="20845" spans="12:12">
      <c r="L20845" s="16" t="str">
        <f t="shared" si="581"/>
        <v>OP</v>
      </c>
    </row>
    <row r="20846" spans="12:12">
      <c r="L20846" s="16" t="str">
        <f t="shared" si="581"/>
        <v>OP</v>
      </c>
    </row>
    <row r="20847" spans="12:12">
      <c r="L20847" s="16" t="str">
        <f t="shared" si="581"/>
        <v>OP</v>
      </c>
    </row>
    <row r="20848" spans="12:12">
      <c r="L20848" s="16" t="str">
        <f t="shared" si="581"/>
        <v>OP</v>
      </c>
    </row>
    <row r="20849" spans="12:12">
      <c r="L20849" s="16" t="str">
        <f t="shared" si="581"/>
        <v>OP</v>
      </c>
    </row>
    <row r="20850" spans="12:12">
      <c r="L20850" s="16" t="str">
        <f t="shared" si="581"/>
        <v>OP</v>
      </c>
    </row>
    <row r="20851" spans="12:12">
      <c r="L20851" s="16" t="str">
        <f t="shared" si="581"/>
        <v>OP</v>
      </c>
    </row>
    <row r="20852" spans="12:12">
      <c r="L20852" s="16" t="str">
        <f t="shared" si="581"/>
        <v>OP</v>
      </c>
    </row>
    <row r="20853" spans="12:12">
      <c r="L20853" s="16" t="str">
        <f t="shared" si="581"/>
        <v>OP</v>
      </c>
    </row>
    <row r="20854" spans="12:12">
      <c r="L20854" s="16" t="str">
        <f t="shared" si="581"/>
        <v>OP</v>
      </c>
    </row>
    <row r="20855" spans="12:12">
      <c r="L20855" s="16" t="str">
        <f t="shared" si="581"/>
        <v>OP</v>
      </c>
    </row>
    <row r="20856" spans="12:12">
      <c r="L20856" s="16" t="str">
        <f t="shared" si="581"/>
        <v>OP</v>
      </c>
    </row>
    <row r="20857" spans="12:12">
      <c r="L20857" s="16" t="str">
        <f t="shared" si="581"/>
        <v>OP</v>
      </c>
    </row>
    <row r="20858" spans="12:12">
      <c r="L20858" s="16" t="str">
        <f t="shared" si="581"/>
        <v>OP</v>
      </c>
    </row>
    <row r="20859" spans="12:12">
      <c r="L20859" s="16" t="str">
        <f t="shared" si="581"/>
        <v>OP</v>
      </c>
    </row>
    <row r="20860" spans="12:12">
      <c r="L20860" s="16" t="str">
        <f t="shared" si="581"/>
        <v>OP</v>
      </c>
    </row>
    <row r="20861" spans="12:12">
      <c r="L20861" s="16" t="str">
        <f t="shared" si="581"/>
        <v>OP</v>
      </c>
    </row>
    <row r="20862" spans="12:12">
      <c r="L20862" s="16" t="str">
        <f t="shared" si="581"/>
        <v>OP</v>
      </c>
    </row>
    <row r="20863" spans="12:12">
      <c r="L20863" s="16" t="str">
        <f t="shared" si="581"/>
        <v>OP</v>
      </c>
    </row>
    <row r="20864" spans="12:12">
      <c r="L20864" s="16" t="str">
        <f t="shared" si="581"/>
        <v>OP</v>
      </c>
    </row>
    <row r="20865" spans="12:12">
      <c r="L20865" s="16" t="str">
        <f t="shared" si="581"/>
        <v>OP</v>
      </c>
    </row>
    <row r="20866" spans="12:12">
      <c r="L20866" s="16" t="str">
        <f t="shared" si="581"/>
        <v>OP</v>
      </c>
    </row>
    <row r="20867" spans="12:12">
      <c r="L20867" s="16" t="str">
        <f t="shared" si="581"/>
        <v>OP</v>
      </c>
    </row>
    <row r="20868" spans="12:12">
      <c r="L20868" s="16" t="str">
        <f t="shared" si="581"/>
        <v>OP</v>
      </c>
    </row>
    <row r="20869" spans="12:12">
      <c r="L20869" s="16" t="str">
        <f t="shared" si="581"/>
        <v>OP</v>
      </c>
    </row>
    <row r="20870" spans="12:12">
      <c r="L20870" s="16" t="str">
        <f t="shared" ref="L20870:L20933" si="582">IF(J20870&lt;0.9993,"OP","")</f>
        <v>OP</v>
      </c>
    </row>
    <row r="20871" spans="12:12">
      <c r="L20871" s="16" t="str">
        <f t="shared" si="582"/>
        <v>OP</v>
      </c>
    </row>
    <row r="20872" spans="12:12">
      <c r="L20872" s="16" t="str">
        <f t="shared" si="582"/>
        <v>OP</v>
      </c>
    </row>
    <row r="20873" spans="12:12">
      <c r="L20873" s="16" t="str">
        <f t="shared" si="582"/>
        <v>OP</v>
      </c>
    </row>
    <row r="20874" spans="12:12">
      <c r="L20874" s="16" t="str">
        <f t="shared" si="582"/>
        <v>OP</v>
      </c>
    </row>
    <row r="20875" spans="12:12">
      <c r="L20875" s="16" t="str">
        <f t="shared" si="582"/>
        <v>OP</v>
      </c>
    </row>
    <row r="20876" spans="12:12">
      <c r="L20876" s="16" t="str">
        <f t="shared" si="582"/>
        <v>OP</v>
      </c>
    </row>
    <row r="20877" spans="12:12">
      <c r="L20877" s="16" t="str">
        <f t="shared" si="582"/>
        <v>OP</v>
      </c>
    </row>
    <row r="20878" spans="12:12">
      <c r="L20878" s="16" t="str">
        <f t="shared" si="582"/>
        <v>OP</v>
      </c>
    </row>
    <row r="20879" spans="12:12">
      <c r="L20879" s="16" t="str">
        <f t="shared" si="582"/>
        <v>OP</v>
      </c>
    </row>
    <row r="20880" spans="12:12">
      <c r="L20880" s="16" t="str">
        <f t="shared" si="582"/>
        <v>OP</v>
      </c>
    </row>
    <row r="20881" spans="12:12">
      <c r="L20881" s="16" t="str">
        <f t="shared" si="582"/>
        <v>OP</v>
      </c>
    </row>
    <row r="20882" spans="12:12">
      <c r="L20882" s="16" t="str">
        <f t="shared" si="582"/>
        <v>OP</v>
      </c>
    </row>
    <row r="20883" spans="12:12">
      <c r="L20883" s="16" t="str">
        <f t="shared" si="582"/>
        <v>OP</v>
      </c>
    </row>
    <row r="20884" spans="12:12">
      <c r="L20884" s="16" t="str">
        <f t="shared" si="582"/>
        <v>OP</v>
      </c>
    </row>
    <row r="20885" spans="12:12">
      <c r="L20885" s="16" t="str">
        <f t="shared" si="582"/>
        <v>OP</v>
      </c>
    </row>
    <row r="20886" spans="12:12">
      <c r="L20886" s="16" t="str">
        <f t="shared" si="582"/>
        <v>OP</v>
      </c>
    </row>
    <row r="20887" spans="12:12">
      <c r="L20887" s="16" t="str">
        <f t="shared" si="582"/>
        <v>OP</v>
      </c>
    </row>
    <row r="20888" spans="12:12">
      <c r="L20888" s="16" t="str">
        <f t="shared" si="582"/>
        <v>OP</v>
      </c>
    </row>
    <row r="20889" spans="12:12">
      <c r="L20889" s="16" t="str">
        <f t="shared" si="582"/>
        <v>OP</v>
      </c>
    </row>
    <row r="20890" spans="12:12">
      <c r="L20890" s="16" t="str">
        <f t="shared" si="582"/>
        <v>OP</v>
      </c>
    </row>
    <row r="20891" spans="12:12">
      <c r="L20891" s="16" t="str">
        <f t="shared" si="582"/>
        <v>OP</v>
      </c>
    </row>
    <row r="20892" spans="12:12">
      <c r="L20892" s="16" t="str">
        <f t="shared" si="582"/>
        <v>OP</v>
      </c>
    </row>
    <row r="20893" spans="12:12">
      <c r="L20893" s="16" t="str">
        <f t="shared" si="582"/>
        <v>OP</v>
      </c>
    </row>
    <row r="20894" spans="12:12">
      <c r="L20894" s="16" t="str">
        <f t="shared" si="582"/>
        <v>OP</v>
      </c>
    </row>
    <row r="20895" spans="12:12">
      <c r="L20895" s="16" t="str">
        <f t="shared" si="582"/>
        <v>OP</v>
      </c>
    </row>
    <row r="20896" spans="12:12">
      <c r="L20896" s="16" t="str">
        <f t="shared" si="582"/>
        <v>OP</v>
      </c>
    </row>
    <row r="20897" spans="12:12">
      <c r="L20897" s="16" t="str">
        <f t="shared" si="582"/>
        <v>OP</v>
      </c>
    </row>
    <row r="20898" spans="12:12">
      <c r="L20898" s="16" t="str">
        <f t="shared" si="582"/>
        <v>OP</v>
      </c>
    </row>
    <row r="20899" spans="12:12">
      <c r="L20899" s="16" t="str">
        <f t="shared" si="582"/>
        <v>OP</v>
      </c>
    </row>
    <row r="20900" spans="12:12">
      <c r="L20900" s="16" t="str">
        <f t="shared" si="582"/>
        <v>OP</v>
      </c>
    </row>
    <row r="20901" spans="12:12">
      <c r="L20901" s="16" t="str">
        <f t="shared" si="582"/>
        <v>OP</v>
      </c>
    </row>
    <row r="20902" spans="12:12">
      <c r="L20902" s="16" t="str">
        <f t="shared" si="582"/>
        <v>OP</v>
      </c>
    </row>
    <row r="20903" spans="12:12">
      <c r="L20903" s="16" t="str">
        <f t="shared" si="582"/>
        <v>OP</v>
      </c>
    </row>
    <row r="20904" spans="12:12">
      <c r="L20904" s="16" t="str">
        <f t="shared" si="582"/>
        <v>OP</v>
      </c>
    </row>
    <row r="20905" spans="12:12">
      <c r="L20905" s="16" t="str">
        <f t="shared" si="582"/>
        <v>OP</v>
      </c>
    </row>
    <row r="20906" spans="12:12">
      <c r="L20906" s="16" t="str">
        <f t="shared" si="582"/>
        <v>OP</v>
      </c>
    </row>
    <row r="20907" spans="12:12">
      <c r="L20907" s="16" t="str">
        <f t="shared" si="582"/>
        <v>OP</v>
      </c>
    </row>
    <row r="20908" spans="12:12">
      <c r="L20908" s="16" t="str">
        <f t="shared" si="582"/>
        <v>OP</v>
      </c>
    </row>
    <row r="20909" spans="12:12">
      <c r="L20909" s="16" t="str">
        <f t="shared" si="582"/>
        <v>OP</v>
      </c>
    </row>
    <row r="20910" spans="12:12">
      <c r="L20910" s="16" t="str">
        <f t="shared" si="582"/>
        <v>OP</v>
      </c>
    </row>
    <row r="20911" spans="12:12">
      <c r="L20911" s="16" t="str">
        <f t="shared" si="582"/>
        <v>OP</v>
      </c>
    </row>
    <row r="20912" spans="12:12">
      <c r="L20912" s="16" t="str">
        <f t="shared" si="582"/>
        <v>OP</v>
      </c>
    </row>
    <row r="20913" spans="12:12">
      <c r="L20913" s="16" t="str">
        <f t="shared" si="582"/>
        <v>OP</v>
      </c>
    </row>
    <row r="20914" spans="12:12">
      <c r="L20914" s="16" t="str">
        <f t="shared" si="582"/>
        <v>OP</v>
      </c>
    </row>
    <row r="20915" spans="12:12">
      <c r="L20915" s="16" t="str">
        <f t="shared" si="582"/>
        <v>OP</v>
      </c>
    </row>
    <row r="20916" spans="12:12">
      <c r="L20916" s="16" t="str">
        <f t="shared" si="582"/>
        <v>OP</v>
      </c>
    </row>
    <row r="20917" spans="12:12">
      <c r="L20917" s="16" t="str">
        <f t="shared" si="582"/>
        <v>OP</v>
      </c>
    </row>
    <row r="20918" spans="12:12">
      <c r="L20918" s="16" t="str">
        <f t="shared" si="582"/>
        <v>OP</v>
      </c>
    </row>
    <row r="20919" spans="12:12">
      <c r="L20919" s="16" t="str">
        <f t="shared" si="582"/>
        <v>OP</v>
      </c>
    </row>
    <row r="20920" spans="12:12">
      <c r="L20920" s="16" t="str">
        <f t="shared" si="582"/>
        <v>OP</v>
      </c>
    </row>
    <row r="20921" spans="12:12">
      <c r="L20921" s="16" t="str">
        <f t="shared" si="582"/>
        <v>OP</v>
      </c>
    </row>
    <row r="20922" spans="12:12">
      <c r="L20922" s="16" t="str">
        <f t="shared" si="582"/>
        <v>OP</v>
      </c>
    </row>
    <row r="20923" spans="12:12">
      <c r="L20923" s="16" t="str">
        <f t="shared" si="582"/>
        <v>OP</v>
      </c>
    </row>
    <row r="20924" spans="12:12">
      <c r="L20924" s="16" t="str">
        <f t="shared" si="582"/>
        <v>OP</v>
      </c>
    </row>
    <row r="20925" spans="12:12">
      <c r="L20925" s="16" t="str">
        <f t="shared" si="582"/>
        <v>OP</v>
      </c>
    </row>
    <row r="20926" spans="12:12">
      <c r="L20926" s="16" t="str">
        <f t="shared" si="582"/>
        <v>OP</v>
      </c>
    </row>
    <row r="20927" spans="12:12">
      <c r="L20927" s="16" t="str">
        <f t="shared" si="582"/>
        <v>OP</v>
      </c>
    </row>
    <row r="20928" spans="12:12">
      <c r="L20928" s="16" t="str">
        <f t="shared" si="582"/>
        <v>OP</v>
      </c>
    </row>
    <row r="20929" spans="12:12">
      <c r="L20929" s="16" t="str">
        <f t="shared" si="582"/>
        <v>OP</v>
      </c>
    </row>
    <row r="20930" spans="12:12">
      <c r="L20930" s="16" t="str">
        <f t="shared" si="582"/>
        <v>OP</v>
      </c>
    </row>
    <row r="20931" spans="12:12">
      <c r="L20931" s="16" t="str">
        <f t="shared" si="582"/>
        <v>OP</v>
      </c>
    </row>
    <row r="20932" spans="12:12">
      <c r="L20932" s="16" t="str">
        <f t="shared" si="582"/>
        <v>OP</v>
      </c>
    </row>
    <row r="20933" spans="12:12">
      <c r="L20933" s="16" t="str">
        <f t="shared" si="582"/>
        <v>OP</v>
      </c>
    </row>
    <row r="20934" spans="12:12">
      <c r="L20934" s="16" t="str">
        <f t="shared" ref="L20934:L20997" si="583">IF(J20934&lt;0.9993,"OP","")</f>
        <v>OP</v>
      </c>
    </row>
    <row r="20935" spans="12:12">
      <c r="L20935" s="16" t="str">
        <f t="shared" si="583"/>
        <v>OP</v>
      </c>
    </row>
    <row r="20936" spans="12:12">
      <c r="L20936" s="16" t="str">
        <f t="shared" si="583"/>
        <v>OP</v>
      </c>
    </row>
    <row r="20937" spans="12:12">
      <c r="L20937" s="16" t="str">
        <f t="shared" si="583"/>
        <v>OP</v>
      </c>
    </row>
    <row r="20938" spans="12:12">
      <c r="L20938" s="16" t="str">
        <f t="shared" si="583"/>
        <v>OP</v>
      </c>
    </row>
    <row r="20939" spans="12:12">
      <c r="L20939" s="16" t="str">
        <f t="shared" si="583"/>
        <v>OP</v>
      </c>
    </row>
    <row r="20940" spans="12:12">
      <c r="L20940" s="16" t="str">
        <f t="shared" si="583"/>
        <v>OP</v>
      </c>
    </row>
    <row r="20941" spans="12:12">
      <c r="L20941" s="16" t="str">
        <f t="shared" si="583"/>
        <v>OP</v>
      </c>
    </row>
    <row r="20942" spans="12:12">
      <c r="L20942" s="16" t="str">
        <f t="shared" si="583"/>
        <v>OP</v>
      </c>
    </row>
    <row r="20943" spans="12:12">
      <c r="L20943" s="16" t="str">
        <f t="shared" si="583"/>
        <v>OP</v>
      </c>
    </row>
    <row r="20944" spans="12:12">
      <c r="L20944" s="16" t="str">
        <f t="shared" si="583"/>
        <v>OP</v>
      </c>
    </row>
    <row r="20945" spans="12:12">
      <c r="L20945" s="16" t="str">
        <f t="shared" si="583"/>
        <v>OP</v>
      </c>
    </row>
    <row r="20946" spans="12:12">
      <c r="L20946" s="16" t="str">
        <f t="shared" si="583"/>
        <v>OP</v>
      </c>
    </row>
    <row r="20947" spans="12:12">
      <c r="L20947" s="16" t="str">
        <f t="shared" si="583"/>
        <v>OP</v>
      </c>
    </row>
    <row r="20948" spans="12:12">
      <c r="L20948" s="16" t="str">
        <f t="shared" si="583"/>
        <v>OP</v>
      </c>
    </row>
    <row r="20949" spans="12:12">
      <c r="L20949" s="16" t="str">
        <f t="shared" si="583"/>
        <v>OP</v>
      </c>
    </row>
    <row r="20950" spans="12:12">
      <c r="L20950" s="16" t="str">
        <f t="shared" si="583"/>
        <v>OP</v>
      </c>
    </row>
    <row r="20951" spans="12:12">
      <c r="L20951" s="16" t="str">
        <f t="shared" si="583"/>
        <v>OP</v>
      </c>
    </row>
    <row r="20952" spans="12:12">
      <c r="L20952" s="16" t="str">
        <f t="shared" si="583"/>
        <v>OP</v>
      </c>
    </row>
    <row r="20953" spans="12:12">
      <c r="L20953" s="16" t="str">
        <f t="shared" si="583"/>
        <v>OP</v>
      </c>
    </row>
    <row r="20954" spans="12:12">
      <c r="L20954" s="16" t="str">
        <f t="shared" si="583"/>
        <v>OP</v>
      </c>
    </row>
    <row r="20955" spans="12:12">
      <c r="L20955" s="16" t="str">
        <f t="shared" si="583"/>
        <v>OP</v>
      </c>
    </row>
    <row r="20956" spans="12:12">
      <c r="L20956" s="16" t="str">
        <f t="shared" si="583"/>
        <v>OP</v>
      </c>
    </row>
    <row r="20957" spans="12:12">
      <c r="L20957" s="16" t="str">
        <f t="shared" si="583"/>
        <v>OP</v>
      </c>
    </row>
    <row r="20958" spans="12:12">
      <c r="L20958" s="16" t="str">
        <f t="shared" si="583"/>
        <v>OP</v>
      </c>
    </row>
    <row r="20959" spans="12:12">
      <c r="L20959" s="16" t="str">
        <f t="shared" si="583"/>
        <v>OP</v>
      </c>
    </row>
    <row r="20960" spans="12:12">
      <c r="L20960" s="16" t="str">
        <f t="shared" si="583"/>
        <v>OP</v>
      </c>
    </row>
    <row r="20961" spans="12:12">
      <c r="L20961" s="16" t="str">
        <f t="shared" si="583"/>
        <v>OP</v>
      </c>
    </row>
    <row r="20962" spans="12:12">
      <c r="L20962" s="16" t="str">
        <f t="shared" si="583"/>
        <v>OP</v>
      </c>
    </row>
    <row r="20963" spans="12:12">
      <c r="L20963" s="16" t="str">
        <f t="shared" si="583"/>
        <v>OP</v>
      </c>
    </row>
    <row r="20964" spans="12:12">
      <c r="L20964" s="16" t="str">
        <f t="shared" si="583"/>
        <v>OP</v>
      </c>
    </row>
    <row r="20965" spans="12:12">
      <c r="L20965" s="16" t="str">
        <f t="shared" si="583"/>
        <v>OP</v>
      </c>
    </row>
    <row r="20966" spans="12:12">
      <c r="L20966" s="16" t="str">
        <f t="shared" si="583"/>
        <v>OP</v>
      </c>
    </row>
    <row r="20967" spans="12:12">
      <c r="L20967" s="16" t="str">
        <f t="shared" si="583"/>
        <v>OP</v>
      </c>
    </row>
    <row r="20968" spans="12:12">
      <c r="L20968" s="16" t="str">
        <f t="shared" si="583"/>
        <v>OP</v>
      </c>
    </row>
    <row r="20969" spans="12:12">
      <c r="L20969" s="16" t="str">
        <f t="shared" si="583"/>
        <v>OP</v>
      </c>
    </row>
    <row r="20970" spans="12:12">
      <c r="L20970" s="16" t="str">
        <f t="shared" si="583"/>
        <v>OP</v>
      </c>
    </row>
    <row r="20971" spans="12:12">
      <c r="L20971" s="16" t="str">
        <f t="shared" si="583"/>
        <v>OP</v>
      </c>
    </row>
    <row r="20972" spans="12:12">
      <c r="L20972" s="16" t="str">
        <f t="shared" si="583"/>
        <v>OP</v>
      </c>
    </row>
    <row r="20973" spans="12:12">
      <c r="L20973" s="16" t="str">
        <f t="shared" si="583"/>
        <v>OP</v>
      </c>
    </row>
    <row r="20974" spans="12:12">
      <c r="L20974" s="16" t="str">
        <f t="shared" si="583"/>
        <v>OP</v>
      </c>
    </row>
    <row r="20975" spans="12:12">
      <c r="L20975" s="16" t="str">
        <f t="shared" si="583"/>
        <v>OP</v>
      </c>
    </row>
    <row r="20976" spans="12:12">
      <c r="L20976" s="16" t="str">
        <f t="shared" si="583"/>
        <v>OP</v>
      </c>
    </row>
    <row r="20977" spans="12:12">
      <c r="L20977" s="16" t="str">
        <f t="shared" si="583"/>
        <v>OP</v>
      </c>
    </row>
    <row r="20978" spans="12:12">
      <c r="L20978" s="16" t="str">
        <f t="shared" si="583"/>
        <v>OP</v>
      </c>
    </row>
    <row r="20979" spans="12:12">
      <c r="L20979" s="16" t="str">
        <f t="shared" si="583"/>
        <v>OP</v>
      </c>
    </row>
    <row r="20980" spans="12:12">
      <c r="L20980" s="16" t="str">
        <f t="shared" si="583"/>
        <v>OP</v>
      </c>
    </row>
    <row r="20981" spans="12:12">
      <c r="L20981" s="16" t="str">
        <f t="shared" si="583"/>
        <v>OP</v>
      </c>
    </row>
    <row r="20982" spans="12:12">
      <c r="L20982" s="16" t="str">
        <f t="shared" si="583"/>
        <v>OP</v>
      </c>
    </row>
    <row r="20983" spans="12:12">
      <c r="L20983" s="16" t="str">
        <f t="shared" si="583"/>
        <v>OP</v>
      </c>
    </row>
    <row r="20984" spans="12:12">
      <c r="L20984" s="16" t="str">
        <f t="shared" si="583"/>
        <v>OP</v>
      </c>
    </row>
    <row r="20985" spans="12:12">
      <c r="L20985" s="16" t="str">
        <f t="shared" si="583"/>
        <v>OP</v>
      </c>
    </row>
    <row r="20986" spans="12:12">
      <c r="L20986" s="16" t="str">
        <f t="shared" si="583"/>
        <v>OP</v>
      </c>
    </row>
    <row r="20987" spans="12:12">
      <c r="L20987" s="16" t="str">
        <f t="shared" si="583"/>
        <v>OP</v>
      </c>
    </row>
    <row r="20988" spans="12:12">
      <c r="L20988" s="16" t="str">
        <f t="shared" si="583"/>
        <v>OP</v>
      </c>
    </row>
    <row r="20989" spans="12:12">
      <c r="L20989" s="16" t="str">
        <f t="shared" si="583"/>
        <v>OP</v>
      </c>
    </row>
    <row r="20990" spans="12:12">
      <c r="L20990" s="16" t="str">
        <f t="shared" si="583"/>
        <v>OP</v>
      </c>
    </row>
    <row r="20991" spans="12:12">
      <c r="L20991" s="16" t="str">
        <f t="shared" si="583"/>
        <v>OP</v>
      </c>
    </row>
    <row r="20992" spans="12:12">
      <c r="L20992" s="16" t="str">
        <f t="shared" si="583"/>
        <v>OP</v>
      </c>
    </row>
    <row r="20993" spans="12:12">
      <c r="L20993" s="16" t="str">
        <f t="shared" si="583"/>
        <v>OP</v>
      </c>
    </row>
    <row r="20994" spans="12:12">
      <c r="L20994" s="16" t="str">
        <f t="shared" si="583"/>
        <v>OP</v>
      </c>
    </row>
    <row r="20995" spans="12:12">
      <c r="L20995" s="16" t="str">
        <f t="shared" si="583"/>
        <v>OP</v>
      </c>
    </row>
    <row r="20996" spans="12:12">
      <c r="L20996" s="16" t="str">
        <f t="shared" si="583"/>
        <v>OP</v>
      </c>
    </row>
    <row r="20997" spans="12:12">
      <c r="L20997" s="16" t="str">
        <f t="shared" si="583"/>
        <v>OP</v>
      </c>
    </row>
    <row r="20998" spans="12:12">
      <c r="L20998" s="16" t="str">
        <f t="shared" ref="L20998:L21061" si="584">IF(J20998&lt;0.9993,"OP","")</f>
        <v>OP</v>
      </c>
    </row>
    <row r="20999" spans="12:12">
      <c r="L20999" s="16" t="str">
        <f t="shared" si="584"/>
        <v>OP</v>
      </c>
    </row>
    <row r="21000" spans="12:12">
      <c r="L21000" s="16" t="str">
        <f t="shared" si="584"/>
        <v>OP</v>
      </c>
    </row>
    <row r="21001" spans="12:12">
      <c r="L21001" s="16" t="str">
        <f t="shared" si="584"/>
        <v>OP</v>
      </c>
    </row>
    <row r="21002" spans="12:12">
      <c r="L21002" s="16" t="str">
        <f t="shared" si="584"/>
        <v>OP</v>
      </c>
    </row>
    <row r="21003" spans="12:12">
      <c r="L21003" s="16" t="str">
        <f t="shared" si="584"/>
        <v>OP</v>
      </c>
    </row>
    <row r="21004" spans="12:12">
      <c r="L21004" s="16" t="str">
        <f t="shared" si="584"/>
        <v>OP</v>
      </c>
    </row>
    <row r="21005" spans="12:12">
      <c r="L21005" s="16" t="str">
        <f t="shared" si="584"/>
        <v>OP</v>
      </c>
    </row>
    <row r="21006" spans="12:12">
      <c r="L21006" s="16" t="str">
        <f t="shared" si="584"/>
        <v>OP</v>
      </c>
    </row>
    <row r="21007" spans="12:12">
      <c r="L21007" s="16" t="str">
        <f t="shared" si="584"/>
        <v>OP</v>
      </c>
    </row>
    <row r="21008" spans="12:12">
      <c r="L21008" s="16" t="str">
        <f t="shared" si="584"/>
        <v>OP</v>
      </c>
    </row>
    <row r="21009" spans="12:12">
      <c r="L21009" s="16" t="str">
        <f t="shared" si="584"/>
        <v>OP</v>
      </c>
    </row>
    <row r="21010" spans="12:12">
      <c r="L21010" s="16" t="str">
        <f t="shared" si="584"/>
        <v>OP</v>
      </c>
    </row>
    <row r="21011" spans="12:12">
      <c r="L21011" s="16" t="str">
        <f t="shared" si="584"/>
        <v>OP</v>
      </c>
    </row>
    <row r="21012" spans="12:12">
      <c r="L21012" s="16" t="str">
        <f t="shared" si="584"/>
        <v>OP</v>
      </c>
    </row>
    <row r="21013" spans="12:12">
      <c r="L21013" s="16" t="str">
        <f t="shared" si="584"/>
        <v>OP</v>
      </c>
    </row>
    <row r="21014" spans="12:12">
      <c r="L21014" s="16" t="str">
        <f t="shared" si="584"/>
        <v>OP</v>
      </c>
    </row>
    <row r="21015" spans="12:12">
      <c r="L21015" s="16" t="str">
        <f t="shared" si="584"/>
        <v>OP</v>
      </c>
    </row>
    <row r="21016" spans="12:12">
      <c r="L21016" s="16" t="str">
        <f t="shared" si="584"/>
        <v>OP</v>
      </c>
    </row>
    <row r="21017" spans="12:12">
      <c r="L21017" s="16" t="str">
        <f t="shared" si="584"/>
        <v>OP</v>
      </c>
    </row>
    <row r="21018" spans="12:12">
      <c r="L21018" s="16" t="str">
        <f t="shared" si="584"/>
        <v>OP</v>
      </c>
    </row>
    <row r="21019" spans="12:12">
      <c r="L21019" s="16" t="str">
        <f t="shared" si="584"/>
        <v>OP</v>
      </c>
    </row>
    <row r="21020" spans="12:12">
      <c r="L21020" s="16" t="str">
        <f t="shared" si="584"/>
        <v>OP</v>
      </c>
    </row>
    <row r="21021" spans="12:12">
      <c r="L21021" s="16" t="str">
        <f t="shared" si="584"/>
        <v>OP</v>
      </c>
    </row>
    <row r="21022" spans="12:12">
      <c r="L21022" s="16" t="str">
        <f t="shared" si="584"/>
        <v>OP</v>
      </c>
    </row>
    <row r="21023" spans="12:12">
      <c r="L21023" s="16" t="str">
        <f t="shared" si="584"/>
        <v>OP</v>
      </c>
    </row>
    <row r="21024" spans="12:12">
      <c r="L21024" s="16" t="str">
        <f t="shared" si="584"/>
        <v>OP</v>
      </c>
    </row>
    <row r="21025" spans="12:12">
      <c r="L21025" s="16" t="str">
        <f t="shared" si="584"/>
        <v>OP</v>
      </c>
    </row>
    <row r="21026" spans="12:12">
      <c r="L21026" s="16" t="str">
        <f t="shared" si="584"/>
        <v>OP</v>
      </c>
    </row>
    <row r="21027" spans="12:12">
      <c r="L21027" s="16" t="str">
        <f t="shared" si="584"/>
        <v>OP</v>
      </c>
    </row>
    <row r="21028" spans="12:12">
      <c r="L21028" s="16" t="str">
        <f t="shared" si="584"/>
        <v>OP</v>
      </c>
    </row>
    <row r="21029" spans="12:12">
      <c r="L21029" s="16" t="str">
        <f t="shared" si="584"/>
        <v>OP</v>
      </c>
    </row>
    <row r="21030" spans="12:12">
      <c r="L21030" s="16" t="str">
        <f t="shared" si="584"/>
        <v>OP</v>
      </c>
    </row>
    <row r="21031" spans="12:12">
      <c r="L21031" s="16" t="str">
        <f t="shared" si="584"/>
        <v>OP</v>
      </c>
    </row>
    <row r="21032" spans="12:12">
      <c r="L21032" s="16" t="str">
        <f t="shared" si="584"/>
        <v>OP</v>
      </c>
    </row>
    <row r="21033" spans="12:12">
      <c r="L21033" s="16" t="str">
        <f t="shared" si="584"/>
        <v>OP</v>
      </c>
    </row>
    <row r="21034" spans="12:12">
      <c r="L21034" s="16" t="str">
        <f t="shared" si="584"/>
        <v>OP</v>
      </c>
    </row>
    <row r="21035" spans="12:12">
      <c r="L21035" s="16" t="str">
        <f t="shared" si="584"/>
        <v>OP</v>
      </c>
    </row>
    <row r="21036" spans="12:12">
      <c r="L21036" s="16" t="str">
        <f t="shared" si="584"/>
        <v>OP</v>
      </c>
    </row>
    <row r="21037" spans="12:12">
      <c r="L21037" s="16" t="str">
        <f t="shared" si="584"/>
        <v>OP</v>
      </c>
    </row>
    <row r="21038" spans="12:12">
      <c r="L21038" s="16" t="str">
        <f t="shared" si="584"/>
        <v>OP</v>
      </c>
    </row>
    <row r="21039" spans="12:12">
      <c r="L21039" s="16" t="str">
        <f t="shared" si="584"/>
        <v>OP</v>
      </c>
    </row>
    <row r="21040" spans="12:12">
      <c r="L21040" s="16" t="str">
        <f t="shared" si="584"/>
        <v>OP</v>
      </c>
    </row>
    <row r="21041" spans="12:12">
      <c r="L21041" s="16" t="str">
        <f t="shared" si="584"/>
        <v>OP</v>
      </c>
    </row>
    <row r="21042" spans="12:12">
      <c r="L21042" s="16" t="str">
        <f t="shared" si="584"/>
        <v>OP</v>
      </c>
    </row>
    <row r="21043" spans="12:12">
      <c r="L21043" s="16" t="str">
        <f t="shared" si="584"/>
        <v>OP</v>
      </c>
    </row>
    <row r="21044" spans="12:12">
      <c r="L21044" s="16" t="str">
        <f t="shared" si="584"/>
        <v>OP</v>
      </c>
    </row>
    <row r="21045" spans="12:12">
      <c r="L21045" s="16" t="str">
        <f t="shared" si="584"/>
        <v>OP</v>
      </c>
    </row>
    <row r="21046" spans="12:12">
      <c r="L21046" s="16" t="str">
        <f t="shared" si="584"/>
        <v>OP</v>
      </c>
    </row>
    <row r="21047" spans="12:12">
      <c r="L21047" s="16" t="str">
        <f t="shared" si="584"/>
        <v>OP</v>
      </c>
    </row>
    <row r="21048" spans="12:12">
      <c r="L21048" s="16" t="str">
        <f t="shared" si="584"/>
        <v>OP</v>
      </c>
    </row>
    <row r="21049" spans="12:12">
      <c r="L21049" s="16" t="str">
        <f t="shared" si="584"/>
        <v>OP</v>
      </c>
    </row>
    <row r="21050" spans="12:12">
      <c r="L21050" s="16" t="str">
        <f t="shared" si="584"/>
        <v>OP</v>
      </c>
    </row>
    <row r="21051" spans="12:12">
      <c r="L21051" s="16" t="str">
        <f t="shared" si="584"/>
        <v>OP</v>
      </c>
    </row>
    <row r="21052" spans="12:12">
      <c r="L21052" s="16" t="str">
        <f t="shared" si="584"/>
        <v>OP</v>
      </c>
    </row>
    <row r="21053" spans="12:12">
      <c r="L21053" s="16" t="str">
        <f t="shared" si="584"/>
        <v>OP</v>
      </c>
    </row>
    <row r="21054" spans="12:12">
      <c r="L21054" s="16" t="str">
        <f t="shared" si="584"/>
        <v>OP</v>
      </c>
    </row>
    <row r="21055" spans="12:12">
      <c r="L21055" s="16" t="str">
        <f t="shared" si="584"/>
        <v>OP</v>
      </c>
    </row>
    <row r="21056" spans="12:12">
      <c r="L21056" s="16" t="str">
        <f t="shared" si="584"/>
        <v>OP</v>
      </c>
    </row>
    <row r="21057" spans="12:12">
      <c r="L21057" s="16" t="str">
        <f t="shared" si="584"/>
        <v>OP</v>
      </c>
    </row>
    <row r="21058" spans="12:12">
      <c r="L21058" s="16" t="str">
        <f t="shared" si="584"/>
        <v>OP</v>
      </c>
    </row>
    <row r="21059" spans="12:12">
      <c r="L21059" s="16" t="str">
        <f t="shared" si="584"/>
        <v>OP</v>
      </c>
    </row>
    <row r="21060" spans="12:12">
      <c r="L21060" s="16" t="str">
        <f t="shared" si="584"/>
        <v>OP</v>
      </c>
    </row>
    <row r="21061" spans="12:12">
      <c r="L21061" s="16" t="str">
        <f t="shared" si="584"/>
        <v>OP</v>
      </c>
    </row>
    <row r="21062" spans="12:12">
      <c r="L21062" s="16" t="str">
        <f t="shared" ref="L21062:L21125" si="585">IF(J21062&lt;0.9993,"OP","")</f>
        <v>OP</v>
      </c>
    </row>
    <row r="21063" spans="12:12">
      <c r="L21063" s="16" t="str">
        <f t="shared" si="585"/>
        <v>OP</v>
      </c>
    </row>
    <row r="21064" spans="12:12">
      <c r="L21064" s="16" t="str">
        <f t="shared" si="585"/>
        <v>OP</v>
      </c>
    </row>
    <row r="21065" spans="12:12">
      <c r="L21065" s="16" t="str">
        <f t="shared" si="585"/>
        <v>OP</v>
      </c>
    </row>
    <row r="21066" spans="12:12">
      <c r="L21066" s="16" t="str">
        <f t="shared" si="585"/>
        <v>OP</v>
      </c>
    </row>
    <row r="21067" spans="12:12">
      <c r="L21067" s="16" t="str">
        <f t="shared" si="585"/>
        <v>OP</v>
      </c>
    </row>
    <row r="21068" spans="12:12">
      <c r="L21068" s="16" t="str">
        <f t="shared" si="585"/>
        <v>OP</v>
      </c>
    </row>
    <row r="21069" spans="12:12">
      <c r="L21069" s="16" t="str">
        <f t="shared" si="585"/>
        <v>OP</v>
      </c>
    </row>
    <row r="21070" spans="12:12">
      <c r="L21070" s="16" t="str">
        <f t="shared" si="585"/>
        <v>OP</v>
      </c>
    </row>
    <row r="21071" spans="12:12">
      <c r="L21071" s="16" t="str">
        <f t="shared" si="585"/>
        <v>OP</v>
      </c>
    </row>
    <row r="21072" spans="12:12">
      <c r="L21072" s="16" t="str">
        <f t="shared" si="585"/>
        <v>OP</v>
      </c>
    </row>
    <row r="21073" spans="12:12">
      <c r="L21073" s="16" t="str">
        <f t="shared" si="585"/>
        <v>OP</v>
      </c>
    </row>
    <row r="21074" spans="12:12">
      <c r="L21074" s="16" t="str">
        <f t="shared" si="585"/>
        <v>OP</v>
      </c>
    </row>
    <row r="21075" spans="12:12">
      <c r="L21075" s="16" t="str">
        <f t="shared" si="585"/>
        <v>OP</v>
      </c>
    </row>
    <row r="21076" spans="12:12">
      <c r="L21076" s="16" t="str">
        <f t="shared" si="585"/>
        <v>OP</v>
      </c>
    </row>
    <row r="21077" spans="12:12">
      <c r="L21077" s="16" t="str">
        <f t="shared" si="585"/>
        <v>OP</v>
      </c>
    </row>
    <row r="21078" spans="12:12">
      <c r="L21078" s="16" t="str">
        <f t="shared" si="585"/>
        <v>OP</v>
      </c>
    </row>
    <row r="21079" spans="12:12">
      <c r="L21079" s="16" t="str">
        <f t="shared" si="585"/>
        <v>OP</v>
      </c>
    </row>
    <row r="21080" spans="12:12">
      <c r="L21080" s="16" t="str">
        <f t="shared" si="585"/>
        <v>OP</v>
      </c>
    </row>
    <row r="21081" spans="12:12">
      <c r="L21081" s="16" t="str">
        <f t="shared" si="585"/>
        <v>OP</v>
      </c>
    </row>
    <row r="21082" spans="12:12">
      <c r="L21082" s="16" t="str">
        <f t="shared" si="585"/>
        <v>OP</v>
      </c>
    </row>
    <row r="21083" spans="12:12">
      <c r="L21083" s="16" t="str">
        <f t="shared" si="585"/>
        <v>OP</v>
      </c>
    </row>
    <row r="21084" spans="12:12">
      <c r="L21084" s="16" t="str">
        <f t="shared" si="585"/>
        <v>OP</v>
      </c>
    </row>
    <row r="21085" spans="12:12">
      <c r="L21085" s="16" t="str">
        <f t="shared" si="585"/>
        <v>OP</v>
      </c>
    </row>
    <row r="21086" spans="12:12">
      <c r="L21086" s="16" t="str">
        <f t="shared" si="585"/>
        <v>OP</v>
      </c>
    </row>
    <row r="21087" spans="12:12">
      <c r="L21087" s="16" t="str">
        <f t="shared" si="585"/>
        <v>OP</v>
      </c>
    </row>
    <row r="21088" spans="12:12">
      <c r="L21088" s="16" t="str">
        <f t="shared" si="585"/>
        <v>OP</v>
      </c>
    </row>
    <row r="21089" spans="12:12">
      <c r="L21089" s="16" t="str">
        <f t="shared" si="585"/>
        <v>OP</v>
      </c>
    </row>
    <row r="21090" spans="12:12">
      <c r="L21090" s="16" t="str">
        <f t="shared" si="585"/>
        <v>OP</v>
      </c>
    </row>
    <row r="21091" spans="12:12">
      <c r="L21091" s="16" t="str">
        <f t="shared" si="585"/>
        <v>OP</v>
      </c>
    </row>
    <row r="21092" spans="12:12">
      <c r="L21092" s="16" t="str">
        <f t="shared" si="585"/>
        <v>OP</v>
      </c>
    </row>
    <row r="21093" spans="12:12">
      <c r="L21093" s="16" t="str">
        <f t="shared" si="585"/>
        <v>OP</v>
      </c>
    </row>
    <row r="21094" spans="12:12">
      <c r="L21094" s="16" t="str">
        <f t="shared" si="585"/>
        <v>OP</v>
      </c>
    </row>
    <row r="21095" spans="12:12">
      <c r="L21095" s="16" t="str">
        <f t="shared" si="585"/>
        <v>OP</v>
      </c>
    </row>
    <row r="21096" spans="12:12">
      <c r="L21096" s="16" t="str">
        <f t="shared" si="585"/>
        <v>OP</v>
      </c>
    </row>
    <row r="21097" spans="12:12">
      <c r="L21097" s="16" t="str">
        <f t="shared" si="585"/>
        <v>OP</v>
      </c>
    </row>
    <row r="21098" spans="12:12">
      <c r="L21098" s="16" t="str">
        <f t="shared" si="585"/>
        <v>OP</v>
      </c>
    </row>
    <row r="21099" spans="12:12">
      <c r="L21099" s="16" t="str">
        <f t="shared" si="585"/>
        <v>OP</v>
      </c>
    </row>
    <row r="21100" spans="12:12">
      <c r="L21100" s="16" t="str">
        <f t="shared" si="585"/>
        <v>OP</v>
      </c>
    </row>
    <row r="21101" spans="12:12">
      <c r="L21101" s="16" t="str">
        <f t="shared" si="585"/>
        <v>OP</v>
      </c>
    </row>
    <row r="21102" spans="12:12">
      <c r="L21102" s="16" t="str">
        <f t="shared" si="585"/>
        <v>OP</v>
      </c>
    </row>
    <row r="21103" spans="12:12">
      <c r="L21103" s="16" t="str">
        <f t="shared" si="585"/>
        <v>OP</v>
      </c>
    </row>
    <row r="21104" spans="12:12">
      <c r="L21104" s="16" t="str">
        <f t="shared" si="585"/>
        <v>OP</v>
      </c>
    </row>
    <row r="21105" spans="12:12">
      <c r="L21105" s="16" t="str">
        <f t="shared" si="585"/>
        <v>OP</v>
      </c>
    </row>
    <row r="21106" spans="12:12">
      <c r="L21106" s="16" t="str">
        <f t="shared" si="585"/>
        <v>OP</v>
      </c>
    </row>
    <row r="21107" spans="12:12">
      <c r="L21107" s="16" t="str">
        <f t="shared" si="585"/>
        <v>OP</v>
      </c>
    </row>
    <row r="21108" spans="12:12">
      <c r="L21108" s="16" t="str">
        <f t="shared" si="585"/>
        <v>OP</v>
      </c>
    </row>
    <row r="21109" spans="12:12">
      <c r="L21109" s="16" t="str">
        <f t="shared" si="585"/>
        <v>OP</v>
      </c>
    </row>
    <row r="21110" spans="12:12">
      <c r="L21110" s="16" t="str">
        <f t="shared" si="585"/>
        <v>OP</v>
      </c>
    </row>
    <row r="21111" spans="12:12">
      <c r="L21111" s="16" t="str">
        <f t="shared" si="585"/>
        <v>OP</v>
      </c>
    </row>
    <row r="21112" spans="12:12">
      <c r="L21112" s="16" t="str">
        <f t="shared" si="585"/>
        <v>OP</v>
      </c>
    </row>
    <row r="21113" spans="12:12">
      <c r="L21113" s="16" t="str">
        <f t="shared" si="585"/>
        <v>OP</v>
      </c>
    </row>
    <row r="21114" spans="12:12">
      <c r="L21114" s="16" t="str">
        <f t="shared" si="585"/>
        <v>OP</v>
      </c>
    </row>
    <row r="21115" spans="12:12">
      <c r="L21115" s="16" t="str">
        <f t="shared" si="585"/>
        <v>OP</v>
      </c>
    </row>
    <row r="21116" spans="12:12">
      <c r="L21116" s="16" t="str">
        <f t="shared" si="585"/>
        <v>OP</v>
      </c>
    </row>
    <row r="21117" spans="12:12">
      <c r="L21117" s="16" t="str">
        <f t="shared" si="585"/>
        <v>OP</v>
      </c>
    </row>
    <row r="21118" spans="12:12">
      <c r="L21118" s="16" t="str">
        <f t="shared" si="585"/>
        <v>OP</v>
      </c>
    </row>
    <row r="21119" spans="12:12">
      <c r="L21119" s="16" t="str">
        <f t="shared" si="585"/>
        <v>OP</v>
      </c>
    </row>
    <row r="21120" spans="12:12">
      <c r="L21120" s="16" t="str">
        <f t="shared" si="585"/>
        <v>OP</v>
      </c>
    </row>
    <row r="21121" spans="12:12">
      <c r="L21121" s="16" t="str">
        <f t="shared" si="585"/>
        <v>OP</v>
      </c>
    </row>
    <row r="21122" spans="12:12">
      <c r="L21122" s="16" t="str">
        <f t="shared" si="585"/>
        <v>OP</v>
      </c>
    </row>
    <row r="21123" spans="12:12">
      <c r="L21123" s="16" t="str">
        <f t="shared" si="585"/>
        <v>OP</v>
      </c>
    </row>
    <row r="21124" spans="12:12">
      <c r="L21124" s="16" t="str">
        <f t="shared" si="585"/>
        <v>OP</v>
      </c>
    </row>
    <row r="21125" spans="12:12">
      <c r="L21125" s="16" t="str">
        <f t="shared" si="585"/>
        <v>OP</v>
      </c>
    </row>
    <row r="21126" spans="12:12">
      <c r="L21126" s="16" t="str">
        <f t="shared" ref="L21126:L21189" si="586">IF(J21126&lt;0.9993,"OP","")</f>
        <v>OP</v>
      </c>
    </row>
    <row r="21127" spans="12:12">
      <c r="L21127" s="16" t="str">
        <f t="shared" si="586"/>
        <v>OP</v>
      </c>
    </row>
    <row r="21128" spans="12:12">
      <c r="L21128" s="16" t="str">
        <f t="shared" si="586"/>
        <v>OP</v>
      </c>
    </row>
    <row r="21129" spans="12:12">
      <c r="L21129" s="16" t="str">
        <f t="shared" si="586"/>
        <v>OP</v>
      </c>
    </row>
    <row r="21130" spans="12:12">
      <c r="L21130" s="16" t="str">
        <f t="shared" si="586"/>
        <v>OP</v>
      </c>
    </row>
    <row r="21131" spans="12:12">
      <c r="L21131" s="16" t="str">
        <f t="shared" si="586"/>
        <v>OP</v>
      </c>
    </row>
    <row r="21132" spans="12:12">
      <c r="L21132" s="16" t="str">
        <f t="shared" si="586"/>
        <v>OP</v>
      </c>
    </row>
    <row r="21133" spans="12:12">
      <c r="L21133" s="16" t="str">
        <f t="shared" si="586"/>
        <v>OP</v>
      </c>
    </row>
    <row r="21134" spans="12:12">
      <c r="L21134" s="16" t="str">
        <f t="shared" si="586"/>
        <v>OP</v>
      </c>
    </row>
    <row r="21135" spans="12:12">
      <c r="L21135" s="16" t="str">
        <f t="shared" si="586"/>
        <v>OP</v>
      </c>
    </row>
    <row r="21136" spans="12:12">
      <c r="L21136" s="16" t="str">
        <f t="shared" si="586"/>
        <v>OP</v>
      </c>
    </row>
    <row r="21137" spans="12:12">
      <c r="L21137" s="16" t="str">
        <f t="shared" si="586"/>
        <v>OP</v>
      </c>
    </row>
    <row r="21138" spans="12:12">
      <c r="L21138" s="16" t="str">
        <f t="shared" si="586"/>
        <v>OP</v>
      </c>
    </row>
    <row r="21139" spans="12:12">
      <c r="L21139" s="16" t="str">
        <f t="shared" si="586"/>
        <v>OP</v>
      </c>
    </row>
    <row r="21140" spans="12:12">
      <c r="L21140" s="16" t="str">
        <f t="shared" si="586"/>
        <v>OP</v>
      </c>
    </row>
    <row r="21141" spans="12:12">
      <c r="L21141" s="16" t="str">
        <f t="shared" si="586"/>
        <v>OP</v>
      </c>
    </row>
    <row r="21142" spans="12:12">
      <c r="L21142" s="16" t="str">
        <f t="shared" si="586"/>
        <v>OP</v>
      </c>
    </row>
    <row r="21143" spans="12:12">
      <c r="L21143" s="16" t="str">
        <f t="shared" si="586"/>
        <v>OP</v>
      </c>
    </row>
    <row r="21144" spans="12:12">
      <c r="L21144" s="16" t="str">
        <f t="shared" si="586"/>
        <v>OP</v>
      </c>
    </row>
    <row r="21145" spans="12:12">
      <c r="L21145" s="16" t="str">
        <f t="shared" si="586"/>
        <v>OP</v>
      </c>
    </row>
    <row r="21146" spans="12:12">
      <c r="L21146" s="16" t="str">
        <f t="shared" si="586"/>
        <v>OP</v>
      </c>
    </row>
    <row r="21147" spans="12:12">
      <c r="L21147" s="16" t="str">
        <f t="shared" si="586"/>
        <v>OP</v>
      </c>
    </row>
    <row r="21148" spans="12:12">
      <c r="L21148" s="16" t="str">
        <f t="shared" si="586"/>
        <v>OP</v>
      </c>
    </row>
    <row r="21149" spans="12:12">
      <c r="L21149" s="16" t="str">
        <f t="shared" si="586"/>
        <v>OP</v>
      </c>
    </row>
    <row r="21150" spans="12:12">
      <c r="L21150" s="16" t="str">
        <f t="shared" si="586"/>
        <v>OP</v>
      </c>
    </row>
    <row r="21151" spans="12:12">
      <c r="L21151" s="16" t="str">
        <f t="shared" si="586"/>
        <v>OP</v>
      </c>
    </row>
    <row r="21152" spans="12:12">
      <c r="L21152" s="16" t="str">
        <f t="shared" si="586"/>
        <v>OP</v>
      </c>
    </row>
    <row r="21153" spans="12:12">
      <c r="L21153" s="16" t="str">
        <f t="shared" si="586"/>
        <v>OP</v>
      </c>
    </row>
    <row r="21154" spans="12:12">
      <c r="L21154" s="16" t="str">
        <f t="shared" si="586"/>
        <v>OP</v>
      </c>
    </row>
    <row r="21155" spans="12:12">
      <c r="L21155" s="16" t="str">
        <f t="shared" si="586"/>
        <v>OP</v>
      </c>
    </row>
    <row r="21156" spans="12:12">
      <c r="L21156" s="16" t="str">
        <f t="shared" si="586"/>
        <v>OP</v>
      </c>
    </row>
    <row r="21157" spans="12:12">
      <c r="L21157" s="16" t="str">
        <f t="shared" si="586"/>
        <v>OP</v>
      </c>
    </row>
    <row r="21158" spans="12:12">
      <c r="L21158" s="16" t="str">
        <f t="shared" si="586"/>
        <v>OP</v>
      </c>
    </row>
    <row r="21159" spans="12:12">
      <c r="L21159" s="16" t="str">
        <f t="shared" si="586"/>
        <v>OP</v>
      </c>
    </row>
    <row r="21160" spans="12:12">
      <c r="L21160" s="16" t="str">
        <f t="shared" si="586"/>
        <v>OP</v>
      </c>
    </row>
    <row r="21161" spans="12:12">
      <c r="L21161" s="16" t="str">
        <f t="shared" si="586"/>
        <v>OP</v>
      </c>
    </row>
    <row r="21162" spans="12:12">
      <c r="L21162" s="16" t="str">
        <f t="shared" si="586"/>
        <v>OP</v>
      </c>
    </row>
    <row r="21163" spans="12:12">
      <c r="L21163" s="16" t="str">
        <f t="shared" si="586"/>
        <v>OP</v>
      </c>
    </row>
    <row r="21164" spans="12:12">
      <c r="L21164" s="16" t="str">
        <f t="shared" si="586"/>
        <v>OP</v>
      </c>
    </row>
    <row r="21165" spans="12:12">
      <c r="L21165" s="16" t="str">
        <f t="shared" si="586"/>
        <v>OP</v>
      </c>
    </row>
    <row r="21166" spans="12:12">
      <c r="L21166" s="16" t="str">
        <f t="shared" si="586"/>
        <v>OP</v>
      </c>
    </row>
    <row r="21167" spans="12:12">
      <c r="L21167" s="16" t="str">
        <f t="shared" si="586"/>
        <v>OP</v>
      </c>
    </row>
    <row r="21168" spans="12:12">
      <c r="L21168" s="16" t="str">
        <f t="shared" si="586"/>
        <v>OP</v>
      </c>
    </row>
    <row r="21169" spans="12:12">
      <c r="L21169" s="16" t="str">
        <f t="shared" si="586"/>
        <v>OP</v>
      </c>
    </row>
    <row r="21170" spans="12:12">
      <c r="L21170" s="16" t="str">
        <f t="shared" si="586"/>
        <v>OP</v>
      </c>
    </row>
    <row r="21171" spans="12:12">
      <c r="L21171" s="16" t="str">
        <f t="shared" si="586"/>
        <v>OP</v>
      </c>
    </row>
    <row r="21172" spans="12:12">
      <c r="L21172" s="16" t="str">
        <f t="shared" si="586"/>
        <v>OP</v>
      </c>
    </row>
    <row r="21173" spans="12:12">
      <c r="L21173" s="16" t="str">
        <f t="shared" si="586"/>
        <v>OP</v>
      </c>
    </row>
    <row r="21174" spans="12:12">
      <c r="L21174" s="16" t="str">
        <f t="shared" si="586"/>
        <v>OP</v>
      </c>
    </row>
    <row r="21175" spans="12:12">
      <c r="L21175" s="16" t="str">
        <f t="shared" si="586"/>
        <v>OP</v>
      </c>
    </row>
    <row r="21176" spans="12:12">
      <c r="L21176" s="16" t="str">
        <f t="shared" si="586"/>
        <v>OP</v>
      </c>
    </row>
    <row r="21177" spans="12:12">
      <c r="L21177" s="16" t="str">
        <f t="shared" si="586"/>
        <v>OP</v>
      </c>
    </row>
    <row r="21178" spans="12:12">
      <c r="L21178" s="16" t="str">
        <f t="shared" si="586"/>
        <v>OP</v>
      </c>
    </row>
    <row r="21179" spans="12:12">
      <c r="L21179" s="16" t="str">
        <f t="shared" si="586"/>
        <v>OP</v>
      </c>
    </row>
    <row r="21180" spans="12:12">
      <c r="L21180" s="16" t="str">
        <f t="shared" si="586"/>
        <v>OP</v>
      </c>
    </row>
    <row r="21181" spans="12:12">
      <c r="L21181" s="16" t="str">
        <f t="shared" si="586"/>
        <v>OP</v>
      </c>
    </row>
    <row r="21182" spans="12:12">
      <c r="L21182" s="16" t="str">
        <f t="shared" si="586"/>
        <v>OP</v>
      </c>
    </row>
    <row r="21183" spans="12:12">
      <c r="L21183" s="16" t="str">
        <f t="shared" si="586"/>
        <v>OP</v>
      </c>
    </row>
    <row r="21184" spans="12:12">
      <c r="L21184" s="16" t="str">
        <f t="shared" si="586"/>
        <v>OP</v>
      </c>
    </row>
    <row r="21185" spans="12:12">
      <c r="L21185" s="16" t="str">
        <f t="shared" si="586"/>
        <v>OP</v>
      </c>
    </row>
    <row r="21186" spans="12:12">
      <c r="L21186" s="16" t="str">
        <f t="shared" si="586"/>
        <v>OP</v>
      </c>
    </row>
    <row r="21187" spans="12:12">
      <c r="L21187" s="16" t="str">
        <f t="shared" si="586"/>
        <v>OP</v>
      </c>
    </row>
    <row r="21188" spans="12:12">
      <c r="L21188" s="16" t="str">
        <f t="shared" si="586"/>
        <v>OP</v>
      </c>
    </row>
    <row r="21189" spans="12:12">
      <c r="L21189" s="16" t="str">
        <f t="shared" si="586"/>
        <v>OP</v>
      </c>
    </row>
    <row r="21190" spans="12:12">
      <c r="L21190" s="16" t="str">
        <f t="shared" ref="L21190:L21253" si="587">IF(J21190&lt;0.9993,"OP","")</f>
        <v>OP</v>
      </c>
    </row>
    <row r="21191" spans="12:12">
      <c r="L21191" s="16" t="str">
        <f t="shared" si="587"/>
        <v>OP</v>
      </c>
    </row>
    <row r="21192" spans="12:12">
      <c r="L21192" s="16" t="str">
        <f t="shared" si="587"/>
        <v>OP</v>
      </c>
    </row>
    <row r="21193" spans="12:12">
      <c r="L21193" s="16" t="str">
        <f t="shared" si="587"/>
        <v>OP</v>
      </c>
    </row>
    <row r="21194" spans="12:12">
      <c r="L21194" s="16" t="str">
        <f t="shared" si="587"/>
        <v>OP</v>
      </c>
    </row>
    <row r="21195" spans="12:12">
      <c r="L21195" s="16" t="str">
        <f t="shared" si="587"/>
        <v>OP</v>
      </c>
    </row>
    <row r="21196" spans="12:12">
      <c r="L21196" s="16" t="str">
        <f t="shared" si="587"/>
        <v>OP</v>
      </c>
    </row>
    <row r="21197" spans="12:12">
      <c r="L21197" s="16" t="str">
        <f t="shared" si="587"/>
        <v>OP</v>
      </c>
    </row>
    <row r="21198" spans="12:12">
      <c r="L21198" s="16" t="str">
        <f t="shared" si="587"/>
        <v>OP</v>
      </c>
    </row>
    <row r="21199" spans="12:12">
      <c r="L21199" s="16" t="str">
        <f t="shared" si="587"/>
        <v>OP</v>
      </c>
    </row>
    <row r="21200" spans="12:12">
      <c r="L21200" s="16" t="str">
        <f t="shared" si="587"/>
        <v>OP</v>
      </c>
    </row>
    <row r="21201" spans="12:12">
      <c r="L21201" s="16" t="str">
        <f t="shared" si="587"/>
        <v>OP</v>
      </c>
    </row>
    <row r="21202" spans="12:12">
      <c r="L21202" s="16" t="str">
        <f t="shared" si="587"/>
        <v>OP</v>
      </c>
    </row>
    <row r="21203" spans="12:12">
      <c r="L21203" s="16" t="str">
        <f t="shared" si="587"/>
        <v>OP</v>
      </c>
    </row>
    <row r="21204" spans="12:12">
      <c r="L21204" s="16" t="str">
        <f t="shared" si="587"/>
        <v>OP</v>
      </c>
    </row>
    <row r="21205" spans="12:12">
      <c r="L21205" s="16" t="str">
        <f t="shared" si="587"/>
        <v>OP</v>
      </c>
    </row>
    <row r="21206" spans="12:12">
      <c r="L21206" s="16" t="str">
        <f t="shared" si="587"/>
        <v>OP</v>
      </c>
    </row>
    <row r="21207" spans="12:12">
      <c r="L21207" s="16" t="str">
        <f t="shared" si="587"/>
        <v>OP</v>
      </c>
    </row>
    <row r="21208" spans="12:12">
      <c r="L21208" s="16" t="str">
        <f t="shared" si="587"/>
        <v>OP</v>
      </c>
    </row>
    <row r="21209" spans="12:12">
      <c r="L21209" s="16" t="str">
        <f t="shared" si="587"/>
        <v>OP</v>
      </c>
    </row>
    <row r="21210" spans="12:12">
      <c r="L21210" s="16" t="str">
        <f t="shared" si="587"/>
        <v>OP</v>
      </c>
    </row>
    <row r="21211" spans="12:12">
      <c r="L21211" s="16" t="str">
        <f t="shared" si="587"/>
        <v>OP</v>
      </c>
    </row>
    <row r="21212" spans="12:12">
      <c r="L21212" s="16" t="str">
        <f t="shared" si="587"/>
        <v>OP</v>
      </c>
    </row>
    <row r="21213" spans="12:12">
      <c r="L21213" s="16" t="str">
        <f t="shared" si="587"/>
        <v>OP</v>
      </c>
    </row>
    <row r="21214" spans="12:12">
      <c r="L21214" s="16" t="str">
        <f t="shared" si="587"/>
        <v>OP</v>
      </c>
    </row>
    <row r="21215" spans="12:12">
      <c r="L21215" s="16" t="str">
        <f t="shared" si="587"/>
        <v>OP</v>
      </c>
    </row>
    <row r="21216" spans="12:12">
      <c r="L21216" s="16" t="str">
        <f t="shared" si="587"/>
        <v>OP</v>
      </c>
    </row>
    <row r="21217" spans="12:12">
      <c r="L21217" s="16" t="str">
        <f t="shared" si="587"/>
        <v>OP</v>
      </c>
    </row>
    <row r="21218" spans="12:12">
      <c r="L21218" s="16" t="str">
        <f t="shared" si="587"/>
        <v>OP</v>
      </c>
    </row>
    <row r="21219" spans="12:12">
      <c r="L21219" s="16" t="str">
        <f t="shared" si="587"/>
        <v>OP</v>
      </c>
    </row>
    <row r="21220" spans="12:12">
      <c r="L21220" s="16" t="str">
        <f t="shared" si="587"/>
        <v>OP</v>
      </c>
    </row>
    <row r="21221" spans="12:12">
      <c r="L21221" s="16" t="str">
        <f t="shared" si="587"/>
        <v>OP</v>
      </c>
    </row>
    <row r="21222" spans="12:12">
      <c r="L21222" s="16" t="str">
        <f t="shared" si="587"/>
        <v>OP</v>
      </c>
    </row>
    <row r="21223" spans="12:12">
      <c r="L21223" s="16" t="str">
        <f t="shared" si="587"/>
        <v>OP</v>
      </c>
    </row>
    <row r="21224" spans="12:12">
      <c r="L21224" s="16" t="str">
        <f t="shared" si="587"/>
        <v>OP</v>
      </c>
    </row>
    <row r="21225" spans="12:12">
      <c r="L21225" s="16" t="str">
        <f t="shared" si="587"/>
        <v>OP</v>
      </c>
    </row>
    <row r="21226" spans="12:12">
      <c r="L21226" s="16" t="str">
        <f t="shared" si="587"/>
        <v>OP</v>
      </c>
    </row>
    <row r="21227" spans="12:12">
      <c r="L21227" s="16" t="str">
        <f t="shared" si="587"/>
        <v>OP</v>
      </c>
    </row>
    <row r="21228" spans="12:12">
      <c r="L21228" s="16" t="str">
        <f t="shared" si="587"/>
        <v>OP</v>
      </c>
    </row>
    <row r="21229" spans="12:12">
      <c r="L21229" s="16" t="str">
        <f t="shared" si="587"/>
        <v>OP</v>
      </c>
    </row>
    <row r="21230" spans="12:12">
      <c r="L21230" s="16" t="str">
        <f t="shared" si="587"/>
        <v>OP</v>
      </c>
    </row>
    <row r="21231" spans="12:12">
      <c r="L21231" s="16" t="str">
        <f t="shared" si="587"/>
        <v>OP</v>
      </c>
    </row>
    <row r="21232" spans="12:12">
      <c r="L21232" s="16" t="str">
        <f t="shared" si="587"/>
        <v>OP</v>
      </c>
    </row>
    <row r="21233" spans="12:12">
      <c r="L21233" s="16" t="str">
        <f t="shared" si="587"/>
        <v>OP</v>
      </c>
    </row>
    <row r="21234" spans="12:12">
      <c r="L21234" s="16" t="str">
        <f t="shared" si="587"/>
        <v>OP</v>
      </c>
    </row>
    <row r="21235" spans="12:12">
      <c r="L21235" s="16" t="str">
        <f t="shared" si="587"/>
        <v>OP</v>
      </c>
    </row>
    <row r="21236" spans="12:12">
      <c r="L21236" s="16" t="str">
        <f t="shared" si="587"/>
        <v>OP</v>
      </c>
    </row>
    <row r="21237" spans="12:12">
      <c r="L21237" s="16" t="str">
        <f t="shared" si="587"/>
        <v>OP</v>
      </c>
    </row>
    <row r="21238" spans="12:12">
      <c r="L21238" s="16" t="str">
        <f t="shared" si="587"/>
        <v>OP</v>
      </c>
    </row>
    <row r="21239" spans="12:12">
      <c r="L21239" s="16" t="str">
        <f t="shared" si="587"/>
        <v>OP</v>
      </c>
    </row>
    <row r="21240" spans="12:12">
      <c r="L21240" s="16" t="str">
        <f t="shared" si="587"/>
        <v>OP</v>
      </c>
    </row>
    <row r="21241" spans="12:12">
      <c r="L21241" s="16" t="str">
        <f t="shared" si="587"/>
        <v>OP</v>
      </c>
    </row>
    <row r="21242" spans="12:12">
      <c r="L21242" s="16" t="str">
        <f t="shared" si="587"/>
        <v>OP</v>
      </c>
    </row>
    <row r="21243" spans="12:12">
      <c r="L21243" s="16" t="str">
        <f t="shared" si="587"/>
        <v>OP</v>
      </c>
    </row>
    <row r="21244" spans="12:12">
      <c r="L21244" s="16" t="str">
        <f t="shared" si="587"/>
        <v>OP</v>
      </c>
    </row>
    <row r="21245" spans="12:12">
      <c r="L21245" s="16" t="str">
        <f t="shared" si="587"/>
        <v>OP</v>
      </c>
    </row>
    <row r="21246" spans="12:12">
      <c r="L21246" s="16" t="str">
        <f t="shared" si="587"/>
        <v>OP</v>
      </c>
    </row>
    <row r="21247" spans="12:12">
      <c r="L21247" s="16" t="str">
        <f t="shared" si="587"/>
        <v>OP</v>
      </c>
    </row>
    <row r="21248" spans="12:12">
      <c r="L21248" s="16" t="str">
        <f t="shared" si="587"/>
        <v>OP</v>
      </c>
    </row>
    <row r="21249" spans="12:12">
      <c r="L21249" s="16" t="str">
        <f t="shared" si="587"/>
        <v>OP</v>
      </c>
    </row>
    <row r="21250" spans="12:12">
      <c r="L21250" s="16" t="str">
        <f t="shared" si="587"/>
        <v>OP</v>
      </c>
    </row>
    <row r="21251" spans="12:12">
      <c r="L21251" s="16" t="str">
        <f t="shared" si="587"/>
        <v>OP</v>
      </c>
    </row>
    <row r="21252" spans="12:12">
      <c r="L21252" s="16" t="str">
        <f t="shared" si="587"/>
        <v>OP</v>
      </c>
    </row>
    <row r="21253" spans="12:12">
      <c r="L21253" s="16" t="str">
        <f t="shared" si="587"/>
        <v>OP</v>
      </c>
    </row>
    <row r="21254" spans="12:12">
      <c r="L21254" s="16" t="str">
        <f t="shared" ref="L21254:L21317" si="588">IF(J21254&lt;0.9993,"OP","")</f>
        <v>OP</v>
      </c>
    </row>
    <row r="21255" spans="12:12">
      <c r="L21255" s="16" t="str">
        <f t="shared" si="588"/>
        <v>OP</v>
      </c>
    </row>
    <row r="21256" spans="12:12">
      <c r="L21256" s="16" t="str">
        <f t="shared" si="588"/>
        <v>OP</v>
      </c>
    </row>
    <row r="21257" spans="12:12">
      <c r="L21257" s="16" t="str">
        <f t="shared" si="588"/>
        <v>OP</v>
      </c>
    </row>
    <row r="21258" spans="12:12">
      <c r="L21258" s="16" t="str">
        <f t="shared" si="588"/>
        <v>OP</v>
      </c>
    </row>
    <row r="21259" spans="12:12">
      <c r="L21259" s="16" t="str">
        <f t="shared" si="588"/>
        <v>OP</v>
      </c>
    </row>
    <row r="21260" spans="12:12">
      <c r="L21260" s="16" t="str">
        <f t="shared" si="588"/>
        <v>OP</v>
      </c>
    </row>
    <row r="21261" spans="12:12">
      <c r="L21261" s="16" t="str">
        <f t="shared" si="588"/>
        <v>OP</v>
      </c>
    </row>
    <row r="21262" spans="12:12">
      <c r="L21262" s="16" t="str">
        <f t="shared" si="588"/>
        <v>OP</v>
      </c>
    </row>
    <row r="21263" spans="12:12">
      <c r="L21263" s="16" t="str">
        <f t="shared" si="588"/>
        <v>OP</v>
      </c>
    </row>
    <row r="21264" spans="12:12">
      <c r="L21264" s="16" t="str">
        <f t="shared" si="588"/>
        <v>OP</v>
      </c>
    </row>
    <row r="21265" spans="12:12">
      <c r="L21265" s="16" t="str">
        <f t="shared" si="588"/>
        <v>OP</v>
      </c>
    </row>
    <row r="21266" spans="12:12">
      <c r="L21266" s="16" t="str">
        <f t="shared" si="588"/>
        <v>OP</v>
      </c>
    </row>
    <row r="21267" spans="12:12">
      <c r="L21267" s="16" t="str">
        <f t="shared" si="588"/>
        <v>OP</v>
      </c>
    </row>
    <row r="21268" spans="12:12">
      <c r="L21268" s="16" t="str">
        <f t="shared" si="588"/>
        <v>OP</v>
      </c>
    </row>
    <row r="21269" spans="12:12">
      <c r="L21269" s="16" t="str">
        <f t="shared" si="588"/>
        <v>OP</v>
      </c>
    </row>
    <row r="21270" spans="12:12">
      <c r="L21270" s="16" t="str">
        <f t="shared" si="588"/>
        <v>OP</v>
      </c>
    </row>
    <row r="21271" spans="12:12">
      <c r="L21271" s="16" t="str">
        <f t="shared" si="588"/>
        <v>OP</v>
      </c>
    </row>
    <row r="21272" spans="12:12">
      <c r="L21272" s="16" t="str">
        <f t="shared" si="588"/>
        <v>OP</v>
      </c>
    </row>
    <row r="21273" spans="12:12">
      <c r="L21273" s="16" t="str">
        <f t="shared" si="588"/>
        <v>OP</v>
      </c>
    </row>
    <row r="21274" spans="12:12">
      <c r="L21274" s="16" t="str">
        <f t="shared" si="588"/>
        <v>OP</v>
      </c>
    </row>
    <row r="21275" spans="12:12">
      <c r="L21275" s="16" t="str">
        <f t="shared" si="588"/>
        <v>OP</v>
      </c>
    </row>
    <row r="21276" spans="12:12">
      <c r="L21276" s="16" t="str">
        <f t="shared" si="588"/>
        <v>OP</v>
      </c>
    </row>
    <row r="21277" spans="12:12">
      <c r="L21277" s="16" t="str">
        <f t="shared" si="588"/>
        <v>OP</v>
      </c>
    </row>
    <row r="21278" spans="12:12">
      <c r="L21278" s="16" t="str">
        <f t="shared" si="588"/>
        <v>OP</v>
      </c>
    </row>
    <row r="21279" spans="12:12">
      <c r="L21279" s="16" t="str">
        <f t="shared" si="588"/>
        <v>OP</v>
      </c>
    </row>
    <row r="21280" spans="12:12">
      <c r="L21280" s="16" t="str">
        <f t="shared" si="588"/>
        <v>OP</v>
      </c>
    </row>
    <row r="21281" spans="12:12">
      <c r="L21281" s="16" t="str">
        <f t="shared" si="588"/>
        <v>OP</v>
      </c>
    </row>
    <row r="21282" spans="12:12">
      <c r="L21282" s="16" t="str">
        <f t="shared" si="588"/>
        <v>OP</v>
      </c>
    </row>
    <row r="21283" spans="12:12">
      <c r="L21283" s="16" t="str">
        <f t="shared" si="588"/>
        <v>OP</v>
      </c>
    </row>
    <row r="21284" spans="12:12">
      <c r="L21284" s="16" t="str">
        <f t="shared" si="588"/>
        <v>OP</v>
      </c>
    </row>
    <row r="21285" spans="12:12">
      <c r="L21285" s="16" t="str">
        <f t="shared" si="588"/>
        <v>OP</v>
      </c>
    </row>
    <row r="21286" spans="12:12">
      <c r="L21286" s="16" t="str">
        <f t="shared" si="588"/>
        <v>OP</v>
      </c>
    </row>
    <row r="21287" spans="12:12">
      <c r="L21287" s="16" t="str">
        <f t="shared" si="588"/>
        <v>OP</v>
      </c>
    </row>
    <row r="21288" spans="12:12">
      <c r="L21288" s="16" t="str">
        <f t="shared" si="588"/>
        <v>OP</v>
      </c>
    </row>
    <row r="21289" spans="12:12">
      <c r="L21289" s="16" t="str">
        <f t="shared" si="588"/>
        <v>OP</v>
      </c>
    </row>
    <row r="21290" spans="12:12">
      <c r="L21290" s="16" t="str">
        <f t="shared" si="588"/>
        <v>OP</v>
      </c>
    </row>
    <row r="21291" spans="12:12">
      <c r="L21291" s="16" t="str">
        <f t="shared" si="588"/>
        <v>OP</v>
      </c>
    </row>
    <row r="21292" spans="12:12">
      <c r="L21292" s="16" t="str">
        <f t="shared" si="588"/>
        <v>OP</v>
      </c>
    </row>
    <row r="21293" spans="12:12">
      <c r="L21293" s="16" t="str">
        <f t="shared" si="588"/>
        <v>OP</v>
      </c>
    </row>
    <row r="21294" spans="12:12">
      <c r="L21294" s="16" t="str">
        <f t="shared" si="588"/>
        <v>OP</v>
      </c>
    </row>
    <row r="21295" spans="12:12">
      <c r="L21295" s="16" t="str">
        <f t="shared" si="588"/>
        <v>OP</v>
      </c>
    </row>
    <row r="21296" spans="12:12">
      <c r="L21296" s="16" t="str">
        <f t="shared" si="588"/>
        <v>OP</v>
      </c>
    </row>
    <row r="21297" spans="12:12">
      <c r="L21297" s="16" t="str">
        <f t="shared" si="588"/>
        <v>OP</v>
      </c>
    </row>
    <row r="21298" spans="12:12">
      <c r="L21298" s="16" t="str">
        <f t="shared" si="588"/>
        <v>OP</v>
      </c>
    </row>
    <row r="21299" spans="12:12">
      <c r="L21299" s="16" t="str">
        <f t="shared" si="588"/>
        <v>OP</v>
      </c>
    </row>
    <row r="21300" spans="12:12">
      <c r="L21300" s="16" t="str">
        <f t="shared" si="588"/>
        <v>OP</v>
      </c>
    </row>
    <row r="21301" spans="12:12">
      <c r="L21301" s="16" t="str">
        <f t="shared" si="588"/>
        <v>OP</v>
      </c>
    </row>
    <row r="21302" spans="12:12">
      <c r="L21302" s="16" t="str">
        <f t="shared" si="588"/>
        <v>OP</v>
      </c>
    </row>
    <row r="21303" spans="12:12">
      <c r="L21303" s="16" t="str">
        <f t="shared" si="588"/>
        <v>OP</v>
      </c>
    </row>
    <row r="21304" spans="12:12">
      <c r="L21304" s="16" t="str">
        <f t="shared" si="588"/>
        <v>OP</v>
      </c>
    </row>
    <row r="21305" spans="12:12">
      <c r="L21305" s="16" t="str">
        <f t="shared" si="588"/>
        <v>OP</v>
      </c>
    </row>
    <row r="21306" spans="12:12">
      <c r="L21306" s="16" t="str">
        <f t="shared" si="588"/>
        <v>OP</v>
      </c>
    </row>
    <row r="21307" spans="12:12">
      <c r="L21307" s="16" t="str">
        <f t="shared" si="588"/>
        <v>OP</v>
      </c>
    </row>
    <row r="21308" spans="12:12">
      <c r="L21308" s="16" t="str">
        <f t="shared" si="588"/>
        <v>OP</v>
      </c>
    </row>
    <row r="21309" spans="12:12">
      <c r="L21309" s="16" t="str">
        <f t="shared" si="588"/>
        <v>OP</v>
      </c>
    </row>
    <row r="21310" spans="12:12">
      <c r="L21310" s="16" t="str">
        <f t="shared" si="588"/>
        <v>OP</v>
      </c>
    </row>
    <row r="21311" spans="12:12">
      <c r="L21311" s="16" t="str">
        <f t="shared" si="588"/>
        <v>OP</v>
      </c>
    </row>
    <row r="21312" spans="12:12">
      <c r="L21312" s="16" t="str">
        <f t="shared" si="588"/>
        <v>OP</v>
      </c>
    </row>
    <row r="21313" spans="12:12">
      <c r="L21313" s="16" t="str">
        <f t="shared" si="588"/>
        <v>OP</v>
      </c>
    </row>
    <row r="21314" spans="12:12">
      <c r="L21314" s="16" t="str">
        <f t="shared" si="588"/>
        <v>OP</v>
      </c>
    </row>
    <row r="21315" spans="12:12">
      <c r="L21315" s="16" t="str">
        <f t="shared" si="588"/>
        <v>OP</v>
      </c>
    </row>
    <row r="21316" spans="12:12">
      <c r="L21316" s="16" t="str">
        <f t="shared" si="588"/>
        <v>OP</v>
      </c>
    </row>
    <row r="21317" spans="12:12">
      <c r="L21317" s="16" t="str">
        <f t="shared" si="588"/>
        <v>OP</v>
      </c>
    </row>
    <row r="21318" spans="12:12">
      <c r="L21318" s="16" t="str">
        <f t="shared" ref="L21318:L21381" si="589">IF(J21318&lt;0.9993,"OP","")</f>
        <v>OP</v>
      </c>
    </row>
    <row r="21319" spans="12:12">
      <c r="L21319" s="16" t="str">
        <f t="shared" si="589"/>
        <v>OP</v>
      </c>
    </row>
    <row r="21320" spans="12:12">
      <c r="L21320" s="16" t="str">
        <f t="shared" si="589"/>
        <v>OP</v>
      </c>
    </row>
    <row r="21321" spans="12:12">
      <c r="L21321" s="16" t="str">
        <f t="shared" si="589"/>
        <v>OP</v>
      </c>
    </row>
    <row r="21322" spans="12:12">
      <c r="L21322" s="16" t="str">
        <f t="shared" si="589"/>
        <v>OP</v>
      </c>
    </row>
    <row r="21323" spans="12:12">
      <c r="L21323" s="16" t="str">
        <f t="shared" si="589"/>
        <v>OP</v>
      </c>
    </row>
    <row r="21324" spans="12:12">
      <c r="L21324" s="16" t="str">
        <f t="shared" si="589"/>
        <v>OP</v>
      </c>
    </row>
    <row r="21325" spans="12:12">
      <c r="L21325" s="16" t="str">
        <f t="shared" si="589"/>
        <v>OP</v>
      </c>
    </row>
    <row r="21326" spans="12:12">
      <c r="L21326" s="16" t="str">
        <f t="shared" si="589"/>
        <v>OP</v>
      </c>
    </row>
    <row r="21327" spans="12:12">
      <c r="L21327" s="16" t="str">
        <f t="shared" si="589"/>
        <v>OP</v>
      </c>
    </row>
    <row r="21328" spans="12:12">
      <c r="L21328" s="16" t="str">
        <f t="shared" si="589"/>
        <v>OP</v>
      </c>
    </row>
    <row r="21329" spans="12:12">
      <c r="L21329" s="16" t="str">
        <f t="shared" si="589"/>
        <v>OP</v>
      </c>
    </row>
    <row r="21330" spans="12:12">
      <c r="L21330" s="16" t="str">
        <f t="shared" si="589"/>
        <v>OP</v>
      </c>
    </row>
    <row r="21331" spans="12:12">
      <c r="L21331" s="16" t="str">
        <f t="shared" si="589"/>
        <v>OP</v>
      </c>
    </row>
    <row r="21332" spans="12:12">
      <c r="L21332" s="16" t="str">
        <f t="shared" si="589"/>
        <v>OP</v>
      </c>
    </row>
    <row r="21333" spans="12:12">
      <c r="L21333" s="16" t="str">
        <f t="shared" si="589"/>
        <v>OP</v>
      </c>
    </row>
    <row r="21334" spans="12:12">
      <c r="L21334" s="16" t="str">
        <f t="shared" si="589"/>
        <v>OP</v>
      </c>
    </row>
    <row r="21335" spans="12:12">
      <c r="L21335" s="16" t="str">
        <f t="shared" si="589"/>
        <v>OP</v>
      </c>
    </row>
    <row r="21336" spans="12:12">
      <c r="L21336" s="16" t="str">
        <f t="shared" si="589"/>
        <v>OP</v>
      </c>
    </row>
    <row r="21337" spans="12:12">
      <c r="L21337" s="16" t="str">
        <f t="shared" si="589"/>
        <v>OP</v>
      </c>
    </row>
    <row r="21338" spans="12:12">
      <c r="L21338" s="16" t="str">
        <f t="shared" si="589"/>
        <v>OP</v>
      </c>
    </row>
    <row r="21339" spans="12:12">
      <c r="L21339" s="16" t="str">
        <f t="shared" si="589"/>
        <v>OP</v>
      </c>
    </row>
    <row r="21340" spans="12:12">
      <c r="L21340" s="16" t="str">
        <f t="shared" si="589"/>
        <v>OP</v>
      </c>
    </row>
    <row r="21341" spans="12:12">
      <c r="L21341" s="16" t="str">
        <f t="shared" si="589"/>
        <v>OP</v>
      </c>
    </row>
    <row r="21342" spans="12:12">
      <c r="L21342" s="16" t="str">
        <f t="shared" si="589"/>
        <v>OP</v>
      </c>
    </row>
    <row r="21343" spans="12:12">
      <c r="L21343" s="16" t="str">
        <f t="shared" si="589"/>
        <v>OP</v>
      </c>
    </row>
    <row r="21344" spans="12:12">
      <c r="L21344" s="16" t="str">
        <f t="shared" si="589"/>
        <v>OP</v>
      </c>
    </row>
    <row r="21345" spans="12:12">
      <c r="L21345" s="16" t="str">
        <f t="shared" si="589"/>
        <v>OP</v>
      </c>
    </row>
    <row r="21346" spans="12:12">
      <c r="L21346" s="16" t="str">
        <f t="shared" si="589"/>
        <v>OP</v>
      </c>
    </row>
    <row r="21347" spans="12:12">
      <c r="L21347" s="16" t="str">
        <f t="shared" si="589"/>
        <v>OP</v>
      </c>
    </row>
    <row r="21348" spans="12:12">
      <c r="L21348" s="16" t="str">
        <f t="shared" si="589"/>
        <v>OP</v>
      </c>
    </row>
    <row r="21349" spans="12:12">
      <c r="L21349" s="16" t="str">
        <f t="shared" si="589"/>
        <v>OP</v>
      </c>
    </row>
    <row r="21350" spans="12:12">
      <c r="L21350" s="16" t="str">
        <f t="shared" si="589"/>
        <v>OP</v>
      </c>
    </row>
    <row r="21351" spans="12:12">
      <c r="L21351" s="16" t="str">
        <f t="shared" si="589"/>
        <v>OP</v>
      </c>
    </row>
    <row r="21352" spans="12:12">
      <c r="L21352" s="16" t="str">
        <f t="shared" si="589"/>
        <v>OP</v>
      </c>
    </row>
    <row r="21353" spans="12:12">
      <c r="L21353" s="16" t="str">
        <f t="shared" si="589"/>
        <v>OP</v>
      </c>
    </row>
    <row r="21354" spans="12:12">
      <c r="L21354" s="16" t="str">
        <f t="shared" si="589"/>
        <v>OP</v>
      </c>
    </row>
    <row r="21355" spans="12:12">
      <c r="L21355" s="16" t="str">
        <f t="shared" si="589"/>
        <v>OP</v>
      </c>
    </row>
    <row r="21356" spans="12:12">
      <c r="L21356" s="16" t="str">
        <f t="shared" si="589"/>
        <v>OP</v>
      </c>
    </row>
    <row r="21357" spans="12:12">
      <c r="L21357" s="16" t="str">
        <f t="shared" si="589"/>
        <v>OP</v>
      </c>
    </row>
    <row r="21358" spans="12:12">
      <c r="L21358" s="16" t="str">
        <f t="shared" si="589"/>
        <v>OP</v>
      </c>
    </row>
    <row r="21359" spans="12:12">
      <c r="L21359" s="16" t="str">
        <f t="shared" si="589"/>
        <v>OP</v>
      </c>
    </row>
    <row r="21360" spans="12:12">
      <c r="L21360" s="16" t="str">
        <f t="shared" si="589"/>
        <v>OP</v>
      </c>
    </row>
    <row r="21361" spans="12:12">
      <c r="L21361" s="16" t="str">
        <f t="shared" si="589"/>
        <v>OP</v>
      </c>
    </row>
    <row r="21362" spans="12:12">
      <c r="L21362" s="16" t="str">
        <f t="shared" si="589"/>
        <v>OP</v>
      </c>
    </row>
    <row r="21363" spans="12:12">
      <c r="L21363" s="16" t="str">
        <f t="shared" si="589"/>
        <v>OP</v>
      </c>
    </row>
    <row r="21364" spans="12:12">
      <c r="L21364" s="16" t="str">
        <f t="shared" si="589"/>
        <v>OP</v>
      </c>
    </row>
    <row r="21365" spans="12:12">
      <c r="L21365" s="16" t="str">
        <f t="shared" si="589"/>
        <v>OP</v>
      </c>
    </row>
    <row r="21366" spans="12:12">
      <c r="L21366" s="16" t="str">
        <f t="shared" si="589"/>
        <v>OP</v>
      </c>
    </row>
    <row r="21367" spans="12:12">
      <c r="L21367" s="16" t="str">
        <f t="shared" si="589"/>
        <v>OP</v>
      </c>
    </row>
    <row r="21368" spans="12:12">
      <c r="L21368" s="16" t="str">
        <f t="shared" si="589"/>
        <v>OP</v>
      </c>
    </row>
    <row r="21369" spans="12:12">
      <c r="L21369" s="16" t="str">
        <f t="shared" si="589"/>
        <v>OP</v>
      </c>
    </row>
    <row r="21370" spans="12:12">
      <c r="L21370" s="16" t="str">
        <f t="shared" si="589"/>
        <v>OP</v>
      </c>
    </row>
    <row r="21371" spans="12:12">
      <c r="L21371" s="16" t="str">
        <f t="shared" si="589"/>
        <v>OP</v>
      </c>
    </row>
    <row r="21372" spans="12:12">
      <c r="L21372" s="16" t="str">
        <f t="shared" si="589"/>
        <v>OP</v>
      </c>
    </row>
    <row r="21373" spans="12:12">
      <c r="L21373" s="16" t="str">
        <f t="shared" si="589"/>
        <v>OP</v>
      </c>
    </row>
    <row r="21374" spans="12:12">
      <c r="L21374" s="16" t="str">
        <f t="shared" si="589"/>
        <v>OP</v>
      </c>
    </row>
    <row r="21375" spans="12:12">
      <c r="L21375" s="16" t="str">
        <f t="shared" si="589"/>
        <v>OP</v>
      </c>
    </row>
    <row r="21376" spans="12:12">
      <c r="L21376" s="16" t="str">
        <f t="shared" si="589"/>
        <v>OP</v>
      </c>
    </row>
    <row r="21377" spans="12:12">
      <c r="L21377" s="16" t="str">
        <f t="shared" si="589"/>
        <v>OP</v>
      </c>
    </row>
    <row r="21378" spans="12:12">
      <c r="L21378" s="16" t="str">
        <f t="shared" si="589"/>
        <v>OP</v>
      </c>
    </row>
    <row r="21379" spans="12:12">
      <c r="L21379" s="16" t="str">
        <f t="shared" si="589"/>
        <v>OP</v>
      </c>
    </row>
    <row r="21380" spans="12:12">
      <c r="L21380" s="16" t="str">
        <f t="shared" si="589"/>
        <v>OP</v>
      </c>
    </row>
    <row r="21381" spans="12:12">
      <c r="L21381" s="16" t="str">
        <f t="shared" si="589"/>
        <v>OP</v>
      </c>
    </row>
    <row r="21382" spans="12:12">
      <c r="L21382" s="16" t="str">
        <f t="shared" ref="L21382:L21445" si="590">IF(J21382&lt;0.9993,"OP","")</f>
        <v>OP</v>
      </c>
    </row>
    <row r="21383" spans="12:12">
      <c r="L21383" s="16" t="str">
        <f t="shared" si="590"/>
        <v>OP</v>
      </c>
    </row>
    <row r="21384" spans="12:12">
      <c r="L21384" s="16" t="str">
        <f t="shared" si="590"/>
        <v>OP</v>
      </c>
    </row>
    <row r="21385" spans="12:12">
      <c r="L21385" s="16" t="str">
        <f t="shared" si="590"/>
        <v>OP</v>
      </c>
    </row>
    <row r="21386" spans="12:12">
      <c r="L21386" s="16" t="str">
        <f t="shared" si="590"/>
        <v>OP</v>
      </c>
    </row>
    <row r="21387" spans="12:12">
      <c r="L21387" s="16" t="str">
        <f t="shared" si="590"/>
        <v>OP</v>
      </c>
    </row>
    <row r="21388" spans="12:12">
      <c r="L21388" s="16" t="str">
        <f t="shared" si="590"/>
        <v>OP</v>
      </c>
    </row>
    <row r="21389" spans="12:12">
      <c r="L21389" s="16" t="str">
        <f t="shared" si="590"/>
        <v>OP</v>
      </c>
    </row>
    <row r="21390" spans="12:12">
      <c r="L21390" s="16" t="str">
        <f t="shared" si="590"/>
        <v>OP</v>
      </c>
    </row>
    <row r="21391" spans="12:12">
      <c r="L21391" s="16" t="str">
        <f t="shared" si="590"/>
        <v>OP</v>
      </c>
    </row>
    <row r="21392" spans="12:12">
      <c r="L21392" s="16" t="str">
        <f t="shared" si="590"/>
        <v>OP</v>
      </c>
    </row>
    <row r="21393" spans="12:12">
      <c r="L21393" s="16" t="str">
        <f t="shared" si="590"/>
        <v>OP</v>
      </c>
    </row>
    <row r="21394" spans="12:12">
      <c r="L21394" s="16" t="str">
        <f t="shared" si="590"/>
        <v>OP</v>
      </c>
    </row>
    <row r="21395" spans="12:12">
      <c r="L21395" s="16" t="str">
        <f t="shared" si="590"/>
        <v>OP</v>
      </c>
    </row>
    <row r="21396" spans="12:12">
      <c r="L21396" s="16" t="str">
        <f t="shared" si="590"/>
        <v>OP</v>
      </c>
    </row>
    <row r="21397" spans="12:12">
      <c r="L21397" s="16" t="str">
        <f t="shared" si="590"/>
        <v>OP</v>
      </c>
    </row>
    <row r="21398" spans="12:12">
      <c r="L21398" s="16" t="str">
        <f t="shared" si="590"/>
        <v>OP</v>
      </c>
    </row>
    <row r="21399" spans="12:12">
      <c r="L21399" s="16" t="str">
        <f t="shared" si="590"/>
        <v>OP</v>
      </c>
    </row>
    <row r="21400" spans="12:12">
      <c r="L21400" s="16" t="str">
        <f t="shared" si="590"/>
        <v>OP</v>
      </c>
    </row>
    <row r="21401" spans="12:12">
      <c r="L21401" s="16" t="str">
        <f t="shared" si="590"/>
        <v>OP</v>
      </c>
    </row>
    <row r="21402" spans="12:12">
      <c r="L21402" s="16" t="str">
        <f t="shared" si="590"/>
        <v>OP</v>
      </c>
    </row>
    <row r="21403" spans="12:12">
      <c r="L21403" s="16" t="str">
        <f t="shared" si="590"/>
        <v>OP</v>
      </c>
    </row>
    <row r="21404" spans="12:12">
      <c r="L21404" s="16" t="str">
        <f t="shared" si="590"/>
        <v>OP</v>
      </c>
    </row>
    <row r="21405" spans="12:12">
      <c r="L21405" s="16" t="str">
        <f t="shared" si="590"/>
        <v>OP</v>
      </c>
    </row>
    <row r="21406" spans="12:12">
      <c r="L21406" s="16" t="str">
        <f t="shared" si="590"/>
        <v>OP</v>
      </c>
    </row>
    <row r="21407" spans="12:12">
      <c r="L21407" s="16" t="str">
        <f t="shared" si="590"/>
        <v>OP</v>
      </c>
    </row>
    <row r="21408" spans="12:12">
      <c r="L21408" s="16" t="str">
        <f t="shared" si="590"/>
        <v>OP</v>
      </c>
    </row>
    <row r="21409" spans="12:12">
      <c r="L21409" s="16" t="str">
        <f t="shared" si="590"/>
        <v>OP</v>
      </c>
    </row>
    <row r="21410" spans="12:12">
      <c r="L21410" s="16" t="str">
        <f t="shared" si="590"/>
        <v>OP</v>
      </c>
    </row>
    <row r="21411" spans="12:12">
      <c r="L21411" s="16" t="str">
        <f t="shared" si="590"/>
        <v>OP</v>
      </c>
    </row>
    <row r="21412" spans="12:12">
      <c r="L21412" s="16" t="str">
        <f t="shared" si="590"/>
        <v>OP</v>
      </c>
    </row>
    <row r="21413" spans="12:12">
      <c r="L21413" s="16" t="str">
        <f t="shared" si="590"/>
        <v>OP</v>
      </c>
    </row>
    <row r="21414" spans="12:12">
      <c r="L21414" s="16" t="str">
        <f t="shared" si="590"/>
        <v>OP</v>
      </c>
    </row>
    <row r="21415" spans="12:12">
      <c r="L21415" s="16" t="str">
        <f t="shared" si="590"/>
        <v>OP</v>
      </c>
    </row>
    <row r="21416" spans="12:12">
      <c r="L21416" s="16" t="str">
        <f t="shared" si="590"/>
        <v>OP</v>
      </c>
    </row>
    <row r="21417" spans="12:12">
      <c r="L21417" s="16" t="str">
        <f t="shared" si="590"/>
        <v>OP</v>
      </c>
    </row>
    <row r="21418" spans="12:12">
      <c r="L21418" s="16" t="str">
        <f t="shared" si="590"/>
        <v>OP</v>
      </c>
    </row>
    <row r="21419" spans="12:12">
      <c r="L21419" s="16" t="str">
        <f t="shared" si="590"/>
        <v>OP</v>
      </c>
    </row>
    <row r="21420" spans="12:12">
      <c r="L21420" s="16" t="str">
        <f t="shared" si="590"/>
        <v>OP</v>
      </c>
    </row>
    <row r="21421" spans="12:12">
      <c r="L21421" s="16" t="str">
        <f t="shared" si="590"/>
        <v>OP</v>
      </c>
    </row>
    <row r="21422" spans="12:12">
      <c r="L21422" s="16" t="str">
        <f t="shared" si="590"/>
        <v>OP</v>
      </c>
    </row>
    <row r="21423" spans="12:12">
      <c r="L21423" s="16" t="str">
        <f t="shared" si="590"/>
        <v>OP</v>
      </c>
    </row>
    <row r="21424" spans="12:12">
      <c r="L21424" s="16" t="str">
        <f t="shared" si="590"/>
        <v>OP</v>
      </c>
    </row>
    <row r="21425" spans="12:12">
      <c r="L21425" s="16" t="str">
        <f t="shared" si="590"/>
        <v>OP</v>
      </c>
    </row>
    <row r="21426" spans="12:12">
      <c r="L21426" s="16" t="str">
        <f t="shared" si="590"/>
        <v>OP</v>
      </c>
    </row>
    <row r="21427" spans="12:12">
      <c r="L21427" s="16" t="str">
        <f t="shared" si="590"/>
        <v>OP</v>
      </c>
    </row>
    <row r="21428" spans="12:12">
      <c r="L21428" s="16" t="str">
        <f t="shared" si="590"/>
        <v>OP</v>
      </c>
    </row>
    <row r="21429" spans="12:12">
      <c r="L21429" s="16" t="str">
        <f t="shared" si="590"/>
        <v>OP</v>
      </c>
    </row>
    <row r="21430" spans="12:12">
      <c r="L21430" s="16" t="str">
        <f t="shared" si="590"/>
        <v>OP</v>
      </c>
    </row>
    <row r="21431" spans="12:12">
      <c r="L21431" s="16" t="str">
        <f t="shared" si="590"/>
        <v>OP</v>
      </c>
    </row>
    <row r="21432" spans="12:12">
      <c r="L21432" s="16" t="str">
        <f t="shared" si="590"/>
        <v>OP</v>
      </c>
    </row>
    <row r="21433" spans="12:12">
      <c r="L21433" s="16" t="str">
        <f t="shared" si="590"/>
        <v>OP</v>
      </c>
    </row>
    <row r="21434" spans="12:12">
      <c r="L21434" s="16" t="str">
        <f t="shared" si="590"/>
        <v>OP</v>
      </c>
    </row>
    <row r="21435" spans="12:12">
      <c r="L21435" s="16" t="str">
        <f t="shared" si="590"/>
        <v>OP</v>
      </c>
    </row>
    <row r="21436" spans="12:12">
      <c r="L21436" s="16" t="str">
        <f t="shared" si="590"/>
        <v>OP</v>
      </c>
    </row>
    <row r="21437" spans="12:12">
      <c r="L21437" s="16" t="str">
        <f t="shared" si="590"/>
        <v>OP</v>
      </c>
    </row>
    <row r="21438" spans="12:12">
      <c r="L21438" s="16" t="str">
        <f t="shared" si="590"/>
        <v>OP</v>
      </c>
    </row>
    <row r="21439" spans="12:12">
      <c r="L21439" s="16" t="str">
        <f t="shared" si="590"/>
        <v>OP</v>
      </c>
    </row>
    <row r="21440" spans="12:12">
      <c r="L21440" s="16" t="str">
        <f t="shared" si="590"/>
        <v>OP</v>
      </c>
    </row>
    <row r="21441" spans="12:12">
      <c r="L21441" s="16" t="str">
        <f t="shared" si="590"/>
        <v>OP</v>
      </c>
    </row>
    <row r="21442" spans="12:12">
      <c r="L21442" s="16" t="str">
        <f t="shared" si="590"/>
        <v>OP</v>
      </c>
    </row>
    <row r="21443" spans="12:12">
      <c r="L21443" s="16" t="str">
        <f t="shared" si="590"/>
        <v>OP</v>
      </c>
    </row>
    <row r="21444" spans="12:12">
      <c r="L21444" s="16" t="str">
        <f t="shared" si="590"/>
        <v>OP</v>
      </c>
    </row>
    <row r="21445" spans="12:12">
      <c r="L21445" s="16" t="str">
        <f t="shared" si="590"/>
        <v>OP</v>
      </c>
    </row>
    <row r="21446" spans="12:12">
      <c r="L21446" s="16" t="str">
        <f t="shared" ref="L21446:L21509" si="591">IF(J21446&lt;0.9993,"OP","")</f>
        <v>OP</v>
      </c>
    </row>
    <row r="21447" spans="12:12">
      <c r="L21447" s="16" t="str">
        <f t="shared" si="591"/>
        <v>OP</v>
      </c>
    </row>
    <row r="21448" spans="12:12">
      <c r="L21448" s="16" t="str">
        <f t="shared" si="591"/>
        <v>OP</v>
      </c>
    </row>
    <row r="21449" spans="12:12">
      <c r="L21449" s="16" t="str">
        <f t="shared" si="591"/>
        <v>OP</v>
      </c>
    </row>
    <row r="21450" spans="12:12">
      <c r="L21450" s="16" t="str">
        <f t="shared" si="591"/>
        <v>OP</v>
      </c>
    </row>
    <row r="21451" spans="12:12">
      <c r="L21451" s="16" t="str">
        <f t="shared" si="591"/>
        <v>OP</v>
      </c>
    </row>
    <row r="21452" spans="12:12">
      <c r="L21452" s="16" t="str">
        <f t="shared" si="591"/>
        <v>OP</v>
      </c>
    </row>
    <row r="21453" spans="12:12">
      <c r="L21453" s="16" t="str">
        <f t="shared" si="591"/>
        <v>OP</v>
      </c>
    </row>
    <row r="21454" spans="12:12">
      <c r="L21454" s="16" t="str">
        <f t="shared" si="591"/>
        <v>OP</v>
      </c>
    </row>
    <row r="21455" spans="12:12">
      <c r="L21455" s="16" t="str">
        <f t="shared" si="591"/>
        <v>OP</v>
      </c>
    </row>
    <row r="21456" spans="12:12">
      <c r="L21456" s="16" t="str">
        <f t="shared" si="591"/>
        <v>OP</v>
      </c>
    </row>
    <row r="21457" spans="12:12">
      <c r="L21457" s="16" t="str">
        <f t="shared" si="591"/>
        <v>OP</v>
      </c>
    </row>
    <row r="21458" spans="12:12">
      <c r="L21458" s="16" t="str">
        <f t="shared" si="591"/>
        <v>OP</v>
      </c>
    </row>
    <row r="21459" spans="12:12">
      <c r="L21459" s="16" t="str">
        <f t="shared" si="591"/>
        <v>OP</v>
      </c>
    </row>
    <row r="21460" spans="12:12">
      <c r="L21460" s="16" t="str">
        <f t="shared" si="591"/>
        <v>OP</v>
      </c>
    </row>
    <row r="21461" spans="12:12">
      <c r="L21461" s="16" t="str">
        <f t="shared" si="591"/>
        <v>OP</v>
      </c>
    </row>
    <row r="21462" spans="12:12">
      <c r="L21462" s="16" t="str">
        <f t="shared" si="591"/>
        <v>OP</v>
      </c>
    </row>
    <row r="21463" spans="12:12">
      <c r="L21463" s="16" t="str">
        <f t="shared" si="591"/>
        <v>OP</v>
      </c>
    </row>
    <row r="21464" spans="12:12">
      <c r="L21464" s="16" t="str">
        <f t="shared" si="591"/>
        <v>OP</v>
      </c>
    </row>
    <row r="21465" spans="12:12">
      <c r="L21465" s="16" t="str">
        <f t="shared" si="591"/>
        <v>OP</v>
      </c>
    </row>
    <row r="21466" spans="12:12">
      <c r="L21466" s="16" t="str">
        <f t="shared" si="591"/>
        <v>OP</v>
      </c>
    </row>
    <row r="21467" spans="12:12">
      <c r="L21467" s="16" t="str">
        <f t="shared" si="591"/>
        <v>OP</v>
      </c>
    </row>
    <row r="21468" spans="12:12">
      <c r="L21468" s="16" t="str">
        <f t="shared" si="591"/>
        <v>OP</v>
      </c>
    </row>
    <row r="21469" spans="12:12">
      <c r="L21469" s="16" t="str">
        <f t="shared" si="591"/>
        <v>OP</v>
      </c>
    </row>
    <row r="21470" spans="12:12">
      <c r="L21470" s="16" t="str">
        <f t="shared" si="591"/>
        <v>OP</v>
      </c>
    </row>
    <row r="21471" spans="12:12">
      <c r="L21471" s="16" t="str">
        <f t="shared" si="591"/>
        <v>OP</v>
      </c>
    </row>
    <row r="21472" spans="12:12">
      <c r="L21472" s="16" t="str">
        <f t="shared" si="591"/>
        <v>OP</v>
      </c>
    </row>
    <row r="21473" spans="12:12">
      <c r="L21473" s="16" t="str">
        <f t="shared" si="591"/>
        <v>OP</v>
      </c>
    </row>
    <row r="21474" spans="12:12">
      <c r="L21474" s="16" t="str">
        <f t="shared" si="591"/>
        <v>OP</v>
      </c>
    </row>
    <row r="21475" spans="12:12">
      <c r="L21475" s="16" t="str">
        <f t="shared" si="591"/>
        <v>OP</v>
      </c>
    </row>
    <row r="21476" spans="12:12">
      <c r="L21476" s="16" t="str">
        <f t="shared" si="591"/>
        <v>OP</v>
      </c>
    </row>
    <row r="21477" spans="12:12">
      <c r="L21477" s="16" t="str">
        <f t="shared" si="591"/>
        <v>OP</v>
      </c>
    </row>
    <row r="21478" spans="12:12">
      <c r="L21478" s="16" t="str">
        <f t="shared" si="591"/>
        <v>OP</v>
      </c>
    </row>
    <row r="21479" spans="12:12">
      <c r="L21479" s="16" t="str">
        <f t="shared" si="591"/>
        <v>OP</v>
      </c>
    </row>
    <row r="21480" spans="12:12">
      <c r="L21480" s="16" t="str">
        <f t="shared" si="591"/>
        <v>OP</v>
      </c>
    </row>
    <row r="21481" spans="12:12">
      <c r="L21481" s="16" t="str">
        <f t="shared" si="591"/>
        <v>OP</v>
      </c>
    </row>
    <row r="21482" spans="12:12">
      <c r="L21482" s="16" t="str">
        <f t="shared" si="591"/>
        <v>OP</v>
      </c>
    </row>
    <row r="21483" spans="12:12">
      <c r="L21483" s="16" t="str">
        <f t="shared" si="591"/>
        <v>OP</v>
      </c>
    </row>
    <row r="21484" spans="12:12">
      <c r="L21484" s="16" t="str">
        <f t="shared" si="591"/>
        <v>OP</v>
      </c>
    </row>
    <row r="21485" spans="12:12">
      <c r="L21485" s="16" t="str">
        <f t="shared" si="591"/>
        <v>OP</v>
      </c>
    </row>
    <row r="21486" spans="12:12">
      <c r="L21486" s="16" t="str">
        <f t="shared" si="591"/>
        <v>OP</v>
      </c>
    </row>
    <row r="21487" spans="12:12">
      <c r="L21487" s="16" t="str">
        <f t="shared" si="591"/>
        <v>OP</v>
      </c>
    </row>
    <row r="21488" spans="12:12">
      <c r="L21488" s="16" t="str">
        <f t="shared" si="591"/>
        <v>OP</v>
      </c>
    </row>
    <row r="21489" spans="12:12">
      <c r="L21489" s="16" t="str">
        <f t="shared" si="591"/>
        <v>OP</v>
      </c>
    </row>
    <row r="21490" spans="12:12">
      <c r="L21490" s="16" t="str">
        <f t="shared" si="591"/>
        <v>OP</v>
      </c>
    </row>
    <row r="21491" spans="12:12">
      <c r="L21491" s="16" t="str">
        <f t="shared" si="591"/>
        <v>OP</v>
      </c>
    </row>
    <row r="21492" spans="12:12">
      <c r="L21492" s="16" t="str">
        <f t="shared" si="591"/>
        <v>OP</v>
      </c>
    </row>
    <row r="21493" spans="12:12">
      <c r="L21493" s="16" t="str">
        <f t="shared" si="591"/>
        <v>OP</v>
      </c>
    </row>
    <row r="21494" spans="12:12">
      <c r="L21494" s="16" t="str">
        <f t="shared" si="591"/>
        <v>OP</v>
      </c>
    </row>
    <row r="21495" spans="12:12">
      <c r="L21495" s="16" t="str">
        <f t="shared" si="591"/>
        <v>OP</v>
      </c>
    </row>
    <row r="21496" spans="12:12">
      <c r="L21496" s="16" t="str">
        <f t="shared" si="591"/>
        <v>OP</v>
      </c>
    </row>
    <row r="21497" spans="12:12">
      <c r="L21497" s="16" t="str">
        <f t="shared" si="591"/>
        <v>OP</v>
      </c>
    </row>
    <row r="21498" spans="12:12">
      <c r="L21498" s="16" t="str">
        <f t="shared" si="591"/>
        <v>OP</v>
      </c>
    </row>
    <row r="21499" spans="12:12">
      <c r="L21499" s="16" t="str">
        <f t="shared" si="591"/>
        <v>OP</v>
      </c>
    </row>
    <row r="21500" spans="12:12">
      <c r="L21500" s="16" t="str">
        <f t="shared" si="591"/>
        <v>OP</v>
      </c>
    </row>
    <row r="21501" spans="12:12">
      <c r="L21501" s="16" t="str">
        <f t="shared" si="591"/>
        <v>OP</v>
      </c>
    </row>
    <row r="21502" spans="12:12">
      <c r="L21502" s="16" t="str">
        <f t="shared" si="591"/>
        <v>OP</v>
      </c>
    </row>
    <row r="21503" spans="12:12">
      <c r="L21503" s="16" t="str">
        <f t="shared" si="591"/>
        <v>OP</v>
      </c>
    </row>
    <row r="21504" spans="12:12">
      <c r="L21504" s="16" t="str">
        <f t="shared" si="591"/>
        <v>OP</v>
      </c>
    </row>
    <row r="21505" spans="12:12">
      <c r="L21505" s="16" t="str">
        <f t="shared" si="591"/>
        <v>OP</v>
      </c>
    </row>
    <row r="21506" spans="12:12">
      <c r="L21506" s="16" t="str">
        <f t="shared" si="591"/>
        <v>OP</v>
      </c>
    </row>
    <row r="21507" spans="12:12">
      <c r="L21507" s="16" t="str">
        <f t="shared" si="591"/>
        <v>OP</v>
      </c>
    </row>
    <row r="21508" spans="12:12">
      <c r="L21508" s="16" t="str">
        <f t="shared" si="591"/>
        <v>OP</v>
      </c>
    </row>
    <row r="21509" spans="12:12">
      <c r="L21509" s="16" t="str">
        <f t="shared" si="591"/>
        <v>OP</v>
      </c>
    </row>
    <row r="21510" spans="12:12">
      <c r="L21510" s="16" t="str">
        <f t="shared" ref="L21510:L21573" si="592">IF(J21510&lt;0.9993,"OP","")</f>
        <v>OP</v>
      </c>
    </row>
    <row r="21511" spans="12:12">
      <c r="L21511" s="16" t="str">
        <f t="shared" si="592"/>
        <v>OP</v>
      </c>
    </row>
    <row r="21512" spans="12:12">
      <c r="L21512" s="16" t="str">
        <f t="shared" si="592"/>
        <v>OP</v>
      </c>
    </row>
    <row r="21513" spans="12:12">
      <c r="L21513" s="16" t="str">
        <f t="shared" si="592"/>
        <v>OP</v>
      </c>
    </row>
    <row r="21514" spans="12:12">
      <c r="L21514" s="16" t="str">
        <f t="shared" si="592"/>
        <v>OP</v>
      </c>
    </row>
    <row r="21515" spans="12:12">
      <c r="L21515" s="16" t="str">
        <f t="shared" si="592"/>
        <v>OP</v>
      </c>
    </row>
    <row r="21516" spans="12:12">
      <c r="L21516" s="16" t="str">
        <f t="shared" si="592"/>
        <v>OP</v>
      </c>
    </row>
    <row r="21517" spans="12:12">
      <c r="L21517" s="16" t="str">
        <f t="shared" si="592"/>
        <v>OP</v>
      </c>
    </row>
    <row r="21518" spans="12:12">
      <c r="L21518" s="16" t="str">
        <f t="shared" si="592"/>
        <v>OP</v>
      </c>
    </row>
    <row r="21519" spans="12:12">
      <c r="L21519" s="16" t="str">
        <f t="shared" si="592"/>
        <v>OP</v>
      </c>
    </row>
    <row r="21520" spans="12:12">
      <c r="L21520" s="16" t="str">
        <f t="shared" si="592"/>
        <v>OP</v>
      </c>
    </row>
    <row r="21521" spans="12:12">
      <c r="L21521" s="16" t="str">
        <f t="shared" si="592"/>
        <v>OP</v>
      </c>
    </row>
    <row r="21522" spans="12:12">
      <c r="L21522" s="16" t="str">
        <f t="shared" si="592"/>
        <v>OP</v>
      </c>
    </row>
    <row r="21523" spans="12:12">
      <c r="L21523" s="16" t="str">
        <f t="shared" si="592"/>
        <v>OP</v>
      </c>
    </row>
    <row r="21524" spans="12:12">
      <c r="L21524" s="16" t="str">
        <f t="shared" si="592"/>
        <v>OP</v>
      </c>
    </row>
    <row r="21525" spans="12:12">
      <c r="L21525" s="16" t="str">
        <f t="shared" si="592"/>
        <v>OP</v>
      </c>
    </row>
    <row r="21526" spans="12:12">
      <c r="L21526" s="16" t="str">
        <f t="shared" si="592"/>
        <v>OP</v>
      </c>
    </row>
    <row r="21527" spans="12:12">
      <c r="L21527" s="16" t="str">
        <f t="shared" si="592"/>
        <v>OP</v>
      </c>
    </row>
    <row r="21528" spans="12:12">
      <c r="L21528" s="16" t="str">
        <f t="shared" si="592"/>
        <v>OP</v>
      </c>
    </row>
    <row r="21529" spans="12:12">
      <c r="L21529" s="16" t="str">
        <f t="shared" si="592"/>
        <v>OP</v>
      </c>
    </row>
    <row r="21530" spans="12:12">
      <c r="L21530" s="16" t="str">
        <f t="shared" si="592"/>
        <v>OP</v>
      </c>
    </row>
    <row r="21531" spans="12:12">
      <c r="L21531" s="16" t="str">
        <f t="shared" si="592"/>
        <v>OP</v>
      </c>
    </row>
    <row r="21532" spans="12:12">
      <c r="L21532" s="16" t="str">
        <f t="shared" si="592"/>
        <v>OP</v>
      </c>
    </row>
    <row r="21533" spans="12:12">
      <c r="L21533" s="16" t="str">
        <f t="shared" si="592"/>
        <v>OP</v>
      </c>
    </row>
    <row r="21534" spans="12:12">
      <c r="L21534" s="16" t="str">
        <f t="shared" si="592"/>
        <v>OP</v>
      </c>
    </row>
    <row r="21535" spans="12:12">
      <c r="L21535" s="16" t="str">
        <f t="shared" si="592"/>
        <v>OP</v>
      </c>
    </row>
    <row r="21536" spans="12:12">
      <c r="L21536" s="16" t="str">
        <f t="shared" si="592"/>
        <v>OP</v>
      </c>
    </row>
    <row r="21537" spans="12:12">
      <c r="L21537" s="16" t="str">
        <f t="shared" si="592"/>
        <v>OP</v>
      </c>
    </row>
    <row r="21538" spans="12:12">
      <c r="L21538" s="16" t="str">
        <f t="shared" si="592"/>
        <v>OP</v>
      </c>
    </row>
    <row r="21539" spans="12:12">
      <c r="L21539" s="16" t="str">
        <f t="shared" si="592"/>
        <v>OP</v>
      </c>
    </row>
    <row r="21540" spans="12:12">
      <c r="L21540" s="16" t="str">
        <f t="shared" si="592"/>
        <v>OP</v>
      </c>
    </row>
    <row r="21541" spans="12:12">
      <c r="L21541" s="16" t="str">
        <f t="shared" si="592"/>
        <v>OP</v>
      </c>
    </row>
    <row r="21542" spans="12:12">
      <c r="L21542" s="16" t="str">
        <f t="shared" si="592"/>
        <v>OP</v>
      </c>
    </row>
    <row r="21543" spans="12:12">
      <c r="L21543" s="16" t="str">
        <f t="shared" si="592"/>
        <v>OP</v>
      </c>
    </row>
    <row r="21544" spans="12:12">
      <c r="L21544" s="16" t="str">
        <f t="shared" si="592"/>
        <v>OP</v>
      </c>
    </row>
    <row r="21545" spans="12:12">
      <c r="L21545" s="16" t="str">
        <f t="shared" si="592"/>
        <v>OP</v>
      </c>
    </row>
    <row r="21546" spans="12:12">
      <c r="L21546" s="16" t="str">
        <f t="shared" si="592"/>
        <v>OP</v>
      </c>
    </row>
    <row r="21547" spans="12:12">
      <c r="L21547" s="16" t="str">
        <f t="shared" si="592"/>
        <v>OP</v>
      </c>
    </row>
    <row r="21548" spans="12:12">
      <c r="L21548" s="16" t="str">
        <f t="shared" si="592"/>
        <v>OP</v>
      </c>
    </row>
    <row r="21549" spans="12:12">
      <c r="L21549" s="16" t="str">
        <f t="shared" si="592"/>
        <v>OP</v>
      </c>
    </row>
    <row r="21550" spans="12:12">
      <c r="L21550" s="16" t="str">
        <f t="shared" si="592"/>
        <v>OP</v>
      </c>
    </row>
    <row r="21551" spans="12:12">
      <c r="L21551" s="16" t="str">
        <f t="shared" si="592"/>
        <v>OP</v>
      </c>
    </row>
    <row r="21552" spans="12:12">
      <c r="L21552" s="16" t="str">
        <f t="shared" si="592"/>
        <v>OP</v>
      </c>
    </row>
    <row r="21553" spans="12:12">
      <c r="L21553" s="16" t="str">
        <f t="shared" si="592"/>
        <v>OP</v>
      </c>
    </row>
    <row r="21554" spans="12:12">
      <c r="L21554" s="16" t="str">
        <f t="shared" si="592"/>
        <v>OP</v>
      </c>
    </row>
    <row r="21555" spans="12:12">
      <c r="L21555" s="16" t="str">
        <f t="shared" si="592"/>
        <v>OP</v>
      </c>
    </row>
    <row r="21556" spans="12:12">
      <c r="L21556" s="16" t="str">
        <f t="shared" si="592"/>
        <v>OP</v>
      </c>
    </row>
    <row r="21557" spans="12:12">
      <c r="L21557" s="16" t="str">
        <f t="shared" si="592"/>
        <v>OP</v>
      </c>
    </row>
    <row r="21558" spans="12:12">
      <c r="L21558" s="16" t="str">
        <f t="shared" si="592"/>
        <v>OP</v>
      </c>
    </row>
    <row r="21559" spans="12:12">
      <c r="L21559" s="16" t="str">
        <f t="shared" si="592"/>
        <v>OP</v>
      </c>
    </row>
    <row r="21560" spans="12:12">
      <c r="L21560" s="16" t="str">
        <f t="shared" si="592"/>
        <v>OP</v>
      </c>
    </row>
    <row r="21561" spans="12:12">
      <c r="L21561" s="16" t="str">
        <f t="shared" si="592"/>
        <v>OP</v>
      </c>
    </row>
    <row r="21562" spans="12:12">
      <c r="L21562" s="16" t="str">
        <f t="shared" si="592"/>
        <v>OP</v>
      </c>
    </row>
    <row r="21563" spans="12:12">
      <c r="L21563" s="16" t="str">
        <f t="shared" si="592"/>
        <v>OP</v>
      </c>
    </row>
    <row r="21564" spans="12:12">
      <c r="L21564" s="16" t="str">
        <f t="shared" si="592"/>
        <v>OP</v>
      </c>
    </row>
    <row r="21565" spans="12:12">
      <c r="L21565" s="16" t="str">
        <f t="shared" si="592"/>
        <v>OP</v>
      </c>
    </row>
    <row r="21566" spans="12:12">
      <c r="L21566" s="16" t="str">
        <f t="shared" si="592"/>
        <v>OP</v>
      </c>
    </row>
    <row r="21567" spans="12:12">
      <c r="L21567" s="16" t="str">
        <f t="shared" si="592"/>
        <v>OP</v>
      </c>
    </row>
    <row r="21568" spans="12:12">
      <c r="L21568" s="16" t="str">
        <f t="shared" si="592"/>
        <v>OP</v>
      </c>
    </row>
    <row r="21569" spans="12:12">
      <c r="L21569" s="16" t="str">
        <f t="shared" si="592"/>
        <v>OP</v>
      </c>
    </row>
    <row r="21570" spans="12:12">
      <c r="L21570" s="16" t="str">
        <f t="shared" si="592"/>
        <v>OP</v>
      </c>
    </row>
    <row r="21571" spans="12:12">
      <c r="L21571" s="16" t="str">
        <f t="shared" si="592"/>
        <v>OP</v>
      </c>
    </row>
    <row r="21572" spans="12:12">
      <c r="L21572" s="16" t="str">
        <f t="shared" si="592"/>
        <v>OP</v>
      </c>
    </row>
    <row r="21573" spans="12:12">
      <c r="L21573" s="16" t="str">
        <f t="shared" si="592"/>
        <v>OP</v>
      </c>
    </row>
    <row r="21574" spans="12:12">
      <c r="L21574" s="16" t="str">
        <f t="shared" ref="L21574:L21592" si="593">IF(J21574&lt;0.9993,"OP","")</f>
        <v>OP</v>
      </c>
    </row>
    <row r="21575" spans="12:12">
      <c r="L21575" s="16" t="str">
        <f t="shared" si="593"/>
        <v>OP</v>
      </c>
    </row>
    <row r="21576" spans="12:12">
      <c r="L21576" s="16" t="str">
        <f t="shared" si="593"/>
        <v>OP</v>
      </c>
    </row>
    <row r="21577" spans="12:12">
      <c r="L21577" s="16" t="str">
        <f t="shared" si="593"/>
        <v>OP</v>
      </c>
    </row>
    <row r="21578" spans="12:12">
      <c r="L21578" s="16" t="str">
        <f t="shared" si="593"/>
        <v>OP</v>
      </c>
    </row>
    <row r="21579" spans="12:12">
      <c r="L21579" s="16" t="str">
        <f t="shared" si="593"/>
        <v>OP</v>
      </c>
    </row>
    <row r="21580" spans="12:12">
      <c r="L21580" s="16" t="str">
        <f t="shared" si="593"/>
        <v>OP</v>
      </c>
    </row>
    <row r="21581" spans="12:12">
      <c r="L21581" s="16" t="str">
        <f t="shared" si="593"/>
        <v>OP</v>
      </c>
    </row>
    <row r="21582" spans="12:12">
      <c r="L21582" s="16" t="str">
        <f t="shared" si="593"/>
        <v>OP</v>
      </c>
    </row>
    <row r="21583" spans="12:12">
      <c r="L21583" s="16" t="str">
        <f t="shared" si="593"/>
        <v>OP</v>
      </c>
    </row>
    <row r="21584" spans="12:12">
      <c r="L21584" s="16" t="str">
        <f t="shared" si="593"/>
        <v>OP</v>
      </c>
    </row>
    <row r="21585" spans="12:12">
      <c r="L21585" s="16" t="str">
        <f t="shared" si="593"/>
        <v>OP</v>
      </c>
    </row>
    <row r="21586" spans="12:12">
      <c r="L21586" s="16" t="str">
        <f t="shared" si="593"/>
        <v>OP</v>
      </c>
    </row>
    <row r="21587" spans="12:12">
      <c r="L21587" s="16" t="str">
        <f t="shared" si="593"/>
        <v>OP</v>
      </c>
    </row>
    <row r="21588" spans="12:12">
      <c r="L21588" s="16" t="str">
        <f t="shared" si="593"/>
        <v>OP</v>
      </c>
    </row>
    <row r="21589" spans="12:12">
      <c r="L21589" s="16" t="str">
        <f t="shared" si="593"/>
        <v>OP</v>
      </c>
    </row>
    <row r="21590" spans="12:12">
      <c r="L21590" s="16" t="str">
        <f t="shared" si="593"/>
        <v>OP</v>
      </c>
    </row>
    <row r="21591" spans="12:12">
      <c r="L21591" s="16" t="str">
        <f t="shared" si="593"/>
        <v>OP</v>
      </c>
    </row>
    <row r="21592" spans="12:12">
      <c r="L21592" s="16" t="str">
        <f t="shared" si="593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A623" zoomScale="60" zoomScaleNormal="60" workbookViewId="0">
      <selection activeCell="AL44" sqref="AL44"/>
    </sheetView>
  </sheetViews>
  <sheetFormatPr defaultColWidth="9" defaultRowHeight="14.4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45">
      <c r="A1" s="489" t="s">
        <v>0</v>
      </c>
      <c r="B1" s="489"/>
      <c r="C1" s="489"/>
      <c r="D1" s="489"/>
      <c r="E1" s="489"/>
      <c r="F1" s="489"/>
      <c r="G1" s="489"/>
      <c r="H1" s="489"/>
      <c r="I1" s="489"/>
      <c r="J1" s="489"/>
      <c r="K1" s="489"/>
      <c r="L1" s="489"/>
      <c r="M1" s="489"/>
      <c r="N1" s="489"/>
      <c r="O1" s="489"/>
      <c r="P1" s="489"/>
      <c r="Q1" s="489"/>
      <c r="R1" s="489"/>
      <c r="S1" s="489"/>
      <c r="V1" s="494" t="s">
        <v>52</v>
      </c>
      <c r="W1" s="494"/>
      <c r="X1" s="494"/>
      <c r="Y1" s="494"/>
      <c r="Z1" s="494"/>
      <c r="AA1" s="494"/>
      <c r="AB1" s="494"/>
      <c r="AC1" s="494"/>
      <c r="AD1" s="494"/>
      <c r="AE1" s="494"/>
      <c r="AF1" s="494"/>
      <c r="AG1" s="494"/>
      <c r="AL1" t="s">
        <v>52</v>
      </c>
    </row>
    <row r="2" spans="1:38" ht="33.75" customHeight="1">
      <c r="A2" s="490" t="s">
        <v>1</v>
      </c>
      <c r="B2" s="490"/>
      <c r="C2" s="490"/>
      <c r="D2" s="490"/>
      <c r="E2" s="490"/>
      <c r="F2" s="490"/>
      <c r="G2" s="490"/>
      <c r="H2" s="490"/>
      <c r="I2" s="490"/>
      <c r="J2" s="490"/>
      <c r="K2" s="490"/>
      <c r="L2" s="490"/>
      <c r="M2" s="490"/>
      <c r="N2" s="490"/>
      <c r="O2" s="490"/>
      <c r="P2" s="490"/>
      <c r="Q2" s="490"/>
      <c r="R2" s="490"/>
      <c r="S2" s="490"/>
      <c r="T2">
        <v>1</v>
      </c>
      <c r="V2" s="495" t="s">
        <v>270</v>
      </c>
      <c r="W2" s="495"/>
      <c r="X2" s="495"/>
      <c r="Y2" s="495"/>
      <c r="Z2" s="495"/>
      <c r="AA2" s="495" t="s">
        <v>271</v>
      </c>
      <c r="AB2" s="495"/>
      <c r="AC2" s="495"/>
      <c r="AD2" s="495"/>
      <c r="AE2" s="495"/>
      <c r="AF2" s="499" t="s">
        <v>300</v>
      </c>
      <c r="AG2" s="493" t="s">
        <v>301</v>
      </c>
      <c r="AH2" s="498" t="s">
        <v>302</v>
      </c>
      <c r="AI2" s="498" t="s">
        <v>303</v>
      </c>
      <c r="AJ2" s="497" t="s">
        <v>304</v>
      </c>
      <c r="AK2" s="497" t="s">
        <v>305</v>
      </c>
    </row>
    <row r="3" spans="1:38" ht="54" customHeight="1">
      <c r="A3" s="90" t="s">
        <v>2</v>
      </c>
      <c r="F3" s="491" t="s">
        <v>3</v>
      </c>
      <c r="G3" s="491"/>
      <c r="H3" s="491"/>
      <c r="I3" s="491"/>
      <c r="J3" s="491"/>
      <c r="K3" s="491"/>
      <c r="L3" s="491"/>
      <c r="M3" s="91"/>
      <c r="N3" s="91"/>
      <c r="V3" s="237" t="s">
        <v>280</v>
      </c>
      <c r="W3" s="238" t="s">
        <v>277</v>
      </c>
      <c r="X3" s="238" t="s">
        <v>278</v>
      </c>
      <c r="Y3" s="238" t="s">
        <v>279</v>
      </c>
      <c r="Z3" s="251" t="s">
        <v>306</v>
      </c>
      <c r="AA3" s="252" t="s">
        <v>280</v>
      </c>
      <c r="AB3" s="238" t="s">
        <v>277</v>
      </c>
      <c r="AC3" s="238" t="s">
        <v>278</v>
      </c>
      <c r="AD3" s="238" t="s">
        <v>279</v>
      </c>
      <c r="AE3" s="253" t="s">
        <v>306</v>
      </c>
      <c r="AF3" s="499"/>
      <c r="AG3" s="493"/>
      <c r="AH3" s="498"/>
      <c r="AI3" s="498"/>
      <c r="AJ3" s="497"/>
      <c r="AK3" s="497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281</v>
      </c>
      <c r="F4" s="93" t="s">
        <v>8</v>
      </c>
      <c r="G4" s="93" t="s">
        <v>9</v>
      </c>
      <c r="H4" s="228" t="s">
        <v>307</v>
      </c>
      <c r="I4" s="228" t="s">
        <v>10</v>
      </c>
      <c r="J4" s="228" t="s">
        <v>11</v>
      </c>
      <c r="K4" s="228" t="s">
        <v>308</v>
      </c>
      <c r="L4" s="93" t="s">
        <v>309</v>
      </c>
      <c r="M4" s="228" t="s">
        <v>310</v>
      </c>
      <c r="N4" s="228" t="s">
        <v>284</v>
      </c>
      <c r="O4" s="228" t="s">
        <v>285</v>
      </c>
      <c r="P4" s="228" t="s">
        <v>311</v>
      </c>
      <c r="Q4" s="239" t="s">
        <v>287</v>
      </c>
      <c r="R4" s="103" t="s">
        <v>288</v>
      </c>
      <c r="S4" s="103" t="s">
        <v>16</v>
      </c>
      <c r="T4" s="93" t="s">
        <v>17</v>
      </c>
      <c r="V4" s="240">
        <f>COUNTIFS(C$6:C$2000,"*1*",E$6:E$2000,"*E*",B$6:B$2000,"*1*")</f>
        <v>10</v>
      </c>
      <c r="W4" s="240">
        <f>COUNTIFS(C$6:C$2000,"*1*",E$6:E$2000,"*L*",B$6:B$2000,"*1*")</f>
        <v>0</v>
      </c>
      <c r="X4" s="240">
        <f>COUNTIFS(C$6:C$2000,"*1*",E$6:E$2000,"*P*",B$6:B$2000,"*1*")</f>
        <v>0</v>
      </c>
      <c r="Y4" s="240">
        <f>COUNTIFS(C$6:C$2000,"*1*",E$6:E$2000,"*F*",B$6:B$2000,"*1*")</f>
        <v>4</v>
      </c>
      <c r="Z4" s="240">
        <f>SUM(W4:Y4)</f>
        <v>4</v>
      </c>
      <c r="AA4" s="104">
        <f>SUMIFS(L$6:L$2000,E$6:E$2000,"*E*",B$6:B$2000,"*1*")</f>
        <v>231.66666666666669</v>
      </c>
      <c r="AB4" s="104">
        <f>SUMIFS(L$6:L$2000,E$6:E$2000,"*L*",B$6:B$2000,"*1*")</f>
        <v>0</v>
      </c>
      <c r="AC4" s="104">
        <f>SUMIFS(L$6:L$2000,E$6:E$2000,"*P*",B$6:B$2000,"*1*")</f>
        <v>0</v>
      </c>
      <c r="AD4" s="104">
        <f>SUMIFS(L$6:L$2000,E$6:E$2000,"*F*",B$6:B$2000,"*1*")</f>
        <v>12.399999999999999</v>
      </c>
      <c r="AE4" s="104">
        <f>SUM(AB4:AD4)</f>
        <v>12.399999999999999</v>
      </c>
      <c r="AF4" s="429">
        <f t="array" ref="AF4">MAX(IF($B$6:$B$2000=AL1,$M$6:$M$2000))</f>
        <v>12.3</v>
      </c>
      <c r="AG4" s="254">
        <f>SUMIFS(S$6:S$2000,B$6:B$2000,"*1*")</f>
        <v>25999.483333333334</v>
      </c>
      <c r="AH4" s="254">
        <f>SUMIFS(S$6:S$2000,E$6:E$2000,"*E*",B$6:B$2000,"*1*")</f>
        <v>14994.716666666667</v>
      </c>
      <c r="AI4" s="254">
        <f>AG4-AH4</f>
        <v>11004.766666666666</v>
      </c>
      <c r="AJ4" s="254">
        <f>IFERROR(AH4/AA4,0)</f>
        <v>64.725395683453229</v>
      </c>
      <c r="AK4" s="254">
        <f>IFERROR(AI4/AE4,0)</f>
        <v>887.48118279569906</v>
      </c>
    </row>
    <row r="5" spans="1:38" ht="24" customHeight="1">
      <c r="A5" s="496" t="s">
        <v>18</v>
      </c>
      <c r="B5" s="496"/>
      <c r="C5" s="496"/>
      <c r="D5" s="496"/>
      <c r="E5" s="496"/>
      <c r="F5" s="496"/>
      <c r="G5" s="496"/>
      <c r="H5" s="496"/>
      <c r="I5" s="496"/>
      <c r="J5" s="496"/>
      <c r="K5" s="496"/>
      <c r="L5" s="496"/>
      <c r="M5" s="496"/>
      <c r="N5" s="496"/>
      <c r="O5" s="496"/>
      <c r="P5" s="496"/>
      <c r="Q5" s="496"/>
      <c r="R5" s="496"/>
      <c r="S5" s="496"/>
    </row>
    <row r="6" spans="1:38" ht="30" customHeight="1">
      <c r="A6" s="229">
        <f>'RAW MONTHLY'!A6</f>
        <v>44198</v>
      </c>
      <c r="B6" s="230" t="str">
        <f>'RAW MONTHLY'!C6</f>
        <v>INTERCHANGE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E/F","EDC",IF(D6="TCN/L/S","L/S"))))))))))))))))))))))</f>
        <v>EDC</v>
      </c>
      <c r="F6" s="6" t="s">
        <v>26</v>
      </c>
      <c r="G6" s="5">
        <v>7</v>
      </c>
      <c r="H6" s="17">
        <f t="shared" ref="H6:H69" si="1">I6</f>
        <v>0.17013888888888887</v>
      </c>
      <c r="I6" s="7">
        <f>'RAW MONTHLY'!H6</f>
        <v>0.17013888888888887</v>
      </c>
      <c r="J6" s="8">
        <f>'RAW MONTHLY'!I6</f>
        <v>0.18333333333333335</v>
      </c>
      <c r="K6" s="235">
        <f t="shared" ref="K6:K69" si="2">J6</f>
        <v>0.18333333333333335</v>
      </c>
      <c r="L6" s="16">
        <f t="shared" ref="L6:L69" si="3">TEXT(J6-I6,"h:mm")*24</f>
        <v>0.31666666666666665</v>
      </c>
      <c r="M6" s="16">
        <f t="shared" ref="M6:M69" si="4">N6*1</f>
        <v>14</v>
      </c>
      <c r="N6" s="236" t="str">
        <f t="shared" ref="N6:N69" si="5">SUBSTITUTE(O6,"MW","")</f>
        <v>14</v>
      </c>
      <c r="O6" s="16">
        <f>'RAW MONTHLY'!K6</f>
        <v>14</v>
      </c>
      <c r="P6" s="16" t="str">
        <f t="shared" ref="P6:P69" si="6">IF(K6&gt;=0.99,"0","1")</f>
        <v>1</v>
      </c>
      <c r="Q6" s="241">
        <f>'RAW MONTHLY'!L6</f>
        <v>492</v>
      </c>
      <c r="R6" s="242"/>
      <c r="S6" s="242">
        <f t="shared" ref="S6:S69" si="7">Q6*L6*P6</f>
        <v>155.79999999999998</v>
      </c>
      <c r="T6" s="17"/>
    </row>
    <row r="7" spans="1:38" ht="30" customHeight="1">
      <c r="A7" s="229">
        <f>'RAW MONTHLY'!A7</f>
        <v>44198</v>
      </c>
      <c r="B7" s="230" t="str">
        <f>'RAW MONTHLY'!C7</f>
        <v>EXPRESS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E/F","EDC",IF(D7="TCN/L/S","L/S"))))))))))))))))))))))</f>
        <v>EDC</v>
      </c>
      <c r="F7" s="231">
        <v>99</v>
      </c>
      <c r="G7" s="231">
        <v>1</v>
      </c>
      <c r="H7" s="17">
        <f t="shared" si="1"/>
        <v>0.23472222222222219</v>
      </c>
      <c r="I7" s="7">
        <f>'RAW MONTHLY'!H7</f>
        <v>0.23472222222222219</v>
      </c>
      <c r="J7" s="8">
        <f>'RAW MONTHLY'!I7</f>
        <v>0.24722222222222223</v>
      </c>
      <c r="K7" s="235">
        <f t="shared" si="2"/>
        <v>0.24722222222222223</v>
      </c>
      <c r="L7" s="16">
        <f t="shared" si="3"/>
        <v>0.3</v>
      </c>
      <c r="M7" s="16">
        <f t="shared" si="4"/>
        <v>10</v>
      </c>
      <c r="N7" s="236" t="str">
        <f t="shared" si="5"/>
        <v>10</v>
      </c>
      <c r="O7" s="16">
        <f>'RAW MONTHLY'!K7</f>
        <v>10</v>
      </c>
      <c r="P7" s="16" t="str">
        <f t="shared" si="6"/>
        <v>1</v>
      </c>
      <c r="Q7" s="241">
        <f>'RAW MONTHLY'!L7</f>
        <v>1</v>
      </c>
      <c r="R7" s="242"/>
      <c r="S7" s="242">
        <f t="shared" si="7"/>
        <v>0.3</v>
      </c>
      <c r="T7" s="20"/>
      <c r="V7" s="494" t="s">
        <v>76</v>
      </c>
      <c r="W7" s="494"/>
      <c r="X7" s="494"/>
      <c r="Y7" s="494"/>
      <c r="Z7" s="494"/>
      <c r="AA7" s="494"/>
      <c r="AB7" s="494"/>
      <c r="AC7" s="494"/>
      <c r="AD7" s="494"/>
      <c r="AE7" s="494"/>
      <c r="AF7" s="494"/>
      <c r="AG7" s="494"/>
      <c r="AL7" s="430" t="s">
        <v>76</v>
      </c>
    </row>
    <row r="8" spans="1:38" ht="30" customHeight="1">
      <c r="A8" s="229">
        <f>'RAW MONTHLY'!A8</f>
        <v>44198</v>
      </c>
      <c r="B8" s="230" t="str">
        <f>'RAW MONTHLY'!C8</f>
        <v>EXPRESS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0.33749999999999997</v>
      </c>
      <c r="I8" s="7">
        <f>'RAW MONTHLY'!H8</f>
        <v>0.33749999999999997</v>
      </c>
      <c r="J8" s="8">
        <f>'RAW MONTHLY'!I8</f>
        <v>0.34236111111111112</v>
      </c>
      <c r="K8" s="235">
        <f t="shared" si="2"/>
        <v>0.34236111111111112</v>
      </c>
      <c r="L8" s="16">
        <f t="shared" si="3"/>
        <v>0.11666666666666667</v>
      </c>
      <c r="M8" s="16">
        <f t="shared" si="4"/>
        <v>9</v>
      </c>
      <c r="N8" s="236" t="str">
        <f t="shared" si="5"/>
        <v>9</v>
      </c>
      <c r="O8" s="16">
        <f>'RAW MONTHLY'!K8</f>
        <v>9</v>
      </c>
      <c r="P8" s="16" t="str">
        <f t="shared" si="6"/>
        <v>1</v>
      </c>
      <c r="Q8" s="241">
        <f>'RAW MONTHLY'!L8</f>
        <v>1</v>
      </c>
      <c r="R8" s="242"/>
      <c r="S8" s="242">
        <f t="shared" si="7"/>
        <v>0.11666666666666667</v>
      </c>
      <c r="T8" s="6"/>
      <c r="V8" s="495" t="s">
        <v>270</v>
      </c>
      <c r="W8" s="495"/>
      <c r="X8" s="495"/>
      <c r="Y8" s="495"/>
      <c r="Z8" s="495"/>
      <c r="AA8" s="495" t="s">
        <v>271</v>
      </c>
      <c r="AB8" s="495"/>
      <c r="AC8" s="495"/>
      <c r="AD8" s="495"/>
      <c r="AE8" s="495"/>
      <c r="AF8" s="499" t="s">
        <v>300</v>
      </c>
      <c r="AG8" s="493" t="s">
        <v>301</v>
      </c>
      <c r="AH8" s="498" t="s">
        <v>302</v>
      </c>
      <c r="AI8" s="498" t="s">
        <v>303</v>
      </c>
      <c r="AJ8" s="497" t="s">
        <v>304</v>
      </c>
      <c r="AK8" s="497" t="s">
        <v>305</v>
      </c>
    </row>
    <row r="9" spans="1:38" ht="69" customHeight="1">
      <c r="A9" s="229">
        <f>'RAW MONTHLY'!A9</f>
        <v>44198</v>
      </c>
      <c r="B9" s="230" t="str">
        <f>'RAW MONTHLY'!C9</f>
        <v>EXPRESS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0.34652777777777777</v>
      </c>
      <c r="I9" s="7">
        <f>'RAW MONTHLY'!H9</f>
        <v>0.34652777777777777</v>
      </c>
      <c r="J9" s="8">
        <f>'RAW MONTHLY'!I9</f>
        <v>0.49305555555555558</v>
      </c>
      <c r="K9" s="235">
        <f t="shared" si="2"/>
        <v>0.49305555555555558</v>
      </c>
      <c r="L9" s="16">
        <f t="shared" si="3"/>
        <v>3.5166666666666666</v>
      </c>
      <c r="M9" s="16">
        <f t="shared" si="4"/>
        <v>4</v>
      </c>
      <c r="N9" s="236" t="str">
        <f t="shared" si="5"/>
        <v>4</v>
      </c>
      <c r="O9" s="16">
        <f>'RAW MONTHLY'!K9</f>
        <v>4</v>
      </c>
      <c r="P9" s="16" t="str">
        <f t="shared" si="6"/>
        <v>1</v>
      </c>
      <c r="Q9" s="241">
        <f>'RAW MONTHLY'!L9</f>
        <v>1</v>
      </c>
      <c r="R9" s="242"/>
      <c r="S9" s="242">
        <f t="shared" si="7"/>
        <v>3.5166666666666666</v>
      </c>
      <c r="T9" s="6"/>
      <c r="V9" s="237" t="s">
        <v>280</v>
      </c>
      <c r="W9" s="238" t="s">
        <v>277</v>
      </c>
      <c r="X9" s="238" t="s">
        <v>278</v>
      </c>
      <c r="Y9" s="238" t="s">
        <v>279</v>
      </c>
      <c r="Z9" s="251" t="s">
        <v>306</v>
      </c>
      <c r="AA9" s="252" t="s">
        <v>280</v>
      </c>
      <c r="AB9" s="238" t="s">
        <v>277</v>
      </c>
      <c r="AC9" s="238" t="s">
        <v>278</v>
      </c>
      <c r="AD9" s="238" t="s">
        <v>279</v>
      </c>
      <c r="AE9" s="253" t="s">
        <v>306</v>
      </c>
      <c r="AF9" s="499"/>
      <c r="AG9" s="493"/>
      <c r="AH9" s="498"/>
      <c r="AI9" s="498"/>
      <c r="AJ9" s="497"/>
      <c r="AK9" s="497"/>
    </row>
    <row r="10" spans="1:38" ht="30" customHeight="1">
      <c r="A10" s="229">
        <f>'RAW MONTHLY'!A10</f>
        <v>44198</v>
      </c>
      <c r="B10" s="230" t="str">
        <f>'RAW MONTHLY'!C10</f>
        <v>INDUSTRIAL 33KV</v>
      </c>
      <c r="C10" s="5" t="str">
        <f t="shared" si="0"/>
        <v>1</v>
      </c>
      <c r="D10" s="5" t="str">
        <f>'RAW MONTHLY'!E10</f>
        <v>TCN L/S</v>
      </c>
      <c r="E10" s="5" t="str">
        <f t="shared" si="8"/>
        <v>L/S</v>
      </c>
      <c r="F10" s="6" t="s">
        <v>289</v>
      </c>
      <c r="G10" s="6">
        <v>7</v>
      </c>
      <c r="H10" s="17">
        <f t="shared" si="1"/>
        <v>0.52083333333333337</v>
      </c>
      <c r="I10" s="7">
        <f>'RAW MONTHLY'!H10</f>
        <v>0.52083333333333337</v>
      </c>
      <c r="J10" s="8">
        <f>'RAW MONTHLY'!I10</f>
        <v>0.53125</v>
      </c>
      <c r="K10" s="235">
        <f t="shared" si="2"/>
        <v>0.53125</v>
      </c>
      <c r="L10" s="16">
        <f t="shared" si="3"/>
        <v>0.25</v>
      </c>
      <c r="M10" s="16">
        <f t="shared" si="4"/>
        <v>6</v>
      </c>
      <c r="N10" s="236" t="str">
        <f t="shared" si="5"/>
        <v>6</v>
      </c>
      <c r="O10" s="16">
        <f>'RAW MONTHLY'!K10</f>
        <v>6</v>
      </c>
      <c r="P10" s="16" t="str">
        <f t="shared" si="6"/>
        <v>1</v>
      </c>
      <c r="Q10" s="241">
        <f>'RAW MONTHLY'!L10</f>
        <v>25</v>
      </c>
      <c r="R10" s="242"/>
      <c r="S10" s="242">
        <f t="shared" si="7"/>
        <v>6.25</v>
      </c>
      <c r="T10" s="17"/>
      <c r="V10" s="240">
        <f>COUNTIFS(C$6:C$2000,"*1*",E$6:E$2000,"*E*",B$6:B$2000,"*2*")</f>
        <v>14</v>
      </c>
      <c r="W10" s="240">
        <f>COUNTIFS(C$6:C$2000,"*1*",E$6:E$2000,"*L*",B$6:B$2000,"*2*")</f>
        <v>1</v>
      </c>
      <c r="X10" s="240">
        <f>COUNTIFS(C$6:C$2000,"*1*",E$6:E$2000,"*P*",B$6:B$2000,"*2*")</f>
        <v>1</v>
      </c>
      <c r="Y10" s="240">
        <f>COUNTIFS(C$6:C$2000,"*1*",E$6:E$2000,"*F*",B$6:B$2000,"*2*")</f>
        <v>4</v>
      </c>
      <c r="Z10" s="240">
        <f>SUM(W10:Y10)</f>
        <v>6</v>
      </c>
      <c r="AA10" s="104">
        <f>SUMIFS(L$6:L$2000,E$6:E$2000,"*E*",B$6:B$2000,"*2*")</f>
        <v>359.43333333333339</v>
      </c>
      <c r="AB10" s="104">
        <f>SUMIFS(L$6:L$2000,E$6:E$2000,"*L*",B$6:B$2000,"*2*")</f>
        <v>2.6166666666666667</v>
      </c>
      <c r="AC10" s="104">
        <f>SUMIFS(L$6:L$2000,E$6:E$2000,"*P*",B$6:B$2000,"*2*")</f>
        <v>5.4666666666666668</v>
      </c>
      <c r="AD10" s="104">
        <f>SUMIFS(L$6:L$2000,E$6:E$2000,"*F*",B$6:B$2000,"*2*")</f>
        <v>12.399999999999999</v>
      </c>
      <c r="AE10" s="104">
        <f>SUM(AB10:AD10)</f>
        <v>20.483333333333334</v>
      </c>
      <c r="AF10" s="429">
        <f t="array" ref="AF10">MAX(IF($B$6:$B$2000=AL7,$M$6:$M$2000))</f>
        <v>17</v>
      </c>
      <c r="AG10" s="254">
        <f>SUMIFS(S$6:S$2000,B$6:B$2000,"*2*")</f>
        <v>117318.6</v>
      </c>
      <c r="AH10" s="254">
        <f>SUMIFS(S$6:S$2000,E$6:E$2000,"*E*",B$6:B$2000,"*2*")</f>
        <v>106275.8</v>
      </c>
      <c r="AI10" s="254">
        <f>AG10-AH10</f>
        <v>11042.800000000003</v>
      </c>
      <c r="AJ10" s="254">
        <f>IFERROR(AH10/AA10,0)</f>
        <v>295.6759714365204</v>
      </c>
      <c r="AK10" s="254">
        <f>IFERROR(AI10/AE10,0)</f>
        <v>539.11147274206689</v>
      </c>
    </row>
    <row r="11" spans="1:38" ht="30" customHeight="1">
      <c r="A11" s="229">
        <f>'RAW MONTHLY'!A11</f>
        <v>44198</v>
      </c>
      <c r="B11" s="230" t="str">
        <f>'RAW MONTHLY'!C11</f>
        <v>INTERCHANGE 33KV</v>
      </c>
      <c r="C11" s="5" t="str">
        <f t="shared" si="0"/>
        <v>1</v>
      </c>
      <c r="D11" s="5" t="str">
        <f>'RAW MONTHLY'!E11</f>
        <v>EDC F/O</v>
      </c>
      <c r="E11" s="5" t="str">
        <f t="shared" si="8"/>
        <v>EDC</v>
      </c>
      <c r="F11" s="6" t="s">
        <v>26</v>
      </c>
      <c r="G11" s="6">
        <v>7</v>
      </c>
      <c r="H11" s="17">
        <f t="shared" si="1"/>
        <v>0.64513888888888882</v>
      </c>
      <c r="I11" s="7">
        <f>'RAW MONTHLY'!H11</f>
        <v>0.64513888888888882</v>
      </c>
      <c r="J11" s="8">
        <f>'RAW MONTHLY'!I11</f>
        <v>0.65625</v>
      </c>
      <c r="K11" s="235">
        <f t="shared" si="2"/>
        <v>0.65625</v>
      </c>
      <c r="L11" s="16">
        <f t="shared" si="3"/>
        <v>0.26666666666666666</v>
      </c>
      <c r="M11" s="16">
        <f t="shared" si="4"/>
        <v>14</v>
      </c>
      <c r="N11" s="236" t="str">
        <f t="shared" si="5"/>
        <v>14</v>
      </c>
      <c r="O11" s="16">
        <f>'RAW MONTHLY'!K11</f>
        <v>14</v>
      </c>
      <c r="P11" s="16" t="str">
        <f t="shared" si="6"/>
        <v>1</v>
      </c>
      <c r="Q11" s="241">
        <f>'RAW MONTHLY'!L11</f>
        <v>492</v>
      </c>
      <c r="R11" s="242"/>
      <c r="S11" s="242">
        <f t="shared" si="7"/>
        <v>131.19999999999999</v>
      </c>
      <c r="T11" s="24"/>
    </row>
    <row r="12" spans="1:38" ht="30" customHeight="1">
      <c r="A12" s="229">
        <f>'RAW MONTHLY'!A12</f>
        <v>44198</v>
      </c>
      <c r="B12" s="230" t="str">
        <f>'RAW MONTHLY'!C12</f>
        <v>INTERCHANGE 33KV</v>
      </c>
      <c r="C12" s="5" t="str">
        <f t="shared" si="0"/>
        <v>1</v>
      </c>
      <c r="D12" s="5" t="str">
        <f>'RAW MONTHLY'!E12</f>
        <v>EDC F/O</v>
      </c>
      <c r="E12" s="5" t="str">
        <f t="shared" si="8"/>
        <v>EDC</v>
      </c>
      <c r="F12" s="6" t="s">
        <v>26</v>
      </c>
      <c r="G12" s="6">
        <v>7</v>
      </c>
      <c r="H12" s="17">
        <f t="shared" si="1"/>
        <v>0.67708333333333337</v>
      </c>
      <c r="I12" s="7">
        <f>'RAW MONTHLY'!H12</f>
        <v>0.67708333333333337</v>
      </c>
      <c r="J12" s="8">
        <f>'RAW MONTHLY'!I12</f>
        <v>0.74583333333333324</v>
      </c>
      <c r="K12" s="235">
        <f t="shared" si="2"/>
        <v>0.74583333333333324</v>
      </c>
      <c r="L12" s="16">
        <f t="shared" si="3"/>
        <v>1.65</v>
      </c>
      <c r="M12" s="16">
        <f t="shared" si="4"/>
        <v>13</v>
      </c>
      <c r="N12" s="236" t="str">
        <f t="shared" si="5"/>
        <v>13</v>
      </c>
      <c r="O12" s="16">
        <f>'RAW MONTHLY'!K12</f>
        <v>13</v>
      </c>
      <c r="P12" s="16" t="str">
        <f t="shared" si="6"/>
        <v>1</v>
      </c>
      <c r="Q12" s="241">
        <f>'RAW MONTHLY'!L12</f>
        <v>492</v>
      </c>
      <c r="R12" s="242"/>
      <c r="S12" s="242">
        <f t="shared" si="7"/>
        <v>811.8</v>
      </c>
      <c r="T12" s="24"/>
      <c r="V12" s="243"/>
    </row>
    <row r="13" spans="1:38" ht="30" customHeight="1">
      <c r="A13" s="229">
        <f>'RAW MONTHLY'!A13</f>
        <v>44198</v>
      </c>
      <c r="B13" s="230" t="str">
        <f>'RAW MONTHLY'!C13</f>
        <v>ROM 33KV</v>
      </c>
      <c r="C13" s="5" t="str">
        <f t="shared" si="0"/>
        <v>1</v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0.17013888888888887</v>
      </c>
      <c r="I13" s="7">
        <f>'RAW MONTHLY'!H13</f>
        <v>0.17013888888888887</v>
      </c>
      <c r="J13" s="8">
        <f>'RAW MONTHLY'!I13</f>
        <v>0.1875</v>
      </c>
      <c r="K13" s="235">
        <f t="shared" si="2"/>
        <v>0.1875</v>
      </c>
      <c r="L13" s="16">
        <f t="shared" si="3"/>
        <v>0.41666666666666669</v>
      </c>
      <c r="M13" s="16">
        <f t="shared" si="4"/>
        <v>0</v>
      </c>
      <c r="N13" s="236" t="str">
        <f t="shared" si="5"/>
        <v>0</v>
      </c>
      <c r="O13" s="16">
        <f>'RAW MONTHLY'!K13</f>
        <v>0</v>
      </c>
      <c r="P13" s="16" t="str">
        <f t="shared" si="6"/>
        <v>1</v>
      </c>
      <c r="Q13" s="241">
        <f>'RAW MONTHLY'!L13</f>
        <v>14</v>
      </c>
      <c r="R13" s="242"/>
      <c r="S13" s="242">
        <f t="shared" si="7"/>
        <v>5.8333333333333339</v>
      </c>
      <c r="T13" s="25"/>
    </row>
    <row r="14" spans="1:38" ht="30" customHeight="1">
      <c r="A14" s="229">
        <f>'RAW MONTHLY'!A14</f>
        <v>44198</v>
      </c>
      <c r="B14" s="230" t="str">
        <f>'RAW MONTHLY'!C14</f>
        <v>ROM 33KV</v>
      </c>
      <c r="C14" s="5" t="str">
        <f t="shared" si="0"/>
        <v>1</v>
      </c>
      <c r="D14" s="5" t="str">
        <f>'RAW MONTHLY'!E14</f>
        <v>EDC F/O</v>
      </c>
      <c r="E14" s="5" t="str">
        <f t="shared" si="8"/>
        <v>EDC</v>
      </c>
      <c r="F14" s="6">
        <v>99</v>
      </c>
      <c r="G14" s="6">
        <v>1</v>
      </c>
      <c r="H14" s="17">
        <f t="shared" si="1"/>
        <v>0.64513888888888882</v>
      </c>
      <c r="I14" s="7">
        <f>'RAW MONTHLY'!H14</f>
        <v>0.64513888888888882</v>
      </c>
      <c r="J14" s="8">
        <f>'RAW MONTHLY'!I14</f>
        <v>0.93819444444444444</v>
      </c>
      <c r="K14" s="235">
        <f t="shared" si="2"/>
        <v>0.93819444444444444</v>
      </c>
      <c r="L14" s="16">
        <f t="shared" si="3"/>
        <v>7.0333333333333332</v>
      </c>
      <c r="M14" s="16">
        <f t="shared" si="4"/>
        <v>3.5</v>
      </c>
      <c r="N14" s="236" t="str">
        <f t="shared" si="5"/>
        <v>3.5</v>
      </c>
      <c r="O14" s="16">
        <f>'RAW MONTHLY'!K14</f>
        <v>3.5</v>
      </c>
      <c r="P14" s="16" t="str">
        <f t="shared" si="6"/>
        <v>1</v>
      </c>
      <c r="Q14" s="241">
        <f>'RAW MONTHLY'!L14</f>
        <v>14</v>
      </c>
      <c r="R14" s="242"/>
      <c r="S14" s="242">
        <f t="shared" si="7"/>
        <v>98.466666666666669</v>
      </c>
      <c r="T14" s="26"/>
      <c r="V14" s="494" t="s">
        <v>290</v>
      </c>
      <c r="W14" s="494"/>
      <c r="X14" s="494"/>
      <c r="Y14" s="494"/>
      <c r="Z14" s="494"/>
      <c r="AA14" s="494"/>
      <c r="AB14" s="494"/>
      <c r="AC14" s="494"/>
      <c r="AD14" s="494"/>
      <c r="AE14" s="494"/>
      <c r="AF14" s="494"/>
      <c r="AG14" s="494"/>
      <c r="AL14" s="300" t="s">
        <v>71</v>
      </c>
    </row>
    <row r="15" spans="1:38" ht="42.75" customHeight="1">
      <c r="A15" s="229">
        <f>'RAW MONTHLY'!A15</f>
        <v>44227</v>
      </c>
      <c r="B15" s="230" t="str">
        <f>'RAW MONTHLY'!C15</f>
        <v>APETE 33KV</v>
      </c>
      <c r="C15" s="5" t="str">
        <f t="shared" si="0"/>
        <v/>
      </c>
      <c r="D15" s="5" t="str">
        <f>'RAW MONTHLY'!E15</f>
        <v>EDC L/S</v>
      </c>
      <c r="E15" s="5" t="str">
        <f t="shared" si="8"/>
        <v>L/S</v>
      </c>
      <c r="F15" s="6" t="s">
        <v>26</v>
      </c>
      <c r="G15" s="6">
        <v>7</v>
      </c>
      <c r="H15" s="17">
        <f t="shared" si="1"/>
        <v>0</v>
      </c>
      <c r="I15" s="7">
        <f>'RAW MONTHLY'!H15</f>
        <v>0</v>
      </c>
      <c r="J15" s="8">
        <f>'RAW MONTHLY'!I15</f>
        <v>0.63194444444444442</v>
      </c>
      <c r="K15" s="235">
        <f t="shared" si="2"/>
        <v>0.63194444444444442</v>
      </c>
      <c r="L15" s="16">
        <f t="shared" si="3"/>
        <v>15.166666666666666</v>
      </c>
      <c r="M15" s="16">
        <f t="shared" si="4"/>
        <v>9</v>
      </c>
      <c r="N15" s="236" t="str">
        <f t="shared" si="5"/>
        <v>9</v>
      </c>
      <c r="O15" s="16">
        <f>'RAW MONTHLY'!K15</f>
        <v>9</v>
      </c>
      <c r="P15" s="16" t="str">
        <f t="shared" si="6"/>
        <v>1</v>
      </c>
      <c r="Q15" s="241">
        <f>'RAW MONTHLY'!L15</f>
        <v>9306</v>
      </c>
      <c r="R15" s="244"/>
      <c r="S15" s="242">
        <f t="shared" si="7"/>
        <v>141141</v>
      </c>
      <c r="T15" s="26"/>
      <c r="V15" s="495" t="s">
        <v>270</v>
      </c>
      <c r="W15" s="495"/>
      <c r="X15" s="495"/>
      <c r="Y15" s="495"/>
      <c r="Z15" s="495"/>
      <c r="AA15" s="495" t="s">
        <v>271</v>
      </c>
      <c r="AB15" s="495"/>
      <c r="AC15" s="495"/>
      <c r="AD15" s="495"/>
      <c r="AE15" s="495"/>
      <c r="AF15" s="499" t="s">
        <v>300</v>
      </c>
      <c r="AG15" s="493" t="s">
        <v>301</v>
      </c>
      <c r="AH15" s="498" t="s">
        <v>302</v>
      </c>
      <c r="AI15" s="498" t="s">
        <v>303</v>
      </c>
      <c r="AJ15" s="497" t="s">
        <v>304</v>
      </c>
      <c r="AK15" s="497" t="s">
        <v>305</v>
      </c>
    </row>
    <row r="16" spans="1:38" ht="63" customHeight="1">
      <c r="A16" s="229">
        <f>'RAW MONTHLY'!A16</f>
        <v>44228</v>
      </c>
      <c r="B16" s="230" t="str">
        <f>'RAW MONTHLY'!C16</f>
        <v>APETE 33KV</v>
      </c>
      <c r="C16" s="5" t="str">
        <f t="shared" si="0"/>
        <v>1</v>
      </c>
      <c r="D16" s="5" t="str">
        <f>'RAW MONTHLY'!E16</f>
        <v>EDC L/S</v>
      </c>
      <c r="E16" s="5" t="str">
        <f t="shared" si="8"/>
        <v>L/S</v>
      </c>
      <c r="F16" s="6" t="s">
        <v>26</v>
      </c>
      <c r="G16" s="6">
        <v>7</v>
      </c>
      <c r="H16" s="17">
        <f t="shared" si="1"/>
        <v>0.8340277777777777</v>
      </c>
      <c r="I16" s="7">
        <f>'RAW MONTHLY'!H16</f>
        <v>0.8340277777777777</v>
      </c>
      <c r="J16" s="8">
        <f>'RAW MONTHLY'!I16</f>
        <v>0.99930555555555556</v>
      </c>
      <c r="K16" s="235">
        <f t="shared" si="2"/>
        <v>0.99930555555555556</v>
      </c>
      <c r="L16" s="16">
        <f t="shared" si="3"/>
        <v>3.9666666666666668</v>
      </c>
      <c r="M16" s="16">
        <f t="shared" si="4"/>
        <v>9</v>
      </c>
      <c r="N16" s="236" t="str">
        <f t="shared" si="5"/>
        <v>9</v>
      </c>
      <c r="O16" s="16">
        <f>'RAW MONTHLY'!K16</f>
        <v>9</v>
      </c>
      <c r="P16" s="16" t="str">
        <f t="shared" si="6"/>
        <v>0</v>
      </c>
      <c r="Q16" s="241">
        <f>'RAW MONTHLY'!L16</f>
        <v>0</v>
      </c>
      <c r="R16" s="244"/>
      <c r="S16" s="242">
        <f t="shared" si="7"/>
        <v>0</v>
      </c>
      <c r="T16" s="6"/>
      <c r="V16" s="237" t="s">
        <v>280</v>
      </c>
      <c r="W16" s="238" t="s">
        <v>277</v>
      </c>
      <c r="X16" s="238" t="s">
        <v>278</v>
      </c>
      <c r="Y16" s="238" t="s">
        <v>279</v>
      </c>
      <c r="Z16" s="251" t="s">
        <v>306</v>
      </c>
      <c r="AA16" s="252" t="s">
        <v>280</v>
      </c>
      <c r="AB16" s="238" t="s">
        <v>277</v>
      </c>
      <c r="AC16" s="238" t="s">
        <v>278</v>
      </c>
      <c r="AD16" s="238" t="s">
        <v>279</v>
      </c>
      <c r="AE16" s="253" t="s">
        <v>306</v>
      </c>
      <c r="AF16" s="499"/>
      <c r="AG16" s="493"/>
      <c r="AH16" s="498"/>
      <c r="AI16" s="498"/>
      <c r="AJ16" s="497"/>
      <c r="AK16" s="497"/>
    </row>
    <row r="17" spans="1:38" ht="30" customHeight="1">
      <c r="A17" s="229">
        <f>'RAW MONTHLY'!A17</f>
        <v>44198</v>
      </c>
      <c r="B17" s="230" t="str">
        <f>'RAW MONTHLY'!C17</f>
        <v>ERUWA TOWN  33KV FDR</v>
      </c>
      <c r="C17" s="5" t="str">
        <f t="shared" si="0"/>
        <v/>
      </c>
      <c r="D17" s="5" t="str">
        <f>'RAW MONTHLY'!E17</f>
        <v>TCN/L/S</v>
      </c>
      <c r="E17" s="5" t="str">
        <f t="shared" si="8"/>
        <v>L/S</v>
      </c>
      <c r="F17" s="6" t="s">
        <v>26</v>
      </c>
      <c r="G17" s="5">
        <v>7</v>
      </c>
      <c r="H17" s="17">
        <f t="shared" si="1"/>
        <v>0</v>
      </c>
      <c r="I17" s="7">
        <f>'RAW MONTHLY'!H17</f>
        <v>0</v>
      </c>
      <c r="J17" s="8">
        <f>'RAW MONTHLY'!I17</f>
        <v>0.47291666666666665</v>
      </c>
      <c r="K17" s="235">
        <f t="shared" si="2"/>
        <v>0.47291666666666665</v>
      </c>
      <c r="L17" s="16">
        <f t="shared" si="3"/>
        <v>11.35</v>
      </c>
      <c r="M17" s="16">
        <f t="shared" si="4"/>
        <v>0</v>
      </c>
      <c r="N17" s="236" t="str">
        <f t="shared" si="5"/>
        <v>0</v>
      </c>
      <c r="O17" s="16" t="str">
        <f>'RAW MONTHLY'!K17</f>
        <v>0MW</v>
      </c>
      <c r="P17" s="16" t="str">
        <f t="shared" si="6"/>
        <v>1</v>
      </c>
      <c r="Q17" s="241">
        <f>'RAW MONTHLY'!L17</f>
        <v>4000</v>
      </c>
      <c r="R17" s="245"/>
      <c r="S17" s="242">
        <f t="shared" si="7"/>
        <v>45400</v>
      </c>
      <c r="T17" s="20"/>
      <c r="V17" s="240">
        <f>COUNTIFS(C$6:C$2000,"*1*",E$6:E$2000,"*E*",B$6:B$2000,"*APA*")</f>
        <v>18</v>
      </c>
      <c r="W17" s="240">
        <f>COUNTIFS(C$6:C$2000,"*1*",E$6:E$2000,"*L*",B$6:B$2000,"*APA*")</f>
        <v>2</v>
      </c>
      <c r="X17" s="240">
        <f>COUNTIFS(C$6:C$2000,"*1*",E$6:E$2000,"*P*",B$6:B$2000,"*APA*")</f>
        <v>2</v>
      </c>
      <c r="Y17" s="240">
        <f>COUNTIFS(C$6:C$2000,"*1*",E$6:E$2000,"*F*",B$6:B$2000,"*APA*")</f>
        <v>1</v>
      </c>
      <c r="Z17" s="240">
        <f>SUM(W17:Y17)</f>
        <v>5</v>
      </c>
      <c r="AA17" s="104">
        <f>SUMIFS(L$6:L$2000,E$6:E$2000,"*E*",B$6:B$2000,"*APA*")</f>
        <v>42.233333333333341</v>
      </c>
      <c r="AB17" s="104">
        <f>SUMIFS(L$6:L$2000,E$6:E$2000,"*L*",B$6:B$2000,"*APA*")</f>
        <v>1.5</v>
      </c>
      <c r="AC17" s="104">
        <f>SUMIFS(L$6:L$2000,E$6:E$2000,"*P*",B$6:B$2000,"*APA*")</f>
        <v>1.7000000000000002</v>
      </c>
      <c r="AD17" s="104">
        <f>SUMIFS(L$6:L$2000,E$6:E$2000,"*F*",B$6:B$2000,"*APA*")</f>
        <v>0.46666666666666667</v>
      </c>
      <c r="AE17" s="104">
        <f>SUM(AB17:AD17)</f>
        <v>3.666666666666667</v>
      </c>
      <c r="AF17" s="429">
        <f t="array" ref="AF17">MAX(IF($B$6:$B$2000=AL14,$M$6:$M$2000))</f>
        <v>12</v>
      </c>
      <c r="AG17" s="254">
        <f>SUMIFS(S$6:S$2000,B$6:B$2000,"*APA*")</f>
        <v>3979.9500000000007</v>
      </c>
      <c r="AH17" s="254">
        <f>SUMIFS(S$6:S$2000,E$6:E$2000,"*E*",B$6:B$2000,"*APA*")</f>
        <v>3550.9500000000007</v>
      </c>
      <c r="AI17" s="254">
        <f>AG17-AH17</f>
        <v>429</v>
      </c>
      <c r="AJ17" s="254">
        <f>IFERROR(AH17/AA17,0)</f>
        <v>84.079321231254937</v>
      </c>
      <c r="AK17" s="254">
        <f>IFERROR(AI17/AE17,0)</f>
        <v>116.99999999999999</v>
      </c>
    </row>
    <row r="18" spans="1:38" ht="30" customHeight="1">
      <c r="A18" s="229">
        <f>'RAW MONTHLY'!A18</f>
        <v>44198</v>
      </c>
      <c r="B18" s="230" t="str">
        <f>'RAW MONTHLY'!C18</f>
        <v>OMI ADIO 33KV FDR</v>
      </c>
      <c r="C18" s="5" t="str">
        <f t="shared" si="0"/>
        <v>1</v>
      </c>
      <c r="D18" s="5" t="str">
        <f>'RAW MONTHLY'!E18</f>
        <v>TCN/L/S</v>
      </c>
      <c r="E18" s="5" t="str">
        <f t="shared" si="8"/>
        <v>L/S</v>
      </c>
      <c r="F18" s="231">
        <v>99</v>
      </c>
      <c r="G18" s="231">
        <v>1</v>
      </c>
      <c r="H18" s="17">
        <f t="shared" si="1"/>
        <v>0.24861111111111112</v>
      </c>
      <c r="I18" s="7">
        <f>'RAW MONTHLY'!H18</f>
        <v>0.24861111111111112</v>
      </c>
      <c r="J18" s="8">
        <f>'RAW MONTHLY'!I18</f>
        <v>0.50902777777777775</v>
      </c>
      <c r="K18" s="235">
        <f t="shared" si="2"/>
        <v>0.50902777777777775</v>
      </c>
      <c r="L18" s="16">
        <f t="shared" si="3"/>
        <v>6.25</v>
      </c>
      <c r="M18" s="16">
        <f t="shared" si="4"/>
        <v>6</v>
      </c>
      <c r="N18" s="236" t="str">
        <f t="shared" si="5"/>
        <v>6.0</v>
      </c>
      <c r="O18" s="16" t="str">
        <f>'RAW MONTHLY'!K18</f>
        <v>6.0MW</v>
      </c>
      <c r="P18" s="16" t="str">
        <f t="shared" si="6"/>
        <v>1</v>
      </c>
      <c r="Q18" s="241">
        <f>'RAW MONTHLY'!L18</f>
        <v>9632</v>
      </c>
      <c r="R18" s="245"/>
      <c r="S18" s="242">
        <f t="shared" si="7"/>
        <v>60200</v>
      </c>
      <c r="T18" s="17"/>
    </row>
    <row r="19" spans="1:38" ht="30" customHeight="1">
      <c r="A19" s="229">
        <f>'RAW MONTHLY'!A19</f>
        <v>44198</v>
      </c>
      <c r="B19" s="230" t="str">
        <f>'RAW MONTHLY'!C19</f>
        <v>ERUWA TOWN  33KV FDR</v>
      </c>
      <c r="C19" s="5" t="str">
        <f t="shared" si="0"/>
        <v>1</v>
      </c>
      <c r="D19" s="5" t="str">
        <f>'RAW MONTHLY'!E19</f>
        <v>EDC/E/F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0.47361111111111115</v>
      </c>
      <c r="I19" s="7">
        <f>'RAW MONTHLY'!H19</f>
        <v>0.47361111111111115</v>
      </c>
      <c r="J19" s="8">
        <f>'RAW MONTHLY'!I19</f>
        <v>0.59652777777777777</v>
      </c>
      <c r="K19" s="235">
        <f t="shared" si="2"/>
        <v>0.59652777777777777</v>
      </c>
      <c r="L19" s="16">
        <f t="shared" si="3"/>
        <v>2.95</v>
      </c>
      <c r="M19" s="16">
        <f t="shared" si="4"/>
        <v>0</v>
      </c>
      <c r="N19" s="236" t="str">
        <f t="shared" si="5"/>
        <v>0</v>
      </c>
      <c r="O19" s="16" t="str">
        <f>'RAW MONTHLY'!K19</f>
        <v>0MW</v>
      </c>
      <c r="P19" s="16" t="str">
        <f t="shared" si="6"/>
        <v>1</v>
      </c>
      <c r="Q19" s="241">
        <f>'RAW MONTHLY'!L19</f>
        <v>4000</v>
      </c>
      <c r="R19" s="244"/>
      <c r="S19" s="242">
        <f t="shared" si="7"/>
        <v>11800</v>
      </c>
      <c r="T19" s="6"/>
    </row>
    <row r="20" spans="1:38" ht="30" customHeight="1">
      <c r="A20" s="229">
        <f>'RAW MONTHLY'!A20</f>
        <v>44198</v>
      </c>
      <c r="B20" s="230" t="str">
        <f>'RAW MONTHLY'!C20</f>
        <v>OMI ADIO 33KV FDR</v>
      </c>
      <c r="C20" s="5" t="str">
        <f t="shared" si="0"/>
        <v>1</v>
      </c>
      <c r="D20" s="5" t="str">
        <f>'RAW MONTHLY'!E20</f>
        <v>TCN/L/S</v>
      </c>
      <c r="E20" s="5" t="str">
        <f t="shared" si="8"/>
        <v>L/S</v>
      </c>
      <c r="F20" s="5" t="s">
        <v>26</v>
      </c>
      <c r="G20" s="5">
        <v>7</v>
      </c>
      <c r="H20" s="17">
        <f t="shared" si="1"/>
        <v>0.59027777777777779</v>
      </c>
      <c r="I20" s="7">
        <f>'RAW MONTHLY'!H20</f>
        <v>0.59027777777777779</v>
      </c>
      <c r="J20" s="8">
        <f>'RAW MONTHLY'!I20</f>
        <v>0.70624999999999993</v>
      </c>
      <c r="K20" s="235">
        <f t="shared" si="2"/>
        <v>0.70624999999999993</v>
      </c>
      <c r="L20" s="16">
        <f t="shared" si="3"/>
        <v>2.7833333333333332</v>
      </c>
      <c r="M20" s="16">
        <f t="shared" si="4"/>
        <v>3.7</v>
      </c>
      <c r="N20" s="236" t="str">
        <f t="shared" si="5"/>
        <v>3.7</v>
      </c>
      <c r="O20" s="16" t="str">
        <f>'RAW MONTHLY'!K20</f>
        <v>3.7MW</v>
      </c>
      <c r="P20" s="16" t="str">
        <f t="shared" si="6"/>
        <v>1</v>
      </c>
      <c r="Q20" s="241">
        <f>'RAW MONTHLY'!L20</f>
        <v>9634</v>
      </c>
      <c r="R20" s="246"/>
      <c r="S20" s="242">
        <f t="shared" si="7"/>
        <v>26814.633333333331</v>
      </c>
      <c r="T20" s="27"/>
      <c r="V20" s="494" t="s">
        <v>86</v>
      </c>
      <c r="W20" s="494"/>
      <c r="X20" s="494"/>
      <c r="Y20" s="494"/>
      <c r="Z20" s="494"/>
      <c r="AA20" s="494"/>
      <c r="AB20" s="494"/>
      <c r="AC20" s="494"/>
      <c r="AD20" s="494"/>
      <c r="AE20" s="494"/>
      <c r="AF20" s="494"/>
      <c r="AG20" s="494"/>
      <c r="AL20" s="430" t="s">
        <v>86</v>
      </c>
    </row>
    <row r="21" spans="1:38" ht="30" customHeight="1">
      <c r="A21" s="229">
        <f>'RAW MONTHLY'!A21</f>
        <v>44198</v>
      </c>
      <c r="B21" s="230" t="str">
        <f>'RAW MONTHLY'!C21</f>
        <v>ERUWA TOWN  33KV FDR</v>
      </c>
      <c r="C21" s="5" t="str">
        <f t="shared" si="0"/>
        <v>1</v>
      </c>
      <c r="D21" s="5" t="str">
        <f>'RAW MONTHLY'!E21</f>
        <v>EDC/E/F</v>
      </c>
      <c r="E21" s="5" t="str">
        <f t="shared" si="8"/>
        <v>EDC</v>
      </c>
      <c r="F21" s="6">
        <v>99</v>
      </c>
      <c r="G21" s="6">
        <v>1</v>
      </c>
      <c r="H21" s="17">
        <f t="shared" si="1"/>
        <v>0.59930555555555554</v>
      </c>
      <c r="I21" s="7">
        <f>'RAW MONTHLY'!H21</f>
        <v>0.59930555555555554</v>
      </c>
      <c r="J21" s="8">
        <f>'RAW MONTHLY'!I21</f>
        <v>0.83680555555555547</v>
      </c>
      <c r="K21" s="235">
        <f t="shared" si="2"/>
        <v>0.83680555555555547</v>
      </c>
      <c r="L21" s="16">
        <f t="shared" si="3"/>
        <v>5.7</v>
      </c>
      <c r="M21" s="16">
        <f t="shared" si="4"/>
        <v>5</v>
      </c>
      <c r="N21" s="236" t="str">
        <f t="shared" si="5"/>
        <v>5.0</v>
      </c>
      <c r="O21" s="16" t="str">
        <f>'RAW MONTHLY'!K21</f>
        <v>5.0MW</v>
      </c>
      <c r="P21" s="16" t="str">
        <f t="shared" si="6"/>
        <v>1</v>
      </c>
      <c r="Q21" s="241">
        <f>'RAW MONTHLY'!L21</f>
        <v>4000</v>
      </c>
      <c r="R21" s="244"/>
      <c r="S21" s="242">
        <f t="shared" si="7"/>
        <v>22800</v>
      </c>
      <c r="T21" s="28">
        <f>N21/100</f>
        <v>0.05</v>
      </c>
      <c r="V21" s="495" t="s">
        <v>270</v>
      </c>
      <c r="W21" s="495"/>
      <c r="X21" s="495"/>
      <c r="Y21" s="495"/>
      <c r="Z21" s="495"/>
      <c r="AA21" s="495" t="s">
        <v>271</v>
      </c>
      <c r="AB21" s="495"/>
      <c r="AC21" s="495"/>
      <c r="AD21" s="495"/>
      <c r="AE21" s="495"/>
      <c r="AF21" s="499" t="s">
        <v>300</v>
      </c>
      <c r="AG21" s="493" t="s">
        <v>301</v>
      </c>
      <c r="AH21" s="498" t="s">
        <v>302</v>
      </c>
      <c r="AI21" s="498" t="s">
        <v>303</v>
      </c>
      <c r="AJ21" s="497" t="s">
        <v>304</v>
      </c>
      <c r="AK21" s="497" t="s">
        <v>305</v>
      </c>
    </row>
    <row r="22" spans="1:38" ht="56.25" customHeight="1">
      <c r="A22" s="229">
        <f>'RAW MONTHLY'!A22</f>
        <v>44198</v>
      </c>
      <c r="B22" s="230" t="str">
        <f>'RAW MONTHLY'!C22</f>
        <v>OMI ADIO 33KV FDR</v>
      </c>
      <c r="C22" s="5" t="str">
        <f t="shared" si="0"/>
        <v>1</v>
      </c>
      <c r="D22" s="5" t="str">
        <f>'RAW MONTHLY'!E22</f>
        <v>EDC/P/O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0.70694444444444438</v>
      </c>
      <c r="I22" s="7">
        <f>'RAW MONTHLY'!H22</f>
        <v>0.70694444444444438</v>
      </c>
      <c r="J22" s="8">
        <f>'RAW MONTHLY'!I22</f>
        <v>0.72916666666666663</v>
      </c>
      <c r="K22" s="235">
        <f t="shared" si="2"/>
        <v>0.72916666666666663</v>
      </c>
      <c r="L22" s="16">
        <f t="shared" si="3"/>
        <v>0.53333333333333333</v>
      </c>
      <c r="M22" s="16">
        <f t="shared" si="4"/>
        <v>0</v>
      </c>
      <c r="N22" s="236" t="str">
        <f t="shared" si="5"/>
        <v>0</v>
      </c>
      <c r="O22" s="16" t="str">
        <f>'RAW MONTHLY'!K22</f>
        <v>0MW</v>
      </c>
      <c r="P22" s="16" t="str">
        <f t="shared" si="6"/>
        <v>1</v>
      </c>
      <c r="Q22" s="241">
        <f>'RAW MONTHLY'!L22</f>
        <v>9634</v>
      </c>
      <c r="R22" s="244"/>
      <c r="S22" s="242">
        <f t="shared" si="7"/>
        <v>5138.1333333333332</v>
      </c>
      <c r="T22" s="29"/>
      <c r="V22" s="237" t="s">
        <v>280</v>
      </c>
      <c r="W22" s="238" t="s">
        <v>277</v>
      </c>
      <c r="X22" s="238" t="s">
        <v>278</v>
      </c>
      <c r="Y22" s="238" t="s">
        <v>279</v>
      </c>
      <c r="Z22" s="251" t="s">
        <v>306</v>
      </c>
      <c r="AA22" s="252" t="s">
        <v>280</v>
      </c>
      <c r="AB22" s="238" t="s">
        <v>277</v>
      </c>
      <c r="AC22" s="238" t="s">
        <v>278</v>
      </c>
      <c r="AD22" s="238" t="s">
        <v>279</v>
      </c>
      <c r="AE22" s="253" t="s">
        <v>306</v>
      </c>
      <c r="AF22" s="499"/>
      <c r="AG22" s="493"/>
      <c r="AH22" s="498"/>
      <c r="AI22" s="498"/>
      <c r="AJ22" s="497"/>
      <c r="AK22" s="497"/>
    </row>
    <row r="23" spans="1:38" ht="30" customHeight="1">
      <c r="A23" s="229">
        <f>'RAW MONTHLY'!A23</f>
        <v>44198</v>
      </c>
      <c r="B23" s="230" t="str">
        <f>'RAW MONTHLY'!C23</f>
        <v>OMI ADIO 33KV FDR</v>
      </c>
      <c r="C23" s="5" t="str">
        <f t="shared" si="0"/>
        <v>1</v>
      </c>
      <c r="D23" s="5" t="str">
        <f>'RAW MONTHLY'!E23</f>
        <v>TCN/L/S</v>
      </c>
      <c r="E23" s="5" t="str">
        <f t="shared" si="8"/>
        <v>L/S</v>
      </c>
      <c r="F23" s="6" t="s">
        <v>26</v>
      </c>
      <c r="G23" s="6">
        <v>7</v>
      </c>
      <c r="H23" s="17">
        <f t="shared" si="1"/>
        <v>0.85416666666666663</v>
      </c>
      <c r="I23" s="7">
        <f>'RAW MONTHLY'!H23</f>
        <v>0.85416666666666663</v>
      </c>
      <c r="J23" s="8">
        <f>'RAW MONTHLY'!I23</f>
        <v>0.97916666666666663</v>
      </c>
      <c r="K23" s="235">
        <f t="shared" si="2"/>
        <v>0.97916666666666663</v>
      </c>
      <c r="L23" s="16">
        <f t="shared" si="3"/>
        <v>3</v>
      </c>
      <c r="M23" s="16">
        <f t="shared" si="4"/>
        <v>10</v>
      </c>
      <c r="N23" s="236" t="str">
        <f t="shared" si="5"/>
        <v>10.0</v>
      </c>
      <c r="O23" s="16" t="str">
        <f>'RAW MONTHLY'!K23</f>
        <v>10.0MW</v>
      </c>
      <c r="P23" s="16" t="str">
        <f t="shared" si="6"/>
        <v>1</v>
      </c>
      <c r="Q23" s="241">
        <f>'RAW MONTHLY'!L23</f>
        <v>9634</v>
      </c>
      <c r="R23" s="244"/>
      <c r="S23" s="242">
        <f t="shared" si="7"/>
        <v>28902</v>
      </c>
      <c r="T23" s="26"/>
      <c r="V23" s="240">
        <f>COUNTIFS(C$6:C$2000,"*1*",E$6:E$2000,"*E*",B$6:B$2000,"*ELE*")</f>
        <v>6</v>
      </c>
      <c r="W23" s="240">
        <f>COUNTIFS(C$6:C$2000,"*1*",E$6:E$2000,"*L*",B$6:B$2000,"*ELE*")</f>
        <v>2</v>
      </c>
      <c r="X23" s="240">
        <f>COUNTIFS(C$6:C$2000,"*1*",E$6:E$2000,"*P*",B$6:B$2000,"*ELE*")</f>
        <v>1</v>
      </c>
      <c r="Y23" s="240">
        <f>COUNTIFS(C$6:C$2000,"*1*",E$6:E$2000,"*F*",B$6:B$2000,"*ELE*")</f>
        <v>0</v>
      </c>
      <c r="Z23" s="240">
        <f>SUM(W23:Y23)</f>
        <v>3</v>
      </c>
      <c r="AA23" s="104">
        <f>SUMIFS(L$6:L$2000,E$6:E$2000,"*E*",B$6:B$2000,"*ELE*")</f>
        <v>23.4</v>
      </c>
      <c r="AB23" s="104">
        <f>SUMIFS(L$6:L$2000,E$6:E$2000,"*L*",B$6:B$2000,"*ELE*")</f>
        <v>1.5166666666666666</v>
      </c>
      <c r="AC23" s="104">
        <f>SUMIFS(L$6:L$2000,E$6:E$2000,"*P*",B$6:B$2000,"*ELE*")</f>
        <v>0.4</v>
      </c>
      <c r="AD23" s="104">
        <f>SUMIFS(L$6:L$2000,E$6:E$2000,"*F*",B$6:B$2000,"*ELE*")</f>
        <v>0</v>
      </c>
      <c r="AE23" s="104">
        <f>SUM(AB23:AD23)</f>
        <v>1.9166666666666665</v>
      </c>
      <c r="AF23" s="429">
        <f t="array" ref="AF23">MAX(IF($B$6:$B$2000=AL20,$M$6:$M$2000))</f>
        <v>14</v>
      </c>
      <c r="AG23" s="254">
        <f>SUMIFS(S$6:S$2000,B$6:B$2000,"*ELE*")</f>
        <v>298.5333333333333</v>
      </c>
      <c r="AH23" s="254">
        <f>SUMIFS(S$6:S$2000,E$6:E$2000,"*E*",B$6:B$2000,"*ELE*")</f>
        <v>235.28333333333333</v>
      </c>
      <c r="AI23" s="254">
        <f>AG23-AH23</f>
        <v>63.249999999999972</v>
      </c>
      <c r="AJ23" s="254">
        <f>IFERROR(AH23/AA23,0)</f>
        <v>10.054843304843306</v>
      </c>
      <c r="AK23" s="254">
        <f>IFERROR(AI23/AE23,0)</f>
        <v>32.999999999999986</v>
      </c>
    </row>
    <row r="24" spans="1:38" ht="30" customHeight="1">
      <c r="A24" s="229">
        <f>'RAW MONTHLY'!A24</f>
        <v>44229</v>
      </c>
      <c r="B24" s="230" t="str">
        <f>'RAW MONTHLY'!C24</f>
        <v>INDUSTRIAL 33KV</v>
      </c>
      <c r="C24" s="5" t="str">
        <f t="shared" si="0"/>
        <v>1</v>
      </c>
      <c r="D24" s="5" t="str">
        <f>'RAW MONTHLY'!E24</f>
        <v>EDC P/O</v>
      </c>
      <c r="E24" s="5" t="str">
        <f t="shared" si="8"/>
        <v>EDC</v>
      </c>
      <c r="F24" s="6">
        <v>99</v>
      </c>
      <c r="G24" s="6">
        <v>6</v>
      </c>
      <c r="H24" s="17">
        <f t="shared" si="1"/>
        <v>0.37777777777777777</v>
      </c>
      <c r="I24" s="7">
        <f>'RAW MONTHLY'!H24</f>
        <v>0.37777777777777777</v>
      </c>
      <c r="J24" s="8">
        <f>'RAW MONTHLY'!I24</f>
        <v>0.45555555555555555</v>
      </c>
      <c r="K24" s="235">
        <f t="shared" si="2"/>
        <v>0.45555555555555555</v>
      </c>
      <c r="L24" s="16">
        <f t="shared" si="3"/>
        <v>1.8666666666666667</v>
      </c>
      <c r="M24" s="16">
        <f t="shared" si="4"/>
        <v>5</v>
      </c>
      <c r="N24" s="236" t="str">
        <f t="shared" si="5"/>
        <v>5</v>
      </c>
      <c r="O24" s="16">
        <f>'RAW MONTHLY'!K24</f>
        <v>5</v>
      </c>
      <c r="P24" s="16" t="str">
        <f t="shared" si="6"/>
        <v>1</v>
      </c>
      <c r="Q24" s="241">
        <f>'RAW MONTHLY'!L24</f>
        <v>25</v>
      </c>
      <c r="R24" s="244"/>
      <c r="S24" s="242">
        <f t="shared" si="7"/>
        <v>46.666666666666664</v>
      </c>
      <c r="T24" s="26"/>
    </row>
    <row r="25" spans="1:38" ht="30" customHeight="1">
      <c r="A25" s="229">
        <f>'RAW MONTHLY'!A25</f>
        <v>44229</v>
      </c>
      <c r="B25" s="230" t="str">
        <f>'RAW MONTHLY'!C25</f>
        <v>OLUYOLE 33KV</v>
      </c>
      <c r="C25" s="5" t="str">
        <f t="shared" si="0"/>
        <v>1</v>
      </c>
      <c r="D25" s="5" t="str">
        <f>'RAW MONTHLY'!E25</f>
        <v>EDC F/O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0.20416666666666669</v>
      </c>
      <c r="I25" s="7">
        <f>'RAW MONTHLY'!H25</f>
        <v>0.20416666666666669</v>
      </c>
      <c r="J25" s="8">
        <f>'RAW MONTHLY'!I25</f>
        <v>0.45347222222222222</v>
      </c>
      <c r="K25" s="235">
        <f t="shared" si="2"/>
        <v>0.45347222222222222</v>
      </c>
      <c r="L25" s="16">
        <f t="shared" si="3"/>
        <v>5.9833333333333334</v>
      </c>
      <c r="M25" s="16">
        <f t="shared" si="4"/>
        <v>18</v>
      </c>
      <c r="N25" s="236" t="str">
        <f t="shared" si="5"/>
        <v>18</v>
      </c>
      <c r="O25" s="16">
        <f>'RAW MONTHLY'!K25</f>
        <v>18</v>
      </c>
      <c r="P25" s="16" t="str">
        <f t="shared" si="6"/>
        <v>1</v>
      </c>
      <c r="Q25" s="241">
        <f>'RAW MONTHLY'!L25</f>
        <v>14</v>
      </c>
      <c r="R25" s="244"/>
      <c r="S25" s="242">
        <f t="shared" si="7"/>
        <v>83.766666666666666</v>
      </c>
      <c r="T25" s="17"/>
    </row>
    <row r="26" spans="1:38" ht="30" customHeight="1">
      <c r="A26" s="229">
        <f>'RAW MONTHLY'!A26</f>
        <v>44229</v>
      </c>
      <c r="B26" s="230" t="str">
        <f>'RAW MONTHLY'!C26</f>
        <v>LIBERTY 33KV</v>
      </c>
      <c r="C26" s="5" t="str">
        <f t="shared" si="0"/>
        <v>1</v>
      </c>
      <c r="D26" s="5" t="str">
        <f>'RAW MONTHLY'!E26</f>
        <v>TCN L/S</v>
      </c>
      <c r="E26" s="5" t="str">
        <f t="shared" si="8"/>
        <v>L/S</v>
      </c>
      <c r="F26" s="6" t="s">
        <v>291</v>
      </c>
      <c r="G26" s="6">
        <v>7</v>
      </c>
      <c r="H26" s="17">
        <f t="shared" si="1"/>
        <v>0.43194444444444446</v>
      </c>
      <c r="I26" s="7">
        <f>'RAW MONTHLY'!H26</f>
        <v>0.43194444444444446</v>
      </c>
      <c r="J26" s="8">
        <f>'RAW MONTHLY'!I26</f>
        <v>0.45555555555555555</v>
      </c>
      <c r="K26" s="235">
        <f t="shared" si="2"/>
        <v>0.45555555555555555</v>
      </c>
      <c r="L26" s="16">
        <f t="shared" si="3"/>
        <v>0.56666666666666665</v>
      </c>
      <c r="M26" s="16">
        <f t="shared" si="4"/>
        <v>8</v>
      </c>
      <c r="N26" s="236" t="str">
        <f t="shared" si="5"/>
        <v>8</v>
      </c>
      <c r="O26" s="16">
        <f>'RAW MONTHLY'!K26</f>
        <v>8</v>
      </c>
      <c r="P26" s="16" t="str">
        <f t="shared" si="6"/>
        <v>1</v>
      </c>
      <c r="Q26" s="241">
        <f>'RAW MONTHLY'!L26</f>
        <v>11</v>
      </c>
      <c r="R26" s="244"/>
      <c r="S26" s="242">
        <f t="shared" si="7"/>
        <v>6.2333333333333334</v>
      </c>
      <c r="T26" s="30"/>
      <c r="V26" s="494" t="s">
        <v>292</v>
      </c>
      <c r="W26" s="494"/>
      <c r="X26" s="494"/>
      <c r="Y26" s="494"/>
      <c r="Z26" s="494"/>
      <c r="AA26" s="494"/>
      <c r="AB26" s="494"/>
      <c r="AC26" s="494"/>
      <c r="AD26" s="494"/>
      <c r="AE26" s="494"/>
      <c r="AF26" s="494"/>
      <c r="AG26" s="494"/>
      <c r="AL26" s="300" t="s">
        <v>59</v>
      </c>
    </row>
    <row r="27" spans="1:38" ht="30" customHeight="1">
      <c r="A27" s="229">
        <f>'RAW MONTHLY'!A27</f>
        <v>44229</v>
      </c>
      <c r="B27" s="230" t="str">
        <f>'RAW MONTHLY'!C27</f>
        <v>EXPRESS 33KV</v>
      </c>
      <c r="C27" s="5" t="str">
        <f t="shared" si="0"/>
        <v>1</v>
      </c>
      <c r="D27" s="5" t="str">
        <f>'RAW MONTHLY'!E27</f>
        <v>TCN L/S</v>
      </c>
      <c r="E27" s="5" t="str">
        <f t="shared" si="8"/>
        <v>L/S</v>
      </c>
      <c r="F27" s="6" t="s">
        <v>26</v>
      </c>
      <c r="G27" s="6">
        <v>7</v>
      </c>
      <c r="H27" s="17">
        <f t="shared" si="1"/>
        <v>0.61805555555555558</v>
      </c>
      <c r="I27" s="7">
        <f>'RAW MONTHLY'!H27</f>
        <v>0.61805555555555558</v>
      </c>
      <c r="J27" s="8">
        <f>'RAW MONTHLY'!I27</f>
        <v>0.6430555555555556</v>
      </c>
      <c r="K27" s="235">
        <f t="shared" si="2"/>
        <v>0.6430555555555556</v>
      </c>
      <c r="L27" s="16">
        <f t="shared" si="3"/>
        <v>0.6</v>
      </c>
      <c r="M27" s="16">
        <f t="shared" si="4"/>
        <v>15</v>
      </c>
      <c r="N27" s="236" t="str">
        <f t="shared" si="5"/>
        <v>15</v>
      </c>
      <c r="O27" s="16">
        <f>'RAW MONTHLY'!K27</f>
        <v>15</v>
      </c>
      <c r="P27" s="16" t="str">
        <f t="shared" si="6"/>
        <v>1</v>
      </c>
      <c r="Q27" s="241">
        <f>'RAW MONTHLY'!L27</f>
        <v>1</v>
      </c>
      <c r="R27" s="247"/>
      <c r="S27" s="242">
        <f t="shared" si="7"/>
        <v>0.6</v>
      </c>
      <c r="T27" s="6"/>
      <c r="V27" s="495" t="s">
        <v>270</v>
      </c>
      <c r="W27" s="495"/>
      <c r="X27" s="495"/>
      <c r="Y27" s="495"/>
      <c r="Z27" s="495"/>
      <c r="AA27" s="495" t="s">
        <v>271</v>
      </c>
      <c r="AB27" s="495"/>
      <c r="AC27" s="495"/>
      <c r="AD27" s="495"/>
      <c r="AE27" s="495"/>
      <c r="AF27" s="499" t="s">
        <v>300</v>
      </c>
      <c r="AG27" s="493" t="s">
        <v>301</v>
      </c>
      <c r="AH27" s="498" t="s">
        <v>302</v>
      </c>
      <c r="AI27" s="498" t="s">
        <v>303</v>
      </c>
      <c r="AJ27" s="497" t="s">
        <v>304</v>
      </c>
      <c r="AK27" s="497" t="s">
        <v>305</v>
      </c>
    </row>
    <row r="28" spans="1:38" ht="54" customHeight="1">
      <c r="A28" s="229">
        <f>'RAW MONTHLY'!A28</f>
        <v>44228</v>
      </c>
      <c r="B28" s="230" t="str">
        <f>'RAW MONTHLY'!C28</f>
        <v>APETE 33KV</v>
      </c>
      <c r="C28" s="5" t="str">
        <f t="shared" si="0"/>
        <v>1</v>
      </c>
      <c r="D28" s="5" t="str">
        <f>'RAW MONTHLY'!E28</f>
        <v>EDC L/S</v>
      </c>
      <c r="E28" s="5" t="str">
        <f t="shared" si="8"/>
        <v>L/S</v>
      </c>
      <c r="F28" s="6" t="s">
        <v>26</v>
      </c>
      <c r="G28" s="6">
        <v>7</v>
      </c>
      <c r="H28" s="17">
        <f t="shared" si="1"/>
        <v>0.30416666666666664</v>
      </c>
      <c r="I28" s="7">
        <f>'RAW MONTHLY'!H28</f>
        <v>0.30416666666666664</v>
      </c>
      <c r="J28" s="8">
        <f>'RAW MONTHLY'!I28</f>
        <v>0.72083333333333333</v>
      </c>
      <c r="K28" s="235">
        <f t="shared" si="2"/>
        <v>0.72083333333333333</v>
      </c>
      <c r="L28" s="16">
        <f t="shared" si="3"/>
        <v>10</v>
      </c>
      <c r="M28" s="16">
        <f t="shared" si="4"/>
        <v>9</v>
      </c>
      <c r="N28" s="236" t="str">
        <f t="shared" si="5"/>
        <v>9</v>
      </c>
      <c r="O28" s="16">
        <f>'RAW MONTHLY'!K28</f>
        <v>9</v>
      </c>
      <c r="P28" s="16" t="str">
        <f t="shared" si="6"/>
        <v>1</v>
      </c>
      <c r="Q28" s="241">
        <f>'RAW MONTHLY'!L28</f>
        <v>9306</v>
      </c>
      <c r="R28" s="247"/>
      <c r="S28" s="242">
        <f t="shared" si="7"/>
        <v>93060</v>
      </c>
      <c r="T28" s="6"/>
      <c r="V28" s="237" t="s">
        <v>280</v>
      </c>
      <c r="W28" s="238" t="s">
        <v>277</v>
      </c>
      <c r="X28" s="238" t="s">
        <v>278</v>
      </c>
      <c r="Y28" s="238" t="s">
        <v>279</v>
      </c>
      <c r="Z28" s="251" t="s">
        <v>306</v>
      </c>
      <c r="AA28" s="252" t="s">
        <v>280</v>
      </c>
      <c r="AB28" s="238" t="s">
        <v>277</v>
      </c>
      <c r="AC28" s="238" t="s">
        <v>278</v>
      </c>
      <c r="AD28" s="238" t="s">
        <v>279</v>
      </c>
      <c r="AE28" s="253" t="s">
        <v>306</v>
      </c>
      <c r="AF28" s="499"/>
      <c r="AG28" s="493"/>
      <c r="AH28" s="498"/>
      <c r="AI28" s="498"/>
      <c r="AJ28" s="497"/>
      <c r="AK28" s="497"/>
    </row>
    <row r="29" spans="1:38" ht="30" customHeight="1">
      <c r="A29" s="229">
        <f>'RAW MONTHLY'!A29</f>
        <v>44229</v>
      </c>
      <c r="B29" s="230" t="str">
        <f>'RAW MONTHLY'!C29</f>
        <v>AGODI 1 33KV</v>
      </c>
      <c r="C29" s="5" t="str">
        <f t="shared" si="0"/>
        <v>1</v>
      </c>
      <c r="D29" s="5" t="str">
        <f>'RAW MONTHLY'!E29</f>
        <v>EDC P/O</v>
      </c>
      <c r="E29" s="5" t="str">
        <f t="shared" si="8"/>
        <v>EDC</v>
      </c>
      <c r="F29" s="6" t="s">
        <v>26</v>
      </c>
      <c r="G29" s="6">
        <v>7</v>
      </c>
      <c r="H29" s="17">
        <f t="shared" si="1"/>
        <v>0.43263888888888885</v>
      </c>
      <c r="I29" s="7">
        <f>'RAW MONTHLY'!H29</f>
        <v>0.43263888888888885</v>
      </c>
      <c r="J29" s="8">
        <f>'RAW MONTHLY'!I29</f>
        <v>0.52638888888888891</v>
      </c>
      <c r="K29" s="235">
        <f t="shared" si="2"/>
        <v>0.52638888888888891</v>
      </c>
      <c r="L29" s="16">
        <f t="shared" si="3"/>
        <v>2.25</v>
      </c>
      <c r="M29" s="16">
        <f t="shared" si="4"/>
        <v>12.3</v>
      </c>
      <c r="N29" s="236" t="str">
        <f t="shared" si="5"/>
        <v>12.3</v>
      </c>
      <c r="O29" s="16">
        <f>'RAW MONTHLY'!K29</f>
        <v>12.3</v>
      </c>
      <c r="P29" s="16" t="str">
        <f t="shared" si="6"/>
        <v>1</v>
      </c>
      <c r="Q29" s="241">
        <f>'RAW MONTHLY'!L29</f>
        <v>227</v>
      </c>
      <c r="R29" s="248"/>
      <c r="S29" s="242">
        <f t="shared" si="7"/>
        <v>510.75</v>
      </c>
      <c r="T29" s="29"/>
      <c r="V29" s="240">
        <f>COUNTIFS(C$6:C$2000,"*1*",E$6:E$2000,"*E*",B$6:B$2000,"*LAN*")</f>
        <v>57</v>
      </c>
      <c r="W29" s="240">
        <f>COUNTIFS(C$6:C$2000,"*1*",E$6:E$2000,"*L*",B$6:B$2000,"*LAN*")</f>
        <v>7</v>
      </c>
      <c r="X29" s="240">
        <f>COUNTIFS(C$6:C$2000,"*1*",E$6:E$2000,"*P*",B$6:B$2000,"*LAN*")</f>
        <v>0</v>
      </c>
      <c r="Y29" s="240">
        <f>COUNTIFS(C$6:C$2000,"*1*",E$6:E$2000,"*F*",B$6:B$2000,"*LAN*")</f>
        <v>1</v>
      </c>
      <c r="Z29" s="240">
        <f>SUM(W29:Y29)</f>
        <v>8</v>
      </c>
      <c r="AA29" s="104">
        <f>SUMIFS(L$6:L$2000,E$6:E$2000,"*E*",B$6:B$2000,"*LAN*")</f>
        <v>61.68333333333333</v>
      </c>
      <c r="AB29" s="104">
        <f>SUMIFS(L$6:L$2000,E$6:E$2000,"*L*",B$6:B$2000,"*LAN*")</f>
        <v>4.8</v>
      </c>
      <c r="AC29" s="104">
        <f>SUMIFS(L$6:L$2000,E$6:E$2000,"*P*",B$6:B$2000,"*LAN*")</f>
        <v>0</v>
      </c>
      <c r="AD29" s="104">
        <f>SUMIFS(L$6:L$2000,E$6:E$2000,"*F*",B$6:B$2000,"*LAN*")</f>
        <v>0.35</v>
      </c>
      <c r="AE29" s="104">
        <f>SUM(AB29:AD29)</f>
        <v>5.1499999999999995</v>
      </c>
      <c r="AF29" s="429">
        <f t="array" ref="AF29">MAX(IF($B$6:$B$2000=AL26,$M$6:$M$2000))</f>
        <v>15</v>
      </c>
      <c r="AG29" s="254">
        <f>SUMIFS(S$6:S$2000,B$6:B$2000,"*LAN*")</f>
        <v>266254.30000000005</v>
      </c>
      <c r="AH29" s="254">
        <f>SUMIFS(S$6:S$2000,E$6:E$2000,"*E*",B$6:B$2000,"*LAN*")</f>
        <v>245602.80000000002</v>
      </c>
      <c r="AI29" s="254">
        <f>AG29-AH29</f>
        <v>20651.500000000029</v>
      </c>
      <c r="AJ29" s="254">
        <f>IFERROR(AH29/AA29,0)</f>
        <v>3981.6719805457988</v>
      </c>
      <c r="AK29" s="254">
        <f>IFERROR(AI29/AE29,0)</f>
        <v>4010.0000000000059</v>
      </c>
    </row>
    <row r="30" spans="1:38" ht="30" customHeight="1">
      <c r="A30" s="229">
        <f>'RAW MONTHLY'!A30</f>
        <v>44229</v>
      </c>
      <c r="B30" s="230" t="str">
        <f>'RAW MONTHLY'!C30</f>
        <v>ERUWA TOWN 33KV FDR</v>
      </c>
      <c r="C30" s="5" t="str">
        <f t="shared" si="0"/>
        <v/>
      </c>
      <c r="D30" s="5" t="str">
        <f>'RAW MONTHLY'!E30</f>
        <v>TCN/L/S</v>
      </c>
      <c r="E30" s="5" t="str">
        <f t="shared" si="8"/>
        <v>L/S</v>
      </c>
      <c r="F30" s="6">
        <v>99</v>
      </c>
      <c r="G30" s="6">
        <v>6</v>
      </c>
      <c r="H30" s="17">
        <f t="shared" si="1"/>
        <v>0</v>
      </c>
      <c r="I30" s="7">
        <f>'RAW MONTHLY'!H30</f>
        <v>0</v>
      </c>
      <c r="J30" s="8">
        <f>'RAW MONTHLY'!I30</f>
        <v>5.9027777777777783E-2</v>
      </c>
      <c r="K30" s="235">
        <f t="shared" si="2"/>
        <v>5.9027777777777783E-2</v>
      </c>
      <c r="L30" s="16">
        <f t="shared" si="3"/>
        <v>1.4166666666666667</v>
      </c>
      <c r="M30" s="16">
        <f t="shared" si="4"/>
        <v>0</v>
      </c>
      <c r="N30" s="236" t="str">
        <f t="shared" si="5"/>
        <v>0</v>
      </c>
      <c r="O30" s="16" t="str">
        <f>'RAW MONTHLY'!K30</f>
        <v>0MW</v>
      </c>
      <c r="P30" s="16" t="str">
        <f t="shared" si="6"/>
        <v>1</v>
      </c>
      <c r="Q30" s="241">
        <f>'RAW MONTHLY'!L30</f>
        <v>4000</v>
      </c>
      <c r="R30" s="248"/>
      <c r="S30" s="242">
        <f t="shared" si="7"/>
        <v>5666.666666666667</v>
      </c>
      <c r="T30" s="25"/>
    </row>
    <row r="31" spans="1:38" ht="30" customHeight="1">
      <c r="A31" s="229">
        <f>'RAW MONTHLY'!A31</f>
        <v>44229</v>
      </c>
      <c r="B31" s="230" t="str">
        <f>'RAW MONTHLY'!C31</f>
        <v>ERUWA TOWN 33KV FDR</v>
      </c>
      <c r="C31" s="5" t="str">
        <f t="shared" si="0"/>
        <v>1</v>
      </c>
      <c r="D31" s="5" t="str">
        <f>'RAW MONTHLY'!E31</f>
        <v>TCN/L/S</v>
      </c>
      <c r="E31" s="5" t="str">
        <f t="shared" si="8"/>
        <v>L/S</v>
      </c>
      <c r="F31" s="5" t="s">
        <v>26</v>
      </c>
      <c r="G31" s="5">
        <v>7</v>
      </c>
      <c r="H31" s="17">
        <f t="shared" si="1"/>
        <v>0.15972222222222224</v>
      </c>
      <c r="I31" s="7">
        <f>'RAW MONTHLY'!H31</f>
        <v>0.15972222222222224</v>
      </c>
      <c r="J31" s="8">
        <f>'RAW MONTHLY'!I31</f>
        <v>0.99930555555555556</v>
      </c>
      <c r="K31" s="235">
        <f t="shared" si="2"/>
        <v>0.99930555555555556</v>
      </c>
      <c r="L31" s="16">
        <f t="shared" si="3"/>
        <v>20.149999999999999</v>
      </c>
      <c r="M31" s="16">
        <f t="shared" si="4"/>
        <v>2.8</v>
      </c>
      <c r="N31" s="236" t="str">
        <f t="shared" si="5"/>
        <v>2.8</v>
      </c>
      <c r="O31" s="16" t="str">
        <f>'RAW MONTHLY'!K31</f>
        <v>2.8MW</v>
      </c>
      <c r="P31" s="16" t="str">
        <f t="shared" si="6"/>
        <v>0</v>
      </c>
      <c r="Q31" s="241">
        <f>'RAW MONTHLY'!L31</f>
        <v>0</v>
      </c>
      <c r="R31" s="249"/>
      <c r="S31" s="242">
        <f t="shared" si="7"/>
        <v>0</v>
      </c>
      <c r="T31" s="30"/>
    </row>
    <row r="32" spans="1:38" ht="30" customHeight="1">
      <c r="A32" s="229">
        <f>'RAW MONTHLY'!A32</f>
        <v>44229</v>
      </c>
      <c r="B32" s="230" t="str">
        <f>'RAW MONTHLY'!C32</f>
        <v>OMI-ADIO 33KV FDR</v>
      </c>
      <c r="C32" s="5" t="str">
        <f t="shared" si="0"/>
        <v>1</v>
      </c>
      <c r="D32" s="5" t="str">
        <f>'RAW MONTHLY'!E32</f>
        <v>TCN/L/S</v>
      </c>
      <c r="E32" s="5" t="str">
        <f t="shared" si="8"/>
        <v>L/S</v>
      </c>
      <c r="F32" s="5">
        <v>99</v>
      </c>
      <c r="G32" s="5">
        <v>7</v>
      </c>
      <c r="H32" s="17">
        <f t="shared" si="1"/>
        <v>0.20486111111111113</v>
      </c>
      <c r="I32" s="7">
        <f>'RAW MONTHLY'!H32</f>
        <v>0.20486111111111113</v>
      </c>
      <c r="J32" s="8">
        <f>'RAW MONTHLY'!I32</f>
        <v>0.46111111111111108</v>
      </c>
      <c r="K32" s="235">
        <f t="shared" si="2"/>
        <v>0.46111111111111108</v>
      </c>
      <c r="L32" s="16">
        <f t="shared" si="3"/>
        <v>6.15</v>
      </c>
      <c r="M32" s="16">
        <f t="shared" si="4"/>
        <v>7.5</v>
      </c>
      <c r="N32" s="236" t="str">
        <f t="shared" si="5"/>
        <v>7.5</v>
      </c>
      <c r="O32" s="16" t="str">
        <f>'RAW MONTHLY'!K32</f>
        <v>7.5MW</v>
      </c>
      <c r="P32" s="16" t="str">
        <f t="shared" si="6"/>
        <v>1</v>
      </c>
      <c r="Q32" s="241">
        <f>'RAW MONTHLY'!L32</f>
        <v>9634</v>
      </c>
      <c r="R32" s="249"/>
      <c r="S32" s="242">
        <f t="shared" si="7"/>
        <v>59249.100000000006</v>
      </c>
      <c r="T32" s="30"/>
      <c r="V32" s="494" t="s">
        <v>23</v>
      </c>
      <c r="W32" s="494"/>
      <c r="X32" s="494"/>
      <c r="Y32" s="494"/>
      <c r="Z32" s="494"/>
      <c r="AA32" s="494"/>
      <c r="AB32" s="494"/>
      <c r="AC32" s="494"/>
      <c r="AD32" s="494"/>
      <c r="AE32" s="494"/>
      <c r="AF32" s="494"/>
      <c r="AG32" s="494"/>
      <c r="AL32" s="412" t="s">
        <v>23</v>
      </c>
    </row>
    <row r="33" spans="1:38" ht="30" customHeight="1">
      <c r="A33" s="229">
        <f>'RAW MONTHLY'!A33</f>
        <v>44229</v>
      </c>
      <c r="B33" s="230" t="str">
        <f>'RAW MONTHLY'!C33</f>
        <v>ERUWA/LANLATE 33KV FDR</v>
      </c>
      <c r="C33" s="5" t="str">
        <f t="shared" si="0"/>
        <v>1</v>
      </c>
      <c r="D33" s="5" t="str">
        <f>'RAW MONTHLY'!E33</f>
        <v>EDC/O/C</v>
      </c>
      <c r="E33" s="5" t="str">
        <f t="shared" si="8"/>
        <v>EDC</v>
      </c>
      <c r="F33" s="5">
        <v>99</v>
      </c>
      <c r="G33" s="5">
        <v>6</v>
      </c>
      <c r="H33" s="17">
        <f t="shared" si="1"/>
        <v>0.55902777777777779</v>
      </c>
      <c r="I33" s="7">
        <f>'RAW MONTHLY'!H33</f>
        <v>0.55902777777777779</v>
      </c>
      <c r="J33" s="8">
        <f>'RAW MONTHLY'!I33</f>
        <v>0.60416666666666663</v>
      </c>
      <c r="K33" s="235">
        <f t="shared" si="2"/>
        <v>0.60416666666666663</v>
      </c>
      <c r="L33" s="16">
        <f t="shared" si="3"/>
        <v>1.0833333333333333</v>
      </c>
      <c r="M33" s="16">
        <f t="shared" si="4"/>
        <v>6.5</v>
      </c>
      <c r="N33" s="236" t="str">
        <f t="shared" si="5"/>
        <v>6.5</v>
      </c>
      <c r="O33" s="16" t="str">
        <f>'RAW MONTHLY'!K33</f>
        <v>6.5MW</v>
      </c>
      <c r="P33" s="16" t="str">
        <f t="shared" si="6"/>
        <v>1</v>
      </c>
      <c r="Q33" s="241">
        <f>'RAW MONTHLY'!L33</f>
        <v>4010</v>
      </c>
      <c r="R33" s="249"/>
      <c r="S33" s="242">
        <f t="shared" si="7"/>
        <v>4344.1666666666661</v>
      </c>
      <c r="T33" s="30"/>
      <c r="V33" s="495" t="s">
        <v>270</v>
      </c>
      <c r="W33" s="495"/>
      <c r="X33" s="495"/>
      <c r="Y33" s="495"/>
      <c r="Z33" s="495"/>
      <c r="AA33" s="495" t="s">
        <v>271</v>
      </c>
      <c r="AB33" s="495"/>
      <c r="AC33" s="495"/>
      <c r="AD33" s="495"/>
      <c r="AE33" s="495"/>
      <c r="AF33" s="499" t="s">
        <v>300</v>
      </c>
      <c r="AG33" s="493" t="s">
        <v>301</v>
      </c>
      <c r="AH33" s="498" t="s">
        <v>302</v>
      </c>
      <c r="AI33" s="498" t="s">
        <v>303</v>
      </c>
      <c r="AJ33" s="497" t="s">
        <v>304</v>
      </c>
      <c r="AK33" s="497" t="s">
        <v>305</v>
      </c>
    </row>
    <row r="34" spans="1:38" ht="61.5" customHeight="1">
      <c r="A34" s="229">
        <f>'RAW MONTHLY'!A34</f>
        <v>44229</v>
      </c>
      <c r="B34" s="230" t="str">
        <f>'RAW MONTHLY'!C34</f>
        <v>OMI-ADIO 33KV FDR</v>
      </c>
      <c r="C34" s="5" t="str">
        <f t="shared" si="0"/>
        <v>1</v>
      </c>
      <c r="D34" s="5" t="str">
        <f>'RAW MONTHLY'!E34</f>
        <v>EDC/F/O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0.55902777777777779</v>
      </c>
      <c r="I34" s="7">
        <f>'RAW MONTHLY'!H34</f>
        <v>0.55902777777777779</v>
      </c>
      <c r="J34" s="8">
        <f>'RAW MONTHLY'!I34</f>
        <v>0.6069444444444444</v>
      </c>
      <c r="K34" s="235">
        <f t="shared" si="2"/>
        <v>0.6069444444444444</v>
      </c>
      <c r="L34" s="16">
        <f t="shared" si="3"/>
        <v>1.1499999999999999</v>
      </c>
      <c r="M34" s="16">
        <f t="shared" si="4"/>
        <v>2</v>
      </c>
      <c r="N34" s="236" t="str">
        <f t="shared" si="5"/>
        <v>2</v>
      </c>
      <c r="O34" s="16" t="str">
        <f>'RAW MONTHLY'!K34</f>
        <v>2MW</v>
      </c>
      <c r="P34" s="16" t="str">
        <f t="shared" si="6"/>
        <v>1</v>
      </c>
      <c r="Q34" s="241">
        <f>'RAW MONTHLY'!L34</f>
        <v>9634</v>
      </c>
      <c r="R34" s="249"/>
      <c r="S34" s="242">
        <f t="shared" si="7"/>
        <v>11079.099999999999</v>
      </c>
      <c r="T34" s="30"/>
      <c r="V34" s="237" t="s">
        <v>280</v>
      </c>
      <c r="W34" s="238" t="s">
        <v>277</v>
      </c>
      <c r="X34" s="238" t="s">
        <v>278</v>
      </c>
      <c r="Y34" s="238" t="s">
        <v>279</v>
      </c>
      <c r="Z34" s="251" t="s">
        <v>306</v>
      </c>
      <c r="AA34" s="252" t="s">
        <v>280</v>
      </c>
      <c r="AB34" s="238" t="s">
        <v>277</v>
      </c>
      <c r="AC34" s="238" t="s">
        <v>278</v>
      </c>
      <c r="AD34" s="238" t="s">
        <v>279</v>
      </c>
      <c r="AE34" s="253" t="s">
        <v>306</v>
      </c>
      <c r="AF34" s="499"/>
      <c r="AG34" s="493"/>
      <c r="AH34" s="498"/>
      <c r="AI34" s="498"/>
      <c r="AJ34" s="497"/>
      <c r="AK34" s="497"/>
    </row>
    <row r="35" spans="1:38" ht="30" customHeight="1">
      <c r="A35" s="229">
        <f>'RAW MONTHLY'!A35</f>
        <v>44229</v>
      </c>
      <c r="B35" s="230" t="str">
        <f>'RAW MONTHLY'!C35</f>
        <v>OMI-ADIO 33KV FDR</v>
      </c>
      <c r="C35" s="5" t="str">
        <f t="shared" si="0"/>
        <v>1</v>
      </c>
      <c r="D35" s="5" t="str">
        <f>'RAW MONTHLY'!E35</f>
        <v>TCN/L/S</v>
      </c>
      <c r="E35" s="5" t="str">
        <f t="shared" si="8"/>
        <v>L/S</v>
      </c>
      <c r="F35" s="5" t="s">
        <v>26</v>
      </c>
      <c r="G35" s="5">
        <v>7</v>
      </c>
      <c r="H35" s="17">
        <f t="shared" si="1"/>
        <v>0.78333333333333333</v>
      </c>
      <c r="I35" s="7">
        <f>'RAW MONTHLY'!H35</f>
        <v>0.78333333333333333</v>
      </c>
      <c r="J35" s="8">
        <f>'RAW MONTHLY'!I35</f>
        <v>0.97569444444444453</v>
      </c>
      <c r="K35" s="235">
        <f t="shared" si="2"/>
        <v>0.97569444444444453</v>
      </c>
      <c r="L35" s="16">
        <f t="shared" si="3"/>
        <v>4.6166666666666671</v>
      </c>
      <c r="M35" s="16">
        <f t="shared" si="4"/>
        <v>7.5</v>
      </c>
      <c r="N35" s="236" t="str">
        <f t="shared" si="5"/>
        <v>7.5</v>
      </c>
      <c r="O35" s="16" t="str">
        <f>'RAW MONTHLY'!K35</f>
        <v>7.5MW</v>
      </c>
      <c r="P35" s="16" t="str">
        <f t="shared" si="6"/>
        <v>1</v>
      </c>
      <c r="Q35" s="241">
        <f>'RAW MONTHLY'!L35</f>
        <v>9634</v>
      </c>
      <c r="R35" s="249"/>
      <c r="S35" s="242">
        <f t="shared" si="7"/>
        <v>44476.966666666674</v>
      </c>
      <c r="T35" s="30"/>
      <c r="V35" s="240">
        <f>COUNTIFS(C$6:C$2000,"*1*",E$6:E$2000,"*E*",B$6:B$2000,"*EXP*")</f>
        <v>27</v>
      </c>
      <c r="W35" s="240">
        <f>COUNTIFS(C$6:C$2000,"*1*",E$6:E$2000,"*L*",B$6:B$2000,"*EXP*")</f>
        <v>1</v>
      </c>
      <c r="X35" s="240">
        <f>COUNTIFS(C$6:C$2000,"*1*",E$6:E$2000,"*P*",B$6:B$2000,"*EXP*")</f>
        <v>0</v>
      </c>
      <c r="Y35" s="240">
        <f>COUNTIFS(C$6:C$2000,"*1*",E$6:E$2000,"*F*",B$6:B$2000,"*EXP*")</f>
        <v>1</v>
      </c>
      <c r="Z35" s="240">
        <f>SUM(W35:Y35)</f>
        <v>2</v>
      </c>
      <c r="AA35" s="104">
        <f>SUMIFS(L$6:L$2000,E$6:E$2000,"*E*",B$6:B$2000,"*EXP*")</f>
        <v>46.43333333333333</v>
      </c>
      <c r="AB35" s="104">
        <f>SUMIFS(L$6:L$2000,E$6:E$2000,"*L*",B$6:B$2000,"*EXP*")</f>
        <v>0.6</v>
      </c>
      <c r="AC35" s="104">
        <f>SUMIFS(L$6:L$2000,E$6:E$2000,"*P*",B$6:B$2000,"*EXP*")</f>
        <v>0</v>
      </c>
      <c r="AD35" s="104">
        <f>SUMIFS(L$6:L$2000,E$6:E$2000,"*F*",B$6:B$2000,"*EXP*")</f>
        <v>0.83333333333333337</v>
      </c>
      <c r="AE35" s="104">
        <f>SUM(AB35:AD35)</f>
        <v>1.4333333333333333</v>
      </c>
      <c r="AF35" s="429">
        <f t="array" ref="AF35">MAX(IF($B$6:$B$2000=AL32,$M$6:$M$2000))</f>
        <v>17</v>
      </c>
      <c r="AG35" s="254">
        <f>SUMIFS(S$6:S$2000,B$6:B$2000,"*EXP*")</f>
        <v>41.18333333333333</v>
      </c>
      <c r="AH35" s="254">
        <f>SUMIFS(S$6:S$2000,E$6:E$2000,"*E*",B$6:B$2000,"*EXP*")</f>
        <v>39.749999999999993</v>
      </c>
      <c r="AI35" s="254">
        <f>AG35-AH35</f>
        <v>1.4333333333333371</v>
      </c>
      <c r="AJ35" s="254">
        <f>IFERROR(AH35/AA35,0)</f>
        <v>0.85606604450825552</v>
      </c>
      <c r="AK35" s="254">
        <f>IFERROR(AI35/AE35,0)</f>
        <v>1.0000000000000027</v>
      </c>
    </row>
    <row r="36" spans="1:38" ht="30" customHeight="1">
      <c r="A36" s="229">
        <f>'RAW MONTHLY'!A36</f>
        <v>44257</v>
      </c>
      <c r="B36" s="230" t="str">
        <f>'RAW MONTHLY'!C36</f>
        <v>OLUYOLE 33KV</v>
      </c>
      <c r="C36" s="5" t="str">
        <f t="shared" si="0"/>
        <v>1</v>
      </c>
      <c r="D36" s="5" t="str">
        <f>'RAW MONTHLY'!E36</f>
        <v>EDC F/O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0.26527777777777778</v>
      </c>
      <c r="I36" s="7">
        <f>'RAW MONTHLY'!H36</f>
        <v>0.26527777777777778</v>
      </c>
      <c r="J36" s="8">
        <f>'RAW MONTHLY'!I36</f>
        <v>0.27430555555555552</v>
      </c>
      <c r="K36" s="235">
        <f t="shared" si="2"/>
        <v>0.27430555555555552</v>
      </c>
      <c r="L36" s="16">
        <f t="shared" si="3"/>
        <v>0.21666666666666667</v>
      </c>
      <c r="M36" s="16">
        <f t="shared" si="4"/>
        <v>20</v>
      </c>
      <c r="N36" s="236" t="str">
        <f t="shared" si="5"/>
        <v>20</v>
      </c>
      <c r="O36" s="16">
        <f>'RAW MONTHLY'!K36</f>
        <v>20</v>
      </c>
      <c r="P36" s="16" t="str">
        <f t="shared" si="6"/>
        <v>1</v>
      </c>
      <c r="Q36" s="241">
        <f>'RAW MONTHLY'!L36</f>
        <v>14</v>
      </c>
      <c r="R36" s="5"/>
      <c r="S36" s="242">
        <f t="shared" si="7"/>
        <v>3.0333333333333332</v>
      </c>
      <c r="T36" s="30"/>
    </row>
    <row r="37" spans="1:38" ht="30" customHeight="1">
      <c r="A37" s="229">
        <f>'RAW MONTHLY'!A37</f>
        <v>44257</v>
      </c>
      <c r="B37" s="230" t="str">
        <f>'RAW MONTHLY'!C37</f>
        <v>LIBERTY 33KV</v>
      </c>
      <c r="C37" s="5" t="str">
        <f t="shared" si="0"/>
        <v>1</v>
      </c>
      <c r="D37" s="5" t="str">
        <f>'RAW MONTHLY'!E37</f>
        <v>EDC F/O</v>
      </c>
      <c r="E37" s="5" t="str">
        <f t="shared" si="8"/>
        <v>EDC</v>
      </c>
      <c r="F37" s="5" t="s">
        <v>26</v>
      </c>
      <c r="G37" s="5">
        <v>7</v>
      </c>
      <c r="H37" s="17">
        <f t="shared" si="1"/>
        <v>0.61249999999999993</v>
      </c>
      <c r="I37" s="7">
        <f>'RAW MONTHLY'!H37</f>
        <v>0.61249999999999993</v>
      </c>
      <c r="J37" s="8">
        <f>'RAW MONTHLY'!I37</f>
        <v>0.71805555555555556</v>
      </c>
      <c r="K37" s="235">
        <f t="shared" si="2"/>
        <v>0.71805555555555556</v>
      </c>
      <c r="L37" s="16">
        <f t="shared" si="3"/>
        <v>2.5333333333333332</v>
      </c>
      <c r="M37" s="16">
        <f t="shared" si="4"/>
        <v>5</v>
      </c>
      <c r="N37" s="236" t="str">
        <f t="shared" si="5"/>
        <v>5</v>
      </c>
      <c r="O37" s="16">
        <f>'RAW MONTHLY'!K37</f>
        <v>5</v>
      </c>
      <c r="P37" s="16" t="str">
        <f t="shared" si="6"/>
        <v>1</v>
      </c>
      <c r="Q37" s="241">
        <f>'RAW MONTHLY'!L37</f>
        <v>11</v>
      </c>
      <c r="R37" s="234"/>
      <c r="S37" s="242">
        <f t="shared" si="7"/>
        <v>27.866666666666667</v>
      </c>
      <c r="T37" s="35"/>
    </row>
    <row r="38" spans="1:38" ht="30" customHeight="1">
      <c r="A38" s="229">
        <f>'RAW MONTHLY'!A38</f>
        <v>44229</v>
      </c>
      <c r="B38" s="230" t="str">
        <f>'RAW MONTHLY'!C38</f>
        <v>ERUWA TOWN 33KV FDR</v>
      </c>
      <c r="C38" s="5" t="str">
        <f t="shared" si="0"/>
        <v>1</v>
      </c>
      <c r="D38" s="5" t="str">
        <f>'RAW MONTHLY'!E38</f>
        <v>TCN/L/S</v>
      </c>
      <c r="E38" s="5" t="str">
        <f t="shared" si="8"/>
        <v>L/S</v>
      </c>
      <c r="F38" s="5" t="s">
        <v>26</v>
      </c>
      <c r="G38" s="5">
        <v>7</v>
      </c>
      <c r="H38" s="17">
        <f t="shared" si="1"/>
        <v>0.15972222222222224</v>
      </c>
      <c r="I38" s="7">
        <f>'RAW MONTHLY'!H38</f>
        <v>0.15972222222222224</v>
      </c>
      <c r="J38" s="8">
        <f>'RAW MONTHLY'!I38</f>
        <v>0.99930555555555556</v>
      </c>
      <c r="K38" s="235">
        <f t="shared" si="2"/>
        <v>0.99930555555555556</v>
      </c>
      <c r="L38" s="16">
        <f t="shared" si="3"/>
        <v>20.149999999999999</v>
      </c>
      <c r="M38" s="16">
        <f t="shared" si="4"/>
        <v>2.8</v>
      </c>
      <c r="N38" s="236" t="str">
        <f t="shared" si="5"/>
        <v>2.8</v>
      </c>
      <c r="O38" s="16" t="str">
        <f>'RAW MONTHLY'!K38</f>
        <v>2.8MW</v>
      </c>
      <c r="P38" s="16" t="str">
        <f t="shared" si="6"/>
        <v>0</v>
      </c>
      <c r="Q38" s="241">
        <f>'RAW MONTHLY'!L38</f>
        <v>4000</v>
      </c>
      <c r="R38" s="5"/>
      <c r="S38" s="242">
        <f t="shared" si="7"/>
        <v>0</v>
      </c>
      <c r="T38" s="35"/>
      <c r="V38" s="494" t="s">
        <v>20</v>
      </c>
      <c r="W38" s="494"/>
      <c r="X38" s="494"/>
      <c r="Y38" s="494"/>
      <c r="Z38" s="494"/>
      <c r="AA38" s="494"/>
      <c r="AB38" s="494"/>
      <c r="AC38" s="494"/>
      <c r="AD38" s="494"/>
      <c r="AE38" s="494"/>
      <c r="AF38" s="494"/>
      <c r="AG38" s="494"/>
      <c r="AL38" s="412" t="s">
        <v>20</v>
      </c>
    </row>
    <row r="39" spans="1:38" ht="30" customHeight="1">
      <c r="A39" s="229">
        <f>'RAW MONTHLY'!A39</f>
        <v>44257</v>
      </c>
      <c r="B39" s="230" t="str">
        <f>'RAW MONTHLY'!C39</f>
        <v>OMI-ADIO 33KV FDR</v>
      </c>
      <c r="C39" s="5" t="str">
        <f t="shared" si="0"/>
        <v>1</v>
      </c>
      <c r="D39" s="5" t="str">
        <f>'RAW MONTHLY'!E39</f>
        <v>TCN/L/S</v>
      </c>
      <c r="E39" s="5" t="str">
        <f t="shared" si="8"/>
        <v>L/S</v>
      </c>
      <c r="F39" s="5" t="s">
        <v>26</v>
      </c>
      <c r="G39" s="5">
        <v>7</v>
      </c>
      <c r="H39" s="17">
        <f t="shared" si="1"/>
        <v>0.22847222222222222</v>
      </c>
      <c r="I39" s="7">
        <f>'RAW MONTHLY'!H39</f>
        <v>0.22847222222222222</v>
      </c>
      <c r="J39" s="8">
        <f>'RAW MONTHLY'!I39</f>
        <v>0.66805555555555562</v>
      </c>
      <c r="K39" s="235">
        <f t="shared" si="2"/>
        <v>0.66805555555555562</v>
      </c>
      <c r="L39" s="16">
        <f t="shared" si="3"/>
        <v>10.55</v>
      </c>
      <c r="M39" s="16">
        <f t="shared" si="4"/>
        <v>8</v>
      </c>
      <c r="N39" s="236" t="str">
        <f t="shared" si="5"/>
        <v>8</v>
      </c>
      <c r="O39" s="16" t="str">
        <f>'RAW MONTHLY'!K39</f>
        <v>8MW</v>
      </c>
      <c r="P39" s="16" t="str">
        <f t="shared" si="6"/>
        <v>1</v>
      </c>
      <c r="Q39" s="241">
        <f>'RAW MONTHLY'!L39</f>
        <v>9634</v>
      </c>
      <c r="R39" s="5"/>
      <c r="S39" s="242">
        <f t="shared" si="7"/>
        <v>101638.70000000001</v>
      </c>
      <c r="T39" s="35"/>
      <c r="V39" s="495" t="s">
        <v>270</v>
      </c>
      <c r="W39" s="495"/>
      <c r="X39" s="495"/>
      <c r="Y39" s="495"/>
      <c r="Z39" s="495"/>
      <c r="AA39" s="495" t="s">
        <v>271</v>
      </c>
      <c r="AB39" s="495"/>
      <c r="AC39" s="495"/>
      <c r="AD39" s="495"/>
      <c r="AE39" s="495"/>
      <c r="AF39" s="499" t="s">
        <v>300</v>
      </c>
      <c r="AG39" s="493" t="s">
        <v>301</v>
      </c>
      <c r="AH39" s="498" t="s">
        <v>302</v>
      </c>
      <c r="AI39" s="498" t="s">
        <v>303</v>
      </c>
      <c r="AJ39" s="497" t="s">
        <v>304</v>
      </c>
      <c r="AK39" s="497" t="s">
        <v>305</v>
      </c>
    </row>
    <row r="40" spans="1:38" ht="61.5" customHeight="1">
      <c r="A40" s="229">
        <f>'RAW MONTHLY'!A40</f>
        <v>44257</v>
      </c>
      <c r="B40" s="230" t="str">
        <f>'RAW MONTHLY'!C40</f>
        <v>ERUWA/LANLATE 33KV FDR</v>
      </c>
      <c r="C40" s="5" t="str">
        <f t="shared" si="0"/>
        <v>1</v>
      </c>
      <c r="D40" s="5" t="str">
        <f>'RAW MONTHLY'!E40</f>
        <v>EDC/P/O</v>
      </c>
      <c r="E40" s="5" t="str">
        <f t="shared" si="8"/>
        <v>EDC</v>
      </c>
      <c r="F40" s="5" t="s">
        <v>26</v>
      </c>
      <c r="G40" s="5">
        <v>7</v>
      </c>
      <c r="H40" s="17">
        <f t="shared" si="1"/>
        <v>0.60763888888888895</v>
      </c>
      <c r="I40" s="7">
        <f>'RAW MONTHLY'!H40</f>
        <v>0.60763888888888895</v>
      </c>
      <c r="J40" s="8">
        <f>'RAW MONTHLY'!I40</f>
        <v>0.63263888888888886</v>
      </c>
      <c r="K40" s="235">
        <f t="shared" si="2"/>
        <v>0.63263888888888886</v>
      </c>
      <c r="L40" s="16">
        <f t="shared" si="3"/>
        <v>0.6</v>
      </c>
      <c r="M40" s="16">
        <f t="shared" si="4"/>
        <v>1</v>
      </c>
      <c r="N40" s="236" t="str">
        <f t="shared" si="5"/>
        <v>1</v>
      </c>
      <c r="O40" s="16" t="str">
        <f>'RAW MONTHLY'!K40</f>
        <v>1MW</v>
      </c>
      <c r="P40" s="16" t="str">
        <f t="shared" si="6"/>
        <v>1</v>
      </c>
      <c r="Q40" s="241">
        <f>'RAW MONTHLY'!L40</f>
        <v>4010</v>
      </c>
      <c r="R40" s="5"/>
      <c r="S40" s="242">
        <f t="shared" si="7"/>
        <v>2406</v>
      </c>
      <c r="T40" s="35"/>
      <c r="V40" s="237" t="s">
        <v>280</v>
      </c>
      <c r="W40" s="238" t="s">
        <v>277</v>
      </c>
      <c r="X40" s="238" t="s">
        <v>278</v>
      </c>
      <c r="Y40" s="238" t="s">
        <v>279</v>
      </c>
      <c r="Z40" s="251" t="s">
        <v>306</v>
      </c>
      <c r="AA40" s="252" t="s">
        <v>280</v>
      </c>
      <c r="AB40" s="238" t="s">
        <v>277</v>
      </c>
      <c r="AC40" s="238" t="s">
        <v>278</v>
      </c>
      <c r="AD40" s="238" t="s">
        <v>279</v>
      </c>
      <c r="AE40" s="253" t="s">
        <v>306</v>
      </c>
      <c r="AF40" s="499"/>
      <c r="AG40" s="493"/>
      <c r="AH40" s="498"/>
      <c r="AI40" s="498"/>
      <c r="AJ40" s="497"/>
      <c r="AK40" s="497"/>
    </row>
    <row r="41" spans="1:38" ht="30" customHeight="1">
      <c r="A41" s="229">
        <f>'RAW MONTHLY'!A41</f>
        <v>44257</v>
      </c>
      <c r="B41" s="230" t="str">
        <f>'RAW MONTHLY'!C41</f>
        <v>ERUWA/LANLATE 33KV FDR</v>
      </c>
      <c r="C41" s="5" t="str">
        <f t="shared" si="0"/>
        <v>1</v>
      </c>
      <c r="D41" s="5" t="str">
        <f>'RAW MONTHLY'!E41</f>
        <v>EDC/E/F</v>
      </c>
      <c r="E41" s="5" t="str">
        <f t="shared" si="8"/>
        <v>EDC</v>
      </c>
      <c r="F41" s="5" t="s">
        <v>26</v>
      </c>
      <c r="G41" s="5">
        <v>7</v>
      </c>
      <c r="H41" s="17">
        <f t="shared" si="1"/>
        <v>0.6381944444444444</v>
      </c>
      <c r="I41" s="7">
        <f>'RAW MONTHLY'!H41</f>
        <v>0.6381944444444444</v>
      </c>
      <c r="J41" s="8">
        <f>'RAW MONTHLY'!I41</f>
        <v>0.64652777777777781</v>
      </c>
      <c r="K41" s="235">
        <f t="shared" si="2"/>
        <v>0.64652777777777781</v>
      </c>
      <c r="L41" s="16">
        <f t="shared" si="3"/>
        <v>0.2</v>
      </c>
      <c r="M41" s="16">
        <f t="shared" si="4"/>
        <v>1</v>
      </c>
      <c r="N41" s="236" t="str">
        <f t="shared" si="5"/>
        <v>1</v>
      </c>
      <c r="O41" s="16" t="str">
        <f>'RAW MONTHLY'!K41</f>
        <v>1MW</v>
      </c>
      <c r="P41" s="16" t="str">
        <f t="shared" si="6"/>
        <v>1</v>
      </c>
      <c r="Q41" s="241">
        <f>'RAW MONTHLY'!L41</f>
        <v>4010</v>
      </c>
      <c r="R41" s="5"/>
      <c r="S41" s="242">
        <f t="shared" si="7"/>
        <v>802</v>
      </c>
      <c r="T41" s="36"/>
      <c r="V41" s="240">
        <f>COUNTIFS(C$6:C$2000,"*1*",E$6:E$2000,"*E*",B$6:B$2000,"*INT*")</f>
        <v>36</v>
      </c>
      <c r="W41" s="240">
        <f>COUNTIFS(C$6:C$2000,"*1*",E$6:E$2000,"*L*",B$6:B$2000,"*INT*")</f>
        <v>2</v>
      </c>
      <c r="X41" s="240">
        <f>COUNTIFS(C$6:C$2000,"*1*",E$6:E$2000,"*P*",B$6:B$2000,"*INT*")</f>
        <v>2</v>
      </c>
      <c r="Y41" s="240">
        <f>COUNTIFS(C$6:C$2000,"*1*",E$6:E$2000,"*F*",B$6:B$2000,"*INT*")</f>
        <v>3</v>
      </c>
      <c r="Z41" s="240">
        <f>SUM(W41:Y41)</f>
        <v>7</v>
      </c>
      <c r="AA41" s="104">
        <f>SUMIFS(L$6:L$2000,E$6:E$2000,"*E*",B$6:B$2000,"*INT*")</f>
        <v>51.283333333333339</v>
      </c>
      <c r="AB41" s="104">
        <f>SUMIFS(L$6:L$2000,E$6:E$2000,"*L*",B$6:B$2000,"*INT*")</f>
        <v>0.78333333333333333</v>
      </c>
      <c r="AC41" s="104">
        <f>SUMIFS(L$6:L$2000,E$6:E$2000,"*P*",B$6:B$2000,"*INT*")</f>
        <v>1.2</v>
      </c>
      <c r="AD41" s="104">
        <f>SUMIFS(L$6:L$2000,E$6:E$2000,"*F*",B$6:B$2000,"*INT*")</f>
        <v>3.8166666666666664</v>
      </c>
      <c r="AE41" s="104">
        <f>SUM(AB41:AD41)</f>
        <v>5.8</v>
      </c>
      <c r="AF41" s="429">
        <f t="array" ref="AF41">MAX(IF($B$6:$B$2000=AL38,$M$6:$M$2000))</f>
        <v>18</v>
      </c>
      <c r="AG41" s="254">
        <f>SUMIFS(S$6:S$2000,B$6:B$2000,"*INT*")</f>
        <v>28085</v>
      </c>
      <c r="AH41" s="254">
        <f>SUMIFS(S$6:S$2000,E$6:E$2000,"*E*",B$6:B$2000,"*INT*")</f>
        <v>25231.4</v>
      </c>
      <c r="AI41" s="254">
        <f>AG41-AH41</f>
        <v>2853.5999999999985</v>
      </c>
      <c r="AJ41" s="254">
        <f>IFERROR(AH41/AA41,0)</f>
        <v>492</v>
      </c>
      <c r="AK41" s="254">
        <f>IFERROR(AI41/AE41,0)</f>
        <v>491.99999999999977</v>
      </c>
    </row>
    <row r="42" spans="1:38" ht="30" customHeight="1">
      <c r="A42" s="229">
        <f>'RAW MONTHLY'!A42</f>
        <v>44257</v>
      </c>
      <c r="B42" s="230" t="str">
        <f>'RAW MONTHLY'!C42</f>
        <v>APATA 33KV FDR</v>
      </c>
      <c r="C42" s="5" t="str">
        <f t="shared" si="0"/>
        <v>1</v>
      </c>
      <c r="D42" s="5" t="str">
        <f>'RAW MONTHLY'!E42</f>
        <v>EDC/E/F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0.6381944444444444</v>
      </c>
      <c r="I42" s="7">
        <f>'RAW MONTHLY'!H42</f>
        <v>0.6381944444444444</v>
      </c>
      <c r="J42" s="8">
        <f>'RAW MONTHLY'!I42</f>
        <v>0.64583333333333337</v>
      </c>
      <c r="K42" s="235">
        <f t="shared" si="2"/>
        <v>0.64583333333333337</v>
      </c>
      <c r="L42" s="16">
        <f t="shared" si="3"/>
        <v>0.18333333333333332</v>
      </c>
      <c r="M42" s="16">
        <f t="shared" si="4"/>
        <v>9</v>
      </c>
      <c r="N42" s="236" t="str">
        <f t="shared" si="5"/>
        <v>9</v>
      </c>
      <c r="O42" s="16" t="str">
        <f>'RAW MONTHLY'!K42</f>
        <v>9MW</v>
      </c>
      <c r="P42" s="16" t="str">
        <f t="shared" si="6"/>
        <v>1</v>
      </c>
      <c r="Q42" s="241">
        <f>'RAW MONTHLY'!L42</f>
        <v>117</v>
      </c>
      <c r="R42" s="5"/>
      <c r="S42" s="242">
        <f t="shared" si="7"/>
        <v>21.45</v>
      </c>
      <c r="T42" s="36"/>
    </row>
    <row r="43" spans="1:38" ht="30" customHeight="1">
      <c r="A43" s="229">
        <f>'RAW MONTHLY'!A43</f>
        <v>44257</v>
      </c>
      <c r="B43" s="230" t="str">
        <f>'RAW MONTHLY'!C43</f>
        <v>OMI-ADIO 33KV FDR</v>
      </c>
      <c r="C43" s="5" t="str">
        <f t="shared" si="0"/>
        <v>1</v>
      </c>
      <c r="D43" s="5" t="str">
        <f>'RAW MONTHLY'!E43</f>
        <v>TCN/L/S</v>
      </c>
      <c r="E43" s="5" t="str">
        <f t="shared" si="8"/>
        <v>L/S</v>
      </c>
      <c r="F43" s="5">
        <v>99</v>
      </c>
      <c r="G43" s="5" t="s">
        <v>293</v>
      </c>
      <c r="H43" s="17">
        <f t="shared" si="1"/>
        <v>0.67361111111111116</v>
      </c>
      <c r="I43" s="7">
        <f>'RAW MONTHLY'!H43</f>
        <v>0.67361111111111116</v>
      </c>
      <c r="J43" s="8">
        <f>'RAW MONTHLY'!I43</f>
        <v>0.99930555555555556</v>
      </c>
      <c r="K43" s="235">
        <f t="shared" si="2"/>
        <v>0.99930555555555556</v>
      </c>
      <c r="L43" s="16">
        <f t="shared" si="3"/>
        <v>7.8166666666666664</v>
      </c>
      <c r="M43" s="16">
        <f t="shared" si="4"/>
        <v>7</v>
      </c>
      <c r="N43" s="236" t="str">
        <f t="shared" si="5"/>
        <v>7</v>
      </c>
      <c r="O43" s="16" t="str">
        <f>'RAW MONTHLY'!K43</f>
        <v>7MW</v>
      </c>
      <c r="P43" s="16" t="str">
        <f t="shared" si="6"/>
        <v>0</v>
      </c>
      <c r="Q43" s="241">
        <f>'RAW MONTHLY'!L43</f>
        <v>0</v>
      </c>
      <c r="R43" s="250"/>
      <c r="S43" s="242">
        <f t="shared" si="7"/>
        <v>0</v>
      </c>
      <c r="T43" s="37"/>
    </row>
    <row r="44" spans="1:38" ht="30" customHeight="1">
      <c r="A44" s="229">
        <f>'RAW MONTHLY'!A44</f>
        <v>44230</v>
      </c>
      <c r="B44" s="230" t="str">
        <f>'RAW MONTHLY'!C44</f>
        <v>APETE 33KV</v>
      </c>
      <c r="C44" s="5" t="str">
        <f t="shared" si="0"/>
        <v>1</v>
      </c>
      <c r="D44" s="5" t="str">
        <f>'RAW MONTHLY'!E44</f>
        <v xml:space="preserve">EDC L/S </v>
      </c>
      <c r="E44" s="5" t="b">
        <f t="shared" si="8"/>
        <v>0</v>
      </c>
      <c r="F44" s="5">
        <v>99</v>
      </c>
      <c r="G44" s="5" t="s">
        <v>143</v>
      </c>
      <c r="H44" s="17">
        <f t="shared" si="1"/>
        <v>0.22430555555555556</v>
      </c>
      <c r="I44" s="7">
        <f>'RAW MONTHLY'!H44</f>
        <v>0.22430555555555556</v>
      </c>
      <c r="J44" s="8">
        <f>'RAW MONTHLY'!I44</f>
        <v>0.43888888888888888</v>
      </c>
      <c r="K44" s="235">
        <f t="shared" si="2"/>
        <v>0.43888888888888888</v>
      </c>
      <c r="L44" s="16">
        <f t="shared" si="3"/>
        <v>5.15</v>
      </c>
      <c r="M44" s="16">
        <f t="shared" si="4"/>
        <v>4.5</v>
      </c>
      <c r="N44" s="236" t="str">
        <f t="shared" si="5"/>
        <v>4.5</v>
      </c>
      <c r="O44" s="16">
        <f>'RAW MONTHLY'!K44</f>
        <v>4.5</v>
      </c>
      <c r="P44" s="16" t="str">
        <f t="shared" si="6"/>
        <v>1</v>
      </c>
      <c r="Q44" s="241">
        <f>'RAW MONTHLY'!L44</f>
        <v>9306</v>
      </c>
      <c r="R44" s="114"/>
      <c r="S44" s="242">
        <f t="shared" si="7"/>
        <v>47925.9</v>
      </c>
      <c r="T44" s="30"/>
      <c r="V44" s="494" t="s">
        <v>80</v>
      </c>
      <c r="W44" s="494"/>
      <c r="X44" s="494"/>
      <c r="Y44" s="494"/>
      <c r="Z44" s="494"/>
      <c r="AA44" s="494"/>
      <c r="AB44" s="494"/>
      <c r="AC44" s="494"/>
      <c r="AD44" s="494"/>
      <c r="AE44" s="494"/>
      <c r="AF44" s="494"/>
      <c r="AG44" s="494"/>
      <c r="AL44" s="430" t="s">
        <v>80</v>
      </c>
    </row>
    <row r="45" spans="1:38" ht="30" customHeight="1">
      <c r="A45" s="229">
        <f>'RAW MONTHLY'!A45</f>
        <v>44230</v>
      </c>
      <c r="B45" s="230" t="str">
        <f>'RAW MONTHLY'!C45</f>
        <v>T2A @ JERICHO</v>
      </c>
      <c r="C45" s="5" t="str">
        <f t="shared" si="0"/>
        <v>1</v>
      </c>
      <c r="D45" s="5" t="str">
        <f>'RAW MONTHLY'!E45</f>
        <v>EDC 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0.4465277777777778</v>
      </c>
      <c r="I45" s="7">
        <f>'RAW MONTHLY'!H45</f>
        <v>0.4465277777777778</v>
      </c>
      <c r="J45" s="8">
        <f>'RAW MONTHLY'!I45</f>
        <v>0.4826388888888889</v>
      </c>
      <c r="K45" s="235">
        <f t="shared" si="2"/>
        <v>0.4826388888888889</v>
      </c>
      <c r="L45" s="16">
        <f t="shared" si="3"/>
        <v>0.8666666666666667</v>
      </c>
      <c r="M45" s="16">
        <f t="shared" si="4"/>
        <v>6.4</v>
      </c>
      <c r="N45" s="236" t="str">
        <f t="shared" si="5"/>
        <v>6.4</v>
      </c>
      <c r="O45" s="16">
        <f>'RAW MONTHLY'!K45</f>
        <v>6.4</v>
      </c>
      <c r="P45" s="16" t="str">
        <f t="shared" si="6"/>
        <v>1</v>
      </c>
      <c r="Q45" s="241">
        <f>'RAW MONTHLY'!L45</f>
        <v>1</v>
      </c>
      <c r="R45" s="114"/>
      <c r="S45" s="242">
        <f t="shared" si="7"/>
        <v>0.8666666666666667</v>
      </c>
      <c r="T45" s="30"/>
      <c r="V45" s="495" t="s">
        <v>270</v>
      </c>
      <c r="W45" s="495"/>
      <c r="X45" s="495"/>
      <c r="Y45" s="495"/>
      <c r="Z45" s="495"/>
      <c r="AA45" s="495" t="s">
        <v>271</v>
      </c>
      <c r="AB45" s="495"/>
      <c r="AC45" s="495"/>
      <c r="AD45" s="495"/>
      <c r="AE45" s="495"/>
      <c r="AF45" s="499" t="s">
        <v>300</v>
      </c>
      <c r="AG45" s="493" t="s">
        <v>301</v>
      </c>
      <c r="AH45" s="498" t="s">
        <v>302</v>
      </c>
      <c r="AI45" s="498" t="s">
        <v>303</v>
      </c>
      <c r="AJ45" s="497" t="s">
        <v>304</v>
      </c>
      <c r="AK45" s="497" t="s">
        <v>305</v>
      </c>
    </row>
    <row r="46" spans="1:38" ht="66" customHeight="1">
      <c r="A46" s="229">
        <f>'RAW MONTHLY'!A46</f>
        <v>44230</v>
      </c>
      <c r="B46" s="230" t="str">
        <f>'RAW MONTHLY'!C46</f>
        <v>AGODI 2 33KV</v>
      </c>
      <c r="C46" s="5" t="str">
        <f t="shared" si="0"/>
        <v>1</v>
      </c>
      <c r="D46" s="5" t="str">
        <f>'RAW MONTHLY'!E46</f>
        <v>EDC F/O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0.48888888888888887</v>
      </c>
      <c r="I46" s="7">
        <f>'RAW MONTHLY'!H46</f>
        <v>0.48888888888888887</v>
      </c>
      <c r="J46" s="8">
        <f>'RAW MONTHLY'!I46</f>
        <v>0.66527777777777775</v>
      </c>
      <c r="K46" s="235">
        <f t="shared" si="2"/>
        <v>0.66527777777777775</v>
      </c>
      <c r="L46" s="16">
        <f t="shared" si="3"/>
        <v>4.2333333333333334</v>
      </c>
      <c r="M46" s="16">
        <f t="shared" si="4"/>
        <v>6.4</v>
      </c>
      <c r="N46" s="236" t="str">
        <f t="shared" si="5"/>
        <v>6.4</v>
      </c>
      <c r="O46" s="16">
        <f>'RAW MONTHLY'!K46</f>
        <v>6.4</v>
      </c>
      <c r="P46" s="16" t="str">
        <f t="shared" si="6"/>
        <v>1</v>
      </c>
      <c r="Q46" s="241">
        <f>'RAW MONTHLY'!L46</f>
        <v>1</v>
      </c>
      <c r="R46" s="250"/>
      <c r="S46" s="242">
        <f t="shared" si="7"/>
        <v>4.2333333333333334</v>
      </c>
      <c r="T46" s="30"/>
      <c r="V46" s="237" t="s">
        <v>280</v>
      </c>
      <c r="W46" s="238" t="s">
        <v>277</v>
      </c>
      <c r="X46" s="238" t="s">
        <v>278</v>
      </c>
      <c r="Y46" s="238" t="s">
        <v>279</v>
      </c>
      <c r="Z46" s="251" t="s">
        <v>306</v>
      </c>
      <c r="AA46" s="252" t="s">
        <v>280</v>
      </c>
      <c r="AB46" s="238" t="s">
        <v>277</v>
      </c>
      <c r="AC46" s="238" t="s">
        <v>278</v>
      </c>
      <c r="AD46" s="238" t="s">
        <v>279</v>
      </c>
      <c r="AE46" s="253" t="s">
        <v>306</v>
      </c>
      <c r="AF46" s="499"/>
      <c r="AG46" s="493"/>
      <c r="AH46" s="498"/>
      <c r="AI46" s="498"/>
      <c r="AJ46" s="497"/>
      <c r="AK46" s="497"/>
    </row>
    <row r="47" spans="1:38" ht="30" customHeight="1">
      <c r="A47" s="229">
        <f>'RAW MONTHLY'!A47</f>
        <v>44230</v>
      </c>
      <c r="B47" s="230" t="str">
        <f>'RAW MONTHLY'!C47</f>
        <v>MINISTER 33KV</v>
      </c>
      <c r="C47" s="5" t="str">
        <f t="shared" si="0"/>
        <v>1</v>
      </c>
      <c r="D47" s="5" t="str">
        <f>'RAW MONTHLY'!E47</f>
        <v>EDC 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0.48888888888888887</v>
      </c>
      <c r="I47" s="7">
        <f>'RAW MONTHLY'!H47</f>
        <v>0.48888888888888887</v>
      </c>
      <c r="J47" s="8">
        <f>'RAW MONTHLY'!I47</f>
        <v>0.68958333333333333</v>
      </c>
      <c r="K47" s="235">
        <f t="shared" si="2"/>
        <v>0.68958333333333333</v>
      </c>
      <c r="L47" s="16">
        <f t="shared" si="3"/>
        <v>4.8166666666666664</v>
      </c>
      <c r="M47" s="16">
        <f t="shared" si="4"/>
        <v>6.4</v>
      </c>
      <c r="N47" s="236" t="str">
        <f t="shared" si="5"/>
        <v>6.4</v>
      </c>
      <c r="O47" s="16">
        <f>'RAW MONTHLY'!K47</f>
        <v>6.4</v>
      </c>
      <c r="P47" s="16" t="str">
        <f t="shared" si="6"/>
        <v>1</v>
      </c>
      <c r="Q47" s="241">
        <f>'RAW MONTHLY'!L47</f>
        <v>1</v>
      </c>
      <c r="R47" s="250"/>
      <c r="S47" s="242">
        <f t="shared" si="7"/>
        <v>4.8166666666666664</v>
      </c>
      <c r="T47" s="37"/>
      <c r="V47" s="240">
        <f>COUNTIFS(C$6:C$2000,"*1*",E$6:E$2000,"*E*",B$6:B$2000,"*IYA*")</f>
        <v>1</v>
      </c>
      <c r="W47" s="240">
        <f>COUNTIFS(C$6:C$2000,"*1*",E$6:E$2000,"*L*",B$6:B$2000,"*IYA*")</f>
        <v>1</v>
      </c>
      <c r="X47" s="240">
        <f>COUNTIFS(C$6:C$2000,"*1*",E$6:E$2000,"*P*",B$6:B$2000,"*IYA*")</f>
        <v>1</v>
      </c>
      <c r="Y47" s="240">
        <f>COUNTIFS(C$6:C$2000,"*1*",E$6:E$2000,"*F*",B$6:B$2000,"*IYA*")</f>
        <v>3</v>
      </c>
      <c r="Z47" s="240">
        <f>SUM(W47:Y47)</f>
        <v>5</v>
      </c>
      <c r="AA47" s="104">
        <f>SUMIFS(L$6:L$2000,E$6:E$2000,"*E*",B$6:B$2000,"*IYA*")</f>
        <v>0.5</v>
      </c>
      <c r="AB47" s="104">
        <f>SUMIFS(L$6:L$2000,E$6:E$2000,"*L*",B$6:B$2000,"*IYA*")</f>
        <v>0.85</v>
      </c>
      <c r="AC47" s="104">
        <f>SUMIFS(L$6:L$2000,E$6:E$2000,"*P*",B$6:B$2000,"*IYA*")</f>
        <v>0.53333333333333333</v>
      </c>
      <c r="AD47" s="104">
        <f>SUMIFS(L$6:L$2000,E$6:E$2000,"*F*",B$6:B$2000,"*IYA*")</f>
        <v>2.8833333333333333</v>
      </c>
      <c r="AE47" s="104">
        <f>SUM(AB47:AD47)</f>
        <v>4.2666666666666666</v>
      </c>
      <c r="AF47" s="429">
        <f t="array" ref="AF47">MAX(IF($B$6:$B$2000=AL44,$M$6:$M$2000))</f>
        <v>9</v>
      </c>
      <c r="AG47" s="254">
        <f>SUMIFS(S$6:S$2000,B$6:B$2000,"*IYA*")</f>
        <v>7916.4333333333334</v>
      </c>
      <c r="AH47" s="254">
        <f>SUMIFS(S$6:S$2000,E$6:E$2000,"*E*",B$6:B$2000,"*IYA*")</f>
        <v>0.5</v>
      </c>
      <c r="AI47" s="254">
        <f>AG47-AH47</f>
        <v>7915.9333333333334</v>
      </c>
      <c r="AJ47" s="254">
        <f>IFERROR(AH47/AA47,0)</f>
        <v>1</v>
      </c>
      <c r="AK47" s="254">
        <f>IFERROR(AI47/AE47,0)</f>
        <v>1855.296875</v>
      </c>
    </row>
    <row r="48" spans="1:38" ht="30" customHeight="1">
      <c r="A48" s="229">
        <f>'RAW MONTHLY'!A48</f>
        <v>44230</v>
      </c>
      <c r="B48" s="230" t="str">
        <f>'RAW MONTHLY'!C48</f>
        <v>APETE 33KV</v>
      </c>
      <c r="C48" s="5" t="str">
        <f t="shared" si="0"/>
        <v>1</v>
      </c>
      <c r="D48" s="5" t="str">
        <f>'RAW MONTHLY'!E48</f>
        <v>EDC P/O</v>
      </c>
      <c r="E48" s="5" t="str">
        <f t="shared" si="8"/>
        <v>EDC</v>
      </c>
      <c r="F48" s="5">
        <v>99</v>
      </c>
      <c r="G48" s="5">
        <v>1</v>
      </c>
      <c r="H48" s="17">
        <f t="shared" si="1"/>
        <v>0.54722222222222217</v>
      </c>
      <c r="I48" s="7">
        <f>'RAW MONTHLY'!H48</f>
        <v>0.54722222222222217</v>
      </c>
      <c r="J48" s="8">
        <f>'RAW MONTHLY'!I48</f>
        <v>0.58680555555555558</v>
      </c>
      <c r="K48" s="235">
        <f t="shared" si="2"/>
        <v>0.58680555555555558</v>
      </c>
      <c r="L48" s="16">
        <f t="shared" si="3"/>
        <v>0.95</v>
      </c>
      <c r="M48" s="16">
        <f t="shared" si="4"/>
        <v>4.5</v>
      </c>
      <c r="N48" s="236" t="str">
        <f t="shared" si="5"/>
        <v>4.5</v>
      </c>
      <c r="O48" s="16">
        <f>'RAW MONTHLY'!K48</f>
        <v>4.5</v>
      </c>
      <c r="P48" s="16" t="str">
        <f t="shared" si="6"/>
        <v>1</v>
      </c>
      <c r="Q48" s="241">
        <f>'RAW MONTHLY'!L48</f>
        <v>9306</v>
      </c>
      <c r="R48" s="249"/>
      <c r="S48" s="242">
        <f t="shared" si="7"/>
        <v>8840.6999999999989</v>
      </c>
      <c r="T48" s="37"/>
    </row>
    <row r="49" spans="1:38" ht="30" customHeight="1">
      <c r="A49" s="229">
        <f>'RAW MONTHLY'!A49</f>
        <v>44230</v>
      </c>
      <c r="B49" s="230" t="str">
        <f>'RAW MONTHLY'!C49</f>
        <v>T2A @ JERICHO</v>
      </c>
      <c r="C49" s="5" t="str">
        <f t="shared" si="0"/>
        <v>1</v>
      </c>
      <c r="D49" s="5" t="str">
        <f>'RAW MONTHLY'!E49</f>
        <v>EDC F/O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0.6875</v>
      </c>
      <c r="I49" s="7">
        <f>'RAW MONTHLY'!H49</f>
        <v>0.6875</v>
      </c>
      <c r="J49" s="8">
        <f>'RAW MONTHLY'!I49</f>
        <v>0.99930555555555556</v>
      </c>
      <c r="K49" s="235">
        <f t="shared" si="2"/>
        <v>0.99930555555555556</v>
      </c>
      <c r="L49" s="16">
        <f t="shared" si="3"/>
        <v>7.4833333333333334</v>
      </c>
      <c r="M49" s="16">
        <f t="shared" si="4"/>
        <v>6.4</v>
      </c>
      <c r="N49" s="236" t="str">
        <f t="shared" si="5"/>
        <v>6.4</v>
      </c>
      <c r="O49" s="16">
        <f>'RAW MONTHLY'!K49</f>
        <v>6.4</v>
      </c>
      <c r="P49" s="16" t="str">
        <f t="shared" si="6"/>
        <v>0</v>
      </c>
      <c r="Q49" s="241">
        <f>'RAW MONTHLY'!L49</f>
        <v>1</v>
      </c>
      <c r="R49" s="249"/>
      <c r="S49" s="242">
        <f t="shared" si="7"/>
        <v>0</v>
      </c>
      <c r="T49" s="30"/>
    </row>
    <row r="50" spans="1:38" ht="30" customHeight="1">
      <c r="A50" s="229">
        <f>'RAW MONTHLY'!A50</f>
        <v>44230</v>
      </c>
      <c r="B50" s="230" t="str">
        <f>'RAW MONTHLY'!C50</f>
        <v>IYAGANKU 33KV</v>
      </c>
      <c r="C50" s="5" t="str">
        <f t="shared" si="0"/>
        <v>1</v>
      </c>
      <c r="D50" s="5" t="str">
        <f>'RAW MONTHLY'!E50</f>
        <v>TCN L/S</v>
      </c>
      <c r="E50" s="5" t="str">
        <f t="shared" si="8"/>
        <v>L/S</v>
      </c>
      <c r="F50" s="5">
        <v>99</v>
      </c>
      <c r="G50" s="5" t="s">
        <v>294</v>
      </c>
      <c r="H50" s="17">
        <f t="shared" si="1"/>
        <v>0.7631944444444444</v>
      </c>
      <c r="I50" s="7">
        <f>'RAW MONTHLY'!H50</f>
        <v>0.7631944444444444</v>
      </c>
      <c r="J50" s="8">
        <f>'RAW MONTHLY'!I50</f>
        <v>0.79861111111111116</v>
      </c>
      <c r="K50" s="235">
        <f t="shared" si="2"/>
        <v>0.79861111111111116</v>
      </c>
      <c r="L50" s="16">
        <f t="shared" si="3"/>
        <v>0.85</v>
      </c>
      <c r="M50" s="16">
        <f t="shared" si="4"/>
        <v>4.5</v>
      </c>
      <c r="N50" s="236" t="str">
        <f t="shared" si="5"/>
        <v>4.5</v>
      </c>
      <c r="O50" s="16">
        <f>'RAW MONTHLY'!K50</f>
        <v>4.5</v>
      </c>
      <c r="P50" s="16" t="str">
        <f t="shared" si="6"/>
        <v>1</v>
      </c>
      <c r="Q50" s="241">
        <f>'RAW MONTHLY'!L50</f>
        <v>9306</v>
      </c>
      <c r="R50" s="249"/>
      <c r="S50" s="242">
        <f t="shared" si="7"/>
        <v>7910.0999999999995</v>
      </c>
      <c r="T50" s="30"/>
    </row>
    <row r="51" spans="1:38" ht="30" customHeight="1">
      <c r="A51" s="229">
        <f>'RAW MONTHLY'!A51</f>
        <v>44230</v>
      </c>
      <c r="B51" s="230" t="str">
        <f>'RAW MONTHLY'!C51</f>
        <v>APETE 33KV</v>
      </c>
      <c r="C51" s="5" t="str">
        <f t="shared" si="0"/>
        <v>1</v>
      </c>
      <c r="D51" s="5" t="str">
        <f>'RAW MONTHLY'!E51</f>
        <v xml:space="preserve">EDC L/S </v>
      </c>
      <c r="E51" s="5" t="b">
        <f t="shared" si="8"/>
        <v>0</v>
      </c>
      <c r="F51" s="5">
        <v>99</v>
      </c>
      <c r="G51" s="5">
        <v>1</v>
      </c>
      <c r="H51" s="17">
        <f t="shared" si="1"/>
        <v>0.83611111111111114</v>
      </c>
      <c r="I51" s="7">
        <f>'RAW MONTHLY'!H51</f>
        <v>0.83611111111111114</v>
      </c>
      <c r="J51" s="8">
        <f>'RAW MONTHLY'!I51</f>
        <v>0.99930555555555556</v>
      </c>
      <c r="K51" s="235">
        <f t="shared" si="2"/>
        <v>0.99930555555555556</v>
      </c>
      <c r="L51" s="16">
        <f t="shared" si="3"/>
        <v>3.916666666666667</v>
      </c>
      <c r="M51" s="16">
        <f t="shared" si="4"/>
        <v>4.5</v>
      </c>
      <c r="N51" s="236" t="str">
        <f t="shared" si="5"/>
        <v>4.5</v>
      </c>
      <c r="O51" s="16">
        <f>'RAW MONTHLY'!K51</f>
        <v>4.5</v>
      </c>
      <c r="P51" s="16" t="str">
        <f t="shared" si="6"/>
        <v>0</v>
      </c>
      <c r="Q51" s="241">
        <f>'RAW MONTHLY'!L51</f>
        <v>9306</v>
      </c>
      <c r="R51" s="5"/>
      <c r="S51" s="242">
        <f t="shared" si="7"/>
        <v>0</v>
      </c>
      <c r="T51" s="30"/>
      <c r="V51" s="494" t="s">
        <v>295</v>
      </c>
      <c r="W51" s="494"/>
      <c r="X51" s="494"/>
      <c r="Y51" s="494"/>
      <c r="Z51" s="494"/>
      <c r="AA51" s="494"/>
      <c r="AB51" s="494"/>
      <c r="AC51" s="494"/>
      <c r="AD51" s="494"/>
      <c r="AE51" s="494"/>
      <c r="AF51" s="494"/>
      <c r="AG51" s="494"/>
      <c r="AL51" s="430" t="s">
        <v>205</v>
      </c>
    </row>
    <row r="52" spans="1:38" ht="30" customHeight="1">
      <c r="A52" s="229">
        <f>'RAW MONTHLY'!A52</f>
        <v>44288</v>
      </c>
      <c r="B52" s="230" t="str">
        <f>'RAW MONTHLY'!C52</f>
        <v>OLUYOLE 33KV</v>
      </c>
      <c r="C52" s="5" t="str">
        <f t="shared" si="0"/>
        <v>1</v>
      </c>
      <c r="D52" s="5" t="str">
        <f>'RAW MONTHLY'!E52</f>
        <v>EDC F/O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0.29166666666666669</v>
      </c>
      <c r="I52" s="7">
        <f>'RAW MONTHLY'!H52</f>
        <v>0.29166666666666669</v>
      </c>
      <c r="J52" s="8">
        <f>'RAW MONTHLY'!I52</f>
        <v>0.29652777777777778</v>
      </c>
      <c r="K52" s="235">
        <f t="shared" si="2"/>
        <v>0.29652777777777778</v>
      </c>
      <c r="L52" s="16">
        <f t="shared" si="3"/>
        <v>0.11666666666666667</v>
      </c>
      <c r="M52" s="16">
        <f t="shared" si="4"/>
        <v>16</v>
      </c>
      <c r="N52" s="236" t="str">
        <f t="shared" si="5"/>
        <v>16</v>
      </c>
      <c r="O52" s="16">
        <f>'RAW MONTHLY'!K52</f>
        <v>16</v>
      </c>
      <c r="P52" s="16" t="str">
        <f t="shared" si="6"/>
        <v>1</v>
      </c>
      <c r="Q52" s="241">
        <f>'RAW MONTHLY'!L52</f>
        <v>14</v>
      </c>
      <c r="R52" s="241"/>
      <c r="S52" s="242">
        <f t="shared" si="7"/>
        <v>1.6333333333333333</v>
      </c>
      <c r="T52" s="6"/>
      <c r="V52" s="495" t="s">
        <v>270</v>
      </c>
      <c r="W52" s="495"/>
      <c r="X52" s="495"/>
      <c r="Y52" s="495"/>
      <c r="Z52" s="495"/>
      <c r="AA52" s="495" t="s">
        <v>271</v>
      </c>
      <c r="AB52" s="495"/>
      <c r="AC52" s="495"/>
      <c r="AD52" s="495"/>
      <c r="AE52" s="495"/>
      <c r="AF52" s="499" t="s">
        <v>300</v>
      </c>
      <c r="AG52" s="493" t="s">
        <v>301</v>
      </c>
      <c r="AH52" s="498" t="s">
        <v>302</v>
      </c>
      <c r="AI52" s="498" t="s">
        <v>303</v>
      </c>
      <c r="AJ52" s="497" t="s">
        <v>304</v>
      </c>
      <c r="AK52" s="497" t="s">
        <v>305</v>
      </c>
    </row>
    <row r="53" spans="1:38" ht="61.5" customHeight="1">
      <c r="A53" s="229">
        <f>'RAW MONTHLY'!A53</f>
        <v>44288</v>
      </c>
      <c r="B53" s="230" t="str">
        <f>'RAW MONTHLY'!C53</f>
        <v>INTERCHANGE 33KV</v>
      </c>
      <c r="C53" s="5" t="str">
        <f t="shared" si="0"/>
        <v>1</v>
      </c>
      <c r="D53" s="5" t="str">
        <f>'RAW MONTHLY'!E53</f>
        <v>TCN P/O</v>
      </c>
      <c r="E53" s="5" t="str">
        <f t="shared" si="8"/>
        <v>P/O</v>
      </c>
      <c r="F53" s="5" t="s">
        <v>26</v>
      </c>
      <c r="G53" s="5">
        <v>7</v>
      </c>
      <c r="H53" s="17">
        <f t="shared" si="1"/>
        <v>0.40833333333333338</v>
      </c>
      <c r="I53" s="7">
        <f>'RAW MONTHLY'!H53</f>
        <v>0.40833333333333338</v>
      </c>
      <c r="J53" s="8">
        <f>'RAW MONTHLY'!I53</f>
        <v>0.43194444444444446</v>
      </c>
      <c r="K53" s="235">
        <f t="shared" si="2"/>
        <v>0.43194444444444446</v>
      </c>
      <c r="L53" s="16">
        <f t="shared" si="3"/>
        <v>0.56666666666666665</v>
      </c>
      <c r="M53" s="16">
        <f t="shared" si="4"/>
        <v>16</v>
      </c>
      <c r="N53" s="236" t="str">
        <f t="shared" si="5"/>
        <v>16</v>
      </c>
      <c r="O53" s="16">
        <f>'RAW MONTHLY'!K53</f>
        <v>16</v>
      </c>
      <c r="P53" s="16" t="str">
        <f t="shared" si="6"/>
        <v>1</v>
      </c>
      <c r="Q53" s="241">
        <f>'RAW MONTHLY'!L53</f>
        <v>492</v>
      </c>
      <c r="R53" s="5"/>
      <c r="S53" s="242">
        <f t="shared" si="7"/>
        <v>278.8</v>
      </c>
      <c r="T53" s="30"/>
      <c r="V53" s="237" t="s">
        <v>280</v>
      </c>
      <c r="W53" s="238" t="s">
        <v>277</v>
      </c>
      <c r="X53" s="238" t="s">
        <v>278</v>
      </c>
      <c r="Y53" s="238" t="s">
        <v>279</v>
      </c>
      <c r="Z53" s="251" t="s">
        <v>306</v>
      </c>
      <c r="AA53" s="252" t="s">
        <v>280</v>
      </c>
      <c r="AB53" s="238" t="s">
        <v>277</v>
      </c>
      <c r="AC53" s="238" t="s">
        <v>278</v>
      </c>
      <c r="AD53" s="238" t="s">
        <v>279</v>
      </c>
      <c r="AE53" s="253" t="s">
        <v>306</v>
      </c>
      <c r="AF53" s="499"/>
      <c r="AG53" s="493"/>
      <c r="AH53" s="498"/>
      <c r="AI53" s="498"/>
      <c r="AJ53" s="497"/>
      <c r="AK53" s="497"/>
    </row>
    <row r="54" spans="1:38" ht="30" customHeight="1">
      <c r="A54" s="229">
        <f>'RAW MONTHLY'!A54</f>
        <v>44288</v>
      </c>
      <c r="B54" s="230" t="str">
        <f>'RAW MONTHLY'!C54</f>
        <v>LIBERTY 33KV</v>
      </c>
      <c r="C54" s="5" t="str">
        <f t="shared" si="0"/>
        <v>1</v>
      </c>
      <c r="D54" s="5" t="str">
        <f>'RAW MONTHLY'!E54</f>
        <v>TCN P/O</v>
      </c>
      <c r="E54" s="5" t="str">
        <f t="shared" si="8"/>
        <v>P/O</v>
      </c>
      <c r="F54" s="5" t="s">
        <v>26</v>
      </c>
      <c r="G54" s="5">
        <v>7</v>
      </c>
      <c r="H54" s="17">
        <f t="shared" si="1"/>
        <v>0.40833333333333338</v>
      </c>
      <c r="I54" s="7">
        <f>'RAW MONTHLY'!H54</f>
        <v>0.40833333333333338</v>
      </c>
      <c r="J54" s="8">
        <f>'RAW MONTHLY'!I54</f>
        <v>0.43263888888888885</v>
      </c>
      <c r="K54" s="235">
        <f t="shared" si="2"/>
        <v>0.43263888888888885</v>
      </c>
      <c r="L54" s="16">
        <f t="shared" si="3"/>
        <v>0.58333333333333337</v>
      </c>
      <c r="M54" s="16">
        <f t="shared" si="4"/>
        <v>5</v>
      </c>
      <c r="N54" s="236" t="str">
        <f t="shared" si="5"/>
        <v>5</v>
      </c>
      <c r="O54" s="16">
        <f>'RAW MONTHLY'!K54</f>
        <v>5</v>
      </c>
      <c r="P54" s="16" t="str">
        <f t="shared" si="6"/>
        <v>1</v>
      </c>
      <c r="Q54" s="241">
        <f>'RAW MONTHLY'!L54</f>
        <v>11</v>
      </c>
      <c r="R54" s="246"/>
      <c r="S54" s="242">
        <f t="shared" si="7"/>
        <v>6.416666666666667</v>
      </c>
      <c r="T54" s="27"/>
      <c r="V54" s="240">
        <f>COUNTIFS(C$6:C$2000,"*1*",E$6:E$2000,"*E*",B$6:B$2000,"*2A*")</f>
        <v>2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3</v>
      </c>
      <c r="Z54" s="240">
        <f>SUM(W54:Y54)</f>
        <v>3</v>
      </c>
      <c r="AA54" s="104">
        <f>SUMIFS(L$6:L$2000,E$6:E$2000,"*E*",B$6:B$2000,"*2A*")</f>
        <v>236.66666666666674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11.383333333333333</v>
      </c>
      <c r="AE54" s="104">
        <f>SUM(AB54:AD54)</f>
        <v>11.383333333333333</v>
      </c>
      <c r="AF54" s="429">
        <f t="array" ref="AF54">MAX(IF($B$6:$B$2000=AL51,$M$6:$M$2000))</f>
        <v>9</v>
      </c>
      <c r="AG54" s="254">
        <f>SUMIFS(S$6:S$2000,B$6:B$2000,"*2A*")</f>
        <v>107287.43333333335</v>
      </c>
      <c r="AH54" s="254">
        <f>SUMIFS(S$6:S$2000,E$6:E$2000,"*E*",B$6:B$2000,"*2A*")</f>
        <v>98263.133333333346</v>
      </c>
      <c r="AI54" s="254">
        <f>AG54-AH54</f>
        <v>9024.3000000000029</v>
      </c>
      <c r="AJ54" s="254">
        <f>IFERROR(AH54/AA54,0)</f>
        <v>415.19633802816895</v>
      </c>
      <c r="AK54" s="254">
        <f>IFERROR(AI54/AE54,0)</f>
        <v>792.76427525622285</v>
      </c>
    </row>
    <row r="55" spans="1:38" ht="30" customHeight="1">
      <c r="A55" s="229">
        <f>'RAW MONTHLY'!A55</f>
        <v>44288</v>
      </c>
      <c r="B55" s="230" t="str">
        <f>'RAW MONTHLY'!C55</f>
        <v>OLUYOLE 33KV</v>
      </c>
      <c r="C55" s="5" t="str">
        <f t="shared" si="0"/>
        <v>1</v>
      </c>
      <c r="D55" s="5" t="str">
        <f>'RAW MONTHLY'!E55</f>
        <v>EDC F/O</v>
      </c>
      <c r="E55" s="5" t="str">
        <f t="shared" si="8"/>
        <v>EDC</v>
      </c>
      <c r="F55" s="5" t="s">
        <v>26</v>
      </c>
      <c r="G55" s="5">
        <v>7</v>
      </c>
      <c r="H55" s="17">
        <f t="shared" si="1"/>
        <v>0.43541666666666662</v>
      </c>
      <c r="I55" s="7">
        <f>'RAW MONTHLY'!H55</f>
        <v>0.43541666666666662</v>
      </c>
      <c r="J55" s="8">
        <f>'RAW MONTHLY'!I55</f>
        <v>0.44166666666666665</v>
      </c>
      <c r="K55" s="235">
        <f t="shared" si="2"/>
        <v>0.44166666666666665</v>
      </c>
      <c r="L55" s="16">
        <f t="shared" si="3"/>
        <v>0.15</v>
      </c>
      <c r="M55" s="16">
        <f t="shared" si="4"/>
        <v>0</v>
      </c>
      <c r="N55" s="236" t="str">
        <f t="shared" si="5"/>
        <v>0</v>
      </c>
      <c r="O55" s="16">
        <f>'RAW MONTHLY'!K55</f>
        <v>0</v>
      </c>
      <c r="P55" s="16" t="str">
        <f t="shared" si="6"/>
        <v>1</v>
      </c>
      <c r="Q55" s="241">
        <f>'RAW MONTHLY'!L55</f>
        <v>14</v>
      </c>
      <c r="R55" s="241"/>
      <c r="S55" s="242">
        <f t="shared" si="7"/>
        <v>2.1</v>
      </c>
      <c r="T55" s="38"/>
    </row>
    <row r="56" spans="1:38" ht="30" customHeight="1">
      <c r="A56" s="229">
        <f>'RAW MONTHLY'!A56</f>
        <v>44288</v>
      </c>
      <c r="B56" s="230" t="str">
        <f>'RAW MONTHLY'!C56</f>
        <v>EXPRESS 33KV</v>
      </c>
      <c r="C56" s="5" t="str">
        <f t="shared" si="0"/>
        <v>1</v>
      </c>
      <c r="D56" s="5" t="str">
        <f>'RAW MONTHLY'!E56</f>
        <v>EDC F/O</v>
      </c>
      <c r="E56" s="5" t="str">
        <f t="shared" si="8"/>
        <v>EDC</v>
      </c>
      <c r="F56" s="234" t="s">
        <v>26</v>
      </c>
      <c r="G56" s="234">
        <v>7</v>
      </c>
      <c r="H56" s="17">
        <f t="shared" si="1"/>
        <v>0.4993055555555555</v>
      </c>
      <c r="I56" s="7">
        <f>'RAW MONTHLY'!H56</f>
        <v>0.4993055555555555</v>
      </c>
      <c r="J56" s="8">
        <f>'RAW MONTHLY'!I56</f>
        <v>0.50972222222222219</v>
      </c>
      <c r="K56" s="235">
        <f t="shared" si="2"/>
        <v>0.50972222222222219</v>
      </c>
      <c r="L56" s="16">
        <f t="shared" si="3"/>
        <v>0.25</v>
      </c>
      <c r="M56" s="16">
        <f t="shared" si="4"/>
        <v>12</v>
      </c>
      <c r="N56" s="236" t="str">
        <f t="shared" si="5"/>
        <v>12</v>
      </c>
      <c r="O56" s="16">
        <f>'RAW MONTHLY'!K56</f>
        <v>12</v>
      </c>
      <c r="P56" s="16" t="str">
        <f t="shared" si="6"/>
        <v>1</v>
      </c>
      <c r="Q56" s="241">
        <f>'RAW MONTHLY'!L56</f>
        <v>1</v>
      </c>
      <c r="R56" s="241"/>
      <c r="S56" s="242">
        <f t="shared" si="7"/>
        <v>0.25</v>
      </c>
      <c r="T56" s="29"/>
    </row>
    <row r="57" spans="1:38" ht="30" customHeight="1">
      <c r="A57" s="229">
        <f>'RAW MONTHLY'!A57</f>
        <v>44288</v>
      </c>
      <c r="B57" s="230" t="str">
        <f>'RAW MONTHLY'!C57</f>
        <v>EXPRESS 33KV</v>
      </c>
      <c r="C57" s="5" t="str">
        <f t="shared" si="0"/>
        <v>1</v>
      </c>
      <c r="D57" s="5" t="str">
        <f>'RAW MONTHLY'!E57</f>
        <v>EDC F/O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0.52361111111111114</v>
      </c>
      <c r="I57" s="7">
        <f>'RAW MONTHLY'!H57</f>
        <v>0.52361111111111114</v>
      </c>
      <c r="J57" s="8">
        <f>'RAW MONTHLY'!I57</f>
        <v>0.67847222222222225</v>
      </c>
      <c r="K57" s="235">
        <f t="shared" si="2"/>
        <v>0.67847222222222225</v>
      </c>
      <c r="L57" s="16">
        <f t="shared" si="3"/>
        <v>3.7166666666666668</v>
      </c>
      <c r="M57" s="16">
        <f t="shared" si="4"/>
        <v>0</v>
      </c>
      <c r="N57" s="236" t="str">
        <f t="shared" si="5"/>
        <v>0</v>
      </c>
      <c r="O57" s="16">
        <f>'RAW MONTHLY'!K57</f>
        <v>0</v>
      </c>
      <c r="P57" s="16" t="str">
        <f t="shared" si="6"/>
        <v>1</v>
      </c>
      <c r="Q57" s="241">
        <f>'RAW MONTHLY'!L57</f>
        <v>1</v>
      </c>
      <c r="R57" s="5"/>
      <c r="S57" s="242">
        <f t="shared" si="7"/>
        <v>3.7166666666666668</v>
      </c>
      <c r="T57" s="39"/>
    </row>
    <row r="58" spans="1:38" ht="30" customHeight="1">
      <c r="A58" s="229">
        <f>'RAW MONTHLY'!A58</f>
        <v>44288</v>
      </c>
      <c r="B58" s="230" t="str">
        <f>'RAW MONTHLY'!C58</f>
        <v>OLUYOLE 33KV</v>
      </c>
      <c r="C58" s="5" t="str">
        <f t="shared" si="0"/>
        <v>1</v>
      </c>
      <c r="D58" s="5" t="str">
        <f>'RAW MONTHLY'!E58</f>
        <v>EDC P/O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0.62986111111111109</v>
      </c>
      <c r="I58" s="7">
        <f>'RAW MONTHLY'!H58</f>
        <v>0.62986111111111109</v>
      </c>
      <c r="J58" s="8">
        <f>'RAW MONTHLY'!I58</f>
        <v>0.6791666666666667</v>
      </c>
      <c r="K58" s="235">
        <f t="shared" si="2"/>
        <v>0.6791666666666667</v>
      </c>
      <c r="L58" s="16">
        <f t="shared" si="3"/>
        <v>1.1833333333333333</v>
      </c>
      <c r="M58" s="16">
        <f t="shared" si="4"/>
        <v>15</v>
      </c>
      <c r="N58" s="236" t="str">
        <f t="shared" si="5"/>
        <v>15</v>
      </c>
      <c r="O58" s="16">
        <f>'RAW MONTHLY'!K58</f>
        <v>15</v>
      </c>
      <c r="P58" s="16" t="str">
        <f t="shared" si="6"/>
        <v>1</v>
      </c>
      <c r="Q58" s="241">
        <f>'RAW MONTHLY'!L58</f>
        <v>14</v>
      </c>
      <c r="R58" s="5"/>
      <c r="S58" s="242">
        <f t="shared" si="7"/>
        <v>16.566666666666666</v>
      </c>
      <c r="T58" s="39"/>
      <c r="V58" s="494" t="s">
        <v>296</v>
      </c>
      <c r="W58" s="494"/>
      <c r="X58" s="494"/>
      <c r="Y58" s="494"/>
      <c r="Z58" s="494"/>
      <c r="AA58" s="494"/>
      <c r="AB58" s="494"/>
      <c r="AC58" s="494"/>
      <c r="AD58" s="494"/>
      <c r="AE58" s="494"/>
      <c r="AF58" s="494"/>
      <c r="AG58" s="494"/>
      <c r="AL58" s="430" t="s">
        <v>88</v>
      </c>
    </row>
    <row r="59" spans="1:38" ht="30" customHeight="1">
      <c r="A59" s="229">
        <f>'RAW MONTHLY'!A59</f>
        <v>44288</v>
      </c>
      <c r="B59" s="230" t="str">
        <f>'RAW MONTHLY'!C59</f>
        <v>ROM 33KV</v>
      </c>
      <c r="C59" s="5" t="str">
        <f t="shared" si="0"/>
        <v>1</v>
      </c>
      <c r="D59" s="5" t="str">
        <f>'RAW MONTHLY'!E59</f>
        <v>EDC F/O</v>
      </c>
      <c r="E59" s="5" t="str">
        <f t="shared" si="8"/>
        <v>EDC</v>
      </c>
      <c r="F59" s="5" t="s">
        <v>26</v>
      </c>
      <c r="G59" s="5">
        <v>7</v>
      </c>
      <c r="H59" s="17">
        <f t="shared" si="1"/>
        <v>0.40833333333333338</v>
      </c>
      <c r="I59" s="7">
        <f>'RAW MONTHLY'!H59</f>
        <v>0.40833333333333338</v>
      </c>
      <c r="J59" s="8">
        <f>'RAW MONTHLY'!I59</f>
        <v>0.43333333333333335</v>
      </c>
      <c r="K59" s="235">
        <f t="shared" si="2"/>
        <v>0.43333333333333335</v>
      </c>
      <c r="L59" s="16">
        <f t="shared" si="3"/>
        <v>0.6</v>
      </c>
      <c r="M59" s="16">
        <f t="shared" si="4"/>
        <v>0</v>
      </c>
      <c r="N59" s="236" t="str">
        <f t="shared" si="5"/>
        <v>0</v>
      </c>
      <c r="O59" s="16">
        <f>'RAW MONTHLY'!K59</f>
        <v>0</v>
      </c>
      <c r="P59" s="16" t="str">
        <f t="shared" si="6"/>
        <v>1</v>
      </c>
      <c r="Q59" s="241">
        <f>'RAW MONTHLY'!L59</f>
        <v>14</v>
      </c>
      <c r="R59" s="5"/>
      <c r="S59" s="242">
        <f t="shared" si="7"/>
        <v>8.4</v>
      </c>
      <c r="T59" s="30"/>
      <c r="V59" s="495" t="s">
        <v>270</v>
      </c>
      <c r="W59" s="495"/>
      <c r="X59" s="495"/>
      <c r="Y59" s="495"/>
      <c r="Z59" s="495"/>
      <c r="AA59" s="495" t="s">
        <v>271</v>
      </c>
      <c r="AB59" s="495"/>
      <c r="AC59" s="495"/>
      <c r="AD59" s="495"/>
      <c r="AE59" s="495"/>
      <c r="AF59" s="499" t="s">
        <v>300</v>
      </c>
      <c r="AG59" s="493" t="s">
        <v>301</v>
      </c>
      <c r="AH59" s="498" t="s">
        <v>302</v>
      </c>
      <c r="AI59" s="498" t="s">
        <v>303</v>
      </c>
      <c r="AJ59" s="497" t="s">
        <v>304</v>
      </c>
      <c r="AK59" s="497" t="s">
        <v>305</v>
      </c>
    </row>
    <row r="60" spans="1:38" ht="57" customHeight="1">
      <c r="A60" s="229">
        <f>'RAW MONTHLY'!A60</f>
        <v>44230</v>
      </c>
      <c r="B60" s="230" t="str">
        <f>'RAW MONTHLY'!C60</f>
        <v>T2A @ JERICHO</v>
      </c>
      <c r="C60" s="5" t="str">
        <f t="shared" si="0"/>
        <v/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</v>
      </c>
      <c r="I60" s="7">
        <f>'RAW MONTHLY'!H60</f>
        <v>0</v>
      </c>
      <c r="J60" s="8">
        <f>'RAW MONTHLY'!I60</f>
        <v>0.99930555555555556</v>
      </c>
      <c r="K60" s="235">
        <f t="shared" si="2"/>
        <v>0.99930555555555556</v>
      </c>
      <c r="L60" s="16">
        <f t="shared" si="3"/>
        <v>23.983333333333334</v>
      </c>
      <c r="M60" s="16">
        <f t="shared" si="4"/>
        <v>6.4</v>
      </c>
      <c r="N60" s="236" t="str">
        <f t="shared" si="5"/>
        <v>6.4</v>
      </c>
      <c r="O60" s="16">
        <f>'RAW MONTHLY'!K60</f>
        <v>6.4</v>
      </c>
      <c r="P60" s="16" t="str">
        <f t="shared" si="6"/>
        <v>0</v>
      </c>
      <c r="Q60" s="241">
        <f>'RAW MONTHLY'!L60</f>
        <v>0</v>
      </c>
      <c r="R60" s="5"/>
      <c r="S60" s="242">
        <f t="shared" si="7"/>
        <v>0</v>
      </c>
      <c r="T60" s="30"/>
      <c r="V60" s="237" t="s">
        <v>280</v>
      </c>
      <c r="W60" s="238" t="s">
        <v>277</v>
      </c>
      <c r="X60" s="238" t="s">
        <v>278</v>
      </c>
      <c r="Y60" s="238" t="s">
        <v>279</v>
      </c>
      <c r="Z60" s="251" t="s">
        <v>306</v>
      </c>
      <c r="AA60" s="252" t="s">
        <v>280</v>
      </c>
      <c r="AB60" s="238" t="s">
        <v>277</v>
      </c>
      <c r="AC60" s="238" t="s">
        <v>278</v>
      </c>
      <c r="AD60" s="238" t="s">
        <v>279</v>
      </c>
      <c r="AE60" s="253" t="s">
        <v>306</v>
      </c>
      <c r="AF60" s="499"/>
      <c r="AG60" s="493"/>
      <c r="AH60" s="498"/>
      <c r="AI60" s="498"/>
      <c r="AJ60" s="497"/>
      <c r="AK60" s="497"/>
    </row>
    <row r="61" spans="1:38" ht="30" customHeight="1">
      <c r="A61" s="229">
        <f>'RAW MONTHLY'!A61</f>
        <v>44230</v>
      </c>
      <c r="B61" s="230" t="str">
        <f>'RAW MONTHLY'!C61</f>
        <v>APETE 33KV</v>
      </c>
      <c r="C61" s="5" t="str">
        <f t="shared" si="0"/>
        <v/>
      </c>
      <c r="D61" s="5" t="str">
        <f>'RAW MONTHLY'!E61</f>
        <v xml:space="preserve">EDC L/S </v>
      </c>
      <c r="E61" s="5" t="b">
        <f t="shared" si="8"/>
        <v>0</v>
      </c>
      <c r="F61" s="5" t="s">
        <v>26</v>
      </c>
      <c r="G61" s="5">
        <v>7</v>
      </c>
      <c r="H61" s="17">
        <f t="shared" si="1"/>
        <v>0</v>
      </c>
      <c r="I61" s="7">
        <f>'RAW MONTHLY'!H61</f>
        <v>0</v>
      </c>
      <c r="J61" s="8">
        <f>'RAW MONTHLY'!I61</f>
        <v>0.23541666666666669</v>
      </c>
      <c r="K61" s="235">
        <f t="shared" si="2"/>
        <v>0.23541666666666669</v>
      </c>
      <c r="L61" s="16">
        <f t="shared" si="3"/>
        <v>5.65</v>
      </c>
      <c r="M61" s="16">
        <f t="shared" si="4"/>
        <v>4.5</v>
      </c>
      <c r="N61" s="236" t="str">
        <f t="shared" si="5"/>
        <v>4.5</v>
      </c>
      <c r="O61" s="16">
        <f>'RAW MONTHLY'!K61</f>
        <v>4.5</v>
      </c>
      <c r="P61" s="16" t="str">
        <f t="shared" si="6"/>
        <v>1</v>
      </c>
      <c r="Q61" s="241">
        <f>'RAW MONTHLY'!L61</f>
        <v>9306</v>
      </c>
      <c r="R61" s="114"/>
      <c r="S61" s="242">
        <f t="shared" si="7"/>
        <v>52578.9</v>
      </c>
      <c r="T61" s="30"/>
      <c r="V61" s="240">
        <f>COUNTIFS(C$6:C$2000,"*1*",E$6:E$2000,"*E*",B$6:B$2000,"*2B*")</f>
        <v>2</v>
      </c>
      <c r="W61" s="240">
        <f>COUNTIFS(C$6:C$2000,"*1*",E$6:E$2000,"*L*",B$6:B$2000,"*2B*")</f>
        <v>0</v>
      </c>
      <c r="X61" s="240">
        <f>COUNTIFS(C$6:C$2000,"*1*",E$6:E$2000,"*P*",B$6:B$2000,"*2B*")</f>
        <v>0</v>
      </c>
      <c r="Y61" s="240">
        <f>COUNTIFS(C$6:C$2000,"*1*",E$6:E$2000,"*F*",B$6:B$2000,"*2B*")</f>
        <v>1</v>
      </c>
      <c r="Z61" s="240">
        <f>SUM(W61:Y61)</f>
        <v>1</v>
      </c>
      <c r="AA61" s="104">
        <f>SUMIFS(L$6:L$2000,E$6:E$2000,"*E*",B$6:B$2000,"*2B*")</f>
        <v>7.1833333333333336</v>
      </c>
      <c r="AB61" s="104">
        <f>SUMIFS(L$6:L$2000,E$6:E$2000,"*L*",B$6:B$2000,"*2B*")</f>
        <v>0</v>
      </c>
      <c r="AC61" s="104">
        <f>SUMIFS(L$6:L$2000,E$6:E$2000,"*P*",B$6:B$2000,"*2B*")</f>
        <v>0</v>
      </c>
      <c r="AD61" s="104">
        <f>SUMIFS(L$6:L$2000,E$6:E$2000,"*F*",B$6:B$2000,"*2B*")</f>
        <v>1.0166666666666666</v>
      </c>
      <c r="AE61" s="104">
        <f>SUM(AB61:AD61)</f>
        <v>1.0166666666666666</v>
      </c>
      <c r="AF61" s="429">
        <f t="array" ref="AF61">MAX(IF($B$6:$B$2000=AL58,$M$6:$M$2000))</f>
        <v>6</v>
      </c>
      <c r="AG61" s="254">
        <f>SUMIFS(S$6:S$2000,B$6:B$2000,"*2B*")</f>
        <v>9622.25</v>
      </c>
      <c r="AH61" s="254">
        <f>SUMIFS(S$6:S$2000,E$6:E$2000,"*E*",B$6:B$2000,"*2B*")</f>
        <v>7641.7833333333338</v>
      </c>
      <c r="AI61" s="254">
        <f>AG61-AH61</f>
        <v>1980.4666666666662</v>
      </c>
      <c r="AJ61" s="254">
        <f>IFERROR(AH61/AA61,0)</f>
        <v>1063.8213457076567</v>
      </c>
      <c r="AK61" s="254">
        <f>IFERROR(AI61/AE61,0)</f>
        <v>1947.9999999999998</v>
      </c>
    </row>
    <row r="62" spans="1:38" ht="30" customHeight="1">
      <c r="A62" s="229">
        <f>'RAW MONTHLY'!A62</f>
        <v>44231</v>
      </c>
      <c r="B62" s="230" t="str">
        <f>'RAW MONTHLY'!C62</f>
        <v>APETE 33KV</v>
      </c>
      <c r="C62" s="5" t="str">
        <f t="shared" si="0"/>
        <v>1</v>
      </c>
      <c r="D62" s="5" t="str">
        <f>'RAW MONTHLY'!E62</f>
        <v xml:space="preserve">EDC L/S </v>
      </c>
      <c r="E62" s="5" t="b">
        <f t="shared" si="8"/>
        <v>0</v>
      </c>
      <c r="F62" s="234" t="s">
        <v>26</v>
      </c>
      <c r="G62" s="234">
        <v>7</v>
      </c>
      <c r="H62" s="17">
        <f t="shared" si="1"/>
        <v>0.39930555555555558</v>
      </c>
      <c r="I62" s="7">
        <f>'RAW MONTHLY'!H62</f>
        <v>0.39930555555555558</v>
      </c>
      <c r="J62" s="8">
        <f>'RAW MONTHLY'!I62</f>
        <v>0.54999999999999993</v>
      </c>
      <c r="K62" s="235">
        <f t="shared" si="2"/>
        <v>0.54999999999999993</v>
      </c>
      <c r="L62" s="16">
        <f t="shared" si="3"/>
        <v>3.6166666666666663</v>
      </c>
      <c r="M62" s="16">
        <f t="shared" si="4"/>
        <v>3.5</v>
      </c>
      <c r="N62" s="236" t="str">
        <f t="shared" si="5"/>
        <v>3.5</v>
      </c>
      <c r="O62" s="16">
        <f>'RAW MONTHLY'!K62</f>
        <v>3.5</v>
      </c>
      <c r="P62" s="16" t="str">
        <f t="shared" si="6"/>
        <v>1</v>
      </c>
      <c r="Q62" s="241">
        <f>'RAW MONTHLY'!L62</f>
        <v>9306</v>
      </c>
      <c r="R62" s="249"/>
      <c r="S62" s="242">
        <f t="shared" si="7"/>
        <v>33656.699999999997</v>
      </c>
      <c r="T62" s="37"/>
    </row>
    <row r="63" spans="1:38" ht="30" customHeight="1">
      <c r="A63" s="229">
        <f>'RAW MONTHLY'!A63</f>
        <v>44231</v>
      </c>
      <c r="B63" s="230" t="str">
        <f>'RAW MONTHLY'!C63</f>
        <v>ELEYELE 33KV</v>
      </c>
      <c r="C63" s="5" t="str">
        <f t="shared" si="0"/>
        <v>1</v>
      </c>
      <c r="D63" s="5" t="str">
        <f>'RAW MONTHLY'!E63</f>
        <v>TCN P/O</v>
      </c>
      <c r="E63" s="5" t="str">
        <f t="shared" si="8"/>
        <v>P/O</v>
      </c>
      <c r="F63" s="5">
        <v>99</v>
      </c>
      <c r="G63" s="5">
        <v>1</v>
      </c>
      <c r="H63" s="17">
        <f t="shared" si="1"/>
        <v>0.40833333333333338</v>
      </c>
      <c r="I63" s="7">
        <f>'RAW MONTHLY'!H63</f>
        <v>0.40833333333333338</v>
      </c>
      <c r="J63" s="8">
        <f>'RAW MONTHLY'!I63</f>
        <v>0.42499999999999999</v>
      </c>
      <c r="K63" s="235">
        <f t="shared" si="2"/>
        <v>0.42499999999999999</v>
      </c>
      <c r="L63" s="16">
        <f t="shared" si="3"/>
        <v>0.4</v>
      </c>
      <c r="M63" s="16">
        <f t="shared" si="4"/>
        <v>1</v>
      </c>
      <c r="N63" s="236" t="str">
        <f t="shared" si="5"/>
        <v>1</v>
      </c>
      <c r="O63" s="16">
        <f>'RAW MONTHLY'!K63</f>
        <v>1</v>
      </c>
      <c r="P63" s="16" t="str">
        <f t="shared" si="6"/>
        <v>1</v>
      </c>
      <c r="Q63" s="241">
        <f>'RAW MONTHLY'!L63</f>
        <v>33</v>
      </c>
      <c r="R63" s="249"/>
      <c r="S63" s="242">
        <f t="shared" si="7"/>
        <v>13.200000000000001</v>
      </c>
      <c r="T63" s="30"/>
    </row>
    <row r="64" spans="1:38" ht="30" customHeight="1">
      <c r="A64" s="229">
        <f>'RAW MONTHLY'!A64</f>
        <v>44231</v>
      </c>
      <c r="B64" s="230" t="str">
        <f>'RAW MONTHLY'!C64</f>
        <v>IYAGANKU 33KV</v>
      </c>
      <c r="C64" s="5" t="str">
        <f t="shared" si="0"/>
        <v>1</v>
      </c>
      <c r="D64" s="5" t="str">
        <f>'RAW MONTHLY'!E64</f>
        <v>TCN P/O</v>
      </c>
      <c r="E64" s="5" t="str">
        <f t="shared" si="8"/>
        <v>P/O</v>
      </c>
      <c r="F64" s="5" t="s">
        <v>26</v>
      </c>
      <c r="G64" s="5">
        <v>7</v>
      </c>
      <c r="H64" s="17">
        <f t="shared" si="1"/>
        <v>0.40833333333333338</v>
      </c>
      <c r="I64" s="7">
        <f>'RAW MONTHLY'!H64</f>
        <v>0.40833333333333338</v>
      </c>
      <c r="J64" s="8">
        <f>'RAW MONTHLY'!I64</f>
        <v>0.43055555555555558</v>
      </c>
      <c r="K64" s="235">
        <f t="shared" si="2"/>
        <v>0.43055555555555558</v>
      </c>
      <c r="L64" s="16">
        <f t="shared" si="3"/>
        <v>0.53333333333333333</v>
      </c>
      <c r="M64" s="16">
        <f t="shared" si="4"/>
        <v>1</v>
      </c>
      <c r="N64" s="236" t="str">
        <f t="shared" si="5"/>
        <v>1</v>
      </c>
      <c r="O64" s="16">
        <f>'RAW MONTHLY'!K64</f>
        <v>1</v>
      </c>
      <c r="P64" s="16" t="str">
        <f t="shared" si="6"/>
        <v>1</v>
      </c>
      <c r="Q64" s="241">
        <f>'RAW MONTHLY'!L64</f>
        <v>2</v>
      </c>
      <c r="R64" s="249"/>
      <c r="S64" s="242">
        <f t="shared" si="7"/>
        <v>1.0666666666666667</v>
      </c>
      <c r="T64" s="37"/>
    </row>
    <row r="65" spans="1:38" ht="30" customHeight="1">
      <c r="A65" s="229">
        <f>'RAW MONTHLY'!A65</f>
        <v>44231</v>
      </c>
      <c r="B65" s="230" t="str">
        <f>'RAW MONTHLY'!C65</f>
        <v>T-2B 15MVA @ JERICHO</v>
      </c>
      <c r="C65" s="5" t="str">
        <f t="shared" si="0"/>
        <v>1</v>
      </c>
      <c r="D65" s="5" t="str">
        <f>'RAW MONTHLY'!E65</f>
        <v>EDC P/O</v>
      </c>
      <c r="E65" s="5" t="str">
        <f t="shared" si="8"/>
        <v>EDC</v>
      </c>
      <c r="F65" s="5" t="s">
        <v>26</v>
      </c>
      <c r="G65" s="5">
        <v>7</v>
      </c>
      <c r="H65" s="17">
        <f t="shared" si="1"/>
        <v>0.40069444444444446</v>
      </c>
      <c r="I65" s="7">
        <f>'RAW MONTHLY'!H65</f>
        <v>0.40069444444444446</v>
      </c>
      <c r="J65" s="8">
        <f>'RAW MONTHLY'!I65</f>
        <v>0.56458333333333333</v>
      </c>
      <c r="K65" s="235">
        <f t="shared" si="2"/>
        <v>0.56458333333333333</v>
      </c>
      <c r="L65" s="16">
        <f t="shared" si="3"/>
        <v>3.9333333333333336</v>
      </c>
      <c r="M65" s="16">
        <f t="shared" si="4"/>
        <v>0.1</v>
      </c>
      <c r="N65" s="236" t="str">
        <f t="shared" si="5"/>
        <v>0.1</v>
      </c>
      <c r="O65" s="16">
        <f>'RAW MONTHLY'!K65</f>
        <v>0.1</v>
      </c>
      <c r="P65" s="16" t="str">
        <f t="shared" si="6"/>
        <v>1</v>
      </c>
      <c r="Q65" s="241">
        <f>'RAW MONTHLY'!L65</f>
        <v>1942</v>
      </c>
      <c r="R65" s="249"/>
      <c r="S65" s="242">
        <f t="shared" si="7"/>
        <v>7638.5333333333338</v>
      </c>
      <c r="T65" s="30"/>
      <c r="V65" s="494" t="s">
        <v>50</v>
      </c>
      <c r="W65" s="494"/>
      <c r="X65" s="494"/>
      <c r="Y65" s="494"/>
      <c r="Z65" s="494"/>
      <c r="AA65" s="494"/>
      <c r="AB65" s="494"/>
      <c r="AC65" s="494"/>
      <c r="AD65" s="494"/>
      <c r="AE65" s="494"/>
      <c r="AF65" s="494"/>
      <c r="AG65" s="494"/>
      <c r="AL65" s="412" t="s">
        <v>50</v>
      </c>
    </row>
    <row r="66" spans="1:38" ht="30" customHeight="1">
      <c r="A66" s="229">
        <f>'RAW MONTHLY'!A66</f>
        <v>44231</v>
      </c>
      <c r="B66" s="230" t="str">
        <f>'RAW MONTHLY'!C66</f>
        <v>MINISTER 33KV</v>
      </c>
      <c r="C66" s="5" t="str">
        <f t="shared" si="0"/>
        <v>1</v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294</v>
      </c>
      <c r="H66" s="17">
        <f t="shared" si="1"/>
        <v>0.48055555555555557</v>
      </c>
      <c r="I66" s="7">
        <f>'RAW MONTHLY'!H66</f>
        <v>0.48055555555555557</v>
      </c>
      <c r="J66" s="8">
        <f>'RAW MONTHLY'!I66</f>
        <v>0.63888888888888895</v>
      </c>
      <c r="K66" s="235">
        <f t="shared" si="2"/>
        <v>0.63888888888888895</v>
      </c>
      <c r="L66" s="16">
        <f t="shared" si="3"/>
        <v>3.8</v>
      </c>
      <c r="M66" s="16">
        <f t="shared" si="4"/>
        <v>6.4</v>
      </c>
      <c r="N66" s="236" t="str">
        <f t="shared" si="5"/>
        <v>6.4</v>
      </c>
      <c r="O66" s="16">
        <f>'RAW MONTHLY'!K66</f>
        <v>6.4</v>
      </c>
      <c r="P66" s="16" t="str">
        <f t="shared" si="6"/>
        <v>1</v>
      </c>
      <c r="Q66" s="241">
        <f>'RAW MONTHLY'!L66</f>
        <v>1065</v>
      </c>
      <c r="R66" s="249"/>
      <c r="S66" s="242">
        <f t="shared" si="7"/>
        <v>4047</v>
      </c>
      <c r="T66" s="30"/>
      <c r="V66" s="495" t="s">
        <v>270</v>
      </c>
      <c r="W66" s="495"/>
      <c r="X66" s="495"/>
      <c r="Y66" s="495"/>
      <c r="Z66" s="495"/>
      <c r="AA66" s="495" t="s">
        <v>271</v>
      </c>
      <c r="AB66" s="495"/>
      <c r="AC66" s="495"/>
      <c r="AD66" s="495"/>
      <c r="AE66" s="495"/>
      <c r="AF66" s="499" t="s">
        <v>300</v>
      </c>
      <c r="AG66" s="493" t="s">
        <v>301</v>
      </c>
      <c r="AH66" s="498" t="s">
        <v>302</v>
      </c>
      <c r="AI66" s="498" t="s">
        <v>303</v>
      </c>
      <c r="AJ66" s="497" t="s">
        <v>304</v>
      </c>
      <c r="AK66" s="497" t="s">
        <v>305</v>
      </c>
    </row>
    <row r="67" spans="1:38" ht="61.5" customHeight="1">
      <c r="A67" s="229">
        <f>'RAW MONTHLY'!A67</f>
        <v>44231</v>
      </c>
      <c r="B67" s="230" t="str">
        <f>'RAW MONTHLY'!C67</f>
        <v>APETE 33KV</v>
      </c>
      <c r="C67" s="5" t="str">
        <f t="shared" si="0"/>
        <v>1</v>
      </c>
      <c r="D67" s="5" t="str">
        <f>'RAW MONTHLY'!E67</f>
        <v xml:space="preserve">EDC L/S </v>
      </c>
      <c r="E67" s="5" t="b">
        <f t="shared" si="8"/>
        <v>0</v>
      </c>
      <c r="F67" s="6" t="s">
        <v>26</v>
      </c>
      <c r="G67" s="5">
        <v>7</v>
      </c>
      <c r="H67" s="17">
        <f t="shared" si="1"/>
        <v>0.71111111111111114</v>
      </c>
      <c r="I67" s="7">
        <f>'RAW MONTHLY'!H67</f>
        <v>0.71111111111111114</v>
      </c>
      <c r="J67" s="8">
        <f>'RAW MONTHLY'!I67</f>
        <v>0.99930555555555556</v>
      </c>
      <c r="K67" s="235">
        <f t="shared" si="2"/>
        <v>0.99930555555555556</v>
      </c>
      <c r="L67" s="16">
        <f t="shared" si="3"/>
        <v>6.9166666666666679</v>
      </c>
      <c r="M67" s="16">
        <f t="shared" si="4"/>
        <v>8.4</v>
      </c>
      <c r="N67" s="236" t="str">
        <f t="shared" si="5"/>
        <v>8.4</v>
      </c>
      <c r="O67" s="16">
        <f>'RAW MONTHLY'!K67</f>
        <v>8.4</v>
      </c>
      <c r="P67" s="16" t="str">
        <f t="shared" si="6"/>
        <v>0</v>
      </c>
      <c r="Q67" s="241">
        <f>'RAW MONTHLY'!L67</f>
        <v>0</v>
      </c>
      <c r="R67" s="241"/>
      <c r="S67" s="242">
        <f t="shared" si="7"/>
        <v>0</v>
      </c>
      <c r="T67" s="20"/>
      <c r="V67" s="237" t="s">
        <v>280</v>
      </c>
      <c r="W67" s="238" t="s">
        <v>277</v>
      </c>
      <c r="X67" s="238" t="s">
        <v>278</v>
      </c>
      <c r="Y67" s="238" t="s">
        <v>279</v>
      </c>
      <c r="Z67" s="251" t="s">
        <v>306</v>
      </c>
      <c r="AA67" s="252" t="s">
        <v>280</v>
      </c>
      <c r="AB67" s="238" t="s">
        <v>277</v>
      </c>
      <c r="AC67" s="238" t="s">
        <v>278</v>
      </c>
      <c r="AD67" s="238" t="s">
        <v>279</v>
      </c>
      <c r="AE67" s="253" t="s">
        <v>306</v>
      </c>
      <c r="AF67" s="499"/>
      <c r="AG67" s="493"/>
      <c r="AH67" s="498"/>
      <c r="AI67" s="498"/>
      <c r="AJ67" s="497"/>
      <c r="AK67" s="497"/>
    </row>
    <row r="68" spans="1:38" ht="30" customHeight="1">
      <c r="A68" s="229">
        <f>'RAW MONTHLY'!A68</f>
        <v>44231</v>
      </c>
      <c r="B68" s="230" t="str">
        <f>'RAW MONTHLY'!C68</f>
        <v>SAMONDA 33KV</v>
      </c>
      <c r="C68" s="5" t="str">
        <f t="shared" si="0"/>
        <v>1</v>
      </c>
      <c r="D68" s="5" t="str">
        <f>'RAW MONTHLY'!E68</f>
        <v>EDC F/O</v>
      </c>
      <c r="E68" s="5" t="str">
        <f t="shared" si="8"/>
        <v>EDC</v>
      </c>
      <c r="F68" s="6" t="s">
        <v>26</v>
      </c>
      <c r="G68" s="5">
        <v>7</v>
      </c>
      <c r="H68" s="17">
        <f t="shared" si="1"/>
        <v>0.74652777777777779</v>
      </c>
      <c r="I68" s="7">
        <f>'RAW MONTHLY'!H68</f>
        <v>0.74652777777777779</v>
      </c>
      <c r="J68" s="8">
        <f>'RAW MONTHLY'!I68</f>
        <v>0.75347222222222221</v>
      </c>
      <c r="K68" s="235">
        <f t="shared" si="2"/>
        <v>0.75347222222222221</v>
      </c>
      <c r="L68" s="16">
        <f t="shared" si="3"/>
        <v>0.16666666666666666</v>
      </c>
      <c r="M68" s="16">
        <f t="shared" si="4"/>
        <v>3.2</v>
      </c>
      <c r="N68" s="236" t="str">
        <f t="shared" si="5"/>
        <v>3.2</v>
      </c>
      <c r="O68" s="16">
        <f>'RAW MONTHLY'!K68</f>
        <v>3.2</v>
      </c>
      <c r="P68" s="16" t="str">
        <f t="shared" si="6"/>
        <v>1</v>
      </c>
      <c r="Q68" s="241">
        <f>'RAW MONTHLY'!L68</f>
        <v>2</v>
      </c>
      <c r="R68" s="246"/>
      <c r="S68" s="242">
        <f t="shared" si="7"/>
        <v>0.33333333333333331</v>
      </c>
      <c r="T68" s="38"/>
      <c r="V68" s="240">
        <f>COUNTIFS(C$6:C$2000,"*1*",E$6:E$2000,"*E*",B$6:B$2000,"*LIB*")</f>
        <v>17</v>
      </c>
      <c r="W68" s="240">
        <f>COUNTIFS(C$6:C$2000,"*1*",E$6:E$2000,"*L*",B$6:B$2000,"*LIB*")</f>
        <v>6</v>
      </c>
      <c r="X68" s="240">
        <f>COUNTIFS(C$6:C$2000,"*1*",E$6:E$2000,"*P*",B$6:B$2000,"*LIB*")</f>
        <v>1</v>
      </c>
      <c r="Y68" s="240">
        <f>COUNTIFS(C$6:C$2000,"*1*",E$6:E$2000,"*F*",B$6:B$2000,"*LIB*")</f>
        <v>3</v>
      </c>
      <c r="Z68" s="240">
        <f>SUM(W68:Y68)</f>
        <v>10</v>
      </c>
      <c r="AA68" s="104">
        <f>SUMIFS(L$6:L$2000,E$6:E$2000,"*E*",B$6:B$2000,"*LIB*")</f>
        <v>10.516666666666666</v>
      </c>
      <c r="AB68" s="104">
        <f>SUMIFS(L$6:L$2000,E$6:E$2000,"*L*",B$6:B$2000,"*LIB*")</f>
        <v>3.3666666666666671</v>
      </c>
      <c r="AC68" s="104">
        <f>SUMIFS(L$6:L$2000,E$6:E$2000,"*P*",B$6:B$2000,"*LIB*")</f>
        <v>0.58333333333333337</v>
      </c>
      <c r="AD68" s="104">
        <f>SUMIFS(L$6:L$2000,E$6:E$2000,"*F*",B$6:B$2000,"*LIB*")</f>
        <v>3</v>
      </c>
      <c r="AE68" s="104">
        <f>SUM(AB68:AD68)</f>
        <v>6.9500000000000011</v>
      </c>
      <c r="AF68" s="429">
        <f t="array" ref="AF68">MAX(IF($B$6:$B$2000=AL65,$M$6:$M$2000))</f>
        <v>10</v>
      </c>
      <c r="AG68" s="254">
        <f>SUMIFS(S$6:S$2000,B$6:B$2000,"*LIB*")</f>
        <v>192.13333333333327</v>
      </c>
      <c r="AH68" s="254">
        <f>SUMIFS(S$6:S$2000,E$6:E$2000,"*E*",B$6:B$2000,"*LIB*")</f>
        <v>115.68333333333334</v>
      </c>
      <c r="AI68" s="254">
        <f>AG68-AH68</f>
        <v>76.449999999999932</v>
      </c>
      <c r="AJ68" s="254">
        <f>IFERROR(AH68/AA68,0)</f>
        <v>11.000000000000002</v>
      </c>
      <c r="AK68" s="254">
        <f>IFERROR(AI68/AE68,0)</f>
        <v>10.999999999999989</v>
      </c>
    </row>
    <row r="69" spans="1:38" ht="30" customHeight="1">
      <c r="A69" s="229">
        <f>'RAW MONTHLY'!A69</f>
        <v>44287</v>
      </c>
      <c r="B69" s="230" t="str">
        <f>'RAW MONTHLY'!C69</f>
        <v>ERUWA LANLATE 33KV FDR</v>
      </c>
      <c r="C69" s="5" t="str">
        <f t="shared" si="0"/>
        <v/>
      </c>
      <c r="D69" s="5" t="str">
        <f>'RAW MONTHLY'!E69</f>
        <v>EDC/F/O</v>
      </c>
      <c r="E69" s="5" t="str">
        <f t="shared" si="8"/>
        <v>EDC</v>
      </c>
      <c r="F69" s="6" t="s">
        <v>26</v>
      </c>
      <c r="G69" s="5">
        <v>7</v>
      </c>
      <c r="H69" s="17">
        <f t="shared" si="1"/>
        <v>0</v>
      </c>
      <c r="I69" s="7">
        <f>'RAW MONTHLY'!H69</f>
        <v>0</v>
      </c>
      <c r="J69" s="8">
        <f>'RAW MONTHLY'!I69</f>
        <v>0.6777777777777777</v>
      </c>
      <c r="K69" s="235">
        <f t="shared" si="2"/>
        <v>0.6777777777777777</v>
      </c>
      <c r="L69" s="16">
        <f t="shared" si="3"/>
        <v>16.266666666666666</v>
      </c>
      <c r="M69" s="16">
        <f t="shared" si="4"/>
        <v>0</v>
      </c>
      <c r="N69" s="236" t="str">
        <f t="shared" si="5"/>
        <v>0</v>
      </c>
      <c r="O69" s="16" t="str">
        <f>'RAW MONTHLY'!K69</f>
        <v>0MW</v>
      </c>
      <c r="P69" s="16" t="str">
        <f t="shared" si="6"/>
        <v>1</v>
      </c>
      <c r="Q69" s="241">
        <f>'RAW MONTHLY'!L69</f>
        <v>4010</v>
      </c>
      <c r="R69" s="241"/>
      <c r="S69" s="242">
        <f t="shared" si="7"/>
        <v>65229.333333333328</v>
      </c>
      <c r="T69" s="27"/>
    </row>
    <row r="70" spans="1:38" ht="30" customHeight="1">
      <c r="A70" s="229">
        <f>'RAW MONTHLY'!A70</f>
        <v>44287</v>
      </c>
      <c r="B70" s="230" t="str">
        <f>'RAW MONTHLY'!C70</f>
        <v>ERUWA TOWN 33KV FDR</v>
      </c>
      <c r="C70" s="5" t="str">
        <f t="shared" ref="C70:C133" si="9">IF(H70&gt;=0.0001,"1","")</f>
        <v/>
      </c>
      <c r="D70" s="5" t="str">
        <f>'RAW MONTHLY'!E70</f>
        <v>EDC/F/O</v>
      </c>
      <c r="E70" s="5" t="str">
        <f t="shared" si="8"/>
        <v>EDC</v>
      </c>
      <c r="F70" s="255" t="s">
        <v>26</v>
      </c>
      <c r="G70" s="255">
        <v>7</v>
      </c>
      <c r="H70" s="17">
        <f t="shared" ref="H70:H133" si="10">I70</f>
        <v>0</v>
      </c>
      <c r="I70" s="7">
        <f>'RAW MONTHLY'!H70</f>
        <v>0</v>
      </c>
      <c r="J70" s="8">
        <f>'RAW MONTHLY'!I70</f>
        <v>0.71736111111111101</v>
      </c>
      <c r="K70" s="235">
        <f t="shared" ref="K70:K133" si="11">J70</f>
        <v>0.71736111111111101</v>
      </c>
      <c r="L70" s="16">
        <f t="shared" ref="L70:L133" si="12">TEXT(J70-I70,"h:mm")*24</f>
        <v>17.216666666666665</v>
      </c>
      <c r="M70" s="16">
        <f t="shared" ref="M70:M133" si="13">N70*1</f>
        <v>0</v>
      </c>
      <c r="N70" s="236" t="str">
        <f t="shared" ref="N70:N133" si="14">SUBSTITUTE(O70,"MW","")</f>
        <v>0</v>
      </c>
      <c r="O70" s="16" t="str">
        <f>'RAW MONTHLY'!K70</f>
        <v>0MW</v>
      </c>
      <c r="P70" s="16" t="str">
        <f t="shared" ref="P70:P133" si="15">IF(K70&gt;=0.99,"0","1")</f>
        <v>1</v>
      </c>
      <c r="Q70" s="241">
        <f>'RAW MONTHLY'!L70</f>
        <v>4000</v>
      </c>
      <c r="R70" s="241"/>
      <c r="S70" s="242">
        <f t="shared" ref="S70:S133" si="16">Q70*L70*P70</f>
        <v>68866.666666666657</v>
      </c>
      <c r="T70" s="40"/>
    </row>
    <row r="71" spans="1:38" ht="30" customHeight="1">
      <c r="A71" s="229">
        <f>'RAW MONTHLY'!A71</f>
        <v>44287</v>
      </c>
      <c r="B71" s="230" t="str">
        <f>'RAW MONTHLY'!C71</f>
        <v>OMI ADIO 33KV FDR</v>
      </c>
      <c r="C71" s="5" t="str">
        <f t="shared" si="9"/>
        <v/>
      </c>
      <c r="D71" s="5" t="str">
        <f>'RAW MONTHLY'!E71</f>
        <v>EDC/F/O</v>
      </c>
      <c r="E71" s="5" t="str">
        <f t="shared" ref="E71:E134" si="17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E/F","EDC",IF(D71="TCN/L/S","L/S"))))))))))))))))))))))</f>
        <v>EDC</v>
      </c>
      <c r="F71" s="255" t="s">
        <v>26</v>
      </c>
      <c r="G71" s="255">
        <v>7</v>
      </c>
      <c r="H71" s="17">
        <f t="shared" si="10"/>
        <v>0</v>
      </c>
      <c r="I71" s="7">
        <f>'RAW MONTHLY'!H71</f>
        <v>0</v>
      </c>
      <c r="J71" s="8">
        <f>'RAW MONTHLY'!I71</f>
        <v>0.68611111111111101</v>
      </c>
      <c r="K71" s="235">
        <f t="shared" si="11"/>
        <v>0.68611111111111101</v>
      </c>
      <c r="L71" s="16">
        <f t="shared" si="12"/>
        <v>16.466666666666665</v>
      </c>
      <c r="M71" s="16">
        <f t="shared" si="13"/>
        <v>0</v>
      </c>
      <c r="N71" s="236" t="str">
        <f t="shared" si="14"/>
        <v>0</v>
      </c>
      <c r="O71" s="16" t="str">
        <f>'RAW MONTHLY'!K71</f>
        <v>0MW</v>
      </c>
      <c r="P71" s="16" t="str">
        <f t="shared" si="15"/>
        <v>1</v>
      </c>
      <c r="Q71" s="241">
        <f>'RAW MONTHLY'!L71</f>
        <v>9634</v>
      </c>
      <c r="R71" s="245"/>
      <c r="S71" s="242">
        <f t="shared" si="16"/>
        <v>158639.86666666664</v>
      </c>
      <c r="T71" s="20"/>
    </row>
    <row r="72" spans="1:38" ht="30" customHeight="1">
      <c r="A72" s="229">
        <f>'RAW MONTHLY'!A72</f>
        <v>44231</v>
      </c>
      <c r="B72" s="230" t="str">
        <f>'RAW MONTHLY'!C72</f>
        <v>APATA 33KV FDR</v>
      </c>
      <c r="C72" s="5" t="str">
        <f t="shared" si="9"/>
        <v>1</v>
      </c>
      <c r="D72" s="5" t="str">
        <f>'RAW MONTHLY'!E72</f>
        <v>TCN/P/O</v>
      </c>
      <c r="E72" s="5" t="str">
        <f t="shared" si="17"/>
        <v>P/O</v>
      </c>
      <c r="F72" s="6" t="s">
        <v>26</v>
      </c>
      <c r="G72" s="6">
        <v>7</v>
      </c>
      <c r="H72" s="17">
        <f t="shared" si="10"/>
        <v>0.40972222222222227</v>
      </c>
      <c r="I72" s="7">
        <f>'RAW MONTHLY'!H72</f>
        <v>0.40972222222222227</v>
      </c>
      <c r="J72" s="8">
        <f>'RAW MONTHLY'!I72</f>
        <v>0.43194444444444446</v>
      </c>
      <c r="K72" s="235">
        <f t="shared" si="11"/>
        <v>0.43194444444444446</v>
      </c>
      <c r="L72" s="16">
        <f t="shared" si="12"/>
        <v>0.53333333333333333</v>
      </c>
      <c r="M72" s="16">
        <f t="shared" si="13"/>
        <v>1</v>
      </c>
      <c r="N72" s="236" t="str">
        <f t="shared" si="14"/>
        <v>1</v>
      </c>
      <c r="O72" s="16" t="str">
        <f>'RAW MONTHLY'!K72</f>
        <v>1MW</v>
      </c>
      <c r="P72" s="16" t="str">
        <f t="shared" si="15"/>
        <v>1</v>
      </c>
      <c r="Q72" s="241">
        <f>'RAW MONTHLY'!L72</f>
        <v>117</v>
      </c>
      <c r="R72" s="245"/>
      <c r="S72" s="242">
        <f t="shared" si="16"/>
        <v>62.4</v>
      </c>
      <c r="T72" s="6"/>
      <c r="V72" s="494" t="s">
        <v>48</v>
      </c>
      <c r="W72" s="494"/>
      <c r="X72" s="494"/>
      <c r="Y72" s="494"/>
      <c r="Z72" s="494"/>
      <c r="AA72" s="494"/>
      <c r="AB72" s="494"/>
      <c r="AC72" s="494"/>
      <c r="AD72" s="494"/>
      <c r="AE72" s="494"/>
      <c r="AF72" s="494"/>
      <c r="AG72" s="494"/>
      <c r="AL72" s="412" t="s">
        <v>48</v>
      </c>
    </row>
    <row r="73" spans="1:38" ht="30" customHeight="1">
      <c r="A73" s="229">
        <f>'RAW MONTHLY'!A73</f>
        <v>44231</v>
      </c>
      <c r="B73" s="230" t="str">
        <f>'RAW MONTHLY'!C73</f>
        <v>APATA 33KV FDR</v>
      </c>
      <c r="C73" s="5" t="str">
        <f t="shared" si="9"/>
        <v>1</v>
      </c>
      <c r="D73" s="5" t="str">
        <f>'RAW MONTHLY'!E73</f>
        <v>TCN/P/O</v>
      </c>
      <c r="E73" s="5" t="str">
        <f t="shared" si="17"/>
        <v>P/O</v>
      </c>
      <c r="F73" s="256" t="s">
        <v>26</v>
      </c>
      <c r="G73" s="256">
        <v>7</v>
      </c>
      <c r="H73" s="17">
        <f t="shared" si="10"/>
        <v>0.62916666666666665</v>
      </c>
      <c r="I73" s="7">
        <f>'RAW MONTHLY'!H73</f>
        <v>0.62916666666666665</v>
      </c>
      <c r="J73" s="8">
        <f>'RAW MONTHLY'!I73</f>
        <v>0.6777777777777777</v>
      </c>
      <c r="K73" s="235">
        <f t="shared" si="11"/>
        <v>0.6777777777777777</v>
      </c>
      <c r="L73" s="16">
        <f t="shared" si="12"/>
        <v>1.1666666666666667</v>
      </c>
      <c r="M73" s="16">
        <f t="shared" si="13"/>
        <v>12</v>
      </c>
      <c r="N73" s="236" t="str">
        <f t="shared" si="14"/>
        <v>12</v>
      </c>
      <c r="O73" s="16" t="str">
        <f>'RAW MONTHLY'!K73</f>
        <v>12MW</v>
      </c>
      <c r="P73" s="16" t="str">
        <f t="shared" si="15"/>
        <v>1</v>
      </c>
      <c r="Q73" s="241">
        <f>'RAW MONTHLY'!L73</f>
        <v>117</v>
      </c>
      <c r="R73" s="245"/>
      <c r="S73" s="242">
        <f t="shared" si="16"/>
        <v>136.5</v>
      </c>
      <c r="T73" s="20"/>
      <c r="V73" s="495" t="s">
        <v>270</v>
      </c>
      <c r="W73" s="495"/>
      <c r="X73" s="495"/>
      <c r="Y73" s="495"/>
      <c r="Z73" s="495"/>
      <c r="AA73" s="495" t="s">
        <v>271</v>
      </c>
      <c r="AB73" s="495"/>
      <c r="AC73" s="495"/>
      <c r="AD73" s="495"/>
      <c r="AE73" s="495"/>
      <c r="AF73" s="499" t="s">
        <v>300</v>
      </c>
      <c r="AG73" s="493" t="s">
        <v>301</v>
      </c>
      <c r="AH73" s="498" t="s">
        <v>302</v>
      </c>
      <c r="AI73" s="498" t="s">
        <v>303</v>
      </c>
      <c r="AJ73" s="497" t="s">
        <v>304</v>
      </c>
      <c r="AK73" s="497" t="s">
        <v>305</v>
      </c>
    </row>
    <row r="74" spans="1:38" ht="60.75" customHeight="1">
      <c r="A74" s="229">
        <f>'RAW MONTHLY'!A74</f>
        <v>44231</v>
      </c>
      <c r="B74" s="230" t="str">
        <f>'RAW MONTHLY'!C74</f>
        <v>ERUWA TOWN 33KV FDR</v>
      </c>
      <c r="C74" s="5" t="str">
        <f t="shared" si="9"/>
        <v>1</v>
      </c>
      <c r="D74" s="5" t="str">
        <f>'RAW MONTHLY'!E74</f>
        <v>TCN/L/S</v>
      </c>
      <c r="E74" s="5" t="str">
        <f t="shared" si="17"/>
        <v>L/S</v>
      </c>
      <c r="F74" s="256" t="s">
        <v>26</v>
      </c>
      <c r="G74" s="256">
        <v>7</v>
      </c>
      <c r="H74" s="17">
        <f t="shared" si="10"/>
        <v>0.78749999999999998</v>
      </c>
      <c r="I74" s="7">
        <f>'RAW MONTHLY'!H74</f>
        <v>0.78749999999999998</v>
      </c>
      <c r="J74" s="8">
        <f>'RAW MONTHLY'!I74</f>
        <v>0.82430555555555562</v>
      </c>
      <c r="K74" s="235">
        <f t="shared" si="11"/>
        <v>0.82430555555555562</v>
      </c>
      <c r="L74" s="16">
        <f t="shared" si="12"/>
        <v>0.8833333333333333</v>
      </c>
      <c r="M74" s="16">
        <f t="shared" si="13"/>
        <v>7</v>
      </c>
      <c r="N74" s="236" t="str">
        <f t="shared" si="14"/>
        <v>7</v>
      </c>
      <c r="O74" s="16" t="str">
        <f>'RAW MONTHLY'!K74</f>
        <v>7MW</v>
      </c>
      <c r="P74" s="16" t="str">
        <f t="shared" si="15"/>
        <v>1</v>
      </c>
      <c r="Q74" s="241">
        <f>'RAW MONTHLY'!L74</f>
        <v>4000</v>
      </c>
      <c r="R74" s="258"/>
      <c r="S74" s="242">
        <f t="shared" si="16"/>
        <v>3533.333333333333</v>
      </c>
      <c r="T74" s="6"/>
      <c r="V74" s="237" t="s">
        <v>280</v>
      </c>
      <c r="W74" s="238" t="s">
        <v>277</v>
      </c>
      <c r="X74" s="238" t="s">
        <v>278</v>
      </c>
      <c r="Y74" s="238" t="s">
        <v>279</v>
      </c>
      <c r="Z74" s="251" t="s">
        <v>306</v>
      </c>
      <c r="AA74" s="252" t="s">
        <v>280</v>
      </c>
      <c r="AB74" s="238" t="s">
        <v>277</v>
      </c>
      <c r="AC74" s="238" t="s">
        <v>278</v>
      </c>
      <c r="AD74" s="238" t="s">
        <v>279</v>
      </c>
      <c r="AE74" s="253" t="s">
        <v>306</v>
      </c>
      <c r="AF74" s="499"/>
      <c r="AG74" s="493"/>
      <c r="AH74" s="498"/>
      <c r="AI74" s="498"/>
      <c r="AJ74" s="497"/>
      <c r="AK74" s="497"/>
    </row>
    <row r="75" spans="1:38" ht="30" customHeight="1">
      <c r="A75" s="229">
        <f>'RAW MONTHLY'!A75</f>
        <v>44231</v>
      </c>
      <c r="B75" s="230" t="str">
        <f>'RAW MONTHLY'!C75</f>
        <v>OMI ADIO 33KV FDR</v>
      </c>
      <c r="C75" s="5" t="str">
        <f t="shared" si="9"/>
        <v>1</v>
      </c>
      <c r="D75" s="5" t="str">
        <f>'RAW MONTHLY'!E75</f>
        <v>EDC/O/C</v>
      </c>
      <c r="E75" s="5" t="str">
        <f t="shared" si="17"/>
        <v>EDC</v>
      </c>
      <c r="F75" s="5" t="s">
        <v>26</v>
      </c>
      <c r="G75" s="5">
        <v>7</v>
      </c>
      <c r="H75" s="17">
        <f t="shared" si="10"/>
        <v>0.79652777777777783</v>
      </c>
      <c r="I75" s="7">
        <f>'RAW MONTHLY'!H75</f>
        <v>0.79652777777777783</v>
      </c>
      <c r="J75" s="8">
        <f>'RAW MONTHLY'!I75</f>
        <v>0.99930555555555556</v>
      </c>
      <c r="K75" s="235">
        <f t="shared" si="11"/>
        <v>0.99930555555555556</v>
      </c>
      <c r="L75" s="16">
        <f t="shared" si="12"/>
        <v>4.8666666666666671</v>
      </c>
      <c r="M75" s="16">
        <f t="shared" si="13"/>
        <v>10</v>
      </c>
      <c r="N75" s="236" t="str">
        <f t="shared" si="14"/>
        <v>10</v>
      </c>
      <c r="O75" s="16" t="str">
        <f>'RAW MONTHLY'!K75</f>
        <v>10MW</v>
      </c>
      <c r="P75" s="16" t="str">
        <f t="shared" si="15"/>
        <v>0</v>
      </c>
      <c r="Q75" s="241">
        <f>'RAW MONTHLY'!L75</f>
        <v>0</v>
      </c>
      <c r="R75" s="249"/>
      <c r="S75" s="242">
        <f t="shared" si="16"/>
        <v>0</v>
      </c>
      <c r="T75" s="30"/>
      <c r="V75" s="240">
        <f>COUNTIFS(C$6:C$2000,"*1*",E$6:E$2000,"*E*",B$6:B$2000,"*OLU*")</f>
        <v>22</v>
      </c>
      <c r="W75" s="240">
        <f>COUNTIFS(C$6:C$2000,"*1*",E$6:E$2000,"*L*",B$6:B$2000,"*OLU*")</f>
        <v>0</v>
      </c>
      <c r="X75" s="240">
        <f>COUNTIFS(C$6:C$2000,"*1*",E$6:E$2000,"*P*",B$6:B$2000,"*OLU*")</f>
        <v>0</v>
      </c>
      <c r="Y75" s="240">
        <f>COUNTIFS(C$6:C$2000,"*1*",E$6:E$2000,"*F*",B$6:B$2000,"*OLU*")</f>
        <v>2</v>
      </c>
      <c r="Z75" s="240">
        <f>SUM(W75:Y75)</f>
        <v>2</v>
      </c>
      <c r="AA75" s="104">
        <f>SUMIFS(L$6:L$2000,E$6:E$2000,"*E*",B$6:B$2000,"*OLU*")</f>
        <v>26.516666666666662</v>
      </c>
      <c r="AB75" s="104">
        <f>SUMIFS(L$6:L$2000,E$6:E$2000,"*L*",B$6:B$2000,"*OLU*")</f>
        <v>0</v>
      </c>
      <c r="AC75" s="104">
        <f>SUMIFS(L$6:L$2000,E$6:E$2000,"*P*",B$6:B$2000,"*OLU*")</f>
        <v>0</v>
      </c>
      <c r="AD75" s="104">
        <f>SUMIFS(L$6:L$2000,E$6:E$2000,"*F*",B$6:B$2000,"*OLU*")</f>
        <v>1.7833333333333334</v>
      </c>
      <c r="AE75" s="104">
        <f>SUM(AB75:AD75)</f>
        <v>1.7833333333333334</v>
      </c>
      <c r="AF75" s="429">
        <f t="array" ref="AF75">MAX(IF($B$6:$B$2000=AL72,$M$6:$M$2000))</f>
        <v>20</v>
      </c>
      <c r="AG75" s="254">
        <f>SUMIFS(S$6:S$2000,B$6:B$2000,"*OLU*")</f>
        <v>396.20000000000005</v>
      </c>
      <c r="AH75" s="254">
        <f>SUMIFS(S$6:S$2000,E$6:E$2000,"*E*",B$6:B$2000,"*OLU*")</f>
        <v>371.23333333333335</v>
      </c>
      <c r="AI75" s="254">
        <f>AG75-AH75</f>
        <v>24.966666666666697</v>
      </c>
      <c r="AJ75" s="254">
        <f>IFERROR(AH75/AA75,0)</f>
        <v>14.000000000000004</v>
      </c>
      <c r="AK75" s="254">
        <f>IFERROR(AI75/AE75,0)</f>
        <v>14.000000000000016</v>
      </c>
    </row>
    <row r="76" spans="1:38" ht="30" customHeight="1">
      <c r="A76" s="229">
        <f>'RAW MONTHLY'!A76</f>
        <v>44231</v>
      </c>
      <c r="B76" s="230" t="str">
        <f>'RAW MONTHLY'!C76</f>
        <v>ERUWA LANLATE 33KV FDR</v>
      </c>
      <c r="C76" s="5" t="str">
        <f t="shared" si="9"/>
        <v>1</v>
      </c>
      <c r="D76" s="5" t="str">
        <f>'RAW MONTHLY'!E76</f>
        <v>EDC/O/C</v>
      </c>
      <c r="E76" s="5" t="str">
        <f t="shared" si="17"/>
        <v>EDC</v>
      </c>
      <c r="F76" s="5" t="s">
        <v>26</v>
      </c>
      <c r="G76" s="5">
        <v>7</v>
      </c>
      <c r="H76" s="17">
        <f t="shared" si="10"/>
        <v>0.79652777777777783</v>
      </c>
      <c r="I76" s="7">
        <f>'RAW MONTHLY'!H76</f>
        <v>0.79652777777777783</v>
      </c>
      <c r="J76" s="8">
        <f>'RAW MONTHLY'!I76</f>
        <v>0.80347222222222225</v>
      </c>
      <c r="K76" s="235">
        <f t="shared" si="11"/>
        <v>0.80347222222222225</v>
      </c>
      <c r="L76" s="16">
        <f t="shared" si="12"/>
        <v>0.16666666666666666</v>
      </c>
      <c r="M76" s="16">
        <f t="shared" si="13"/>
        <v>13</v>
      </c>
      <c r="N76" s="236" t="str">
        <f t="shared" si="14"/>
        <v>13</v>
      </c>
      <c r="O76" s="16" t="str">
        <f>'RAW MONTHLY'!K76</f>
        <v>13MW</v>
      </c>
      <c r="P76" s="16" t="str">
        <f t="shared" si="15"/>
        <v>1</v>
      </c>
      <c r="Q76" s="241">
        <f>'RAW MONTHLY'!L76</f>
        <v>4010</v>
      </c>
      <c r="R76" s="245"/>
      <c r="S76" s="242">
        <f t="shared" si="16"/>
        <v>668.33333333333326</v>
      </c>
      <c r="T76" s="20"/>
    </row>
    <row r="77" spans="1:38" ht="30" customHeight="1">
      <c r="A77" s="229">
        <f>'RAW MONTHLY'!A77</f>
        <v>44231</v>
      </c>
      <c r="B77" s="230" t="str">
        <f>'RAW MONTHLY'!C77</f>
        <v>ERUWA LANLATE 33KV FDR</v>
      </c>
      <c r="C77" s="5" t="str">
        <f t="shared" si="9"/>
        <v>1</v>
      </c>
      <c r="D77" s="5" t="str">
        <f>'RAW MONTHLY'!E77</f>
        <v>EDC/E/F</v>
      </c>
      <c r="E77" s="5" t="str">
        <f t="shared" si="17"/>
        <v>EDC</v>
      </c>
      <c r="F77" s="5" t="s">
        <v>26</v>
      </c>
      <c r="G77" s="5">
        <v>7</v>
      </c>
      <c r="H77" s="17">
        <f t="shared" si="10"/>
        <v>0.95694444444444438</v>
      </c>
      <c r="I77" s="7">
        <f>'RAW MONTHLY'!H77</f>
        <v>0.95694444444444438</v>
      </c>
      <c r="J77" s="8">
        <f>'RAW MONTHLY'!I77</f>
        <v>0.96666666666666667</v>
      </c>
      <c r="K77" s="235">
        <f t="shared" si="11"/>
        <v>0.96666666666666667</v>
      </c>
      <c r="L77" s="16">
        <f t="shared" si="12"/>
        <v>0.23333333333333334</v>
      </c>
      <c r="M77" s="16">
        <f t="shared" si="13"/>
        <v>14</v>
      </c>
      <c r="N77" s="236" t="str">
        <f t="shared" si="14"/>
        <v>14</v>
      </c>
      <c r="O77" s="16" t="str">
        <f>'RAW MONTHLY'!K77</f>
        <v>14MW</v>
      </c>
      <c r="P77" s="16" t="str">
        <f t="shared" si="15"/>
        <v>1</v>
      </c>
      <c r="Q77" s="241">
        <f>'RAW MONTHLY'!L77</f>
        <v>4010</v>
      </c>
      <c r="R77" s="245"/>
      <c r="S77" s="242">
        <f t="shared" si="16"/>
        <v>935.66666666666663</v>
      </c>
      <c r="T77" s="17"/>
    </row>
    <row r="78" spans="1:38" ht="30" customHeight="1">
      <c r="A78" s="229">
        <f>'RAW MONTHLY'!A78</f>
        <v>44231</v>
      </c>
      <c r="B78" s="230" t="str">
        <f>'RAW MONTHLY'!C78</f>
        <v>ERUWA TOWN 33KV FDR</v>
      </c>
      <c r="C78" s="5" t="str">
        <f t="shared" si="9"/>
        <v>1</v>
      </c>
      <c r="D78" s="5" t="str">
        <f>'RAW MONTHLY'!E78</f>
        <v>EDC/F/O</v>
      </c>
      <c r="E78" s="5" t="str">
        <f t="shared" si="17"/>
        <v>EDC</v>
      </c>
      <c r="F78" s="5">
        <v>99</v>
      </c>
      <c r="G78" s="5">
        <v>6</v>
      </c>
      <c r="H78" s="17">
        <f t="shared" si="10"/>
        <v>0.95694444444444438</v>
      </c>
      <c r="I78" s="7">
        <f>'RAW MONTHLY'!H78</f>
        <v>0.95694444444444438</v>
      </c>
      <c r="J78" s="8">
        <f>'RAW MONTHLY'!I78</f>
        <v>0.96666666666666667</v>
      </c>
      <c r="K78" s="235">
        <f t="shared" si="11"/>
        <v>0.96666666666666667</v>
      </c>
      <c r="L78" s="16">
        <f t="shared" si="12"/>
        <v>0.23333333333333334</v>
      </c>
      <c r="M78" s="16">
        <f t="shared" si="13"/>
        <v>0</v>
      </c>
      <c r="N78" s="236" t="str">
        <f t="shared" si="14"/>
        <v>0</v>
      </c>
      <c r="O78" s="16" t="str">
        <f>'RAW MONTHLY'!K78</f>
        <v>0MW</v>
      </c>
      <c r="P78" s="16" t="str">
        <f t="shared" si="15"/>
        <v>1</v>
      </c>
      <c r="Q78" s="241">
        <f>'RAW MONTHLY'!L78</f>
        <v>0</v>
      </c>
      <c r="R78" s="245"/>
      <c r="S78" s="242">
        <f t="shared" si="16"/>
        <v>0</v>
      </c>
      <c r="T78" s="20"/>
    </row>
    <row r="79" spans="1:38" ht="30" customHeight="1">
      <c r="A79" s="229">
        <f>'RAW MONTHLY'!A79</f>
        <v>44231</v>
      </c>
      <c r="B79" s="230" t="str">
        <f>'RAW MONTHLY'!C79</f>
        <v>ERUWA TOWN 33KV FDR</v>
      </c>
      <c r="C79" s="5" t="str">
        <f t="shared" si="9"/>
        <v>1</v>
      </c>
      <c r="D79" s="5" t="str">
        <f>'RAW MONTHLY'!E79</f>
        <v>TCN/L/S</v>
      </c>
      <c r="E79" s="5" t="str">
        <f t="shared" si="17"/>
        <v>L/S</v>
      </c>
      <c r="F79" s="6" t="s">
        <v>26</v>
      </c>
      <c r="G79" s="6">
        <v>7</v>
      </c>
      <c r="H79" s="17">
        <f t="shared" si="10"/>
        <v>0.96666666666666667</v>
      </c>
      <c r="I79" s="7">
        <f>'RAW MONTHLY'!H79</f>
        <v>0.96666666666666667</v>
      </c>
      <c r="J79" s="8">
        <f>'RAW MONTHLY'!I79</f>
        <v>0.99930555555555556</v>
      </c>
      <c r="K79" s="235">
        <f t="shared" si="11"/>
        <v>0.99930555555555556</v>
      </c>
      <c r="L79" s="16">
        <f t="shared" si="12"/>
        <v>0.78333333333333344</v>
      </c>
      <c r="M79" s="16">
        <f t="shared" si="13"/>
        <v>0</v>
      </c>
      <c r="N79" s="236" t="str">
        <f t="shared" si="14"/>
        <v>0</v>
      </c>
      <c r="O79" s="16" t="str">
        <f>'RAW MONTHLY'!K79</f>
        <v>0MW</v>
      </c>
      <c r="P79" s="16" t="str">
        <f t="shared" si="15"/>
        <v>0</v>
      </c>
      <c r="Q79" s="241">
        <f>'RAW MONTHLY'!L79</f>
        <v>0</v>
      </c>
      <c r="R79" s="258"/>
      <c r="S79" s="242">
        <f t="shared" si="16"/>
        <v>0</v>
      </c>
      <c r="T79" s="41"/>
    </row>
    <row r="80" spans="1:38" ht="30" customHeight="1">
      <c r="A80" s="229">
        <f>'RAW MONTHLY'!A80</f>
        <v>44318</v>
      </c>
      <c r="B80" s="230" t="str">
        <f>'RAW MONTHLY'!C80</f>
        <v>LIBERTY 33KV</v>
      </c>
      <c r="C80" s="5" t="str">
        <f t="shared" si="9"/>
        <v>1</v>
      </c>
      <c r="D80" s="5" t="str">
        <f>'RAW MONTHLY'!E80</f>
        <v>EDC F/O</v>
      </c>
      <c r="E80" s="5" t="str">
        <f t="shared" si="17"/>
        <v>EDC</v>
      </c>
      <c r="F80" s="6" t="s">
        <v>26</v>
      </c>
      <c r="G80" s="6">
        <v>7</v>
      </c>
      <c r="H80" s="17">
        <f t="shared" si="10"/>
        <v>0.28472222222222221</v>
      </c>
      <c r="I80" s="7">
        <f>'RAW MONTHLY'!H80</f>
        <v>0.28472222222222221</v>
      </c>
      <c r="J80" s="8">
        <f>'RAW MONTHLY'!I80</f>
        <v>0.29097222222222224</v>
      </c>
      <c r="K80" s="235">
        <f t="shared" si="11"/>
        <v>0.29097222222222224</v>
      </c>
      <c r="L80" s="16">
        <f t="shared" si="12"/>
        <v>0.15</v>
      </c>
      <c r="M80" s="16">
        <f t="shared" si="13"/>
        <v>9</v>
      </c>
      <c r="N80" s="236" t="str">
        <f t="shared" si="14"/>
        <v>9</v>
      </c>
      <c r="O80" s="16">
        <f>'RAW MONTHLY'!K80</f>
        <v>9</v>
      </c>
      <c r="P80" s="16" t="str">
        <f t="shared" si="15"/>
        <v>1</v>
      </c>
      <c r="Q80" s="241">
        <f>'RAW MONTHLY'!L80</f>
        <v>11</v>
      </c>
      <c r="R80" s="258"/>
      <c r="S80" s="242">
        <f t="shared" si="16"/>
        <v>1.65</v>
      </c>
      <c r="T80" s="41"/>
      <c r="V80" s="494" t="s">
        <v>89</v>
      </c>
      <c r="W80" s="494"/>
      <c r="X80" s="494"/>
      <c r="Y80" s="494"/>
      <c r="Z80" s="494"/>
      <c r="AA80" s="494"/>
      <c r="AB80" s="494"/>
      <c r="AC80" s="494"/>
      <c r="AD80" s="494"/>
      <c r="AE80" s="494"/>
      <c r="AF80" s="494"/>
      <c r="AG80" s="494"/>
      <c r="AL80" s="430" t="s">
        <v>173</v>
      </c>
    </row>
    <row r="81" spans="1:38" ht="30" customHeight="1">
      <c r="A81" s="229">
        <f>'RAW MONTHLY'!A81</f>
        <v>44318</v>
      </c>
      <c r="B81" s="230" t="str">
        <f>'RAW MONTHLY'!C81</f>
        <v>OLUYOLE 33KV</v>
      </c>
      <c r="C81" s="5" t="str">
        <f t="shared" si="9"/>
        <v>1</v>
      </c>
      <c r="D81" s="5" t="str">
        <f>'RAW MONTHLY'!E81</f>
        <v>EDC F/O</v>
      </c>
      <c r="E81" s="5" t="str">
        <f t="shared" si="17"/>
        <v>EDC</v>
      </c>
      <c r="F81" s="6" t="s">
        <v>26</v>
      </c>
      <c r="G81" s="6">
        <v>7</v>
      </c>
      <c r="H81" s="17">
        <f t="shared" si="10"/>
        <v>0.42291666666666666</v>
      </c>
      <c r="I81" s="7">
        <f>'RAW MONTHLY'!H81</f>
        <v>0.42291666666666666</v>
      </c>
      <c r="J81" s="8">
        <f>'RAW MONTHLY'!I81</f>
        <v>0.55208333333333337</v>
      </c>
      <c r="K81" s="235">
        <f t="shared" si="11"/>
        <v>0.55208333333333337</v>
      </c>
      <c r="L81" s="16">
        <f t="shared" si="12"/>
        <v>3.1000000000000005</v>
      </c>
      <c r="M81" s="16">
        <f t="shared" si="13"/>
        <v>13</v>
      </c>
      <c r="N81" s="236" t="str">
        <f t="shared" si="14"/>
        <v>13</v>
      </c>
      <c r="O81" s="16">
        <f>'RAW MONTHLY'!K81</f>
        <v>13</v>
      </c>
      <c r="P81" s="16" t="str">
        <f t="shared" si="15"/>
        <v>1</v>
      </c>
      <c r="Q81" s="241">
        <f>'RAW MONTHLY'!L81</f>
        <v>14</v>
      </c>
      <c r="R81" s="258"/>
      <c r="S81" s="242">
        <f t="shared" si="16"/>
        <v>43.400000000000006</v>
      </c>
      <c r="T81" s="6"/>
      <c r="V81" s="495" t="s">
        <v>270</v>
      </c>
      <c r="W81" s="495"/>
      <c r="X81" s="495"/>
      <c r="Y81" s="495"/>
      <c r="Z81" s="495"/>
      <c r="AA81" s="495" t="s">
        <v>271</v>
      </c>
      <c r="AB81" s="495"/>
      <c r="AC81" s="495"/>
      <c r="AD81" s="495"/>
      <c r="AE81" s="495"/>
      <c r="AF81" s="499" t="s">
        <v>300</v>
      </c>
      <c r="AG81" s="493" t="s">
        <v>301</v>
      </c>
      <c r="AH81" s="498" t="s">
        <v>302</v>
      </c>
      <c r="AI81" s="498" t="s">
        <v>303</v>
      </c>
      <c r="AJ81" s="497" t="s">
        <v>304</v>
      </c>
      <c r="AK81" s="497" t="s">
        <v>305</v>
      </c>
    </row>
    <row r="82" spans="1:38" ht="62.25" customHeight="1">
      <c r="A82" s="229">
        <f>'RAW MONTHLY'!A82</f>
        <v>44318</v>
      </c>
      <c r="B82" s="230" t="str">
        <f>'RAW MONTHLY'!C82</f>
        <v>EXPRESS 33KV</v>
      </c>
      <c r="C82" s="5" t="str">
        <f t="shared" si="9"/>
        <v>1</v>
      </c>
      <c r="D82" s="5" t="str">
        <f>'RAW MONTHLY'!E82</f>
        <v>EDC F/O</v>
      </c>
      <c r="E82" s="5" t="str">
        <f t="shared" si="17"/>
        <v>EDC</v>
      </c>
      <c r="F82" s="6" t="s">
        <v>26</v>
      </c>
      <c r="G82" s="6">
        <v>7</v>
      </c>
      <c r="H82" s="17">
        <f t="shared" si="10"/>
        <v>0.42291666666666666</v>
      </c>
      <c r="I82" s="7">
        <f>'RAW MONTHLY'!H82</f>
        <v>0.42291666666666666</v>
      </c>
      <c r="J82" s="8">
        <f>'RAW MONTHLY'!I82</f>
        <v>0.6166666666666667</v>
      </c>
      <c r="K82" s="235">
        <f t="shared" si="11"/>
        <v>0.6166666666666667</v>
      </c>
      <c r="L82" s="16">
        <f t="shared" si="12"/>
        <v>4.6500000000000004</v>
      </c>
      <c r="M82" s="16">
        <f t="shared" si="13"/>
        <v>13</v>
      </c>
      <c r="N82" s="236" t="str">
        <f t="shared" si="14"/>
        <v>13</v>
      </c>
      <c r="O82" s="16">
        <f>'RAW MONTHLY'!K82</f>
        <v>13</v>
      </c>
      <c r="P82" s="16" t="str">
        <f t="shared" si="15"/>
        <v>1</v>
      </c>
      <c r="Q82" s="241">
        <f>'RAW MONTHLY'!L82</f>
        <v>1</v>
      </c>
      <c r="R82" s="244"/>
      <c r="S82" s="242">
        <f t="shared" si="16"/>
        <v>4.6500000000000004</v>
      </c>
      <c r="T82" s="20"/>
      <c r="V82" s="237" t="s">
        <v>280</v>
      </c>
      <c r="W82" s="238" t="s">
        <v>277</v>
      </c>
      <c r="X82" s="238" t="s">
        <v>278</v>
      </c>
      <c r="Y82" s="238" t="s">
        <v>279</v>
      </c>
      <c r="Z82" s="251" t="s">
        <v>306</v>
      </c>
      <c r="AA82" s="252" t="s">
        <v>280</v>
      </c>
      <c r="AB82" s="238" t="s">
        <v>277</v>
      </c>
      <c r="AC82" s="238" t="s">
        <v>278</v>
      </c>
      <c r="AD82" s="238" t="s">
        <v>279</v>
      </c>
      <c r="AE82" s="253" t="s">
        <v>306</v>
      </c>
      <c r="AF82" s="499"/>
      <c r="AG82" s="493"/>
      <c r="AH82" s="498"/>
      <c r="AI82" s="498"/>
      <c r="AJ82" s="497"/>
      <c r="AK82" s="497"/>
    </row>
    <row r="83" spans="1:38" ht="30" customHeight="1">
      <c r="A83" s="229">
        <f>'RAW MONTHLY'!A83</f>
        <v>44318</v>
      </c>
      <c r="B83" s="230" t="str">
        <f>'RAW MONTHLY'!C83</f>
        <v>LIBERTY 33KV</v>
      </c>
      <c r="C83" s="5" t="str">
        <f t="shared" si="9"/>
        <v>1</v>
      </c>
      <c r="D83" s="5" t="str">
        <f>'RAW MONTHLY'!E83</f>
        <v>EDC P/O</v>
      </c>
      <c r="E83" s="5" t="str">
        <f t="shared" si="17"/>
        <v>EDC</v>
      </c>
      <c r="F83" s="6" t="s">
        <v>26</v>
      </c>
      <c r="G83" s="6">
        <v>7</v>
      </c>
      <c r="H83" s="17">
        <f t="shared" si="10"/>
        <v>0.50069444444444444</v>
      </c>
      <c r="I83" s="7">
        <f>'RAW MONTHLY'!H83</f>
        <v>0.50069444444444444</v>
      </c>
      <c r="J83" s="8">
        <f>'RAW MONTHLY'!I83</f>
        <v>0.55277777777777781</v>
      </c>
      <c r="K83" s="235">
        <f t="shared" si="11"/>
        <v>0.55277777777777781</v>
      </c>
      <c r="L83" s="16">
        <f t="shared" si="12"/>
        <v>1.25</v>
      </c>
      <c r="M83" s="16">
        <f t="shared" si="13"/>
        <v>6</v>
      </c>
      <c r="N83" s="236" t="str">
        <f t="shared" si="14"/>
        <v>6</v>
      </c>
      <c r="O83" s="16">
        <f>'RAW MONTHLY'!K83</f>
        <v>6</v>
      </c>
      <c r="P83" s="16" t="str">
        <f t="shared" si="15"/>
        <v>1</v>
      </c>
      <c r="Q83" s="241">
        <f>'RAW MONTHLY'!L83</f>
        <v>11</v>
      </c>
      <c r="R83" s="244"/>
      <c r="S83" s="242">
        <f t="shared" si="16"/>
        <v>13.75</v>
      </c>
      <c r="T83" s="20"/>
      <c r="V83" s="240">
        <f>COUNTIFS(C$6:C$2000,"*1*",E$6:E$2000,"*E*",B$6:B$2000,"*SAM*")</f>
        <v>10</v>
      </c>
      <c r="W83" s="240">
        <f>COUNTIFS(C$6:C$2000,"*1*",E$6:E$2000,"*L*",B$6:B$2000,"*SAM*")</f>
        <v>0</v>
      </c>
      <c r="X83" s="240">
        <f>COUNTIFS(C$6:C$2000,"*1*",E$6:E$2000,"*P*",B$6:B$2000,"*SAM*")</f>
        <v>1</v>
      </c>
      <c r="Y83" s="240">
        <f>COUNTIFS(C$6:C$2000,"*1*",E$6:E$2000,"*F*",B$6:B$2000,"*SAM*")</f>
        <v>0</v>
      </c>
      <c r="Z83" s="240">
        <f>SUM(W83:Y83)</f>
        <v>1</v>
      </c>
      <c r="AA83" s="104">
        <f>SUMIFS(L$6:L$2000,E$6:E$2000,"*E*",B$6:B$2000,"*SAM*")</f>
        <v>80.266666666666666</v>
      </c>
      <c r="AB83" s="104">
        <f>SUMIFS(L$6:L$2000,E$6:E$2000,"*L*",B$6:B$2000,"*SAM*")</f>
        <v>0</v>
      </c>
      <c r="AC83" s="104">
        <f>SUMIFS(L$6:L$2000,E$6:E$2000,"*P*",B$6:B$2000,"*SAM*")</f>
        <v>0.56666666666666665</v>
      </c>
      <c r="AD83" s="104">
        <f>SUMIFS(L$6:L$2000,E$6:E$2000,"*F*",B$6:B$2000,"*SAM*")</f>
        <v>0</v>
      </c>
      <c r="AE83" s="104">
        <f>SUM(AB83:AD83)</f>
        <v>0.56666666666666665</v>
      </c>
      <c r="AF83" s="429">
        <f t="array" ref="AF83">MAX(IF($B$6:$B$2000=AL80,$M$6:$M$2000))</f>
        <v>3.3</v>
      </c>
      <c r="AG83" s="254">
        <f>SUMIFS(S$6:S$2000,B$6:B$2000,"*SAM*")</f>
        <v>1019.1333333333333</v>
      </c>
      <c r="AH83" s="254">
        <f>SUMIFS(S$6:S$2000,E$6:E$2000,"*E*",B$6:B$2000,"*SAM*")</f>
        <v>1018.0000000000001</v>
      </c>
      <c r="AI83" s="254">
        <f>AG83-AH83</f>
        <v>1.1333333333332121</v>
      </c>
      <c r="AJ83" s="254">
        <f>IFERROR(AH83/AA83,0)</f>
        <v>12.682724252491695</v>
      </c>
      <c r="AK83" s="254">
        <f>IFERROR(AI83/AE83,0)</f>
        <v>1.9999999999997859</v>
      </c>
    </row>
    <row r="84" spans="1:38" ht="30" customHeight="1">
      <c r="A84" s="229">
        <f>'RAW MONTHLY'!A84</f>
        <v>44318</v>
      </c>
      <c r="B84" s="230" t="str">
        <f>'RAW MONTHLY'!C84</f>
        <v>INDUSTRIAL 33KV</v>
      </c>
      <c r="C84" s="5" t="str">
        <f t="shared" si="9"/>
        <v>1</v>
      </c>
      <c r="D84" s="5" t="str">
        <f>'RAW MONTHLY'!E84</f>
        <v>EDC F/O</v>
      </c>
      <c r="E84" s="5" t="str">
        <f t="shared" si="17"/>
        <v>EDC</v>
      </c>
      <c r="F84" s="257">
        <v>99</v>
      </c>
      <c r="G84" s="257">
        <v>1</v>
      </c>
      <c r="H84" s="17">
        <f t="shared" si="10"/>
        <v>0.73472222222222217</v>
      </c>
      <c r="I84" s="7">
        <f>'RAW MONTHLY'!H84</f>
        <v>0.73472222222222217</v>
      </c>
      <c r="J84" s="8">
        <f>'RAW MONTHLY'!I84</f>
        <v>0.74513888888888891</v>
      </c>
      <c r="K84" s="235">
        <f t="shared" si="11"/>
        <v>0.74513888888888891</v>
      </c>
      <c r="L84" s="16">
        <f t="shared" si="12"/>
        <v>0.25</v>
      </c>
      <c r="M84" s="16">
        <f t="shared" si="13"/>
        <v>6</v>
      </c>
      <c r="N84" s="236" t="str">
        <f t="shared" si="14"/>
        <v>6</v>
      </c>
      <c r="O84" s="16">
        <f>'RAW MONTHLY'!K84</f>
        <v>6</v>
      </c>
      <c r="P84" s="16" t="str">
        <f t="shared" si="15"/>
        <v>1</v>
      </c>
      <c r="Q84" s="241">
        <f>'RAW MONTHLY'!L84</f>
        <v>25</v>
      </c>
      <c r="R84" s="248"/>
      <c r="S84" s="242">
        <f t="shared" si="16"/>
        <v>6.25</v>
      </c>
      <c r="T84" s="20"/>
    </row>
    <row r="85" spans="1:38" ht="30" customHeight="1">
      <c r="A85" s="229">
        <f>'RAW MONTHLY'!A85</f>
        <v>44318</v>
      </c>
      <c r="B85" s="230" t="str">
        <f>'RAW MONTHLY'!C85</f>
        <v>EXPRESS 33KV</v>
      </c>
      <c r="C85" s="5" t="str">
        <f t="shared" si="9"/>
        <v>1</v>
      </c>
      <c r="D85" s="5" t="str">
        <f>'RAW MONTHLY'!E85</f>
        <v>EDC F/O</v>
      </c>
      <c r="E85" s="5" t="str">
        <f t="shared" si="17"/>
        <v>EDC</v>
      </c>
      <c r="F85" s="257">
        <v>99</v>
      </c>
      <c r="G85" s="257">
        <v>7</v>
      </c>
      <c r="H85" s="17">
        <f t="shared" si="10"/>
        <v>0.83611111111111114</v>
      </c>
      <c r="I85" s="7">
        <f>'RAW MONTHLY'!H85</f>
        <v>0.83611111111111114</v>
      </c>
      <c r="J85" s="8">
        <f>'RAW MONTHLY'!I85</f>
        <v>0.84444444444444444</v>
      </c>
      <c r="K85" s="235">
        <f t="shared" si="11"/>
        <v>0.84444444444444444</v>
      </c>
      <c r="L85" s="16">
        <f t="shared" si="12"/>
        <v>0.2</v>
      </c>
      <c r="M85" s="16">
        <f t="shared" si="13"/>
        <v>6</v>
      </c>
      <c r="N85" s="236" t="str">
        <f t="shared" si="14"/>
        <v>6</v>
      </c>
      <c r="O85" s="16">
        <f>'RAW MONTHLY'!K85</f>
        <v>6</v>
      </c>
      <c r="P85" s="16" t="str">
        <f t="shared" si="15"/>
        <v>1</v>
      </c>
      <c r="Q85" s="241">
        <f>'RAW MONTHLY'!L85</f>
        <v>1</v>
      </c>
      <c r="R85" s="248"/>
      <c r="S85" s="242">
        <f t="shared" si="16"/>
        <v>0.2</v>
      </c>
      <c r="T85" s="6"/>
    </row>
    <row r="86" spans="1:38" ht="30" customHeight="1">
      <c r="A86" s="229">
        <f>'RAW MONTHLY'!A86</f>
        <v>44231</v>
      </c>
      <c r="B86" s="230" t="str">
        <f>'RAW MONTHLY'!C86</f>
        <v>T2A @ JERICHO</v>
      </c>
      <c r="C86" s="5" t="str">
        <f t="shared" si="9"/>
        <v/>
      </c>
      <c r="D86" s="5" t="str">
        <f>'RAW MONTHLY'!E86</f>
        <v>EDC F/O</v>
      </c>
      <c r="E86" s="5" t="str">
        <f t="shared" si="17"/>
        <v>EDC</v>
      </c>
      <c r="F86" s="257">
        <v>99</v>
      </c>
      <c r="G86" s="257">
        <v>7</v>
      </c>
      <c r="H86" s="17">
        <f t="shared" si="10"/>
        <v>0</v>
      </c>
      <c r="I86" s="7">
        <f>'RAW MONTHLY'!H86</f>
        <v>0</v>
      </c>
      <c r="J86" s="8">
        <f>'RAW MONTHLY'!I86</f>
        <v>0.51944444444444449</v>
      </c>
      <c r="K86" s="235">
        <f t="shared" si="11"/>
        <v>0.51944444444444449</v>
      </c>
      <c r="L86" s="16">
        <f t="shared" si="12"/>
        <v>12.466666666666669</v>
      </c>
      <c r="M86" s="16">
        <f t="shared" si="13"/>
        <v>6.4</v>
      </c>
      <c r="N86" s="236" t="str">
        <f t="shared" si="14"/>
        <v>6.4</v>
      </c>
      <c r="O86" s="16">
        <f>'RAW MONTHLY'!K86</f>
        <v>6.4</v>
      </c>
      <c r="P86" s="16" t="str">
        <f t="shared" si="15"/>
        <v>1</v>
      </c>
      <c r="Q86" s="241">
        <f>'RAW MONTHLY'!L86</f>
        <v>7882</v>
      </c>
      <c r="R86" s="248"/>
      <c r="S86" s="242">
        <f t="shared" si="16"/>
        <v>98262.266666666677</v>
      </c>
      <c r="T86" s="6"/>
      <c r="V86" s="494" t="s">
        <v>204</v>
      </c>
      <c r="W86" s="494"/>
      <c r="X86" s="494"/>
      <c r="Y86" s="494"/>
      <c r="Z86" s="494"/>
      <c r="AA86" s="494"/>
      <c r="AB86" s="494"/>
      <c r="AC86" s="494"/>
      <c r="AD86" s="494"/>
      <c r="AE86" s="494"/>
      <c r="AF86" s="494"/>
      <c r="AG86" s="494"/>
      <c r="AL86" s="430" t="s">
        <v>204</v>
      </c>
    </row>
    <row r="87" spans="1:38" ht="30" customHeight="1">
      <c r="A87" s="229">
        <f>'RAW MONTHLY'!A87</f>
        <v>44231</v>
      </c>
      <c r="B87" s="230" t="str">
        <f>'RAW MONTHLY'!C87</f>
        <v>APETE 33KV</v>
      </c>
      <c r="C87" s="5" t="str">
        <f t="shared" si="9"/>
        <v/>
      </c>
      <c r="D87" s="5" t="str">
        <f>'RAW MONTHLY'!E87</f>
        <v xml:space="preserve">EDC L/S </v>
      </c>
      <c r="E87" s="5" t="b">
        <f t="shared" si="17"/>
        <v>0</v>
      </c>
      <c r="F87" s="6" t="s">
        <v>26</v>
      </c>
      <c r="G87" s="6">
        <v>7</v>
      </c>
      <c r="H87" s="17">
        <f t="shared" si="10"/>
        <v>0</v>
      </c>
      <c r="I87" s="7">
        <f>'RAW MONTHLY'!H87</f>
        <v>0</v>
      </c>
      <c r="J87" s="8">
        <f>'RAW MONTHLY'!I87</f>
        <v>0.72499999999999998</v>
      </c>
      <c r="K87" s="235">
        <f t="shared" si="11"/>
        <v>0.72499999999999998</v>
      </c>
      <c r="L87" s="16">
        <f t="shared" si="12"/>
        <v>17.399999999999999</v>
      </c>
      <c r="M87" s="16">
        <f t="shared" si="13"/>
        <v>8.4</v>
      </c>
      <c r="N87" s="236" t="str">
        <f t="shared" si="14"/>
        <v>8.4</v>
      </c>
      <c r="O87" s="16">
        <f>'RAW MONTHLY'!K87</f>
        <v>8.4</v>
      </c>
      <c r="P87" s="16" t="str">
        <f t="shared" si="15"/>
        <v>1</v>
      </c>
      <c r="Q87" s="241">
        <f>'RAW MONTHLY'!L87</f>
        <v>9306</v>
      </c>
      <c r="R87" s="258"/>
      <c r="S87" s="242">
        <f t="shared" si="16"/>
        <v>161924.4</v>
      </c>
      <c r="T87" s="20"/>
      <c r="V87" s="495" t="s">
        <v>270</v>
      </c>
      <c r="W87" s="495"/>
      <c r="X87" s="495"/>
      <c r="Y87" s="495"/>
      <c r="Z87" s="495"/>
      <c r="AA87" s="495" t="s">
        <v>271</v>
      </c>
      <c r="AB87" s="495"/>
      <c r="AC87" s="495"/>
      <c r="AD87" s="495"/>
      <c r="AE87" s="495"/>
      <c r="AF87" s="499" t="s">
        <v>300</v>
      </c>
      <c r="AG87" s="493" t="s">
        <v>301</v>
      </c>
      <c r="AH87" s="498" t="s">
        <v>302</v>
      </c>
      <c r="AI87" s="498" t="s">
        <v>303</v>
      </c>
      <c r="AJ87" s="497" t="s">
        <v>304</v>
      </c>
      <c r="AK87" s="497" t="s">
        <v>305</v>
      </c>
    </row>
    <row r="88" spans="1:38" ht="30" customHeight="1">
      <c r="A88" s="229">
        <f>'RAW MONTHLY'!A88</f>
        <v>44232</v>
      </c>
      <c r="B88" s="230" t="str">
        <f>'RAW MONTHLY'!C88</f>
        <v>SAMONDA 33KV</v>
      </c>
      <c r="C88" s="5" t="str">
        <f t="shared" si="9"/>
        <v>1</v>
      </c>
      <c r="D88" s="5" t="str">
        <f>'RAW MONTHLY'!E88</f>
        <v>EDC F/O</v>
      </c>
      <c r="E88" s="5" t="str">
        <f t="shared" si="17"/>
        <v>EDC</v>
      </c>
      <c r="F88" s="6" t="s">
        <v>26</v>
      </c>
      <c r="G88" s="6">
        <v>7</v>
      </c>
      <c r="H88" s="17">
        <f t="shared" si="10"/>
        <v>0.23958333333333334</v>
      </c>
      <c r="I88" s="7">
        <f>'RAW MONTHLY'!H88</f>
        <v>0.23958333333333334</v>
      </c>
      <c r="J88" s="8">
        <f>'RAW MONTHLY'!I88</f>
        <v>0.25208333333333333</v>
      </c>
      <c r="K88" s="235">
        <f t="shared" si="11"/>
        <v>0.25208333333333333</v>
      </c>
      <c r="L88" s="16">
        <f t="shared" si="12"/>
        <v>0.3</v>
      </c>
      <c r="M88" s="16">
        <f t="shared" si="13"/>
        <v>3.2</v>
      </c>
      <c r="N88" s="236" t="str">
        <f t="shared" si="14"/>
        <v>3.2</v>
      </c>
      <c r="O88" s="16">
        <f>'RAW MONTHLY'!K88</f>
        <v>3.2</v>
      </c>
      <c r="P88" s="16" t="str">
        <f t="shared" si="15"/>
        <v>1</v>
      </c>
      <c r="Q88" s="241">
        <f>'RAW MONTHLY'!L88</f>
        <v>20</v>
      </c>
      <c r="R88" s="258"/>
      <c r="S88" s="242">
        <f t="shared" si="16"/>
        <v>6</v>
      </c>
      <c r="T88" s="6"/>
      <c r="V88" s="237" t="s">
        <v>280</v>
      </c>
      <c r="W88" s="238" t="s">
        <v>277</v>
      </c>
      <c r="X88" s="238" t="s">
        <v>278</v>
      </c>
      <c r="Y88" s="238" t="s">
        <v>279</v>
      </c>
      <c r="Z88" s="251" t="s">
        <v>306</v>
      </c>
      <c r="AA88" s="252" t="s">
        <v>280</v>
      </c>
      <c r="AB88" s="238" t="s">
        <v>277</v>
      </c>
      <c r="AC88" s="238" t="s">
        <v>278</v>
      </c>
      <c r="AD88" s="238" t="s">
        <v>279</v>
      </c>
      <c r="AE88" s="253" t="s">
        <v>306</v>
      </c>
      <c r="AF88" s="499"/>
      <c r="AG88" s="493"/>
      <c r="AH88" s="498"/>
      <c r="AI88" s="498"/>
      <c r="AJ88" s="497"/>
      <c r="AK88" s="497"/>
    </row>
    <row r="89" spans="1:38" ht="30" customHeight="1">
      <c r="A89" s="229">
        <f>'RAW MONTHLY'!A89</f>
        <v>44232</v>
      </c>
      <c r="B89" s="230" t="str">
        <f>'RAW MONTHLY'!C89</f>
        <v>SAMONDA 33KV</v>
      </c>
      <c r="C89" s="5" t="str">
        <f t="shared" si="9"/>
        <v>1</v>
      </c>
      <c r="D89" s="5" t="str">
        <f>'RAW MONTHLY'!E89</f>
        <v>EDC F/O</v>
      </c>
      <c r="E89" s="5" t="str">
        <f t="shared" si="17"/>
        <v>EDC</v>
      </c>
      <c r="F89" s="6" t="s">
        <v>297</v>
      </c>
      <c r="G89" s="6">
        <v>7</v>
      </c>
      <c r="H89" s="17">
        <f t="shared" si="10"/>
        <v>0.28055555555555556</v>
      </c>
      <c r="I89" s="7">
        <f>'RAW MONTHLY'!H89</f>
        <v>0.28055555555555556</v>
      </c>
      <c r="J89" s="8">
        <f>'RAW MONTHLY'!I89</f>
        <v>0.6972222222222223</v>
      </c>
      <c r="K89" s="235">
        <f t="shared" si="11"/>
        <v>0.6972222222222223</v>
      </c>
      <c r="L89" s="16">
        <f t="shared" si="12"/>
        <v>10</v>
      </c>
      <c r="M89" s="16">
        <f t="shared" si="13"/>
        <v>3.2</v>
      </c>
      <c r="N89" s="236" t="str">
        <f t="shared" si="14"/>
        <v>3.2</v>
      </c>
      <c r="O89" s="16">
        <f>'RAW MONTHLY'!K89</f>
        <v>3.2</v>
      </c>
      <c r="P89" s="16" t="str">
        <f t="shared" si="15"/>
        <v>1</v>
      </c>
      <c r="Q89" s="241">
        <f>'RAW MONTHLY'!L89</f>
        <v>20</v>
      </c>
      <c r="R89" s="258"/>
      <c r="S89" s="242">
        <f t="shared" si="16"/>
        <v>200</v>
      </c>
      <c r="T89" s="30"/>
      <c r="V89" s="240">
        <f>COUNTIFS(C$6:C$2000,"*1*",E$6:E$2000,"*E*",B$6:B$2000,"*FAN*")</f>
        <v>2</v>
      </c>
      <c r="W89" s="240">
        <f>COUNTIFS(C$6:C$2000,"*1*",E$6:E$2000,"*L*",B$6:B$2000,"*FAN*")</f>
        <v>0</v>
      </c>
      <c r="X89" s="240">
        <f>COUNTIFS(C$6:C$2000,"*1*",E$6:E$2000,"*P*",B$6:B$2000,"*FAN*")</f>
        <v>1</v>
      </c>
      <c r="Y89" s="240">
        <f>COUNTIFS(C$6:C$2000,"*1*",E$6:E$2000,"*F*",B$6:B$2000,"*FAN*")</f>
        <v>0</v>
      </c>
      <c r="Z89" s="240">
        <f>SUM(W89:Y89)</f>
        <v>1</v>
      </c>
      <c r="AA89" s="104">
        <f>SUMIFS(L$6:L$2000,E$6:E$2000,"*E*",B$6:B$2000,"*FAN*")</f>
        <v>7</v>
      </c>
      <c r="AB89" s="104">
        <f>SUMIFS(L$6:L$2000,E$6:E$2000,"*L*",B$6:B$2000,"*FAN*")</f>
        <v>0</v>
      </c>
      <c r="AC89" s="104">
        <f>SUMIFS(L$6:L$2000,E$6:E$2000,"*P*",B$6:B$2000,"*FAN*")</f>
        <v>5.45</v>
      </c>
      <c r="AD89" s="104">
        <f>SUMIFS(L$6:L$2000,E$6:E$2000,"*F*",B$6:B$2000,"*FAN*")</f>
        <v>0</v>
      </c>
      <c r="AE89" s="104">
        <f>SUM(AB89:AD89)</f>
        <v>5.45</v>
      </c>
      <c r="AF89" s="429">
        <f t="array" ref="AF89">MAX(IF($B$6:$B$2000=AL86,$M$6:$M$2000))</f>
        <v>1.5</v>
      </c>
      <c r="AG89" s="254">
        <f>SUMIFS(S$6:S$2000,B$6:B$2000,"*FAN*")</f>
        <v>12.45</v>
      </c>
      <c r="AH89" s="254">
        <f>SUMIFS(S$6:S$2000,E$6:E$2000,"*E*",B$6:B$2000,"*FAN*")</f>
        <v>7</v>
      </c>
      <c r="AI89" s="254">
        <f>AG89-AH89</f>
        <v>5.4499999999999993</v>
      </c>
      <c r="AJ89" s="254">
        <f>IFERROR(AH89/AA89,0)</f>
        <v>1</v>
      </c>
      <c r="AK89" s="254">
        <f>IFERROR(AI89/AE89,0)</f>
        <v>0.99999999999999989</v>
      </c>
    </row>
    <row r="90" spans="1:38" ht="30" customHeight="1">
      <c r="A90" s="229">
        <f>'RAW MONTHLY'!A90</f>
        <v>44318</v>
      </c>
      <c r="B90" s="230" t="str">
        <f>'RAW MONTHLY'!C90</f>
        <v>ERUWA TOWN 33KV FDR</v>
      </c>
      <c r="C90" s="5" t="str">
        <f t="shared" si="9"/>
        <v/>
      </c>
      <c r="D90" s="5" t="str">
        <f>'RAW MONTHLY'!E90</f>
        <v>TCN/L/S</v>
      </c>
      <c r="E90" s="5" t="str">
        <f t="shared" si="17"/>
        <v>L/S</v>
      </c>
      <c r="F90" s="6" t="s">
        <v>298</v>
      </c>
      <c r="G90" s="6">
        <v>7</v>
      </c>
      <c r="H90" s="17">
        <f t="shared" si="10"/>
        <v>0</v>
      </c>
      <c r="I90" s="7">
        <f>'RAW MONTHLY'!H90</f>
        <v>0</v>
      </c>
      <c r="J90" s="8">
        <f>'RAW MONTHLY'!I90</f>
        <v>0.33888888888888885</v>
      </c>
      <c r="K90" s="235">
        <f t="shared" si="11"/>
        <v>0.33888888888888885</v>
      </c>
      <c r="L90" s="16">
        <f t="shared" si="12"/>
        <v>8.1333333333333329</v>
      </c>
      <c r="M90" s="16">
        <f t="shared" si="13"/>
        <v>0</v>
      </c>
      <c r="N90" s="236" t="str">
        <f t="shared" si="14"/>
        <v>0</v>
      </c>
      <c r="O90" s="16" t="str">
        <f>'RAW MONTHLY'!K90</f>
        <v>0MW</v>
      </c>
      <c r="P90" s="16" t="str">
        <f t="shared" si="15"/>
        <v>1</v>
      </c>
      <c r="Q90" s="241">
        <f>'RAW MONTHLY'!L90</f>
        <v>4000</v>
      </c>
      <c r="R90" s="258"/>
      <c r="S90" s="242">
        <f t="shared" si="16"/>
        <v>32533.333333333332</v>
      </c>
      <c r="T90" s="6"/>
    </row>
    <row r="91" spans="1:38" ht="30" customHeight="1">
      <c r="A91" s="229">
        <f>'RAW MONTHLY'!A91</f>
        <v>44318</v>
      </c>
      <c r="B91" s="230" t="str">
        <f>'RAW MONTHLY'!C91</f>
        <v>OMI ADIO 33KV FDR</v>
      </c>
      <c r="C91" s="5" t="str">
        <f t="shared" si="9"/>
        <v>1</v>
      </c>
      <c r="D91" s="5" t="str">
        <f>'RAW MONTHLY'!E91</f>
        <v>EDC/E/F</v>
      </c>
      <c r="E91" s="5" t="str">
        <f t="shared" si="17"/>
        <v>EDC</v>
      </c>
      <c r="F91" s="6" t="s">
        <v>26</v>
      </c>
      <c r="G91" s="6">
        <v>7</v>
      </c>
      <c r="H91" s="17">
        <f t="shared" si="10"/>
        <v>3.472222222222222E-3</v>
      </c>
      <c r="I91" s="7">
        <f>'RAW MONTHLY'!H91</f>
        <v>3.472222222222222E-3</v>
      </c>
      <c r="J91" s="8">
        <f>'RAW MONTHLY'!I91</f>
        <v>0.65416666666666667</v>
      </c>
      <c r="K91" s="235">
        <f t="shared" si="11"/>
        <v>0.65416666666666667</v>
      </c>
      <c r="L91" s="16">
        <f t="shared" si="12"/>
        <v>15.616666666666667</v>
      </c>
      <c r="M91" s="16">
        <f t="shared" si="13"/>
        <v>0</v>
      </c>
      <c r="N91" s="236" t="str">
        <f t="shared" si="14"/>
        <v>0</v>
      </c>
      <c r="O91" s="16" t="str">
        <f>'RAW MONTHLY'!K91</f>
        <v>0MW</v>
      </c>
      <c r="P91" s="16" t="str">
        <f t="shared" si="15"/>
        <v>1</v>
      </c>
      <c r="Q91" s="241">
        <f>'RAW MONTHLY'!L91</f>
        <v>9634</v>
      </c>
      <c r="R91" s="258"/>
      <c r="S91" s="242">
        <f t="shared" si="16"/>
        <v>150450.96666666667</v>
      </c>
      <c r="T91" s="6"/>
    </row>
    <row r="92" spans="1:38" ht="30" customHeight="1">
      <c r="A92" s="229">
        <f>'RAW MONTHLY'!A92</f>
        <v>44318</v>
      </c>
      <c r="B92" s="230" t="str">
        <f>'RAW MONTHLY'!C92</f>
        <v>ERUWA LANLATE 33KV FDR</v>
      </c>
      <c r="C92" s="5" t="str">
        <f t="shared" si="9"/>
        <v>1</v>
      </c>
      <c r="D92" s="5" t="str">
        <f>'RAW MONTHLY'!E92</f>
        <v>EDC/E/F</v>
      </c>
      <c r="E92" s="5" t="str">
        <f t="shared" si="17"/>
        <v>EDC</v>
      </c>
      <c r="F92" s="6" t="s">
        <v>26</v>
      </c>
      <c r="G92" s="6">
        <v>7</v>
      </c>
      <c r="H92" s="17">
        <f t="shared" si="10"/>
        <v>3.472222222222222E-3</v>
      </c>
      <c r="I92" s="7">
        <f>'RAW MONTHLY'!H92</f>
        <v>3.472222222222222E-3</v>
      </c>
      <c r="J92" s="8">
        <f>'RAW MONTHLY'!I92</f>
        <v>4.7222222222222221E-2</v>
      </c>
      <c r="K92" s="235">
        <f t="shared" si="11"/>
        <v>4.7222222222222221E-2</v>
      </c>
      <c r="L92" s="16">
        <f t="shared" si="12"/>
        <v>1.05</v>
      </c>
      <c r="M92" s="16">
        <f t="shared" si="13"/>
        <v>7</v>
      </c>
      <c r="N92" s="236" t="str">
        <f t="shared" si="14"/>
        <v>7.0</v>
      </c>
      <c r="O92" s="16" t="str">
        <f>'RAW MONTHLY'!K92</f>
        <v>7.0MW</v>
      </c>
      <c r="P92" s="16" t="str">
        <f t="shared" si="15"/>
        <v>1</v>
      </c>
      <c r="Q92" s="241">
        <f>'RAW MONTHLY'!L92</f>
        <v>4010</v>
      </c>
      <c r="R92" s="244"/>
      <c r="S92" s="242">
        <f t="shared" si="16"/>
        <v>4210.5</v>
      </c>
      <c r="T92" s="20"/>
      <c r="V92" s="494" t="s">
        <v>24</v>
      </c>
      <c r="W92" s="494"/>
      <c r="X92" s="494"/>
      <c r="Y92" s="494"/>
      <c r="Z92" s="494"/>
      <c r="AA92" s="494"/>
      <c r="AB92" s="494"/>
      <c r="AC92" s="494"/>
      <c r="AD92" s="494"/>
      <c r="AE92" s="494"/>
      <c r="AF92" s="494"/>
      <c r="AG92" s="494"/>
      <c r="AL92" s="412" t="s">
        <v>24</v>
      </c>
    </row>
    <row r="93" spans="1:38" ht="30" customHeight="1">
      <c r="A93" s="229">
        <f>'RAW MONTHLY'!A93</f>
        <v>44318</v>
      </c>
      <c r="B93" s="230" t="str">
        <f>'RAW MONTHLY'!C93</f>
        <v>ERUWA LANLATE 33KV FDR</v>
      </c>
      <c r="C93" s="5" t="str">
        <f t="shared" si="9"/>
        <v>1</v>
      </c>
      <c r="D93" s="5" t="str">
        <f>'RAW MONTHLY'!E93</f>
        <v>EDC/E/F</v>
      </c>
      <c r="E93" s="5" t="str">
        <f t="shared" si="17"/>
        <v>EDC</v>
      </c>
      <c r="F93" s="6" t="s">
        <v>26</v>
      </c>
      <c r="G93" s="6">
        <v>7</v>
      </c>
      <c r="H93" s="17">
        <f t="shared" si="10"/>
        <v>0.46180555555555558</v>
      </c>
      <c r="I93" s="7">
        <f>'RAW MONTHLY'!H93</f>
        <v>0.46180555555555558</v>
      </c>
      <c r="J93" s="8">
        <f>'RAW MONTHLY'!I93</f>
        <v>0.47291666666666665</v>
      </c>
      <c r="K93" s="235">
        <f t="shared" si="11"/>
        <v>0.47291666666666665</v>
      </c>
      <c r="L93" s="16">
        <f t="shared" si="12"/>
        <v>0.26666666666666666</v>
      </c>
      <c r="M93" s="16">
        <f t="shared" si="13"/>
        <v>9</v>
      </c>
      <c r="N93" s="236" t="str">
        <f t="shared" si="14"/>
        <v>9</v>
      </c>
      <c r="O93" s="16" t="str">
        <f>'RAW MONTHLY'!K93</f>
        <v>9MW</v>
      </c>
      <c r="P93" s="16" t="str">
        <f t="shared" si="15"/>
        <v>1</v>
      </c>
      <c r="Q93" s="241">
        <f>'RAW MONTHLY'!L93</f>
        <v>4010</v>
      </c>
      <c r="R93" s="244"/>
      <c r="S93" s="242">
        <f t="shared" si="16"/>
        <v>1069.3333333333333</v>
      </c>
      <c r="T93" s="6"/>
      <c r="V93" s="495" t="s">
        <v>270</v>
      </c>
      <c r="W93" s="495"/>
      <c r="X93" s="495"/>
      <c r="Y93" s="495"/>
      <c r="Z93" s="495"/>
      <c r="AA93" s="495" t="s">
        <v>271</v>
      </c>
      <c r="AB93" s="495"/>
      <c r="AC93" s="495"/>
      <c r="AD93" s="495"/>
      <c r="AE93" s="495"/>
      <c r="AF93" s="499" t="s">
        <v>300</v>
      </c>
      <c r="AG93" s="493" t="s">
        <v>301</v>
      </c>
      <c r="AH93" s="498" t="s">
        <v>302</v>
      </c>
      <c r="AI93" s="498" t="s">
        <v>303</v>
      </c>
      <c r="AJ93" s="497" t="s">
        <v>304</v>
      </c>
      <c r="AK93" s="497" t="s">
        <v>305</v>
      </c>
    </row>
    <row r="94" spans="1:38" ht="30" customHeight="1">
      <c r="A94" s="229">
        <f>'RAW MONTHLY'!A94</f>
        <v>44318</v>
      </c>
      <c r="B94" s="230" t="str">
        <f>'RAW MONTHLY'!C94</f>
        <v>ERUWA TOWN 33KV FDR</v>
      </c>
      <c r="C94" s="5" t="str">
        <f t="shared" si="9"/>
        <v>1</v>
      </c>
      <c r="D94" s="5" t="str">
        <f>'RAW MONTHLY'!E94</f>
        <v>EDC/F/O</v>
      </c>
      <c r="E94" s="5" t="str">
        <f t="shared" si="17"/>
        <v>EDC</v>
      </c>
      <c r="F94" s="6" t="s">
        <v>26</v>
      </c>
      <c r="G94" s="6">
        <v>7</v>
      </c>
      <c r="H94" s="17">
        <f t="shared" si="10"/>
        <v>0.46180555555555558</v>
      </c>
      <c r="I94" s="7">
        <f>'RAW MONTHLY'!H94</f>
        <v>0.46180555555555558</v>
      </c>
      <c r="J94" s="8">
        <f>'RAW MONTHLY'!I94</f>
        <v>0.47916666666666669</v>
      </c>
      <c r="K94" s="235">
        <f t="shared" si="11"/>
        <v>0.47916666666666669</v>
      </c>
      <c r="L94" s="16">
        <f t="shared" si="12"/>
        <v>0.41666666666666669</v>
      </c>
      <c r="M94" s="16">
        <f t="shared" si="13"/>
        <v>0</v>
      </c>
      <c r="N94" s="236" t="str">
        <f t="shared" si="14"/>
        <v>0</v>
      </c>
      <c r="O94" s="16" t="str">
        <f>'RAW MONTHLY'!K94</f>
        <v>0MW</v>
      </c>
      <c r="P94" s="16" t="str">
        <f t="shared" si="15"/>
        <v>1</v>
      </c>
      <c r="Q94" s="241">
        <f>'RAW MONTHLY'!L94</f>
        <v>4000</v>
      </c>
      <c r="R94" s="244"/>
      <c r="S94" s="242">
        <f t="shared" si="16"/>
        <v>1666.6666666666667</v>
      </c>
      <c r="T94" s="28"/>
      <c r="V94" s="237" t="s">
        <v>280</v>
      </c>
      <c r="W94" s="238" t="s">
        <v>277</v>
      </c>
      <c r="X94" s="238" t="s">
        <v>278</v>
      </c>
      <c r="Y94" s="238" t="s">
        <v>279</v>
      </c>
      <c r="Z94" s="251" t="s">
        <v>306</v>
      </c>
      <c r="AA94" s="252" t="s">
        <v>280</v>
      </c>
      <c r="AB94" s="238" t="s">
        <v>277</v>
      </c>
      <c r="AC94" s="238" t="s">
        <v>278</v>
      </c>
      <c r="AD94" s="238" t="s">
        <v>279</v>
      </c>
      <c r="AE94" s="253" t="s">
        <v>306</v>
      </c>
      <c r="AF94" s="499"/>
      <c r="AG94" s="493"/>
      <c r="AH94" s="498"/>
      <c r="AI94" s="498"/>
      <c r="AJ94" s="497"/>
      <c r="AK94" s="497"/>
    </row>
    <row r="95" spans="1:38" ht="30" customHeight="1">
      <c r="A95" s="229">
        <f>'RAW MONTHLY'!A95</f>
        <v>44318</v>
      </c>
      <c r="B95" s="230" t="str">
        <f>'RAW MONTHLY'!C95</f>
        <v>ERUWA LANLATE 33KV FDR</v>
      </c>
      <c r="C95" s="5" t="str">
        <f t="shared" si="9"/>
        <v>1</v>
      </c>
      <c r="D95" s="5" t="str">
        <f>'RAW MONTHLY'!E95</f>
        <v>TCN/F/O</v>
      </c>
      <c r="E95" s="5" t="str">
        <f t="shared" si="17"/>
        <v>F/O</v>
      </c>
      <c r="F95" s="6">
        <v>99</v>
      </c>
      <c r="G95" s="6">
        <v>6</v>
      </c>
      <c r="H95" s="17">
        <f t="shared" si="10"/>
        <v>0.50138888888888888</v>
      </c>
      <c r="I95" s="7">
        <f>'RAW MONTHLY'!H95</f>
        <v>0.50138888888888888</v>
      </c>
      <c r="J95" s="8">
        <f>'RAW MONTHLY'!I95</f>
        <v>0.51597222222222217</v>
      </c>
      <c r="K95" s="235">
        <f t="shared" si="11"/>
        <v>0.51597222222222217</v>
      </c>
      <c r="L95" s="16">
        <f t="shared" si="12"/>
        <v>0.35</v>
      </c>
      <c r="M95" s="16">
        <f t="shared" si="13"/>
        <v>7</v>
      </c>
      <c r="N95" s="236" t="str">
        <f t="shared" si="14"/>
        <v>7</v>
      </c>
      <c r="O95" s="16" t="str">
        <f>'RAW MONTHLY'!K95</f>
        <v>7MW</v>
      </c>
      <c r="P95" s="16" t="str">
        <f t="shared" si="15"/>
        <v>1</v>
      </c>
      <c r="Q95" s="241">
        <f>'RAW MONTHLY'!L95</f>
        <v>4010</v>
      </c>
      <c r="R95" s="244"/>
      <c r="S95" s="242">
        <f t="shared" si="16"/>
        <v>1403.5</v>
      </c>
      <c r="T95" s="25"/>
      <c r="V95" s="240">
        <f>COUNTIFS(C$6:C$2000,"*1*",E$6:E$2000,"*E*",B$6:B$2000,"*INDU*")</f>
        <v>27</v>
      </c>
      <c r="W95" s="240">
        <f>COUNTIFS(C$6:C$2000,"*1*",E$6:E$2000,"*L*",B$6:B$2000,"*INDU*")</f>
        <v>1</v>
      </c>
      <c r="X95" s="240">
        <f>COUNTIFS(C$6:C$2000,"*1*",E$6:E$2000,"*P*",B$6:B$2000,"*INDU*")</f>
        <v>0</v>
      </c>
      <c r="Y95" s="240">
        <f>COUNTIFS(C$6:C$2000,"*1*",E$6:E$2000,"*F*",B$6:B$2000,"*INDU*")</f>
        <v>3</v>
      </c>
      <c r="Z95" s="240">
        <f>SUM(W95:Y95)</f>
        <v>4</v>
      </c>
      <c r="AA95" s="104">
        <f>SUMIFS(L$6:L$2000,E$6:E$2000,"*E*",B$6:B$2000,"*INDU*")</f>
        <v>49.016666666666666</v>
      </c>
      <c r="AB95" s="104">
        <f>SUMIFS(L$6:L$2000,E$6:E$2000,"*L*",B$6:B$2000,"*INDU*")</f>
        <v>0.25</v>
      </c>
      <c r="AC95" s="104">
        <f>SUMIFS(L$6:L$2000,E$6:E$2000,"*P*",B$6:B$2000,"*INDU*")</f>
        <v>0</v>
      </c>
      <c r="AD95" s="104">
        <f>SUMIFS(L$6:L$2000,E$6:E$2000,"*F*",B$6:B$2000,"*INDU*")</f>
        <v>3.0333333333333332</v>
      </c>
      <c r="AE95" s="104">
        <f>SUM(AB95:AD95)</f>
        <v>3.2833333333333332</v>
      </c>
      <c r="AF95" s="429">
        <f t="array" ref="AF95">MAX(IF($B$6:$B$2000=AL92,$M$6:$M$2000))</f>
        <v>6</v>
      </c>
      <c r="AG95" s="254">
        <f>SUMIFS(S$6:S$2000,B$6:B$2000,"*INDU*")</f>
        <v>1217.5</v>
      </c>
      <c r="AH95" s="254">
        <f>SUMIFS(S$6:S$2000,E$6:E$2000,"*E*",B$6:B$2000,"*INDU*")</f>
        <v>1135.4166666666667</v>
      </c>
      <c r="AI95" s="254">
        <f>AG95-AH95</f>
        <v>82.083333333333258</v>
      </c>
      <c r="AJ95" s="254">
        <f>IFERROR(AH95/AA95,0)</f>
        <v>23.163889833390005</v>
      </c>
      <c r="AK95" s="254">
        <f>IFERROR(AI95/AE95,0)</f>
        <v>24.999999999999979</v>
      </c>
    </row>
    <row r="96" spans="1:38" ht="30" customHeight="1">
      <c r="A96" s="229">
        <f>'RAW MONTHLY'!A96</f>
        <v>44318</v>
      </c>
      <c r="B96" s="230" t="str">
        <f>'RAW MONTHLY'!C96</f>
        <v>ERUWA TOWN 33KV FDR</v>
      </c>
      <c r="C96" s="5" t="str">
        <f t="shared" si="9"/>
        <v>1</v>
      </c>
      <c r="D96" s="5" t="str">
        <f>'RAW MONTHLY'!E96</f>
        <v>TCN/F/O</v>
      </c>
      <c r="E96" s="5" t="str">
        <f t="shared" si="17"/>
        <v>F/O</v>
      </c>
      <c r="F96" s="5">
        <v>99</v>
      </c>
      <c r="G96" s="5">
        <v>7</v>
      </c>
      <c r="H96" s="17">
        <f t="shared" si="10"/>
        <v>0.50138888888888888</v>
      </c>
      <c r="I96" s="7">
        <f>'RAW MONTHLY'!H96</f>
        <v>0.50138888888888888</v>
      </c>
      <c r="J96" s="8">
        <f>'RAW MONTHLY'!I96</f>
        <v>0.99930555555555556</v>
      </c>
      <c r="K96" s="235">
        <f t="shared" si="11"/>
        <v>0.99930555555555556</v>
      </c>
      <c r="L96" s="16">
        <f t="shared" si="12"/>
        <v>11.95</v>
      </c>
      <c r="M96" s="16">
        <f t="shared" si="13"/>
        <v>0</v>
      </c>
      <c r="N96" s="236" t="str">
        <f t="shared" si="14"/>
        <v>0</v>
      </c>
      <c r="O96" s="16" t="str">
        <f>'RAW MONTHLY'!K96</f>
        <v>0MW</v>
      </c>
      <c r="P96" s="16" t="str">
        <f t="shared" si="15"/>
        <v>0</v>
      </c>
      <c r="Q96" s="241">
        <f>'RAW MONTHLY'!L96</f>
        <v>0</v>
      </c>
      <c r="R96" s="5"/>
      <c r="S96" s="242">
        <f t="shared" si="16"/>
        <v>0</v>
      </c>
      <c r="T96" s="39"/>
    </row>
    <row r="97" spans="1:20" ht="30" customHeight="1">
      <c r="A97" s="229">
        <f>'RAW MONTHLY'!A97</f>
        <v>44318</v>
      </c>
      <c r="B97" s="230" t="str">
        <f>'RAW MONTHLY'!C97</f>
        <v>APATA 33KV FDR</v>
      </c>
      <c r="C97" s="5" t="str">
        <f t="shared" si="9"/>
        <v>1</v>
      </c>
      <c r="D97" s="5" t="str">
        <f>'RAW MONTHLY'!E97</f>
        <v>TCN/F/O</v>
      </c>
      <c r="E97" s="5" t="str">
        <f t="shared" si="17"/>
        <v>F/O</v>
      </c>
      <c r="F97" s="5">
        <v>99</v>
      </c>
      <c r="G97" s="5">
        <v>7</v>
      </c>
      <c r="H97" s="17">
        <f t="shared" si="10"/>
        <v>0.50138888888888888</v>
      </c>
      <c r="I97" s="7">
        <f>'RAW MONTHLY'!H97</f>
        <v>0.50138888888888888</v>
      </c>
      <c r="J97" s="8">
        <f>'RAW MONTHLY'!I97</f>
        <v>0.52083333333333337</v>
      </c>
      <c r="K97" s="235">
        <f t="shared" si="11"/>
        <v>0.52083333333333337</v>
      </c>
      <c r="L97" s="16">
        <f t="shared" si="12"/>
        <v>0.46666666666666667</v>
      </c>
      <c r="M97" s="16">
        <f t="shared" si="13"/>
        <v>3</v>
      </c>
      <c r="N97" s="236" t="str">
        <f t="shared" si="14"/>
        <v>3</v>
      </c>
      <c r="O97" s="16" t="str">
        <f>'RAW MONTHLY'!K97</f>
        <v>3MW</v>
      </c>
      <c r="P97" s="16" t="str">
        <f t="shared" si="15"/>
        <v>1</v>
      </c>
      <c r="Q97" s="241">
        <f>'RAW MONTHLY'!L97</f>
        <v>117</v>
      </c>
      <c r="R97" s="5"/>
      <c r="S97" s="242">
        <f t="shared" si="16"/>
        <v>54.6</v>
      </c>
      <c r="T97" s="39"/>
    </row>
    <row r="98" spans="1:20" ht="30" customHeight="1">
      <c r="A98" s="229">
        <f>'RAW MONTHLY'!A98</f>
        <v>44318</v>
      </c>
      <c r="B98" s="230" t="str">
        <f>'RAW MONTHLY'!C98</f>
        <v>ERUWA LANLATE 33KV FDR</v>
      </c>
      <c r="C98" s="5" t="str">
        <f t="shared" si="9"/>
        <v>1</v>
      </c>
      <c r="D98" s="5" t="str">
        <f>'RAW MONTHLY'!E98</f>
        <v>TCN/L/S</v>
      </c>
      <c r="E98" s="5" t="str">
        <f t="shared" si="17"/>
        <v>L/S</v>
      </c>
      <c r="F98" s="5">
        <v>99</v>
      </c>
      <c r="G98" s="5">
        <v>1</v>
      </c>
      <c r="H98" s="17">
        <f t="shared" si="10"/>
        <v>0.85625000000000007</v>
      </c>
      <c r="I98" s="7">
        <f>'RAW MONTHLY'!H98</f>
        <v>0.85625000000000007</v>
      </c>
      <c r="J98" s="8">
        <f>'RAW MONTHLY'!I98</f>
        <v>0.87291666666666667</v>
      </c>
      <c r="K98" s="235">
        <f t="shared" si="11"/>
        <v>0.87291666666666667</v>
      </c>
      <c r="L98" s="16">
        <f t="shared" si="12"/>
        <v>0.4</v>
      </c>
      <c r="M98" s="16">
        <f t="shared" si="13"/>
        <v>3</v>
      </c>
      <c r="N98" s="236" t="str">
        <f t="shared" si="14"/>
        <v>3</v>
      </c>
      <c r="O98" s="16" t="str">
        <f>'RAW MONTHLY'!K98</f>
        <v>3MW</v>
      </c>
      <c r="P98" s="16" t="str">
        <f t="shared" si="15"/>
        <v>1</v>
      </c>
      <c r="Q98" s="241">
        <f>'RAW MONTHLY'!L98</f>
        <v>4010</v>
      </c>
      <c r="R98" s="5"/>
      <c r="S98" s="242">
        <f t="shared" si="16"/>
        <v>1604</v>
      </c>
      <c r="T98" s="37"/>
    </row>
    <row r="99" spans="1:20" ht="30" customHeight="1">
      <c r="A99" s="229">
        <f>'RAW MONTHLY'!A99</f>
        <v>44318</v>
      </c>
      <c r="B99" s="230" t="str">
        <f>'RAW MONTHLY'!C99</f>
        <v>OMI ADIO 33KV FDR</v>
      </c>
      <c r="C99" s="5" t="str">
        <f t="shared" si="9"/>
        <v>1</v>
      </c>
      <c r="D99" s="5" t="str">
        <f>'RAW MONTHLY'!E99</f>
        <v>TCN/F/O</v>
      </c>
      <c r="E99" s="5" t="str">
        <f t="shared" si="17"/>
        <v>F/O</v>
      </c>
      <c r="F99" s="236">
        <v>99</v>
      </c>
      <c r="G99" s="236">
        <v>6</v>
      </c>
      <c r="H99" s="17">
        <f t="shared" si="10"/>
        <v>0.85625000000000007</v>
      </c>
      <c r="I99" s="7">
        <f>'RAW MONTHLY'!H99</f>
        <v>0.85625000000000007</v>
      </c>
      <c r="J99" s="8">
        <f>'RAW MONTHLY'!I99</f>
        <v>0.92222222222222217</v>
      </c>
      <c r="K99" s="235">
        <f t="shared" si="11"/>
        <v>0.92222222222222217</v>
      </c>
      <c r="L99" s="16">
        <f t="shared" si="12"/>
        <v>1.5833333333333335</v>
      </c>
      <c r="M99" s="16">
        <f t="shared" si="13"/>
        <v>3</v>
      </c>
      <c r="N99" s="236" t="str">
        <f t="shared" si="14"/>
        <v>3</v>
      </c>
      <c r="O99" s="16" t="str">
        <f>'RAW MONTHLY'!K99</f>
        <v>3MW</v>
      </c>
      <c r="P99" s="16" t="str">
        <f t="shared" si="15"/>
        <v>1</v>
      </c>
      <c r="Q99" s="241">
        <f>'RAW MONTHLY'!L99</f>
        <v>9634</v>
      </c>
      <c r="R99" s="259"/>
      <c r="S99" s="242">
        <f t="shared" si="16"/>
        <v>15253.833333333334</v>
      </c>
      <c r="T99" s="30"/>
    </row>
    <row r="100" spans="1:20" ht="30" customHeight="1">
      <c r="A100" s="229">
        <f>'RAW MONTHLY'!A100</f>
        <v>44349</v>
      </c>
      <c r="B100" s="230" t="str">
        <f>'RAW MONTHLY'!C100</f>
        <v>INDUSTRIAL 33KV</v>
      </c>
      <c r="C100" s="5" t="str">
        <f t="shared" si="9"/>
        <v>1</v>
      </c>
      <c r="D100" s="5" t="str">
        <f>'RAW MONTHLY'!E100</f>
        <v>TCN F/O</v>
      </c>
      <c r="E100" s="5" t="str">
        <f t="shared" si="17"/>
        <v>F/O</v>
      </c>
      <c r="F100" s="5">
        <v>99</v>
      </c>
      <c r="G100" s="5">
        <v>6</v>
      </c>
      <c r="H100" s="17">
        <f t="shared" si="10"/>
        <v>0.49027777777777781</v>
      </c>
      <c r="I100" s="7">
        <f>'RAW MONTHLY'!H100</f>
        <v>0.49027777777777781</v>
      </c>
      <c r="J100" s="8">
        <f>'RAW MONTHLY'!I100</f>
        <v>0.53333333333333333</v>
      </c>
      <c r="K100" s="235">
        <f t="shared" si="11"/>
        <v>0.53333333333333333</v>
      </c>
      <c r="L100" s="16">
        <f t="shared" si="12"/>
        <v>1.0333333333333334</v>
      </c>
      <c r="M100" s="16">
        <f t="shared" si="13"/>
        <v>0</v>
      </c>
      <c r="N100" s="236" t="str">
        <f t="shared" si="14"/>
        <v>0</v>
      </c>
      <c r="O100" s="16">
        <f>'RAW MONTHLY'!K100</f>
        <v>0</v>
      </c>
      <c r="P100" s="16" t="str">
        <f t="shared" si="15"/>
        <v>1</v>
      </c>
      <c r="Q100" s="241">
        <f>'RAW MONTHLY'!L100</f>
        <v>25</v>
      </c>
      <c r="R100" s="114"/>
      <c r="S100" s="242">
        <f t="shared" si="16"/>
        <v>25.833333333333336</v>
      </c>
      <c r="T100" s="30"/>
    </row>
    <row r="101" spans="1:20" ht="30" customHeight="1">
      <c r="A101" s="229">
        <f>'RAW MONTHLY'!A101</f>
        <v>44349</v>
      </c>
      <c r="B101" s="230" t="str">
        <f>'RAW MONTHLY'!C101</f>
        <v>INTERCHANGE 33KV</v>
      </c>
      <c r="C101" s="5" t="str">
        <f t="shared" si="9"/>
        <v>1</v>
      </c>
      <c r="D101" s="5" t="str">
        <f>'RAW MONTHLY'!E101</f>
        <v>TCN F/O</v>
      </c>
      <c r="E101" s="5" t="str">
        <f t="shared" si="17"/>
        <v>F/O</v>
      </c>
      <c r="F101" s="5">
        <v>99</v>
      </c>
      <c r="G101" s="5">
        <v>6</v>
      </c>
      <c r="H101" s="17">
        <f t="shared" si="10"/>
        <v>0.49027777777777781</v>
      </c>
      <c r="I101" s="7">
        <f>'RAW MONTHLY'!H101</f>
        <v>0.49027777777777781</v>
      </c>
      <c r="J101" s="8">
        <f>'RAW MONTHLY'!I101</f>
        <v>0.53333333333333333</v>
      </c>
      <c r="K101" s="235">
        <f t="shared" si="11"/>
        <v>0.53333333333333333</v>
      </c>
      <c r="L101" s="16">
        <f t="shared" si="12"/>
        <v>1.0333333333333334</v>
      </c>
      <c r="M101" s="16">
        <f t="shared" si="13"/>
        <v>0</v>
      </c>
      <c r="N101" s="236" t="str">
        <f t="shared" si="14"/>
        <v>0</v>
      </c>
      <c r="O101" s="16">
        <f>'RAW MONTHLY'!K101</f>
        <v>0</v>
      </c>
      <c r="P101" s="16" t="str">
        <f t="shared" si="15"/>
        <v>1</v>
      </c>
      <c r="Q101" s="241">
        <f>'RAW MONTHLY'!L101</f>
        <v>492</v>
      </c>
      <c r="R101" s="114"/>
      <c r="S101" s="242">
        <f t="shared" si="16"/>
        <v>508.40000000000003</v>
      </c>
      <c r="T101" s="30"/>
    </row>
    <row r="102" spans="1:20" ht="30" customHeight="1">
      <c r="A102" s="229">
        <f>'RAW MONTHLY'!A102</f>
        <v>44349</v>
      </c>
      <c r="B102" s="230" t="str">
        <f>'RAW MONTHLY'!C102</f>
        <v>LIBERTY 33KV</v>
      </c>
      <c r="C102" s="5" t="str">
        <f t="shared" si="9"/>
        <v>1</v>
      </c>
      <c r="D102" s="5" t="str">
        <f>'RAW MONTHLY'!E102</f>
        <v>TCN F/O</v>
      </c>
      <c r="E102" s="5" t="str">
        <f t="shared" si="17"/>
        <v>F/O</v>
      </c>
      <c r="F102" s="5">
        <v>99</v>
      </c>
      <c r="G102" s="5">
        <v>6</v>
      </c>
      <c r="H102" s="17">
        <f t="shared" si="10"/>
        <v>0.49027777777777781</v>
      </c>
      <c r="I102" s="7">
        <f>'RAW MONTHLY'!H102</f>
        <v>0.49027777777777781</v>
      </c>
      <c r="J102" s="8">
        <f>'RAW MONTHLY'!I102</f>
        <v>0.53263888888888888</v>
      </c>
      <c r="K102" s="235">
        <f t="shared" si="11"/>
        <v>0.53263888888888888</v>
      </c>
      <c r="L102" s="16">
        <f t="shared" si="12"/>
        <v>1.0166666666666666</v>
      </c>
      <c r="M102" s="16">
        <f t="shared" si="13"/>
        <v>0</v>
      </c>
      <c r="N102" s="236" t="str">
        <f t="shared" si="14"/>
        <v>0</v>
      </c>
      <c r="O102" s="16">
        <f>'RAW MONTHLY'!K102</f>
        <v>0</v>
      </c>
      <c r="P102" s="16" t="str">
        <f t="shared" si="15"/>
        <v>1</v>
      </c>
      <c r="Q102" s="241">
        <f>'RAW MONTHLY'!L102</f>
        <v>11</v>
      </c>
      <c r="R102" s="250"/>
      <c r="S102" s="242">
        <f t="shared" si="16"/>
        <v>11.183333333333334</v>
      </c>
      <c r="T102" s="30"/>
    </row>
    <row r="103" spans="1:20" ht="30" customHeight="1">
      <c r="A103" s="229">
        <f>'RAW MONTHLY'!A103</f>
        <v>44349</v>
      </c>
      <c r="B103" s="230" t="str">
        <f>'RAW MONTHLY'!C103</f>
        <v>INDUSTRIAL 33KV</v>
      </c>
      <c r="C103" s="5" t="str">
        <f t="shared" si="9"/>
        <v>1</v>
      </c>
      <c r="D103" s="5" t="str">
        <f>'RAW MONTHLY'!E103</f>
        <v>EDC F/O</v>
      </c>
      <c r="E103" s="5" t="str">
        <f t="shared" si="17"/>
        <v>EDC</v>
      </c>
      <c r="F103" s="5">
        <v>99</v>
      </c>
      <c r="G103" s="5">
        <v>7</v>
      </c>
      <c r="H103" s="17">
        <f t="shared" si="10"/>
        <v>0.65972222222222221</v>
      </c>
      <c r="I103" s="7">
        <f>'RAW MONTHLY'!H103</f>
        <v>0.65972222222222221</v>
      </c>
      <c r="J103" s="8">
        <f>'RAW MONTHLY'!I103</f>
        <v>0.6875</v>
      </c>
      <c r="K103" s="235">
        <f t="shared" si="11"/>
        <v>0.6875</v>
      </c>
      <c r="L103" s="16">
        <f t="shared" si="12"/>
        <v>0.66666666666666663</v>
      </c>
      <c r="M103" s="16">
        <f t="shared" si="13"/>
        <v>4</v>
      </c>
      <c r="N103" s="236" t="str">
        <f t="shared" si="14"/>
        <v>4</v>
      </c>
      <c r="O103" s="16">
        <f>'RAW MONTHLY'!K103</f>
        <v>4</v>
      </c>
      <c r="P103" s="16" t="str">
        <f t="shared" si="15"/>
        <v>1</v>
      </c>
      <c r="Q103" s="241">
        <f>'RAW MONTHLY'!L103</f>
        <v>25</v>
      </c>
      <c r="R103" s="250"/>
      <c r="S103" s="242">
        <f t="shared" si="16"/>
        <v>16.666666666666664</v>
      </c>
      <c r="T103" s="30"/>
    </row>
    <row r="104" spans="1:20" ht="30" customHeight="1">
      <c r="A104" s="229">
        <f>'RAW MONTHLY'!A104</f>
        <v>44349</v>
      </c>
      <c r="B104" s="230" t="str">
        <f>'RAW MONTHLY'!C104</f>
        <v>INTERCHANGE 33KV</v>
      </c>
      <c r="C104" s="5" t="str">
        <f t="shared" si="9"/>
        <v>1</v>
      </c>
      <c r="D104" s="5" t="str">
        <f>'RAW MONTHLY'!E104</f>
        <v>EDC F/O</v>
      </c>
      <c r="E104" s="5" t="str">
        <f t="shared" si="17"/>
        <v>EDC</v>
      </c>
      <c r="F104" s="5">
        <v>99</v>
      </c>
      <c r="G104" s="5">
        <v>7</v>
      </c>
      <c r="H104" s="17">
        <f t="shared" si="10"/>
        <v>0.65972222222222221</v>
      </c>
      <c r="I104" s="7">
        <f>'RAW MONTHLY'!H104</f>
        <v>0.65972222222222221</v>
      </c>
      <c r="J104" s="8">
        <f>'RAW MONTHLY'!I104</f>
        <v>0.70416666666666661</v>
      </c>
      <c r="K104" s="235">
        <f t="shared" si="11"/>
        <v>0.70416666666666661</v>
      </c>
      <c r="L104" s="16">
        <f t="shared" si="12"/>
        <v>1.0666666666666667</v>
      </c>
      <c r="M104" s="16">
        <f t="shared" si="13"/>
        <v>14</v>
      </c>
      <c r="N104" s="236" t="str">
        <f t="shared" si="14"/>
        <v>14</v>
      </c>
      <c r="O104" s="16">
        <f>'RAW MONTHLY'!K104</f>
        <v>14</v>
      </c>
      <c r="P104" s="16" t="str">
        <f t="shared" si="15"/>
        <v>1</v>
      </c>
      <c r="Q104" s="241">
        <f>'RAW MONTHLY'!L104</f>
        <v>492</v>
      </c>
      <c r="R104" s="250"/>
      <c r="S104" s="242">
        <f t="shared" si="16"/>
        <v>524.79999999999995</v>
      </c>
      <c r="T104" s="30"/>
    </row>
    <row r="105" spans="1:20" ht="30" customHeight="1">
      <c r="A105" s="229">
        <f>'RAW MONTHLY'!A105</f>
        <v>44349</v>
      </c>
      <c r="B105" s="230" t="str">
        <f>'RAW MONTHLY'!C105</f>
        <v>EXPRESS 33KV</v>
      </c>
      <c r="C105" s="5" t="str">
        <f t="shared" si="9"/>
        <v>1</v>
      </c>
      <c r="D105" s="5" t="str">
        <f>'RAW MONTHLY'!E105</f>
        <v>EDC F/O</v>
      </c>
      <c r="E105" s="5" t="str">
        <f t="shared" si="17"/>
        <v>EDC</v>
      </c>
      <c r="F105" s="5">
        <v>99</v>
      </c>
      <c r="G105" s="5">
        <v>1</v>
      </c>
      <c r="H105" s="17">
        <f t="shared" si="10"/>
        <v>0.67222222222222217</v>
      </c>
      <c r="I105" s="7">
        <f>'RAW MONTHLY'!H105</f>
        <v>0.67222222222222217</v>
      </c>
      <c r="J105" s="8">
        <f>'RAW MONTHLY'!I105</f>
        <v>0.69236111111111109</v>
      </c>
      <c r="K105" s="235">
        <f t="shared" si="11"/>
        <v>0.69236111111111109</v>
      </c>
      <c r="L105" s="16">
        <f t="shared" si="12"/>
        <v>0.48333333333333339</v>
      </c>
      <c r="M105" s="16">
        <f t="shared" si="13"/>
        <v>12</v>
      </c>
      <c r="N105" s="236" t="str">
        <f t="shared" si="14"/>
        <v>12</v>
      </c>
      <c r="O105" s="16">
        <f>'RAW MONTHLY'!K105</f>
        <v>12</v>
      </c>
      <c r="P105" s="16" t="str">
        <f t="shared" si="15"/>
        <v>1</v>
      </c>
      <c r="Q105" s="241">
        <f>'RAW MONTHLY'!L105</f>
        <v>1</v>
      </c>
      <c r="R105" s="250"/>
      <c r="S105" s="242">
        <f t="shared" si="16"/>
        <v>0.48333333333333339</v>
      </c>
      <c r="T105" s="30"/>
    </row>
    <row r="106" spans="1:20" ht="30" customHeight="1">
      <c r="A106" s="229">
        <f>'RAW MONTHLY'!A106</f>
        <v>44349</v>
      </c>
      <c r="B106" s="230" t="str">
        <f>'RAW MONTHLY'!C106</f>
        <v>INDUSTRIAL 33KV</v>
      </c>
      <c r="C106" s="5" t="str">
        <f t="shared" si="9"/>
        <v>1</v>
      </c>
      <c r="D106" s="5" t="str">
        <f>'RAW MONTHLY'!E106</f>
        <v>EDC F/O</v>
      </c>
      <c r="E106" s="5" t="str">
        <f t="shared" si="17"/>
        <v>EDC</v>
      </c>
      <c r="F106" s="5">
        <v>99</v>
      </c>
      <c r="G106" s="5">
        <v>7</v>
      </c>
      <c r="H106" s="17">
        <f t="shared" si="10"/>
        <v>0.73958333333333337</v>
      </c>
      <c r="I106" s="7">
        <f>'RAW MONTHLY'!H106</f>
        <v>0.73958333333333337</v>
      </c>
      <c r="J106" s="8">
        <f>'RAW MONTHLY'!I106</f>
        <v>0.75902777777777775</v>
      </c>
      <c r="K106" s="235">
        <f t="shared" si="11"/>
        <v>0.75902777777777775</v>
      </c>
      <c r="L106" s="16">
        <f t="shared" si="12"/>
        <v>0.46666666666666667</v>
      </c>
      <c r="M106" s="16">
        <f t="shared" si="13"/>
        <v>4</v>
      </c>
      <c r="N106" s="236" t="str">
        <f t="shared" si="14"/>
        <v>4</v>
      </c>
      <c r="O106" s="16">
        <f>'RAW MONTHLY'!K106</f>
        <v>4</v>
      </c>
      <c r="P106" s="16" t="str">
        <f t="shared" si="15"/>
        <v>1</v>
      </c>
      <c r="Q106" s="241">
        <f>'RAW MONTHLY'!L106</f>
        <v>25</v>
      </c>
      <c r="R106" s="114"/>
      <c r="S106" s="242">
        <f t="shared" si="16"/>
        <v>11.666666666666666</v>
      </c>
      <c r="T106" s="37"/>
    </row>
    <row r="107" spans="1:20" ht="30" customHeight="1">
      <c r="A107" s="229">
        <f>'RAW MONTHLY'!A107</f>
        <v>44349</v>
      </c>
      <c r="B107" s="230" t="str">
        <f>'RAW MONTHLY'!C107</f>
        <v>LIBERTY 33KV</v>
      </c>
      <c r="C107" s="5" t="str">
        <f t="shared" si="9"/>
        <v>1</v>
      </c>
      <c r="D107" s="5" t="str">
        <f>'RAW MONTHLY'!E107</f>
        <v>TCN L/S</v>
      </c>
      <c r="E107" s="5" t="str">
        <f t="shared" si="17"/>
        <v>L/S</v>
      </c>
      <c r="F107" s="5">
        <v>99</v>
      </c>
      <c r="G107" s="5">
        <v>7</v>
      </c>
      <c r="H107" s="17">
        <f t="shared" si="10"/>
        <v>0.89374999999999993</v>
      </c>
      <c r="I107" s="7">
        <f>'RAW MONTHLY'!H107</f>
        <v>0.89374999999999993</v>
      </c>
      <c r="J107" s="8">
        <f>'RAW MONTHLY'!I107</f>
        <v>0.91875000000000007</v>
      </c>
      <c r="K107" s="235">
        <f t="shared" si="11"/>
        <v>0.91875000000000007</v>
      </c>
      <c r="L107" s="16">
        <f t="shared" si="12"/>
        <v>0.6</v>
      </c>
      <c r="M107" s="16">
        <f t="shared" si="13"/>
        <v>10</v>
      </c>
      <c r="N107" s="236" t="str">
        <f t="shared" si="14"/>
        <v>10</v>
      </c>
      <c r="O107" s="16">
        <f>'RAW MONTHLY'!K107</f>
        <v>10</v>
      </c>
      <c r="P107" s="16" t="str">
        <f t="shared" si="15"/>
        <v>1</v>
      </c>
      <c r="Q107" s="241">
        <f>'RAW MONTHLY'!L107</f>
        <v>11</v>
      </c>
      <c r="R107" s="249"/>
      <c r="S107" s="242">
        <f t="shared" si="16"/>
        <v>6.6</v>
      </c>
      <c r="T107" s="30"/>
    </row>
    <row r="108" spans="1:20" ht="30" customHeight="1">
      <c r="A108" s="229">
        <f>'RAW MONTHLY'!A108</f>
        <v>44349</v>
      </c>
      <c r="B108" s="230" t="str">
        <f>'RAW MONTHLY'!C108</f>
        <v>ROM 33KV</v>
      </c>
      <c r="C108" s="5" t="str">
        <f t="shared" si="9"/>
        <v>1</v>
      </c>
      <c r="D108" s="5" t="str">
        <f>'RAW MONTHLY'!E108</f>
        <v>TCN F/O</v>
      </c>
      <c r="E108" s="5" t="str">
        <f t="shared" si="17"/>
        <v>F/O</v>
      </c>
      <c r="F108" s="5">
        <v>99</v>
      </c>
      <c r="G108" s="5">
        <v>7</v>
      </c>
      <c r="H108" s="17">
        <f t="shared" si="10"/>
        <v>0.49027777777777781</v>
      </c>
      <c r="I108" s="7">
        <f>'RAW MONTHLY'!H108</f>
        <v>0.49027777777777781</v>
      </c>
      <c r="J108" s="8">
        <f>'RAW MONTHLY'!I108</f>
        <v>0.53611111111111109</v>
      </c>
      <c r="K108" s="235">
        <f t="shared" si="11"/>
        <v>0.53611111111111109</v>
      </c>
      <c r="L108" s="16">
        <f t="shared" si="12"/>
        <v>1.1000000000000001</v>
      </c>
      <c r="M108" s="16">
        <f t="shared" si="13"/>
        <v>0</v>
      </c>
      <c r="N108" s="236" t="str">
        <f t="shared" si="14"/>
        <v>0</v>
      </c>
      <c r="O108" s="16">
        <f>'RAW MONTHLY'!K108</f>
        <v>0</v>
      </c>
      <c r="P108" s="16" t="str">
        <f t="shared" si="15"/>
        <v>1</v>
      </c>
      <c r="Q108" s="241">
        <f>'RAW MONTHLY'!L108</f>
        <v>14</v>
      </c>
      <c r="R108" s="249"/>
      <c r="S108" s="242">
        <f t="shared" si="16"/>
        <v>15.400000000000002</v>
      </c>
      <c r="T108" s="37"/>
    </row>
    <row r="109" spans="1:20" ht="30" customHeight="1">
      <c r="A109" s="229">
        <f>'RAW MONTHLY'!A109</f>
        <v>44349</v>
      </c>
      <c r="B109" s="230" t="str">
        <f>'RAW MONTHLY'!C109</f>
        <v>ROM 33KV</v>
      </c>
      <c r="C109" s="5" t="str">
        <f t="shared" si="9"/>
        <v>1</v>
      </c>
      <c r="D109" s="5" t="str">
        <f>'RAW MONTHLY'!E109</f>
        <v>EDC F/O</v>
      </c>
      <c r="E109" s="5" t="str">
        <f t="shared" si="17"/>
        <v>EDC</v>
      </c>
      <c r="F109" s="5" t="s">
        <v>26</v>
      </c>
      <c r="G109" s="5">
        <v>7</v>
      </c>
      <c r="H109" s="17">
        <f t="shared" si="10"/>
        <v>0.65972222222222221</v>
      </c>
      <c r="I109" s="7">
        <f>'RAW MONTHLY'!H109</f>
        <v>0.65972222222222221</v>
      </c>
      <c r="J109" s="8">
        <f>'RAW MONTHLY'!I109</f>
        <v>0.70694444444444438</v>
      </c>
      <c r="K109" s="235">
        <f t="shared" si="11"/>
        <v>0.70694444444444438</v>
      </c>
      <c r="L109" s="16">
        <f t="shared" si="12"/>
        <v>1.1333333333333333</v>
      </c>
      <c r="M109" s="16">
        <f t="shared" si="13"/>
        <v>1.8</v>
      </c>
      <c r="N109" s="236" t="str">
        <f t="shared" si="14"/>
        <v>1.8</v>
      </c>
      <c r="O109" s="16">
        <f>'RAW MONTHLY'!K109</f>
        <v>1.8</v>
      </c>
      <c r="P109" s="16" t="str">
        <f t="shared" si="15"/>
        <v>1</v>
      </c>
      <c r="Q109" s="241">
        <f>'RAW MONTHLY'!L109</f>
        <v>14</v>
      </c>
      <c r="R109" s="249"/>
      <c r="S109" s="242">
        <f t="shared" si="16"/>
        <v>15.866666666666667</v>
      </c>
      <c r="T109" s="30"/>
    </row>
    <row r="110" spans="1:20" ht="30" customHeight="1">
      <c r="A110" s="229" t="str">
        <f>'RAW MONTHLY'!A110</f>
        <v>6/02/20201</v>
      </c>
      <c r="B110" s="230" t="str">
        <f>'RAW MONTHLY'!C110</f>
        <v>APETE 33KV</v>
      </c>
      <c r="C110" s="5" t="str">
        <f t="shared" si="9"/>
        <v>1</v>
      </c>
      <c r="D110" s="5" t="str">
        <f>'RAW MONTHLY'!E110</f>
        <v xml:space="preserve">EDC L/S </v>
      </c>
      <c r="E110" s="5" t="b">
        <f t="shared" si="17"/>
        <v>0</v>
      </c>
      <c r="F110" s="5" t="s">
        <v>26</v>
      </c>
      <c r="G110" s="5">
        <v>7</v>
      </c>
      <c r="H110" s="17">
        <f t="shared" si="10"/>
        <v>0.20694444444444446</v>
      </c>
      <c r="I110" s="7">
        <f>'RAW MONTHLY'!H110</f>
        <v>0.20694444444444446</v>
      </c>
      <c r="J110" s="8">
        <f>'RAW MONTHLY'!I110</f>
        <v>0.66875000000000007</v>
      </c>
      <c r="K110" s="235">
        <f t="shared" si="11"/>
        <v>0.66875000000000007</v>
      </c>
      <c r="L110" s="16">
        <f t="shared" si="12"/>
        <v>11.083333333333334</v>
      </c>
      <c r="M110" s="16">
        <f t="shared" si="13"/>
        <v>4.5</v>
      </c>
      <c r="N110" s="236" t="str">
        <f t="shared" si="14"/>
        <v>4.5</v>
      </c>
      <c r="O110" s="16">
        <f>'RAW MONTHLY'!K110</f>
        <v>4.5</v>
      </c>
      <c r="P110" s="16" t="str">
        <f t="shared" si="15"/>
        <v>1</v>
      </c>
      <c r="Q110" s="241">
        <f>'RAW MONTHLY'!L110</f>
        <v>9306</v>
      </c>
      <c r="R110" s="249"/>
      <c r="S110" s="242">
        <f t="shared" si="16"/>
        <v>103141.5</v>
      </c>
      <c r="T110" s="37"/>
    </row>
    <row r="111" spans="1:20" ht="30" customHeight="1">
      <c r="A111" s="229" t="str">
        <f>'RAW MONTHLY'!A111</f>
        <v>6/02/20201</v>
      </c>
      <c r="B111" s="230" t="str">
        <f>'RAW MONTHLY'!C111</f>
        <v>SAMONDA 33KV</v>
      </c>
      <c r="C111" s="5" t="str">
        <f t="shared" si="9"/>
        <v>1</v>
      </c>
      <c r="D111" s="5" t="str">
        <f>'RAW MONTHLY'!E111</f>
        <v>EDC F/O</v>
      </c>
      <c r="E111" s="5" t="str">
        <f t="shared" si="17"/>
        <v>EDC</v>
      </c>
      <c r="F111" s="5">
        <v>99</v>
      </c>
      <c r="G111" s="5">
        <v>7</v>
      </c>
      <c r="H111" s="17">
        <f t="shared" si="10"/>
        <v>0.31527777777777777</v>
      </c>
      <c r="I111" s="7">
        <f>'RAW MONTHLY'!H111</f>
        <v>0.31527777777777777</v>
      </c>
      <c r="J111" s="8">
        <f>'RAW MONTHLY'!I111</f>
        <v>0.64722222222222225</v>
      </c>
      <c r="K111" s="235">
        <f t="shared" si="11"/>
        <v>0.64722222222222225</v>
      </c>
      <c r="L111" s="16">
        <f t="shared" si="12"/>
        <v>7.9666666666666668</v>
      </c>
      <c r="M111" s="16">
        <f t="shared" si="13"/>
        <v>0.6</v>
      </c>
      <c r="N111" s="236" t="str">
        <f t="shared" si="14"/>
        <v>0.6</v>
      </c>
      <c r="O111" s="16">
        <f>'RAW MONTHLY'!K111</f>
        <v>0.6</v>
      </c>
      <c r="P111" s="16" t="str">
        <f t="shared" si="15"/>
        <v>1</v>
      </c>
      <c r="Q111" s="241">
        <f>'RAW MONTHLY'!L111</f>
        <v>20</v>
      </c>
      <c r="R111" s="5"/>
      <c r="S111" s="242">
        <f t="shared" si="16"/>
        <v>159.33333333333334</v>
      </c>
      <c r="T111" s="30"/>
    </row>
    <row r="112" spans="1:20" ht="30" customHeight="1">
      <c r="A112" s="229" t="str">
        <f>'RAW MONTHLY'!A112</f>
        <v>6/02/20201</v>
      </c>
      <c r="B112" s="230" t="str">
        <f>'RAW MONTHLY'!C112</f>
        <v>IYAGANKU 33KV</v>
      </c>
      <c r="C112" s="5" t="str">
        <f t="shared" si="9"/>
        <v>1</v>
      </c>
      <c r="D112" s="5" t="str">
        <f>'RAW MONTHLY'!E112</f>
        <v>TCN F/O</v>
      </c>
      <c r="E112" s="5" t="str">
        <f t="shared" si="17"/>
        <v>F/O</v>
      </c>
      <c r="F112" s="5">
        <v>99</v>
      </c>
      <c r="G112" s="5">
        <v>7</v>
      </c>
      <c r="H112" s="17">
        <f t="shared" si="10"/>
        <v>0.4909722222222222</v>
      </c>
      <c r="I112" s="7">
        <f>'RAW MONTHLY'!H112</f>
        <v>0.4909722222222222</v>
      </c>
      <c r="J112" s="8">
        <f>'RAW MONTHLY'!I112</f>
        <v>0.53263888888888888</v>
      </c>
      <c r="K112" s="235">
        <f t="shared" si="11"/>
        <v>0.53263888888888888</v>
      </c>
      <c r="L112" s="16">
        <f t="shared" si="12"/>
        <v>1</v>
      </c>
      <c r="M112" s="16">
        <f t="shared" si="13"/>
        <v>9</v>
      </c>
      <c r="N112" s="236" t="str">
        <f t="shared" si="14"/>
        <v>9</v>
      </c>
      <c r="O112" s="16">
        <f>'RAW MONTHLY'!K112</f>
        <v>9</v>
      </c>
      <c r="P112" s="16" t="str">
        <f t="shared" si="15"/>
        <v>1</v>
      </c>
      <c r="Q112" s="241">
        <f>'RAW MONTHLY'!L112</f>
        <v>1</v>
      </c>
      <c r="R112" s="5"/>
      <c r="S112" s="242">
        <f t="shared" si="16"/>
        <v>1</v>
      </c>
      <c r="T112" s="37"/>
    </row>
    <row r="113" spans="1:20" ht="30" customHeight="1">
      <c r="A113" s="229" t="str">
        <f>'RAW MONTHLY'!A113</f>
        <v>6/02/20201</v>
      </c>
      <c r="B113" s="230" t="str">
        <f>'RAW MONTHLY'!C113</f>
        <v>AGODI 2 33KV</v>
      </c>
      <c r="C113" s="5" t="str">
        <f t="shared" si="9"/>
        <v>1</v>
      </c>
      <c r="D113" s="5" t="str">
        <f>'RAW MONTHLY'!E113</f>
        <v>EDC F/O</v>
      </c>
      <c r="E113" s="5" t="str">
        <f t="shared" si="17"/>
        <v>EDC</v>
      </c>
      <c r="F113" s="6">
        <v>99</v>
      </c>
      <c r="G113" s="6">
        <v>1</v>
      </c>
      <c r="H113" s="17">
        <f t="shared" si="10"/>
        <v>0.64236111111111105</v>
      </c>
      <c r="I113" s="7">
        <f>'RAW MONTHLY'!H113</f>
        <v>0.64236111111111105</v>
      </c>
      <c r="J113" s="8">
        <f>'RAW MONTHLY'!I113</f>
        <v>0.99930555555555556</v>
      </c>
      <c r="K113" s="235">
        <f t="shared" si="11"/>
        <v>0.99930555555555556</v>
      </c>
      <c r="L113" s="16">
        <f t="shared" si="12"/>
        <v>8.5666666666666664</v>
      </c>
      <c r="M113" s="16">
        <f t="shared" si="13"/>
        <v>11.7</v>
      </c>
      <c r="N113" s="236" t="str">
        <f t="shared" si="14"/>
        <v>11.7</v>
      </c>
      <c r="O113" s="16">
        <f>'RAW MONTHLY'!K113</f>
        <v>11.7</v>
      </c>
      <c r="P113" s="16" t="str">
        <f t="shared" si="15"/>
        <v>0</v>
      </c>
      <c r="Q113" s="241">
        <f>'RAW MONTHLY'!L113</f>
        <v>0</v>
      </c>
      <c r="R113" s="246"/>
      <c r="S113" s="242">
        <f t="shared" si="16"/>
        <v>0</v>
      </c>
      <c r="T113" s="38"/>
    </row>
    <row r="114" spans="1:20" ht="30" customHeight="1">
      <c r="A114" s="229" t="str">
        <f>'RAW MONTHLY'!A114</f>
        <v>6/02/20201</v>
      </c>
      <c r="B114" s="230" t="str">
        <f>'RAW MONTHLY'!C114</f>
        <v>MINISTER 33KV</v>
      </c>
      <c r="C114" s="5" t="str">
        <f t="shared" si="9"/>
        <v>1</v>
      </c>
      <c r="D114" s="5" t="str">
        <f>'RAW MONTHLY'!E114</f>
        <v>EDC F/O</v>
      </c>
      <c r="E114" s="5" t="str">
        <f t="shared" si="17"/>
        <v>EDC</v>
      </c>
      <c r="F114" s="6" t="s">
        <v>66</v>
      </c>
      <c r="G114" s="6">
        <v>1</v>
      </c>
      <c r="H114" s="17">
        <f t="shared" si="10"/>
        <v>0.64236111111111105</v>
      </c>
      <c r="I114" s="7">
        <f>'RAW MONTHLY'!H114</f>
        <v>0.64236111111111105</v>
      </c>
      <c r="J114" s="8">
        <f>'RAW MONTHLY'!I114</f>
        <v>0.99930555555555556</v>
      </c>
      <c r="K114" s="235">
        <f t="shared" si="11"/>
        <v>0.99930555555555556</v>
      </c>
      <c r="L114" s="16">
        <f t="shared" si="12"/>
        <v>8.5666666666666664</v>
      </c>
      <c r="M114" s="16">
        <f t="shared" si="13"/>
        <v>0.08</v>
      </c>
      <c r="N114" s="236" t="str">
        <f t="shared" si="14"/>
        <v>0.08</v>
      </c>
      <c r="O114" s="16">
        <f>'RAW MONTHLY'!K114</f>
        <v>0.08</v>
      </c>
      <c r="P114" s="16" t="str">
        <f t="shared" si="15"/>
        <v>0</v>
      </c>
      <c r="Q114" s="241">
        <f>'RAW MONTHLY'!L114</f>
        <v>0</v>
      </c>
      <c r="R114" s="5"/>
      <c r="S114" s="242">
        <f t="shared" si="16"/>
        <v>0</v>
      </c>
      <c r="T114" s="24"/>
    </row>
    <row r="115" spans="1:20" ht="30" customHeight="1">
      <c r="A115" s="229" t="str">
        <f>'RAW MONTHLY'!A115</f>
        <v>6/02/20201</v>
      </c>
      <c r="B115" s="230" t="str">
        <f>'RAW MONTHLY'!C115</f>
        <v>AGODI 1 33KV</v>
      </c>
      <c r="C115" s="5" t="str">
        <f t="shared" si="9"/>
        <v>1</v>
      </c>
      <c r="D115" s="5" t="str">
        <f>'RAW MONTHLY'!E115</f>
        <v>EDC F/O</v>
      </c>
      <c r="E115" s="5" t="str">
        <f t="shared" si="17"/>
        <v>EDC</v>
      </c>
      <c r="F115" s="255" t="s">
        <v>66</v>
      </c>
      <c r="G115" s="255">
        <v>1</v>
      </c>
      <c r="H115" s="17">
        <f t="shared" si="10"/>
        <v>0.64583333333333337</v>
      </c>
      <c r="I115" s="7">
        <f>'RAW MONTHLY'!H115</f>
        <v>0.64583333333333337</v>
      </c>
      <c r="J115" s="8">
        <f>'RAW MONTHLY'!I115</f>
        <v>0.99930555555555556</v>
      </c>
      <c r="K115" s="235">
        <f t="shared" si="11"/>
        <v>0.99930555555555556</v>
      </c>
      <c r="L115" s="16">
        <f t="shared" si="12"/>
        <v>8.4833333333333325</v>
      </c>
      <c r="M115" s="16">
        <f t="shared" si="13"/>
        <v>9.3000000000000007</v>
      </c>
      <c r="N115" s="236" t="str">
        <f t="shared" si="14"/>
        <v>9.3</v>
      </c>
      <c r="O115" s="16">
        <f>'RAW MONTHLY'!K115</f>
        <v>9.3000000000000007</v>
      </c>
      <c r="P115" s="16" t="str">
        <f t="shared" si="15"/>
        <v>0</v>
      </c>
      <c r="Q115" s="241">
        <f>'RAW MONTHLY'!L115</f>
        <v>0</v>
      </c>
      <c r="R115" s="5"/>
      <c r="S115" s="242">
        <f t="shared" si="16"/>
        <v>0</v>
      </c>
      <c r="T115" s="36"/>
    </row>
    <row r="116" spans="1:20" ht="30" customHeight="1">
      <c r="A116" s="229" t="str">
        <f>'RAW MONTHLY'!A116</f>
        <v>6/02/20201</v>
      </c>
      <c r="B116" s="230" t="str">
        <f>'RAW MONTHLY'!C116</f>
        <v>APETE 33KV</v>
      </c>
      <c r="C116" s="5" t="str">
        <f t="shared" si="9"/>
        <v>1</v>
      </c>
      <c r="D116" s="5" t="str">
        <f>'RAW MONTHLY'!E116</f>
        <v xml:space="preserve">EDC L/S </v>
      </c>
      <c r="E116" s="5" t="b">
        <f t="shared" si="17"/>
        <v>0</v>
      </c>
      <c r="F116" s="6" t="s">
        <v>66</v>
      </c>
      <c r="G116" s="6">
        <v>1</v>
      </c>
      <c r="H116" s="17">
        <f t="shared" si="10"/>
        <v>0.8222222222222223</v>
      </c>
      <c r="I116" s="7">
        <f>'RAW MONTHLY'!H116</f>
        <v>0.8222222222222223</v>
      </c>
      <c r="J116" s="8">
        <f>'RAW MONTHLY'!I116</f>
        <v>0.99930555555555556</v>
      </c>
      <c r="K116" s="235">
        <f t="shared" si="11"/>
        <v>0.99930555555555556</v>
      </c>
      <c r="L116" s="16">
        <f t="shared" si="12"/>
        <v>4.25</v>
      </c>
      <c r="M116" s="16">
        <f t="shared" si="13"/>
        <v>7.4</v>
      </c>
      <c r="N116" s="236" t="str">
        <f t="shared" si="14"/>
        <v>7.4</v>
      </c>
      <c r="O116" s="16">
        <f>'RAW MONTHLY'!K116</f>
        <v>7.4</v>
      </c>
      <c r="P116" s="16" t="str">
        <f t="shared" si="15"/>
        <v>0</v>
      </c>
      <c r="Q116" s="241">
        <f>'RAW MONTHLY'!L116</f>
        <v>0</v>
      </c>
      <c r="R116" s="241"/>
      <c r="S116" s="242">
        <f t="shared" si="16"/>
        <v>0</v>
      </c>
      <c r="T116" s="26"/>
    </row>
    <row r="117" spans="1:20" ht="30" customHeight="1">
      <c r="A117" s="229">
        <f>'RAW MONTHLY'!A117</f>
        <v>44349</v>
      </c>
      <c r="B117" s="230" t="str">
        <f>'RAW MONTHLY'!C117</f>
        <v>ERUWA TOWN 33KV FDR</v>
      </c>
      <c r="C117" s="5" t="str">
        <f t="shared" si="9"/>
        <v/>
      </c>
      <c r="D117" s="5" t="str">
        <f>'RAW MONTHLY'!E117</f>
        <v>TCN/L/S</v>
      </c>
      <c r="E117" s="5" t="str">
        <f t="shared" si="17"/>
        <v>L/S</v>
      </c>
      <c r="F117" s="5"/>
      <c r="G117" s="5">
        <v>6</v>
      </c>
      <c r="H117" s="17">
        <f t="shared" si="10"/>
        <v>0</v>
      </c>
      <c r="I117" s="7">
        <f>'RAW MONTHLY'!H117</f>
        <v>0</v>
      </c>
      <c r="J117" s="8">
        <f>'RAW MONTHLY'!I117</f>
        <v>0.40069444444444446</v>
      </c>
      <c r="K117" s="235">
        <f t="shared" si="11"/>
        <v>0.40069444444444446</v>
      </c>
      <c r="L117" s="16">
        <f t="shared" si="12"/>
        <v>9.6166666666666671</v>
      </c>
      <c r="M117" s="16">
        <f t="shared" si="13"/>
        <v>0</v>
      </c>
      <c r="N117" s="236" t="str">
        <f t="shared" si="14"/>
        <v>0</v>
      </c>
      <c r="O117" s="16" t="str">
        <f>'RAW MONTHLY'!K117</f>
        <v>0MW</v>
      </c>
      <c r="P117" s="16" t="str">
        <f t="shared" si="15"/>
        <v>1</v>
      </c>
      <c r="Q117" s="241">
        <f>'RAW MONTHLY'!L117</f>
        <v>4000</v>
      </c>
      <c r="R117" s="241"/>
      <c r="S117" s="242">
        <f t="shared" si="16"/>
        <v>38466.666666666672</v>
      </c>
      <c r="T117" s="42"/>
    </row>
    <row r="118" spans="1:20" ht="30" customHeight="1">
      <c r="A118" s="229">
        <f>'RAW MONTHLY'!A118</f>
        <v>44349</v>
      </c>
      <c r="B118" s="230" t="str">
        <f>'RAW MONTHLY'!C118</f>
        <v>OMI ADIO 33KV FDR</v>
      </c>
      <c r="C118" s="5" t="str">
        <f t="shared" si="9"/>
        <v>1</v>
      </c>
      <c r="D118" s="5" t="str">
        <f>'RAW MONTHLY'!E118</f>
        <v>TCN/L/S</v>
      </c>
      <c r="E118" s="5" t="str">
        <f t="shared" si="17"/>
        <v>L/S</v>
      </c>
      <c r="F118" s="5">
        <v>99</v>
      </c>
      <c r="G118" s="5">
        <v>6</v>
      </c>
      <c r="H118" s="17">
        <f t="shared" si="10"/>
        <v>3.8194444444444441E-2</v>
      </c>
      <c r="I118" s="7">
        <f>'RAW MONTHLY'!H118</f>
        <v>3.8194444444444441E-2</v>
      </c>
      <c r="J118" s="8">
        <f>'RAW MONTHLY'!I118</f>
        <v>0.21180555555555555</v>
      </c>
      <c r="K118" s="235">
        <f t="shared" si="11"/>
        <v>0.21180555555555555</v>
      </c>
      <c r="L118" s="16">
        <f t="shared" si="12"/>
        <v>4.166666666666667</v>
      </c>
      <c r="M118" s="16">
        <f t="shared" si="13"/>
        <v>0</v>
      </c>
      <c r="N118" s="236" t="str">
        <f t="shared" si="14"/>
        <v>0</v>
      </c>
      <c r="O118" s="16" t="str">
        <f>'RAW MONTHLY'!K118</f>
        <v>0MW</v>
      </c>
      <c r="P118" s="16" t="str">
        <f t="shared" si="15"/>
        <v>1</v>
      </c>
      <c r="Q118" s="241">
        <f>'RAW MONTHLY'!L118</f>
        <v>9634</v>
      </c>
      <c r="R118" s="250"/>
      <c r="S118" s="242">
        <f t="shared" si="16"/>
        <v>40141.666666666672</v>
      </c>
      <c r="T118" s="30"/>
    </row>
    <row r="119" spans="1:20" ht="30" customHeight="1">
      <c r="A119" s="229">
        <f>'RAW MONTHLY'!A119</f>
        <v>44349</v>
      </c>
      <c r="B119" s="230" t="str">
        <f>'RAW MONTHLY'!C119</f>
        <v>OMI ADIO 33KV FDR</v>
      </c>
      <c r="C119" s="5" t="str">
        <f t="shared" si="9"/>
        <v>1</v>
      </c>
      <c r="D119" s="5" t="str">
        <f>'RAW MONTHLY'!E119</f>
        <v>TCN/L/S</v>
      </c>
      <c r="E119" s="5" t="str">
        <f t="shared" si="17"/>
        <v>L/S</v>
      </c>
      <c r="F119" s="5" t="s">
        <v>26</v>
      </c>
      <c r="G119" s="5">
        <v>7</v>
      </c>
      <c r="H119" s="17">
        <f t="shared" si="10"/>
        <v>0.3972222222222222</v>
      </c>
      <c r="I119" s="7">
        <f>'RAW MONTHLY'!H119</f>
        <v>0.3972222222222222</v>
      </c>
      <c r="J119" s="8">
        <f>'RAW MONTHLY'!I119</f>
        <v>0.75694444444444453</v>
      </c>
      <c r="K119" s="235">
        <f t="shared" si="11"/>
        <v>0.75694444444444453</v>
      </c>
      <c r="L119" s="16">
        <f t="shared" si="12"/>
        <v>8.6333333333333329</v>
      </c>
      <c r="M119" s="16">
        <f t="shared" si="13"/>
        <v>8</v>
      </c>
      <c r="N119" s="236" t="str">
        <f t="shared" si="14"/>
        <v>8</v>
      </c>
      <c r="O119" s="16" t="str">
        <f>'RAW MONTHLY'!K119</f>
        <v>8MW</v>
      </c>
      <c r="P119" s="16" t="str">
        <f t="shared" si="15"/>
        <v>1</v>
      </c>
      <c r="Q119" s="241">
        <f>'RAW MONTHLY'!L119</f>
        <v>9634</v>
      </c>
      <c r="R119" s="241"/>
      <c r="S119" s="242">
        <f t="shared" si="16"/>
        <v>83173.533333333326</v>
      </c>
      <c r="T119" s="20"/>
    </row>
    <row r="120" spans="1:20" ht="30" customHeight="1">
      <c r="A120" s="229">
        <f>'RAW MONTHLY'!A120</f>
        <v>44349</v>
      </c>
      <c r="B120" s="230" t="str">
        <f>'RAW MONTHLY'!C120</f>
        <v>ERUWA TOWN 33KV FDR</v>
      </c>
      <c r="C120" s="5" t="str">
        <f t="shared" si="9"/>
        <v>1</v>
      </c>
      <c r="D120" s="5" t="str">
        <f>'RAW MONTHLY'!E120</f>
        <v>TCN/L/S</v>
      </c>
      <c r="E120" s="5" t="str">
        <f t="shared" si="17"/>
        <v>L/S</v>
      </c>
      <c r="F120" s="6">
        <v>99</v>
      </c>
      <c r="G120" s="6">
        <v>1</v>
      </c>
      <c r="H120" s="17">
        <f t="shared" si="10"/>
        <v>0.57708333333333328</v>
      </c>
      <c r="I120" s="7">
        <f>'RAW MONTHLY'!H120</f>
        <v>0.57708333333333328</v>
      </c>
      <c r="J120" s="8">
        <f>'RAW MONTHLY'!I120</f>
        <v>0.99930555555555556</v>
      </c>
      <c r="K120" s="235">
        <f t="shared" si="11"/>
        <v>0.99930555555555556</v>
      </c>
      <c r="L120" s="16">
        <f t="shared" si="12"/>
        <v>10.133333333333333</v>
      </c>
      <c r="M120" s="16">
        <f t="shared" si="13"/>
        <v>6.4</v>
      </c>
      <c r="N120" s="236" t="str">
        <f t="shared" si="14"/>
        <v>6.4</v>
      </c>
      <c r="O120" s="16" t="str">
        <f>'RAW MONTHLY'!K120</f>
        <v>6.4MW</v>
      </c>
      <c r="P120" s="16" t="str">
        <f t="shared" si="15"/>
        <v>0</v>
      </c>
      <c r="Q120" s="241">
        <f>'RAW MONTHLY'!L120</f>
        <v>0</v>
      </c>
      <c r="R120" s="258"/>
      <c r="S120" s="242">
        <f t="shared" si="16"/>
        <v>0</v>
      </c>
      <c r="T120" s="6"/>
    </row>
    <row r="121" spans="1:20" ht="30" customHeight="1">
      <c r="A121" s="229">
        <f>'RAW MONTHLY'!A121</f>
        <v>44349</v>
      </c>
      <c r="B121" s="230" t="str">
        <f>'RAW MONTHLY'!C121</f>
        <v>ERUWA LANLATE 33KV FDR</v>
      </c>
      <c r="C121" s="5" t="str">
        <f t="shared" si="9"/>
        <v>1</v>
      </c>
      <c r="D121" s="5" t="str">
        <f>'RAW MONTHLY'!E121</f>
        <v>TCN/L/S</v>
      </c>
      <c r="E121" s="5" t="str">
        <f t="shared" si="17"/>
        <v>L/S</v>
      </c>
      <c r="F121" s="5">
        <v>99</v>
      </c>
      <c r="G121" s="5">
        <v>7</v>
      </c>
      <c r="H121" s="17">
        <f t="shared" si="10"/>
        <v>0.89166666666666661</v>
      </c>
      <c r="I121" s="7">
        <f>'RAW MONTHLY'!H121</f>
        <v>0.89166666666666661</v>
      </c>
      <c r="J121" s="8">
        <f>'RAW MONTHLY'!I121</f>
        <v>0.96111111111111114</v>
      </c>
      <c r="K121" s="235">
        <f t="shared" si="11"/>
        <v>0.96111111111111114</v>
      </c>
      <c r="L121" s="16">
        <f t="shared" si="12"/>
        <v>1.6666666666666665</v>
      </c>
      <c r="M121" s="16">
        <f t="shared" si="13"/>
        <v>11</v>
      </c>
      <c r="N121" s="236" t="str">
        <f t="shared" si="14"/>
        <v>11</v>
      </c>
      <c r="O121" s="16" t="str">
        <f>'RAW MONTHLY'!K121</f>
        <v>11MW</v>
      </c>
      <c r="P121" s="16" t="str">
        <f t="shared" si="15"/>
        <v>1</v>
      </c>
      <c r="Q121" s="241">
        <f>'RAW MONTHLY'!L121</f>
        <v>4010</v>
      </c>
      <c r="R121" s="245"/>
      <c r="S121" s="242">
        <f t="shared" si="16"/>
        <v>6683.333333333333</v>
      </c>
      <c r="T121" s="20"/>
    </row>
    <row r="122" spans="1:20" ht="30" customHeight="1">
      <c r="A122" s="229">
        <f>'RAW MONTHLY'!A122</f>
        <v>44349</v>
      </c>
      <c r="B122" s="230" t="str">
        <f>'RAW MONTHLY'!C122</f>
        <v>OMI ADIO 33KV FDR</v>
      </c>
      <c r="C122" s="5" t="str">
        <f t="shared" si="9"/>
        <v>1</v>
      </c>
      <c r="D122" s="5" t="str">
        <f>'RAW MONTHLY'!E122</f>
        <v>TCN/F/O</v>
      </c>
      <c r="E122" s="5" t="str">
        <f t="shared" si="17"/>
        <v>F/O</v>
      </c>
      <c r="F122" s="231">
        <v>99</v>
      </c>
      <c r="G122" s="231">
        <v>7</v>
      </c>
      <c r="H122" s="17">
        <f t="shared" si="10"/>
        <v>0.89166666666666661</v>
      </c>
      <c r="I122" s="7">
        <f>'RAW MONTHLY'!H122</f>
        <v>0.89166666666666661</v>
      </c>
      <c r="J122" s="8">
        <f>'RAW MONTHLY'!I122</f>
        <v>0.96527777777777779</v>
      </c>
      <c r="K122" s="235">
        <f t="shared" si="11"/>
        <v>0.96527777777777779</v>
      </c>
      <c r="L122" s="16">
        <f t="shared" si="12"/>
        <v>1.7666666666666666</v>
      </c>
      <c r="M122" s="16">
        <f t="shared" si="13"/>
        <v>0</v>
      </c>
      <c r="N122" s="236" t="str">
        <f t="shared" si="14"/>
        <v>0</v>
      </c>
      <c r="O122" s="16" t="str">
        <f>'RAW MONTHLY'!K122</f>
        <v>0MW</v>
      </c>
      <c r="P122" s="16" t="str">
        <f t="shared" si="15"/>
        <v>1</v>
      </c>
      <c r="Q122" s="241">
        <f>'RAW MONTHLY'!L122</f>
        <v>9634</v>
      </c>
      <c r="R122" s="5"/>
      <c r="S122" s="242">
        <f t="shared" si="16"/>
        <v>17020.066666666666</v>
      </c>
      <c r="T122" s="30"/>
    </row>
    <row r="123" spans="1:20" ht="30" customHeight="1">
      <c r="A123" s="229">
        <f>'RAW MONTHLY'!A123</f>
        <v>44379</v>
      </c>
      <c r="B123" s="230" t="str">
        <f>'RAW MONTHLY'!C123</f>
        <v xml:space="preserve">EXPRESS 33KV </v>
      </c>
      <c r="C123" s="5" t="str">
        <f t="shared" si="9"/>
        <v>1</v>
      </c>
      <c r="D123" s="5" t="str">
        <f>'RAW MONTHLY'!E123</f>
        <v>EDC F/O</v>
      </c>
      <c r="E123" s="5" t="str">
        <f t="shared" si="17"/>
        <v>EDC</v>
      </c>
      <c r="F123" s="231">
        <v>99</v>
      </c>
      <c r="G123" s="231" t="s">
        <v>299</v>
      </c>
      <c r="H123" s="17">
        <f t="shared" si="10"/>
        <v>0.37847222222222227</v>
      </c>
      <c r="I123" s="7">
        <f>'RAW MONTHLY'!H123</f>
        <v>0.37847222222222227</v>
      </c>
      <c r="J123" s="8">
        <f>'RAW MONTHLY'!I123</f>
        <v>0.63888888888888895</v>
      </c>
      <c r="K123" s="235">
        <f t="shared" si="11"/>
        <v>0.63888888888888895</v>
      </c>
      <c r="L123" s="16">
        <f t="shared" si="12"/>
        <v>6.25</v>
      </c>
      <c r="M123" s="16">
        <f t="shared" si="13"/>
        <v>9</v>
      </c>
      <c r="N123" s="236" t="str">
        <f t="shared" si="14"/>
        <v>9</v>
      </c>
      <c r="O123" s="16">
        <f>'RAW MONTHLY'!K123</f>
        <v>9</v>
      </c>
      <c r="P123" s="16" t="str">
        <f t="shared" si="15"/>
        <v>1</v>
      </c>
      <c r="Q123" s="241">
        <f>'RAW MONTHLY'!L123</f>
        <v>1</v>
      </c>
      <c r="R123" s="241"/>
      <c r="S123" s="242">
        <f t="shared" si="16"/>
        <v>6.25</v>
      </c>
      <c r="T123" s="20"/>
    </row>
    <row r="124" spans="1:20" ht="30" customHeight="1">
      <c r="A124" s="229">
        <f>'RAW MONTHLY'!A124</f>
        <v>44379</v>
      </c>
      <c r="B124" s="230" t="str">
        <f>'RAW MONTHLY'!C124</f>
        <v>OLUYOLE 33KV</v>
      </c>
      <c r="C124" s="5" t="str">
        <f t="shared" si="9"/>
        <v>1</v>
      </c>
      <c r="D124" s="5" t="str">
        <f>'RAW MONTHLY'!E124</f>
        <v>EDC F/O</v>
      </c>
      <c r="E124" s="5" t="str">
        <f t="shared" si="17"/>
        <v>EDC</v>
      </c>
      <c r="F124" s="20"/>
      <c r="G124" s="20"/>
      <c r="H124" s="17">
        <f t="shared" si="10"/>
        <v>0.55833333333333335</v>
      </c>
      <c r="I124" s="7">
        <f>'RAW MONTHLY'!H124</f>
        <v>0.55833333333333335</v>
      </c>
      <c r="J124" s="8">
        <f>'RAW MONTHLY'!I124</f>
        <v>0.57152777777777775</v>
      </c>
      <c r="K124" s="235">
        <f t="shared" si="11"/>
        <v>0.57152777777777775</v>
      </c>
      <c r="L124" s="16">
        <f t="shared" si="12"/>
        <v>0.31666666666666665</v>
      </c>
      <c r="M124" s="16">
        <f t="shared" si="13"/>
        <v>11</v>
      </c>
      <c r="N124" s="236" t="str">
        <f t="shared" si="14"/>
        <v>11</v>
      </c>
      <c r="O124" s="16">
        <f>'RAW MONTHLY'!K124</f>
        <v>11</v>
      </c>
      <c r="P124" s="16" t="str">
        <f t="shared" si="15"/>
        <v>1</v>
      </c>
      <c r="Q124" s="241">
        <f>'RAW MONTHLY'!L124</f>
        <v>14</v>
      </c>
      <c r="R124" s="260"/>
      <c r="S124" s="242">
        <f t="shared" si="16"/>
        <v>4.4333333333333336</v>
      </c>
      <c r="T124" s="20"/>
    </row>
    <row r="125" spans="1:20" ht="30" customHeight="1">
      <c r="A125" s="229">
        <f>'RAW MONTHLY'!A125</f>
        <v>44379</v>
      </c>
      <c r="B125" s="230" t="str">
        <f>'RAW MONTHLY'!C125</f>
        <v>LIBERTY 33KV</v>
      </c>
      <c r="C125" s="5" t="str">
        <f t="shared" si="9"/>
        <v>1</v>
      </c>
      <c r="D125" s="5" t="str">
        <f>'RAW MONTHLY'!E125</f>
        <v>TCN L/S</v>
      </c>
      <c r="E125" s="5" t="str">
        <f t="shared" si="17"/>
        <v>L/S</v>
      </c>
      <c r="F125" s="20"/>
      <c r="G125" s="20"/>
      <c r="H125" s="17">
        <f t="shared" si="10"/>
        <v>0.79513888888888884</v>
      </c>
      <c r="I125" s="7">
        <f>'RAW MONTHLY'!H125</f>
        <v>0.79513888888888884</v>
      </c>
      <c r="J125" s="8">
        <f>'RAW MONTHLY'!I125</f>
        <v>0.8125</v>
      </c>
      <c r="K125" s="235">
        <f t="shared" si="11"/>
        <v>0.8125</v>
      </c>
      <c r="L125" s="16">
        <f t="shared" si="12"/>
        <v>0.41666666666666669</v>
      </c>
      <c r="M125" s="16">
        <f t="shared" si="13"/>
        <v>5</v>
      </c>
      <c r="N125" s="236" t="str">
        <f t="shared" si="14"/>
        <v>5</v>
      </c>
      <c r="O125" s="16">
        <f>'RAW MONTHLY'!K125</f>
        <v>5</v>
      </c>
      <c r="P125" s="16" t="str">
        <f t="shared" si="15"/>
        <v>1</v>
      </c>
      <c r="Q125" s="241">
        <f>'RAW MONTHLY'!L125</f>
        <v>11</v>
      </c>
      <c r="R125" s="261"/>
      <c r="S125" s="242">
        <f t="shared" si="16"/>
        <v>4.5833333333333339</v>
      </c>
      <c r="T125" s="20"/>
    </row>
    <row r="126" spans="1:20" ht="30" customHeight="1">
      <c r="A126" s="229">
        <f>'RAW MONTHLY'!A126</f>
        <v>44379</v>
      </c>
      <c r="B126" s="230" t="str">
        <f>'RAW MONTHLY'!C126</f>
        <v>ROM 33KV</v>
      </c>
      <c r="C126" s="5" t="str">
        <f t="shared" si="9"/>
        <v>1</v>
      </c>
      <c r="D126" s="5" t="str">
        <f>'RAW MONTHLY'!E126</f>
        <v>EDC P/O</v>
      </c>
      <c r="E126" s="5" t="str">
        <f t="shared" si="17"/>
        <v>EDC</v>
      </c>
      <c r="F126" s="20"/>
      <c r="G126" s="20"/>
      <c r="H126" s="17">
        <f t="shared" si="10"/>
        <v>0.58819444444444446</v>
      </c>
      <c r="I126" s="7">
        <f>'RAW MONTHLY'!H126</f>
        <v>0.58819444444444446</v>
      </c>
      <c r="J126" s="8">
        <f>'RAW MONTHLY'!I126</f>
        <v>0.66180555555555554</v>
      </c>
      <c r="K126" s="235">
        <f t="shared" si="11"/>
        <v>0.66180555555555554</v>
      </c>
      <c r="L126" s="16">
        <f t="shared" si="12"/>
        <v>1.7666666666666666</v>
      </c>
      <c r="M126" s="16">
        <f t="shared" si="13"/>
        <v>0.6</v>
      </c>
      <c r="N126" s="236" t="str">
        <f t="shared" si="14"/>
        <v>0.6</v>
      </c>
      <c r="O126" s="16">
        <f>'RAW MONTHLY'!K126</f>
        <v>0.6</v>
      </c>
      <c r="P126" s="16" t="str">
        <f t="shared" si="15"/>
        <v>1</v>
      </c>
      <c r="Q126" s="241">
        <f>'RAW MONTHLY'!L126</f>
        <v>14</v>
      </c>
      <c r="R126" s="262"/>
      <c r="S126" s="242">
        <f t="shared" si="16"/>
        <v>24.733333333333334</v>
      </c>
      <c r="T126" s="20"/>
    </row>
    <row r="127" spans="1:20" ht="30" customHeight="1">
      <c r="A127" s="229">
        <f>'RAW MONTHLY'!A127</f>
        <v>44349</v>
      </c>
      <c r="B127" s="230" t="str">
        <f>'RAW MONTHLY'!C127</f>
        <v>ERUWA TOWN 33KV FDR</v>
      </c>
      <c r="C127" s="5" t="str">
        <f t="shared" si="9"/>
        <v/>
      </c>
      <c r="D127" s="5" t="str">
        <f>'RAW MONTHLY'!E127</f>
        <v>TCN/L/S</v>
      </c>
      <c r="E127" s="5" t="str">
        <f t="shared" si="17"/>
        <v>L/S</v>
      </c>
      <c r="F127" s="20"/>
      <c r="G127" s="20"/>
      <c r="H127" s="17">
        <f t="shared" si="10"/>
        <v>0</v>
      </c>
      <c r="I127" s="7">
        <f>'RAW MONTHLY'!H127</f>
        <v>0</v>
      </c>
      <c r="J127" s="8">
        <f>'RAW MONTHLY'!I127</f>
        <v>0.42638888888888887</v>
      </c>
      <c r="K127" s="235">
        <f t="shared" si="11"/>
        <v>0.42638888888888887</v>
      </c>
      <c r="L127" s="16">
        <f t="shared" si="12"/>
        <v>10.233333333333333</v>
      </c>
      <c r="M127" s="16">
        <f t="shared" si="13"/>
        <v>6.4</v>
      </c>
      <c r="N127" s="236" t="str">
        <f t="shared" si="14"/>
        <v>6.4</v>
      </c>
      <c r="O127" s="16" t="str">
        <f>'RAW MONTHLY'!K127</f>
        <v>6.4MW</v>
      </c>
      <c r="P127" s="16" t="str">
        <f t="shared" si="15"/>
        <v>1</v>
      </c>
      <c r="Q127" s="241">
        <f>'RAW MONTHLY'!L127</f>
        <v>4000</v>
      </c>
      <c r="R127" s="262"/>
      <c r="S127" s="242">
        <f t="shared" si="16"/>
        <v>40933.333333333328</v>
      </c>
      <c r="T127" s="20"/>
    </row>
    <row r="128" spans="1:20" ht="30" customHeight="1">
      <c r="A128" s="229">
        <f>'RAW MONTHLY'!A128</f>
        <v>44379</v>
      </c>
      <c r="B128" s="230" t="str">
        <f>'RAW MONTHLY'!C128</f>
        <v>OMI ADIO 33KV FDR</v>
      </c>
      <c r="C128" s="5" t="str">
        <f t="shared" si="9"/>
        <v>1</v>
      </c>
      <c r="D128" s="5" t="str">
        <f>'RAW MONTHLY'!E128</f>
        <v>TCN/L/S</v>
      </c>
      <c r="E128" s="5" t="str">
        <f t="shared" si="17"/>
        <v>L/S</v>
      </c>
      <c r="F128" s="5"/>
      <c r="G128" s="5"/>
      <c r="H128" s="17">
        <f t="shared" si="10"/>
        <v>0.17569444444444446</v>
      </c>
      <c r="I128" s="7">
        <f>'RAW MONTHLY'!H128</f>
        <v>0.17569444444444446</v>
      </c>
      <c r="J128" s="8">
        <f>'RAW MONTHLY'!I128</f>
        <v>0.72361111111111109</v>
      </c>
      <c r="K128" s="235">
        <f t="shared" si="11"/>
        <v>0.72361111111111109</v>
      </c>
      <c r="L128" s="16">
        <f t="shared" si="12"/>
        <v>13.150000000000002</v>
      </c>
      <c r="M128" s="16">
        <f t="shared" si="13"/>
        <v>6.8</v>
      </c>
      <c r="N128" s="236" t="str">
        <f t="shared" si="14"/>
        <v>6.8</v>
      </c>
      <c r="O128" s="16" t="str">
        <f>'RAW MONTHLY'!K128</f>
        <v>6.8MW</v>
      </c>
      <c r="P128" s="16" t="str">
        <f t="shared" si="15"/>
        <v>1</v>
      </c>
      <c r="Q128" s="241">
        <f>'RAW MONTHLY'!L128</f>
        <v>9634</v>
      </c>
      <c r="R128" s="249"/>
      <c r="S128" s="242">
        <f t="shared" si="16"/>
        <v>126687.10000000002</v>
      </c>
      <c r="T128" s="30"/>
    </row>
    <row r="129" spans="1:20" ht="30" customHeight="1">
      <c r="A129" s="229">
        <f>'RAW MONTHLY'!A129</f>
        <v>44379</v>
      </c>
      <c r="B129" s="230" t="str">
        <f>'RAW MONTHLY'!C129</f>
        <v>ERUWA LANLATE 33KV FDR</v>
      </c>
      <c r="C129" s="5" t="str">
        <f t="shared" si="9"/>
        <v>1</v>
      </c>
      <c r="D129" s="5" t="str">
        <f>'RAW MONTHLY'!E129</f>
        <v>EDC/O/C</v>
      </c>
      <c r="E129" s="5" t="str">
        <f t="shared" si="17"/>
        <v>EDC</v>
      </c>
      <c r="F129" s="5"/>
      <c r="G129" s="5"/>
      <c r="H129" s="17">
        <f t="shared" si="10"/>
        <v>0.25555555555555559</v>
      </c>
      <c r="I129" s="7">
        <f>'RAW MONTHLY'!H129</f>
        <v>0.25555555555555559</v>
      </c>
      <c r="J129" s="8">
        <f>'RAW MONTHLY'!I129</f>
        <v>0.27083333333333331</v>
      </c>
      <c r="K129" s="235">
        <f t="shared" si="11"/>
        <v>0.27083333333333331</v>
      </c>
      <c r="L129" s="16">
        <f t="shared" si="12"/>
        <v>0.36666666666666664</v>
      </c>
      <c r="M129" s="16">
        <f t="shared" si="13"/>
        <v>9</v>
      </c>
      <c r="N129" s="236" t="str">
        <f t="shared" si="14"/>
        <v>9</v>
      </c>
      <c r="O129" s="16" t="str">
        <f>'RAW MONTHLY'!K129</f>
        <v>9MW</v>
      </c>
      <c r="P129" s="16" t="str">
        <f t="shared" si="15"/>
        <v>1</v>
      </c>
      <c r="Q129" s="241">
        <f>'RAW MONTHLY'!L129</f>
        <v>4010</v>
      </c>
      <c r="R129" s="249"/>
      <c r="S129" s="242">
        <f t="shared" si="16"/>
        <v>1470.3333333333333</v>
      </c>
      <c r="T129" s="30"/>
    </row>
    <row r="130" spans="1:20" ht="30" customHeight="1">
      <c r="A130" s="229">
        <f>'RAW MONTHLY'!A130</f>
        <v>44379</v>
      </c>
      <c r="B130" s="230" t="str">
        <f>'RAW MONTHLY'!C130</f>
        <v>ERUWA LANLATE 33KV FDR</v>
      </c>
      <c r="C130" s="5" t="str">
        <f t="shared" si="9"/>
        <v>1</v>
      </c>
      <c r="D130" s="5" t="str">
        <f>'RAW MONTHLY'!E130</f>
        <v>EDC/O/C</v>
      </c>
      <c r="E130" s="5" t="str">
        <f t="shared" si="17"/>
        <v>EDC</v>
      </c>
      <c r="F130" s="5"/>
      <c r="G130" s="5"/>
      <c r="H130" s="17">
        <f t="shared" si="10"/>
        <v>0.53125</v>
      </c>
      <c r="I130" s="7">
        <f>'RAW MONTHLY'!H130</f>
        <v>0.53125</v>
      </c>
      <c r="J130" s="8">
        <f>'RAW MONTHLY'!I130</f>
        <v>0.71875</v>
      </c>
      <c r="K130" s="235">
        <f t="shared" si="11"/>
        <v>0.71875</v>
      </c>
      <c r="L130" s="16">
        <f t="shared" si="12"/>
        <v>4.5</v>
      </c>
      <c r="M130" s="16">
        <f t="shared" si="13"/>
        <v>9</v>
      </c>
      <c r="N130" s="236" t="str">
        <f t="shared" si="14"/>
        <v>9</v>
      </c>
      <c r="O130" s="16" t="str">
        <f>'RAW MONTHLY'!K130</f>
        <v>9MW</v>
      </c>
      <c r="P130" s="16" t="str">
        <f t="shared" si="15"/>
        <v>1</v>
      </c>
      <c r="Q130" s="241">
        <f>'RAW MONTHLY'!L130</f>
        <v>4010</v>
      </c>
      <c r="R130" s="5"/>
      <c r="S130" s="242">
        <f t="shared" si="16"/>
        <v>18045</v>
      </c>
      <c r="T130" s="30"/>
    </row>
    <row r="131" spans="1:20" ht="30" customHeight="1">
      <c r="A131" s="229">
        <f>'RAW MONTHLY'!A131</f>
        <v>44379</v>
      </c>
      <c r="B131" s="230" t="str">
        <f>'RAW MONTHLY'!C131</f>
        <v>ERUWA TOWN 33KV FDR</v>
      </c>
      <c r="C131" s="5" t="str">
        <f t="shared" si="9"/>
        <v>1</v>
      </c>
      <c r="D131" s="5" t="str">
        <f>'RAW MONTHLY'!E131</f>
        <v>EDC/F/O</v>
      </c>
      <c r="E131" s="5" t="str">
        <f t="shared" si="17"/>
        <v>EDC</v>
      </c>
      <c r="F131" s="5"/>
      <c r="G131" s="5"/>
      <c r="H131" s="17">
        <f t="shared" si="10"/>
        <v>0.53125</v>
      </c>
      <c r="I131" s="7">
        <f>'RAW MONTHLY'!H131</f>
        <v>0.53125</v>
      </c>
      <c r="J131" s="8">
        <f>'RAW MONTHLY'!I131</f>
        <v>0.71875</v>
      </c>
      <c r="K131" s="235">
        <f t="shared" si="11"/>
        <v>0.71875</v>
      </c>
      <c r="L131" s="16">
        <f t="shared" si="12"/>
        <v>4.5</v>
      </c>
      <c r="M131" s="16">
        <f t="shared" si="13"/>
        <v>6</v>
      </c>
      <c r="N131" s="236" t="str">
        <f t="shared" si="14"/>
        <v>6</v>
      </c>
      <c r="O131" s="16" t="str">
        <f>'RAW MONTHLY'!K131</f>
        <v>6MW</v>
      </c>
      <c r="P131" s="16" t="str">
        <f t="shared" si="15"/>
        <v>1</v>
      </c>
      <c r="Q131" s="241">
        <f>'RAW MONTHLY'!L131</f>
        <v>4000</v>
      </c>
      <c r="R131" s="5"/>
      <c r="S131" s="242">
        <f t="shared" si="16"/>
        <v>18000</v>
      </c>
      <c r="T131" s="37"/>
    </row>
    <row r="132" spans="1:20" ht="30" customHeight="1">
      <c r="A132" s="229">
        <f>'RAW MONTHLY'!A132</f>
        <v>44379</v>
      </c>
      <c r="B132" s="230" t="str">
        <f>'RAW MONTHLY'!C132</f>
        <v>ERUWA TOWN 33KV FDR</v>
      </c>
      <c r="C132" s="5" t="str">
        <f t="shared" si="9"/>
        <v>1</v>
      </c>
      <c r="D132" s="5" t="str">
        <f>'RAW MONTHLY'!E132</f>
        <v>EDC/F/O</v>
      </c>
      <c r="E132" s="5" t="str">
        <f t="shared" si="17"/>
        <v>EDC</v>
      </c>
      <c r="F132" s="6"/>
      <c r="G132" s="5"/>
      <c r="H132" s="17">
        <f t="shared" si="10"/>
        <v>0.71875</v>
      </c>
      <c r="I132" s="7">
        <f>'RAW MONTHLY'!H132</f>
        <v>0.71875</v>
      </c>
      <c r="J132" s="8">
        <f>'RAW MONTHLY'!I132</f>
        <v>0.99930555555555556</v>
      </c>
      <c r="K132" s="235">
        <f t="shared" si="11"/>
        <v>0.99930555555555556</v>
      </c>
      <c r="L132" s="16">
        <f t="shared" si="12"/>
        <v>6.7333333333333334</v>
      </c>
      <c r="M132" s="16">
        <f t="shared" si="13"/>
        <v>0</v>
      </c>
      <c r="N132" s="236" t="str">
        <f t="shared" si="14"/>
        <v>0</v>
      </c>
      <c r="O132" s="16" t="str">
        <f>'RAW MONTHLY'!K132</f>
        <v>0MW</v>
      </c>
      <c r="P132" s="16" t="str">
        <f t="shared" si="15"/>
        <v>0</v>
      </c>
      <c r="Q132" s="241">
        <f>'RAW MONTHLY'!L132</f>
        <v>0</v>
      </c>
      <c r="R132" s="245"/>
      <c r="S132" s="242">
        <f t="shared" si="16"/>
        <v>0</v>
      </c>
      <c r="T132" s="37"/>
    </row>
    <row r="133" spans="1:20" ht="30" customHeight="1">
      <c r="A133" s="229">
        <f>'RAW MONTHLY'!A133</f>
        <v>44379</v>
      </c>
      <c r="B133" s="230" t="str">
        <f>'RAW MONTHLY'!C133</f>
        <v>OMI ADIO 33KV FDR</v>
      </c>
      <c r="C133" s="5" t="str">
        <f t="shared" si="9"/>
        <v>1</v>
      </c>
      <c r="D133" s="5" t="str">
        <f>'RAW MONTHLY'!E133</f>
        <v>EDC/E/F</v>
      </c>
      <c r="E133" s="5" t="str">
        <f t="shared" si="17"/>
        <v>EDC</v>
      </c>
      <c r="F133" s="6"/>
      <c r="G133" s="6"/>
      <c r="H133" s="17">
        <f t="shared" si="10"/>
        <v>0.72569444444444453</v>
      </c>
      <c r="I133" s="7">
        <f>'RAW MONTHLY'!H133</f>
        <v>0.72569444444444453</v>
      </c>
      <c r="J133" s="8">
        <f>'RAW MONTHLY'!I133</f>
        <v>0.99930555555555556</v>
      </c>
      <c r="K133" s="235">
        <f t="shared" si="11"/>
        <v>0.99930555555555556</v>
      </c>
      <c r="L133" s="16">
        <f t="shared" si="12"/>
        <v>6.5666666666666664</v>
      </c>
      <c r="M133" s="16">
        <f t="shared" si="13"/>
        <v>6</v>
      </c>
      <c r="N133" s="236" t="str">
        <f t="shared" si="14"/>
        <v>6</v>
      </c>
      <c r="O133" s="16" t="str">
        <f>'RAW MONTHLY'!K133</f>
        <v>6MW</v>
      </c>
      <c r="P133" s="16" t="str">
        <f t="shared" si="15"/>
        <v>0</v>
      </c>
      <c r="Q133" s="241">
        <f>'RAW MONTHLY'!L133</f>
        <v>0</v>
      </c>
      <c r="R133" s="241"/>
      <c r="S133" s="242">
        <f t="shared" si="16"/>
        <v>0</v>
      </c>
      <c r="T133" s="30"/>
    </row>
    <row r="134" spans="1:20" ht="30" customHeight="1">
      <c r="A134" s="229">
        <f>'RAW MONTHLY'!A134</f>
        <v>44379</v>
      </c>
      <c r="B134" s="230" t="str">
        <f>'RAW MONTHLY'!C134</f>
        <v>ERUWA LANLATE 33KV FDR</v>
      </c>
      <c r="C134" s="5" t="str">
        <f t="shared" ref="C134:C197" si="18">IF(H134&gt;=0.0001,"1","")</f>
        <v>1</v>
      </c>
      <c r="D134" s="5" t="str">
        <f>'RAW MONTHLY'!E134</f>
        <v>EDC/E/F</v>
      </c>
      <c r="E134" s="5" t="str">
        <f t="shared" si="17"/>
        <v>EDC</v>
      </c>
      <c r="F134" s="6"/>
      <c r="G134" s="5"/>
      <c r="H134" s="17">
        <f t="shared" ref="H134:H197" si="19">I134</f>
        <v>0.89930555555555547</v>
      </c>
      <c r="I134" s="7">
        <f>'RAW MONTHLY'!H134</f>
        <v>0.89930555555555547</v>
      </c>
      <c r="J134" s="8">
        <f>'RAW MONTHLY'!I134</f>
        <v>0.90555555555555556</v>
      </c>
      <c r="K134" s="235">
        <f t="shared" ref="K134:K197" si="20">J134</f>
        <v>0.90555555555555556</v>
      </c>
      <c r="L134" s="16">
        <f t="shared" ref="L134:L197" si="21">TEXT(J134-I134,"h:mm")*24</f>
        <v>0.15</v>
      </c>
      <c r="M134" s="16">
        <f t="shared" ref="M134:M197" si="22">N134*1</f>
        <v>8</v>
      </c>
      <c r="N134" s="236" t="str">
        <f t="shared" ref="N134:N197" si="23">SUBSTITUTE(O134,"MW","")</f>
        <v>8</v>
      </c>
      <c r="O134" s="16" t="str">
        <f>'RAW MONTHLY'!K134</f>
        <v>8MW</v>
      </c>
      <c r="P134" s="16" t="str">
        <f t="shared" ref="P134:P197" si="24">IF(K134&gt;=0.99,"0","1")</f>
        <v>1</v>
      </c>
      <c r="Q134" s="241">
        <f>'RAW MONTHLY'!L134</f>
        <v>4010</v>
      </c>
      <c r="R134" s="246"/>
      <c r="S134" s="242">
        <f t="shared" ref="S134:S197" si="25">Q134*L134*P134</f>
        <v>601.5</v>
      </c>
      <c r="T134" s="27"/>
    </row>
    <row r="135" spans="1:20" ht="30" customHeight="1">
      <c r="A135" s="229" t="str">
        <f>'RAW MONTHLY'!A135</f>
        <v>6/02/20201</v>
      </c>
      <c r="B135" s="230" t="str">
        <f>'RAW MONTHLY'!C135</f>
        <v>AGODI 2 33KV</v>
      </c>
      <c r="C135" s="5" t="str">
        <f t="shared" si="18"/>
        <v/>
      </c>
      <c r="D135" s="5" t="str">
        <f>'RAW MONTHLY'!E135</f>
        <v>EDC F/O</v>
      </c>
      <c r="E135" s="5" t="str">
        <f t="shared" ref="E135:E198" si="26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E/F","EDC",IF(D135="TCN/L/S","L/S"))))))))))))))))))))))</f>
        <v>EDC</v>
      </c>
      <c r="F135" s="6"/>
      <c r="G135" s="6"/>
      <c r="H135" s="17">
        <f t="shared" si="19"/>
        <v>0</v>
      </c>
      <c r="I135" s="7">
        <f>'RAW MONTHLY'!H135</f>
        <v>0</v>
      </c>
      <c r="J135" s="8">
        <f>'RAW MONTHLY'!I135</f>
        <v>0.6743055555555556</v>
      </c>
      <c r="K135" s="235">
        <f t="shared" si="20"/>
        <v>0.6743055555555556</v>
      </c>
      <c r="L135" s="16">
        <f t="shared" si="21"/>
        <v>16.183333333333334</v>
      </c>
      <c r="M135" s="16">
        <f t="shared" si="22"/>
        <v>11.7</v>
      </c>
      <c r="N135" s="236" t="str">
        <f t="shared" si="23"/>
        <v>11.7</v>
      </c>
      <c r="O135" s="16">
        <f>'RAW MONTHLY'!K135</f>
        <v>11.7</v>
      </c>
      <c r="P135" s="16" t="str">
        <f t="shared" si="24"/>
        <v>1</v>
      </c>
      <c r="Q135" s="241">
        <f>'RAW MONTHLY'!L135</f>
        <v>6</v>
      </c>
      <c r="R135" s="241"/>
      <c r="S135" s="242">
        <f t="shared" si="25"/>
        <v>97.1</v>
      </c>
      <c r="T135" s="27"/>
    </row>
    <row r="136" spans="1:20" ht="30" customHeight="1">
      <c r="A136" s="229" t="str">
        <f>'RAW MONTHLY'!A136</f>
        <v>6/02/20201</v>
      </c>
      <c r="B136" s="230" t="str">
        <f>'RAW MONTHLY'!C136</f>
        <v>MINISTER 33KV</v>
      </c>
      <c r="C136" s="5" t="str">
        <f t="shared" si="18"/>
        <v/>
      </c>
      <c r="D136" s="5" t="str">
        <f>'RAW MONTHLY'!E136</f>
        <v>EDC F/O</v>
      </c>
      <c r="E136" s="5" t="str">
        <f t="shared" si="26"/>
        <v>EDC</v>
      </c>
      <c r="F136" s="6"/>
      <c r="G136" s="6"/>
      <c r="H136" s="17">
        <f t="shared" si="19"/>
        <v>0</v>
      </c>
      <c r="I136" s="7">
        <f>'RAW MONTHLY'!H136</f>
        <v>0</v>
      </c>
      <c r="J136" s="8">
        <f>'RAW MONTHLY'!I136</f>
        <v>0.67499999999999993</v>
      </c>
      <c r="K136" s="235">
        <f t="shared" si="20"/>
        <v>0.67499999999999993</v>
      </c>
      <c r="L136" s="16">
        <f t="shared" si="21"/>
        <v>16.2</v>
      </c>
      <c r="M136" s="16">
        <f t="shared" si="22"/>
        <v>0.08</v>
      </c>
      <c r="N136" s="236" t="str">
        <f t="shared" si="23"/>
        <v>0.08</v>
      </c>
      <c r="O136" s="16">
        <f>'RAW MONTHLY'!K136</f>
        <v>0.08</v>
      </c>
      <c r="P136" s="16" t="str">
        <f t="shared" si="24"/>
        <v>1</v>
      </c>
      <c r="Q136" s="241">
        <f>'RAW MONTHLY'!L136</f>
        <v>1065</v>
      </c>
      <c r="R136" s="241"/>
      <c r="S136" s="242">
        <f t="shared" si="25"/>
        <v>17253</v>
      </c>
      <c r="T136" s="29"/>
    </row>
    <row r="137" spans="1:20" ht="30" customHeight="1">
      <c r="A137" s="229" t="str">
        <f>'RAW MONTHLY'!A137</f>
        <v>6/02/20201</v>
      </c>
      <c r="B137" s="230" t="str">
        <f>'RAW MONTHLY'!C137</f>
        <v>AGODI 1 33KV</v>
      </c>
      <c r="C137" s="5" t="str">
        <f t="shared" si="18"/>
        <v/>
      </c>
      <c r="D137" s="5" t="str">
        <f>'RAW MONTHLY'!E137</f>
        <v>EDC F/O</v>
      </c>
      <c r="E137" s="5" t="str">
        <f t="shared" si="26"/>
        <v>EDC</v>
      </c>
      <c r="F137" s="6"/>
      <c r="G137" s="6"/>
      <c r="H137" s="17">
        <f t="shared" si="19"/>
        <v>0</v>
      </c>
      <c r="I137" s="7">
        <f>'RAW MONTHLY'!H137</f>
        <v>0</v>
      </c>
      <c r="J137" s="8">
        <f>'RAW MONTHLY'!I137</f>
        <v>0.67499999999999993</v>
      </c>
      <c r="K137" s="235">
        <f t="shared" si="20"/>
        <v>0.67499999999999993</v>
      </c>
      <c r="L137" s="16">
        <f t="shared" si="21"/>
        <v>16.2</v>
      </c>
      <c r="M137" s="16">
        <f t="shared" si="22"/>
        <v>9.3000000000000007</v>
      </c>
      <c r="N137" s="236" t="str">
        <f t="shared" si="23"/>
        <v>9.3</v>
      </c>
      <c r="O137" s="16">
        <f>'RAW MONTHLY'!K137</f>
        <v>9.3000000000000007</v>
      </c>
      <c r="P137" s="16" t="str">
        <f t="shared" si="24"/>
        <v>1</v>
      </c>
      <c r="Q137" s="241">
        <f>'RAW MONTHLY'!L137</f>
        <v>227</v>
      </c>
      <c r="R137" s="241"/>
      <c r="S137" s="242">
        <f t="shared" si="25"/>
        <v>3677.3999999999996</v>
      </c>
      <c r="T137" s="42"/>
    </row>
    <row r="138" spans="1:20" ht="30" customHeight="1">
      <c r="A138" s="229" t="str">
        <f>'RAW MONTHLY'!A138</f>
        <v>6/02/20201</v>
      </c>
      <c r="B138" s="230" t="str">
        <f>'RAW MONTHLY'!C138</f>
        <v>APETE 33KV</v>
      </c>
      <c r="C138" s="5" t="str">
        <f t="shared" si="18"/>
        <v/>
      </c>
      <c r="D138" s="5" t="str">
        <f>'RAW MONTHLY'!E138</f>
        <v xml:space="preserve">EDC L/S </v>
      </c>
      <c r="E138" s="5" t="b">
        <f t="shared" si="26"/>
        <v>0</v>
      </c>
      <c r="F138" s="6"/>
      <c r="G138" s="5"/>
      <c r="H138" s="17">
        <f t="shared" si="19"/>
        <v>0</v>
      </c>
      <c r="I138" s="7">
        <f>'RAW MONTHLY'!H138</f>
        <v>0</v>
      </c>
      <c r="J138" s="8">
        <f>'RAW MONTHLY'!I138</f>
        <v>0.1111111111111111</v>
      </c>
      <c r="K138" s="235">
        <f t="shared" si="20"/>
        <v>0.1111111111111111</v>
      </c>
      <c r="L138" s="16">
        <f t="shared" si="21"/>
        <v>2.6666666666666665</v>
      </c>
      <c r="M138" s="16">
        <f t="shared" si="22"/>
        <v>7.4</v>
      </c>
      <c r="N138" s="236" t="str">
        <f t="shared" si="23"/>
        <v>7.4</v>
      </c>
      <c r="O138" s="16">
        <f>'RAW MONTHLY'!K138</f>
        <v>7.4</v>
      </c>
      <c r="P138" s="16" t="str">
        <f t="shared" si="24"/>
        <v>1</v>
      </c>
      <c r="Q138" s="241">
        <f>'RAW MONTHLY'!L138</f>
        <v>9306</v>
      </c>
      <c r="R138" s="241"/>
      <c r="S138" s="242">
        <f t="shared" si="25"/>
        <v>24816</v>
      </c>
      <c r="T138" s="42"/>
    </row>
    <row r="139" spans="1:20" ht="30" customHeight="1">
      <c r="A139" s="229">
        <f>'RAW MONTHLY'!A139</f>
        <v>44234</v>
      </c>
      <c r="B139" s="230" t="str">
        <f>'RAW MONTHLY'!C139</f>
        <v>APETE 33KV</v>
      </c>
      <c r="C139" s="5" t="str">
        <f t="shared" si="18"/>
        <v>1</v>
      </c>
      <c r="D139" s="5" t="str">
        <f>'RAW MONTHLY'!E139</f>
        <v xml:space="preserve">EDC L/S </v>
      </c>
      <c r="E139" s="5" t="b">
        <f t="shared" si="26"/>
        <v>0</v>
      </c>
      <c r="F139" s="6"/>
      <c r="G139" s="5"/>
      <c r="H139" s="17">
        <f t="shared" si="19"/>
        <v>0.20208333333333331</v>
      </c>
      <c r="I139" s="7">
        <f>'RAW MONTHLY'!H139</f>
        <v>0.20208333333333331</v>
      </c>
      <c r="J139" s="8">
        <f>'RAW MONTHLY'!I139</f>
        <v>0.52986111111111112</v>
      </c>
      <c r="K139" s="235">
        <f t="shared" si="20"/>
        <v>0.52986111111111112</v>
      </c>
      <c r="L139" s="16">
        <f t="shared" si="21"/>
        <v>7.8666666666666671</v>
      </c>
      <c r="M139" s="16">
        <f t="shared" si="22"/>
        <v>6</v>
      </c>
      <c r="N139" s="236" t="str">
        <f t="shared" si="23"/>
        <v>6</v>
      </c>
      <c r="O139" s="16">
        <f>'RAW MONTHLY'!K139</f>
        <v>6</v>
      </c>
      <c r="P139" s="16" t="str">
        <f t="shared" si="24"/>
        <v>1</v>
      </c>
      <c r="Q139" s="241">
        <f>'RAW MONTHLY'!L139</f>
        <v>9306</v>
      </c>
      <c r="R139" s="241"/>
      <c r="S139" s="242">
        <f t="shared" si="25"/>
        <v>73207.200000000012</v>
      </c>
      <c r="T139" s="20"/>
    </row>
    <row r="140" spans="1:20" ht="30" customHeight="1">
      <c r="A140" s="229">
        <f>'RAW MONTHLY'!A140</f>
        <v>44234</v>
      </c>
      <c r="B140" s="230" t="str">
        <f>'RAW MONTHLY'!C140</f>
        <v>APETE 33KV</v>
      </c>
      <c r="C140" s="5" t="str">
        <f t="shared" si="18"/>
        <v>1</v>
      </c>
      <c r="D140" s="5" t="str">
        <f>'RAW MONTHLY'!E140</f>
        <v xml:space="preserve">EDC L/S </v>
      </c>
      <c r="E140" s="5" t="b">
        <f t="shared" si="26"/>
        <v>0</v>
      </c>
      <c r="F140" s="20"/>
      <c r="G140" s="20"/>
      <c r="H140" s="17">
        <f t="shared" si="19"/>
        <v>0.51944444444444449</v>
      </c>
      <c r="I140" s="7">
        <f>'RAW MONTHLY'!H140</f>
        <v>0.51944444444444449</v>
      </c>
      <c r="J140" s="8">
        <f>'RAW MONTHLY'!I140</f>
        <v>0.99930555555555556</v>
      </c>
      <c r="K140" s="235">
        <f t="shared" si="20"/>
        <v>0.99930555555555556</v>
      </c>
      <c r="L140" s="16">
        <f t="shared" si="21"/>
        <v>11.516666666666667</v>
      </c>
      <c r="M140" s="16">
        <f t="shared" si="22"/>
        <v>6</v>
      </c>
      <c r="N140" s="236" t="str">
        <f t="shared" si="23"/>
        <v>6</v>
      </c>
      <c r="O140" s="16">
        <f>'RAW MONTHLY'!K140</f>
        <v>6</v>
      </c>
      <c r="P140" s="16" t="str">
        <f t="shared" si="24"/>
        <v>0</v>
      </c>
      <c r="Q140" s="241">
        <f>'RAW MONTHLY'!L140</f>
        <v>9306</v>
      </c>
      <c r="R140" s="20"/>
      <c r="S140" s="242">
        <f t="shared" si="25"/>
        <v>0</v>
      </c>
      <c r="T140" s="20"/>
    </row>
    <row r="141" spans="1:20" ht="30" customHeight="1">
      <c r="A141" s="229">
        <f>'RAW MONTHLY'!A141</f>
        <v>44410</v>
      </c>
      <c r="B141" s="230" t="str">
        <f>'RAW MONTHLY'!C141</f>
        <v>INDUSTRIAL 33KV</v>
      </c>
      <c r="C141" s="5" t="str">
        <f t="shared" si="18"/>
        <v>1</v>
      </c>
      <c r="D141" s="5" t="str">
        <f>'RAW MONTHLY'!E141</f>
        <v>EDC F/O</v>
      </c>
      <c r="E141" s="5" t="str">
        <f t="shared" si="26"/>
        <v>EDC</v>
      </c>
      <c r="F141" s="20"/>
      <c r="G141" s="20"/>
      <c r="H141" s="17">
        <f t="shared" si="19"/>
        <v>0.27777777777777779</v>
      </c>
      <c r="I141" s="7">
        <f>'RAW MONTHLY'!H141</f>
        <v>0.27777777777777779</v>
      </c>
      <c r="J141" s="8">
        <f>'RAW MONTHLY'!I141</f>
        <v>0.2902777777777778</v>
      </c>
      <c r="K141" s="235">
        <f t="shared" si="20"/>
        <v>0.2902777777777778</v>
      </c>
      <c r="L141" s="16">
        <f t="shared" si="21"/>
        <v>0.3</v>
      </c>
      <c r="M141" s="16">
        <f t="shared" si="22"/>
        <v>3</v>
      </c>
      <c r="N141" s="236" t="str">
        <f t="shared" si="23"/>
        <v>3</v>
      </c>
      <c r="O141" s="16">
        <f>'RAW MONTHLY'!K141</f>
        <v>3</v>
      </c>
      <c r="P141" s="16" t="str">
        <f t="shared" si="24"/>
        <v>1</v>
      </c>
      <c r="Q141" s="241">
        <f>'RAW MONTHLY'!L141</f>
        <v>25</v>
      </c>
      <c r="R141" s="262"/>
      <c r="S141" s="242">
        <f t="shared" si="25"/>
        <v>7.5</v>
      </c>
      <c r="T141" s="6"/>
    </row>
    <row r="142" spans="1:20" ht="30" customHeight="1">
      <c r="A142" s="229">
        <f>'RAW MONTHLY'!A142</f>
        <v>44410</v>
      </c>
      <c r="B142" s="230" t="str">
        <f>'RAW MONTHLY'!C142</f>
        <v>INTERCHANGE 33KV</v>
      </c>
      <c r="C142" s="5" t="str">
        <f t="shared" si="18"/>
        <v>1</v>
      </c>
      <c r="D142" s="5" t="str">
        <f>'RAW MONTHLY'!E142</f>
        <v>EDC F/O</v>
      </c>
      <c r="E142" s="5" t="str">
        <f t="shared" si="26"/>
        <v>EDC</v>
      </c>
      <c r="F142" s="20"/>
      <c r="G142" s="20"/>
      <c r="H142" s="17">
        <f t="shared" si="19"/>
        <v>0.65416666666666667</v>
      </c>
      <c r="I142" s="7">
        <f>'RAW MONTHLY'!H142</f>
        <v>0.65416666666666667</v>
      </c>
      <c r="J142" s="8">
        <f>'RAW MONTHLY'!I142</f>
        <v>0.66249999999999998</v>
      </c>
      <c r="K142" s="235">
        <f t="shared" si="20"/>
        <v>0.66249999999999998</v>
      </c>
      <c r="L142" s="16">
        <f t="shared" si="21"/>
        <v>0.2</v>
      </c>
      <c r="M142" s="16">
        <f t="shared" si="22"/>
        <v>18</v>
      </c>
      <c r="N142" s="236" t="str">
        <f t="shared" si="23"/>
        <v>18</v>
      </c>
      <c r="O142" s="16">
        <f>'RAW MONTHLY'!K142</f>
        <v>18</v>
      </c>
      <c r="P142" s="16" t="str">
        <f t="shared" si="24"/>
        <v>1</v>
      </c>
      <c r="Q142" s="241">
        <f>'RAW MONTHLY'!L142</f>
        <v>492</v>
      </c>
      <c r="R142" s="262"/>
      <c r="S142" s="242">
        <f t="shared" si="25"/>
        <v>98.4</v>
      </c>
      <c r="T142" s="6"/>
    </row>
    <row r="143" spans="1:20" ht="30" customHeight="1">
      <c r="A143" s="229">
        <f>'RAW MONTHLY'!A143</f>
        <v>44410</v>
      </c>
      <c r="B143" s="230" t="str">
        <f>'RAW MONTHLY'!C143</f>
        <v>ROM 33KV</v>
      </c>
      <c r="C143" s="5" t="str">
        <f t="shared" si="18"/>
        <v>1</v>
      </c>
      <c r="D143" s="5" t="str">
        <f>'RAW MONTHLY'!E143</f>
        <v>EDC F/O</v>
      </c>
      <c r="E143" s="5" t="str">
        <f t="shared" si="26"/>
        <v>EDC</v>
      </c>
      <c r="F143" s="20"/>
      <c r="G143" s="20"/>
      <c r="H143" s="17">
        <f t="shared" si="19"/>
        <v>0.65416666666666667</v>
      </c>
      <c r="I143" s="7">
        <f>'RAW MONTHLY'!H143</f>
        <v>0.65416666666666667</v>
      </c>
      <c r="J143" s="8">
        <f>'RAW MONTHLY'!I143</f>
        <v>0.69166666666666676</v>
      </c>
      <c r="K143" s="235">
        <f t="shared" si="20"/>
        <v>0.69166666666666676</v>
      </c>
      <c r="L143" s="16">
        <f t="shared" si="21"/>
        <v>0.89999999999999991</v>
      </c>
      <c r="M143" s="16">
        <f t="shared" si="22"/>
        <v>2</v>
      </c>
      <c r="N143" s="236" t="str">
        <f t="shared" si="23"/>
        <v>2</v>
      </c>
      <c r="O143" s="16">
        <f>'RAW MONTHLY'!K143</f>
        <v>2</v>
      </c>
      <c r="P143" s="16" t="str">
        <f t="shared" si="24"/>
        <v>1</v>
      </c>
      <c r="Q143" s="241">
        <f>'RAW MONTHLY'!L143</f>
        <v>14</v>
      </c>
      <c r="R143" s="260"/>
      <c r="S143" s="242">
        <f t="shared" si="25"/>
        <v>12.599999999999998</v>
      </c>
      <c r="T143" s="6"/>
    </row>
    <row r="144" spans="1:20" ht="30" customHeight="1">
      <c r="A144" s="229">
        <f>'RAW MONTHLY'!A144</f>
        <v>44409</v>
      </c>
      <c r="B144" s="230" t="str">
        <f>'RAW MONTHLY'!C144</f>
        <v>OMI ADIO 33KV FDR</v>
      </c>
      <c r="C144" s="5" t="str">
        <f t="shared" si="18"/>
        <v/>
      </c>
      <c r="D144" s="5" t="str">
        <f>'RAW MONTHLY'!E144</f>
        <v>EDC/E/F</v>
      </c>
      <c r="E144" s="5" t="str">
        <f t="shared" si="26"/>
        <v>EDC</v>
      </c>
      <c r="F144" s="20"/>
      <c r="G144" s="20"/>
      <c r="H144" s="17">
        <f t="shared" si="19"/>
        <v>0</v>
      </c>
      <c r="I144" s="7">
        <f>'RAW MONTHLY'!H144</f>
        <v>0</v>
      </c>
      <c r="J144" s="8">
        <f>'RAW MONTHLY'!I144</f>
        <v>0.68472222222222223</v>
      </c>
      <c r="K144" s="235">
        <f t="shared" si="20"/>
        <v>0.68472222222222223</v>
      </c>
      <c r="L144" s="16">
        <f t="shared" si="21"/>
        <v>16.433333333333334</v>
      </c>
      <c r="M144" s="16">
        <f t="shared" si="22"/>
        <v>0</v>
      </c>
      <c r="N144" s="236" t="str">
        <f t="shared" si="23"/>
        <v>0</v>
      </c>
      <c r="O144" s="16" t="str">
        <f>'RAW MONTHLY'!K144</f>
        <v>0MW</v>
      </c>
      <c r="P144" s="16" t="str">
        <f t="shared" si="24"/>
        <v>1</v>
      </c>
      <c r="Q144" s="241">
        <f>'RAW MONTHLY'!L144</f>
        <v>9634</v>
      </c>
      <c r="R144" s="260"/>
      <c r="S144" s="242">
        <f t="shared" si="25"/>
        <v>158318.73333333334</v>
      </c>
      <c r="T144" s="6"/>
    </row>
    <row r="145" spans="1:20" ht="30" customHeight="1">
      <c r="A145" s="229">
        <f>'RAW MONTHLY'!A145</f>
        <v>44409</v>
      </c>
      <c r="B145" s="230" t="str">
        <f>'RAW MONTHLY'!C145</f>
        <v>ERUWA TOWN 33KV FDR</v>
      </c>
      <c r="C145" s="5" t="str">
        <f t="shared" si="18"/>
        <v/>
      </c>
      <c r="D145" s="5" t="str">
        <f>'RAW MONTHLY'!E145</f>
        <v>EDC/F/O</v>
      </c>
      <c r="E145" s="5" t="str">
        <f t="shared" si="26"/>
        <v>EDC</v>
      </c>
      <c r="F145" s="20"/>
      <c r="G145" s="20"/>
      <c r="H145" s="17">
        <f t="shared" si="19"/>
        <v>0</v>
      </c>
      <c r="I145" s="7">
        <f>'RAW MONTHLY'!H145</f>
        <v>0</v>
      </c>
      <c r="J145" s="8">
        <f>'RAW MONTHLY'!I145</f>
        <v>0.63541666666666663</v>
      </c>
      <c r="K145" s="235">
        <f t="shared" si="20"/>
        <v>0.63541666666666663</v>
      </c>
      <c r="L145" s="16">
        <f t="shared" si="21"/>
        <v>15.25</v>
      </c>
      <c r="M145" s="16">
        <f t="shared" si="22"/>
        <v>0</v>
      </c>
      <c r="N145" s="236" t="str">
        <f t="shared" si="23"/>
        <v>0</v>
      </c>
      <c r="O145" s="16" t="str">
        <f>'RAW MONTHLY'!K145</f>
        <v>0MW</v>
      </c>
      <c r="P145" s="16" t="str">
        <f t="shared" si="24"/>
        <v>1</v>
      </c>
      <c r="Q145" s="241">
        <f>'RAW MONTHLY'!L145</f>
        <v>4000</v>
      </c>
      <c r="R145" s="260"/>
      <c r="S145" s="242">
        <f t="shared" si="25"/>
        <v>61000</v>
      </c>
      <c r="T145" s="20"/>
    </row>
    <row r="146" spans="1:20" ht="30" customHeight="1">
      <c r="A146" s="229">
        <f>'RAW MONTHLY'!A146</f>
        <v>44409</v>
      </c>
      <c r="B146" s="230" t="str">
        <f>'RAW MONTHLY'!C146</f>
        <v>ERUWA/LANLATE 33KV FDR</v>
      </c>
      <c r="C146" s="5" t="str">
        <f t="shared" si="18"/>
        <v/>
      </c>
      <c r="D146" s="5" t="str">
        <f>'RAW MONTHLY'!E146</f>
        <v>EDC/E/F</v>
      </c>
      <c r="E146" s="5" t="str">
        <f t="shared" si="26"/>
        <v>EDC</v>
      </c>
      <c r="F146" s="20"/>
      <c r="G146" s="20"/>
      <c r="H146" s="17">
        <f t="shared" si="19"/>
        <v>0</v>
      </c>
      <c r="I146" s="7">
        <f>'RAW MONTHLY'!H146</f>
        <v>0</v>
      </c>
      <c r="J146" s="8">
        <f>'RAW MONTHLY'!I146</f>
        <v>1.3888888888888889E-3</v>
      </c>
      <c r="K146" s="235">
        <f t="shared" si="20"/>
        <v>1.3888888888888889E-3</v>
      </c>
      <c r="L146" s="16">
        <f t="shared" si="21"/>
        <v>3.3333333333333333E-2</v>
      </c>
      <c r="M146" s="16">
        <f t="shared" si="22"/>
        <v>0</v>
      </c>
      <c r="N146" s="236" t="str">
        <f t="shared" si="23"/>
        <v>0</v>
      </c>
      <c r="O146" s="16" t="str">
        <f>'RAW MONTHLY'!K146</f>
        <v>0MW</v>
      </c>
      <c r="P146" s="16" t="str">
        <f t="shared" si="24"/>
        <v>1</v>
      </c>
      <c r="Q146" s="241">
        <f>'RAW MONTHLY'!L146</f>
        <v>4010</v>
      </c>
      <c r="R146" s="261"/>
      <c r="S146" s="242">
        <f t="shared" si="25"/>
        <v>133.66666666666666</v>
      </c>
      <c r="T146" s="20"/>
    </row>
    <row r="147" spans="1:20" ht="30" customHeight="1">
      <c r="A147" s="229">
        <f>'RAW MONTHLY'!A147</f>
        <v>44409</v>
      </c>
      <c r="B147" s="230" t="str">
        <f>'RAW MONTHLY'!C147</f>
        <v>ERUWA/LANLATE 33KV FDR</v>
      </c>
      <c r="C147" s="5" t="str">
        <f t="shared" si="18"/>
        <v>1</v>
      </c>
      <c r="D147" s="5" t="str">
        <f>'RAW MONTHLY'!E147</f>
        <v>EDC/E/F</v>
      </c>
      <c r="E147" s="5" t="str">
        <f t="shared" si="26"/>
        <v>EDC</v>
      </c>
      <c r="F147" s="5"/>
      <c r="G147" s="5"/>
      <c r="H147" s="17">
        <f t="shared" si="19"/>
        <v>0.1173611111111111</v>
      </c>
      <c r="I147" s="7">
        <f>'RAW MONTHLY'!H147</f>
        <v>0.1173611111111111</v>
      </c>
      <c r="J147" s="8">
        <f>'RAW MONTHLY'!I147</f>
        <v>0.62430555555555556</v>
      </c>
      <c r="K147" s="235">
        <f t="shared" si="20"/>
        <v>0.62430555555555556</v>
      </c>
      <c r="L147" s="16">
        <f t="shared" si="21"/>
        <v>12.166666666666666</v>
      </c>
      <c r="M147" s="16">
        <f t="shared" si="22"/>
        <v>6</v>
      </c>
      <c r="N147" s="236" t="str">
        <f t="shared" si="23"/>
        <v>6</v>
      </c>
      <c r="O147" s="16" t="str">
        <f>'RAW MONTHLY'!K147</f>
        <v>6MW</v>
      </c>
      <c r="P147" s="16" t="str">
        <f t="shared" si="24"/>
        <v>1</v>
      </c>
      <c r="Q147" s="241">
        <f>'RAW MONTHLY'!L147</f>
        <v>4010</v>
      </c>
      <c r="R147" s="249"/>
      <c r="S147" s="242">
        <f t="shared" si="25"/>
        <v>48788.333333333328</v>
      </c>
      <c r="T147" s="30"/>
    </row>
    <row r="148" spans="1:20" ht="30" customHeight="1">
      <c r="A148" s="229">
        <f>'RAW MONTHLY'!A148</f>
        <v>44409</v>
      </c>
      <c r="B148" s="230" t="str">
        <f>'RAW MONTHLY'!C148</f>
        <v>ERUWA TOWN 33KV FDR</v>
      </c>
      <c r="C148" s="5" t="str">
        <f t="shared" si="18"/>
        <v>1</v>
      </c>
      <c r="D148" s="5" t="str">
        <f>'RAW MONTHLY'!E148</f>
        <v>EDC/E/F</v>
      </c>
      <c r="E148" s="5" t="str">
        <f t="shared" si="26"/>
        <v>EDC</v>
      </c>
      <c r="F148" s="5"/>
      <c r="G148" s="5"/>
      <c r="H148" s="17">
        <f t="shared" si="19"/>
        <v>0.65902777777777777</v>
      </c>
      <c r="I148" s="7">
        <f>'RAW MONTHLY'!H148</f>
        <v>0.65902777777777777</v>
      </c>
      <c r="J148" s="8">
        <f>'RAW MONTHLY'!I148</f>
        <v>0.99930555555555556</v>
      </c>
      <c r="K148" s="235">
        <f t="shared" si="20"/>
        <v>0.99930555555555556</v>
      </c>
      <c r="L148" s="16">
        <f t="shared" si="21"/>
        <v>8.1666666666666661</v>
      </c>
      <c r="M148" s="16">
        <f t="shared" si="22"/>
        <v>6.5</v>
      </c>
      <c r="N148" s="236" t="str">
        <f t="shared" si="23"/>
        <v>6.5</v>
      </c>
      <c r="O148" s="16" t="str">
        <f>'RAW MONTHLY'!K148</f>
        <v>6.5MW</v>
      </c>
      <c r="P148" s="16" t="str">
        <f t="shared" si="24"/>
        <v>0</v>
      </c>
      <c r="Q148" s="241">
        <f>'RAW MONTHLY'!L148</f>
        <v>0</v>
      </c>
      <c r="R148" s="5"/>
      <c r="S148" s="242">
        <f t="shared" si="25"/>
        <v>0</v>
      </c>
      <c r="T148" s="30"/>
    </row>
    <row r="149" spans="1:20" ht="30" customHeight="1">
      <c r="A149" s="229">
        <f>'RAW MONTHLY'!A149</f>
        <v>44409</v>
      </c>
      <c r="B149" s="230" t="str">
        <f>'RAW MONTHLY'!C149</f>
        <v>ERUWA/LANLATE 33KV FDR</v>
      </c>
      <c r="C149" s="5" t="str">
        <f t="shared" si="18"/>
        <v>1</v>
      </c>
      <c r="D149" s="5" t="str">
        <f>'RAW MONTHLY'!E149</f>
        <v>EDC/E/F</v>
      </c>
      <c r="E149" s="5" t="str">
        <f t="shared" si="26"/>
        <v>EDC</v>
      </c>
      <c r="F149" s="6"/>
      <c r="G149" s="5"/>
      <c r="H149" s="17">
        <f t="shared" si="19"/>
        <v>0.65902777777777777</v>
      </c>
      <c r="I149" s="7">
        <f>'RAW MONTHLY'!H149</f>
        <v>0.65902777777777777</v>
      </c>
      <c r="J149" s="8">
        <f>'RAW MONTHLY'!I149</f>
        <v>0.6645833333333333</v>
      </c>
      <c r="K149" s="235">
        <f t="shared" si="20"/>
        <v>0.6645833333333333</v>
      </c>
      <c r="L149" s="16">
        <f t="shared" si="21"/>
        <v>0.13333333333333333</v>
      </c>
      <c r="M149" s="16">
        <f t="shared" si="22"/>
        <v>12</v>
      </c>
      <c r="N149" s="236" t="str">
        <f t="shared" si="23"/>
        <v>12</v>
      </c>
      <c r="O149" s="16" t="str">
        <f>'RAW MONTHLY'!K149</f>
        <v>12MW</v>
      </c>
      <c r="P149" s="16" t="str">
        <f t="shared" si="24"/>
        <v>1</v>
      </c>
      <c r="Q149" s="241">
        <f>'RAW MONTHLY'!L149</f>
        <v>4010</v>
      </c>
      <c r="R149" s="249"/>
      <c r="S149" s="242">
        <f t="shared" si="25"/>
        <v>534.66666666666663</v>
      </c>
      <c r="T149" s="30"/>
    </row>
    <row r="150" spans="1:20" ht="30" customHeight="1">
      <c r="A150" s="229">
        <f>'RAW MONTHLY'!A150</f>
        <v>44409</v>
      </c>
      <c r="B150" s="230" t="str">
        <f>'RAW MONTHLY'!C150</f>
        <v>OMI ADIO 33KV FDR</v>
      </c>
      <c r="C150" s="5" t="str">
        <f t="shared" si="18"/>
        <v>1</v>
      </c>
      <c r="D150" s="5" t="str">
        <f>'RAW MONTHLY'!E150</f>
        <v>EDC/E/F</v>
      </c>
      <c r="E150" s="5" t="str">
        <f t="shared" si="26"/>
        <v>EDC</v>
      </c>
      <c r="F150" s="6"/>
      <c r="G150" s="5"/>
      <c r="H150" s="17">
        <f t="shared" si="19"/>
        <v>0.78055555555555556</v>
      </c>
      <c r="I150" s="7">
        <f>'RAW MONTHLY'!H150</f>
        <v>0.78055555555555556</v>
      </c>
      <c r="J150" s="8">
        <f>'RAW MONTHLY'!I150</f>
        <v>0.84027777777777779</v>
      </c>
      <c r="K150" s="235">
        <f t="shared" si="20"/>
        <v>0.84027777777777779</v>
      </c>
      <c r="L150" s="16">
        <f t="shared" si="21"/>
        <v>1.4333333333333333</v>
      </c>
      <c r="M150" s="16">
        <f t="shared" si="22"/>
        <v>8.5</v>
      </c>
      <c r="N150" s="236" t="str">
        <f t="shared" si="23"/>
        <v>8.5</v>
      </c>
      <c r="O150" s="16" t="str">
        <f>'RAW MONTHLY'!K150</f>
        <v>8.5MW</v>
      </c>
      <c r="P150" s="16" t="str">
        <f t="shared" si="24"/>
        <v>1</v>
      </c>
      <c r="Q150" s="241">
        <f>'RAW MONTHLY'!L150</f>
        <v>9634</v>
      </c>
      <c r="R150" s="249"/>
      <c r="S150" s="242">
        <f t="shared" si="25"/>
        <v>13808.733333333334</v>
      </c>
      <c r="T150" s="30"/>
    </row>
    <row r="151" spans="1:20" ht="30" customHeight="1">
      <c r="A151" s="229">
        <f>'RAW MONTHLY'!A151</f>
        <v>44409</v>
      </c>
      <c r="B151" s="230" t="str">
        <f>'RAW MONTHLY'!C151</f>
        <v>ERUWA/LANLATE 33KV FDR</v>
      </c>
      <c r="C151" s="5" t="str">
        <f t="shared" si="18"/>
        <v>1</v>
      </c>
      <c r="D151" s="5" t="str">
        <f>'RAW MONTHLY'!E151</f>
        <v>EDC/E/F</v>
      </c>
      <c r="E151" s="5" t="str">
        <f t="shared" si="26"/>
        <v>EDC</v>
      </c>
      <c r="F151" s="6"/>
      <c r="G151" s="5"/>
      <c r="H151" s="17">
        <f t="shared" si="19"/>
        <v>0.78888888888888886</v>
      </c>
      <c r="I151" s="7">
        <f>'RAW MONTHLY'!H151</f>
        <v>0.78888888888888886</v>
      </c>
      <c r="J151" s="8">
        <f>'RAW MONTHLY'!I151</f>
        <v>0.80694444444444446</v>
      </c>
      <c r="K151" s="235">
        <f t="shared" si="20"/>
        <v>0.80694444444444446</v>
      </c>
      <c r="L151" s="16">
        <f t="shared" si="21"/>
        <v>0.43333333333333335</v>
      </c>
      <c r="M151" s="16">
        <f t="shared" si="22"/>
        <v>15</v>
      </c>
      <c r="N151" s="236" t="str">
        <f t="shared" si="23"/>
        <v>15</v>
      </c>
      <c r="O151" s="16" t="str">
        <f>'RAW MONTHLY'!K151</f>
        <v>15MW</v>
      </c>
      <c r="P151" s="16" t="str">
        <f t="shared" si="24"/>
        <v>1</v>
      </c>
      <c r="Q151" s="241">
        <f>'RAW MONTHLY'!L151</f>
        <v>4010</v>
      </c>
      <c r="R151" s="249"/>
      <c r="S151" s="242">
        <f t="shared" si="25"/>
        <v>1737.6666666666667</v>
      </c>
      <c r="T151" s="37"/>
    </row>
    <row r="152" spans="1:20" ht="30" customHeight="1">
      <c r="A152" s="229">
        <f>'RAW MONTHLY'!A152</f>
        <v>44409</v>
      </c>
      <c r="B152" s="230" t="str">
        <f>'RAW MONTHLY'!C152</f>
        <v>ERUWA/LANLATE 33KV FDR</v>
      </c>
      <c r="C152" s="5" t="str">
        <f t="shared" si="18"/>
        <v>1</v>
      </c>
      <c r="D152" s="5" t="str">
        <f>'RAW MONTHLY'!E152</f>
        <v>EDC/E/F</v>
      </c>
      <c r="E152" s="5" t="str">
        <f t="shared" si="26"/>
        <v>EDC</v>
      </c>
      <c r="F152" s="6"/>
      <c r="G152" s="5"/>
      <c r="H152" s="17">
        <f t="shared" si="19"/>
        <v>0.92083333333333339</v>
      </c>
      <c r="I152" s="7">
        <f>'RAW MONTHLY'!H152</f>
        <v>0.92083333333333339</v>
      </c>
      <c r="J152" s="8">
        <f>'RAW MONTHLY'!I152</f>
        <v>0.93611111111111101</v>
      </c>
      <c r="K152" s="235">
        <f t="shared" si="20"/>
        <v>0.93611111111111101</v>
      </c>
      <c r="L152" s="16">
        <f t="shared" si="21"/>
        <v>0.36666666666666664</v>
      </c>
      <c r="M152" s="16">
        <f t="shared" si="22"/>
        <v>13</v>
      </c>
      <c r="N152" s="236" t="str">
        <f t="shared" si="23"/>
        <v>13</v>
      </c>
      <c r="O152" s="16" t="str">
        <f>'RAW MONTHLY'!K152</f>
        <v>13MW</v>
      </c>
      <c r="P152" s="16" t="str">
        <f t="shared" si="24"/>
        <v>1</v>
      </c>
      <c r="Q152" s="241">
        <f>'RAW MONTHLY'!L152</f>
        <v>0</v>
      </c>
      <c r="R152" s="5"/>
      <c r="S152" s="242">
        <f t="shared" si="25"/>
        <v>0</v>
      </c>
      <c r="T152" s="30"/>
    </row>
    <row r="153" spans="1:20" ht="30" customHeight="1">
      <c r="A153" s="229">
        <f>'RAW MONTHLY'!A153</f>
        <v>44409</v>
      </c>
      <c r="B153" s="230" t="str">
        <f>'RAW MONTHLY'!C153</f>
        <v>OMI ADIO 33KV FDR</v>
      </c>
      <c r="C153" s="5" t="str">
        <f t="shared" si="18"/>
        <v>1</v>
      </c>
      <c r="D153" s="5" t="str">
        <f>'RAW MONTHLY'!E153</f>
        <v>EDC/F/O</v>
      </c>
      <c r="E153" s="5" t="str">
        <f t="shared" si="26"/>
        <v>EDC</v>
      </c>
      <c r="F153" s="6"/>
      <c r="G153" s="5"/>
      <c r="H153" s="17">
        <f t="shared" si="19"/>
        <v>0.92083333333333339</v>
      </c>
      <c r="I153" s="7">
        <f>'RAW MONTHLY'!H153</f>
        <v>0.92083333333333339</v>
      </c>
      <c r="J153" s="8">
        <f>'RAW MONTHLY'!I153</f>
        <v>0.93611111111111101</v>
      </c>
      <c r="K153" s="235">
        <f t="shared" si="20"/>
        <v>0.93611111111111101</v>
      </c>
      <c r="L153" s="16">
        <f t="shared" si="21"/>
        <v>0.36666666666666664</v>
      </c>
      <c r="M153" s="16">
        <f t="shared" si="22"/>
        <v>0</v>
      </c>
      <c r="N153" s="236" t="str">
        <f t="shared" si="23"/>
        <v>0</v>
      </c>
      <c r="O153" s="16" t="str">
        <f>'RAW MONTHLY'!K153</f>
        <v>0MW</v>
      </c>
      <c r="P153" s="16" t="str">
        <f t="shared" si="24"/>
        <v>1</v>
      </c>
      <c r="Q153" s="241">
        <f>'RAW MONTHLY'!L153</f>
        <v>0</v>
      </c>
      <c r="R153" s="246"/>
      <c r="S153" s="242">
        <f t="shared" si="25"/>
        <v>0</v>
      </c>
      <c r="T153" s="27"/>
    </row>
    <row r="154" spans="1:20" ht="30" customHeight="1">
      <c r="A154" s="229">
        <f>'RAW MONTHLY'!A154</f>
        <v>44409</v>
      </c>
      <c r="B154" s="230" t="str">
        <f>'RAW MONTHLY'!C154</f>
        <v>OMI ADIO 33KV FDR</v>
      </c>
      <c r="C154" s="5" t="str">
        <f t="shared" si="18"/>
        <v>1</v>
      </c>
      <c r="D154" s="5" t="str">
        <f>'RAW MONTHLY'!E154</f>
        <v>TCN/L/S</v>
      </c>
      <c r="E154" s="5" t="str">
        <f t="shared" si="26"/>
        <v>L/S</v>
      </c>
      <c r="F154" s="6"/>
      <c r="G154" s="5"/>
      <c r="H154" s="17">
        <f t="shared" si="19"/>
        <v>0.93611111111111101</v>
      </c>
      <c r="I154" s="7">
        <f>'RAW MONTHLY'!H154</f>
        <v>0.93611111111111101</v>
      </c>
      <c r="J154" s="8">
        <f>'RAW MONTHLY'!I154</f>
        <v>0.99930555555555556</v>
      </c>
      <c r="K154" s="235">
        <f t="shared" si="20"/>
        <v>0.99930555555555556</v>
      </c>
      <c r="L154" s="16">
        <f t="shared" si="21"/>
        <v>1.5166666666666666</v>
      </c>
      <c r="M154" s="16">
        <f t="shared" si="22"/>
        <v>0</v>
      </c>
      <c r="N154" s="236" t="str">
        <f t="shared" si="23"/>
        <v>0</v>
      </c>
      <c r="O154" s="16" t="str">
        <f>'RAW MONTHLY'!K154</f>
        <v>0MW</v>
      </c>
      <c r="P154" s="16" t="str">
        <f t="shared" si="24"/>
        <v>0</v>
      </c>
      <c r="Q154" s="241">
        <f>'RAW MONTHLY'!L154</f>
        <v>0</v>
      </c>
      <c r="R154" s="241"/>
      <c r="S154" s="242">
        <f t="shared" si="25"/>
        <v>0</v>
      </c>
      <c r="T154" s="27"/>
    </row>
    <row r="155" spans="1:20" ht="30" customHeight="1">
      <c r="A155" s="229">
        <f>'RAW MONTHLY'!A155</f>
        <v>44234</v>
      </c>
      <c r="B155" s="230" t="str">
        <f>'RAW MONTHLY'!C155</f>
        <v>APETE 33KV</v>
      </c>
      <c r="C155" s="5" t="str">
        <f t="shared" si="18"/>
        <v/>
      </c>
      <c r="D155" s="5" t="str">
        <f>'RAW MONTHLY'!E155</f>
        <v xml:space="preserve">EDC L/S </v>
      </c>
      <c r="E155" s="5" t="b">
        <f t="shared" si="26"/>
        <v>0</v>
      </c>
      <c r="F155" s="6"/>
      <c r="G155" s="5"/>
      <c r="H155" s="17">
        <f t="shared" si="19"/>
        <v>0</v>
      </c>
      <c r="I155" s="7">
        <f>'RAW MONTHLY'!H155</f>
        <v>0</v>
      </c>
      <c r="J155" s="8">
        <f>'RAW MONTHLY'!I155</f>
        <v>0.29722222222222222</v>
      </c>
      <c r="K155" s="235">
        <f t="shared" si="20"/>
        <v>0.29722222222222222</v>
      </c>
      <c r="L155" s="16">
        <f t="shared" si="21"/>
        <v>7.1333333333333329</v>
      </c>
      <c r="M155" s="16">
        <f t="shared" si="22"/>
        <v>6</v>
      </c>
      <c r="N155" s="236" t="str">
        <f t="shared" si="23"/>
        <v>6</v>
      </c>
      <c r="O155" s="16">
        <f>'RAW MONTHLY'!K155</f>
        <v>6</v>
      </c>
      <c r="P155" s="16" t="str">
        <f t="shared" si="24"/>
        <v>1</v>
      </c>
      <c r="Q155" s="241">
        <f>'RAW MONTHLY'!L155</f>
        <v>9306</v>
      </c>
      <c r="R155" s="241"/>
      <c r="S155" s="242">
        <f t="shared" si="25"/>
        <v>66382.799999999988</v>
      </c>
      <c r="T155" s="29"/>
    </row>
    <row r="156" spans="1:20" ht="30" customHeight="1">
      <c r="A156" s="229">
        <f>'RAW MONTHLY'!A156</f>
        <v>44235</v>
      </c>
      <c r="B156" s="230" t="str">
        <f>'RAW MONTHLY'!C156</f>
        <v>APETE 33KV</v>
      </c>
      <c r="C156" s="5" t="str">
        <f t="shared" si="18"/>
        <v>1</v>
      </c>
      <c r="D156" s="5" t="str">
        <f>'RAW MONTHLY'!E156</f>
        <v>EDC F/O</v>
      </c>
      <c r="E156" s="5" t="str">
        <f t="shared" si="26"/>
        <v>EDC</v>
      </c>
      <c r="F156" s="6"/>
      <c r="G156" s="5"/>
      <c r="H156" s="17">
        <f t="shared" si="19"/>
        <v>0.29722222222222222</v>
      </c>
      <c r="I156" s="7">
        <f>'RAW MONTHLY'!H156</f>
        <v>0.29722222222222222</v>
      </c>
      <c r="J156" s="8">
        <f>'RAW MONTHLY'!I156</f>
        <v>0.59513888888888888</v>
      </c>
      <c r="K156" s="235">
        <f t="shared" si="20"/>
        <v>0.59513888888888888</v>
      </c>
      <c r="L156" s="16">
        <f t="shared" si="21"/>
        <v>7.15</v>
      </c>
      <c r="M156" s="16">
        <f t="shared" si="22"/>
        <v>6</v>
      </c>
      <c r="N156" s="236" t="str">
        <f t="shared" si="23"/>
        <v>6</v>
      </c>
      <c r="O156" s="16">
        <f>'RAW MONTHLY'!K156</f>
        <v>6</v>
      </c>
      <c r="P156" s="16" t="str">
        <f t="shared" si="24"/>
        <v>1</v>
      </c>
      <c r="Q156" s="241">
        <f>'RAW MONTHLY'!L156</f>
        <v>9306</v>
      </c>
      <c r="R156" s="241"/>
      <c r="S156" s="242">
        <f t="shared" si="25"/>
        <v>66537.900000000009</v>
      </c>
      <c r="T156" s="42"/>
    </row>
    <row r="157" spans="1:20" ht="30" customHeight="1">
      <c r="A157" s="229">
        <f>'RAW MONTHLY'!A157</f>
        <v>44235</v>
      </c>
      <c r="B157" s="230" t="str">
        <f>'RAW MONTHLY'!C157</f>
        <v>MINISTER 33KV</v>
      </c>
      <c r="C157" s="5" t="str">
        <f t="shared" si="18"/>
        <v>1</v>
      </c>
      <c r="D157" s="5" t="str">
        <f>'RAW MONTHLY'!E157</f>
        <v xml:space="preserve">EDC L/S </v>
      </c>
      <c r="E157" s="5" t="b">
        <f t="shared" si="26"/>
        <v>0</v>
      </c>
      <c r="F157" s="6"/>
      <c r="G157" s="5"/>
      <c r="H157" s="17">
        <f t="shared" si="19"/>
        <v>0.58194444444444449</v>
      </c>
      <c r="I157" s="7">
        <f>'RAW MONTHLY'!H157</f>
        <v>0.58194444444444449</v>
      </c>
      <c r="J157" s="8">
        <f>'RAW MONTHLY'!I157</f>
        <v>0.88055555555555554</v>
      </c>
      <c r="K157" s="235">
        <f t="shared" si="20"/>
        <v>0.88055555555555554</v>
      </c>
      <c r="L157" s="16">
        <f t="shared" si="21"/>
        <v>7.1666666666666661</v>
      </c>
      <c r="M157" s="16">
        <f t="shared" si="22"/>
        <v>0.08</v>
      </c>
      <c r="N157" s="236" t="str">
        <f t="shared" si="23"/>
        <v>0.08</v>
      </c>
      <c r="O157" s="16">
        <f>'RAW MONTHLY'!K157</f>
        <v>0.08</v>
      </c>
      <c r="P157" s="16" t="str">
        <f t="shared" si="24"/>
        <v>1</v>
      </c>
      <c r="Q157" s="241">
        <f>'RAW MONTHLY'!L157</f>
        <v>1065</v>
      </c>
      <c r="R157" s="241"/>
      <c r="S157" s="242">
        <f t="shared" si="25"/>
        <v>7632.4999999999991</v>
      </c>
      <c r="T157" s="42"/>
    </row>
    <row r="158" spans="1:20" ht="30" customHeight="1">
      <c r="A158" s="229">
        <f>'RAW MONTHLY'!A158</f>
        <v>44235</v>
      </c>
      <c r="B158" s="230" t="str">
        <f>'RAW MONTHLY'!C158</f>
        <v>ELEYELE 33KV</v>
      </c>
      <c r="C158" s="5" t="str">
        <f t="shared" si="18"/>
        <v>1</v>
      </c>
      <c r="D158" s="5" t="str">
        <f>'RAW MONTHLY'!E158</f>
        <v>EDC F/O</v>
      </c>
      <c r="E158" s="5" t="str">
        <f t="shared" si="26"/>
        <v>EDC</v>
      </c>
      <c r="F158" s="20"/>
      <c r="G158" s="20"/>
      <c r="H158" s="17">
        <f t="shared" si="19"/>
        <v>0.78888888888888886</v>
      </c>
      <c r="I158" s="7">
        <f>'RAW MONTHLY'!H158</f>
        <v>0.78888888888888886</v>
      </c>
      <c r="J158" s="8">
        <f>'RAW MONTHLY'!I158</f>
        <v>0.79583333333333339</v>
      </c>
      <c r="K158" s="235">
        <f t="shared" si="20"/>
        <v>0.79583333333333339</v>
      </c>
      <c r="L158" s="16">
        <f t="shared" si="21"/>
        <v>0.16666666666666666</v>
      </c>
      <c r="M158" s="16">
        <f t="shared" si="22"/>
        <v>14</v>
      </c>
      <c r="N158" s="236" t="str">
        <f t="shared" si="23"/>
        <v>14</v>
      </c>
      <c r="O158" s="16">
        <f>'RAW MONTHLY'!K158</f>
        <v>14</v>
      </c>
      <c r="P158" s="16" t="str">
        <f t="shared" si="24"/>
        <v>1</v>
      </c>
      <c r="Q158" s="241">
        <f>'RAW MONTHLY'!L158</f>
        <v>3</v>
      </c>
      <c r="R158" s="38"/>
      <c r="S158" s="242">
        <f t="shared" si="25"/>
        <v>0.5</v>
      </c>
      <c r="T158" s="6"/>
    </row>
    <row r="159" spans="1:20" ht="30" customHeight="1">
      <c r="A159" s="229">
        <f>'RAW MONTHLY'!A159</f>
        <v>44235</v>
      </c>
      <c r="B159" s="230" t="str">
        <f>'RAW MONTHLY'!C159</f>
        <v>APETE 33KV</v>
      </c>
      <c r="C159" s="5" t="str">
        <f t="shared" si="18"/>
        <v>1</v>
      </c>
      <c r="D159" s="5" t="str">
        <f>'RAW MONTHLY'!E159</f>
        <v>EDC F/O</v>
      </c>
      <c r="E159" s="5" t="str">
        <f t="shared" si="26"/>
        <v>EDC</v>
      </c>
      <c r="F159" s="20"/>
      <c r="G159" s="20"/>
      <c r="H159" s="17">
        <f t="shared" si="19"/>
        <v>0.78888888888888886</v>
      </c>
      <c r="I159" s="7">
        <f>'RAW MONTHLY'!H159</f>
        <v>0.78888888888888886</v>
      </c>
      <c r="J159" s="8">
        <f>'RAW MONTHLY'!I159</f>
        <v>0.99930555555555556</v>
      </c>
      <c r="K159" s="235">
        <f t="shared" si="20"/>
        <v>0.99930555555555556</v>
      </c>
      <c r="L159" s="16">
        <f t="shared" si="21"/>
        <v>5.05</v>
      </c>
      <c r="M159" s="16">
        <f t="shared" si="22"/>
        <v>7.5</v>
      </c>
      <c r="N159" s="236" t="str">
        <f t="shared" si="23"/>
        <v>7.5</v>
      </c>
      <c r="O159" s="16">
        <f>'RAW MONTHLY'!K159</f>
        <v>7.5</v>
      </c>
      <c r="P159" s="16" t="str">
        <f t="shared" si="24"/>
        <v>0</v>
      </c>
      <c r="Q159" s="241">
        <f>'RAW MONTHLY'!L159</f>
        <v>0</v>
      </c>
      <c r="R159" s="29"/>
      <c r="S159" s="242">
        <f t="shared" si="25"/>
        <v>0</v>
      </c>
      <c r="T159" s="6"/>
    </row>
    <row r="160" spans="1:20" ht="30" customHeight="1">
      <c r="A160" s="229">
        <f>'RAW MONTHLY'!A160</f>
        <v>44441</v>
      </c>
      <c r="B160" s="230" t="str">
        <f>'RAW MONTHLY'!C160</f>
        <v>INDUSTRIAL 33KV</v>
      </c>
      <c r="C160" s="5" t="str">
        <f t="shared" si="18"/>
        <v>1</v>
      </c>
      <c r="D160" s="5" t="str">
        <f>'RAW MONTHLY'!E160</f>
        <v>EDC F/O</v>
      </c>
      <c r="E160" s="5" t="str">
        <f t="shared" si="26"/>
        <v>EDC</v>
      </c>
      <c r="F160" s="20"/>
      <c r="G160" s="20"/>
      <c r="H160" s="17">
        <f t="shared" si="19"/>
        <v>0.35000000000000003</v>
      </c>
      <c r="I160" s="7">
        <f>'RAW MONTHLY'!H160</f>
        <v>0.35000000000000003</v>
      </c>
      <c r="J160" s="8">
        <f>'RAW MONTHLY'!I160</f>
        <v>0.37361111111111112</v>
      </c>
      <c r="K160" s="235">
        <f t="shared" si="20"/>
        <v>0.37361111111111112</v>
      </c>
      <c r="L160" s="16">
        <f t="shared" si="21"/>
        <v>0.56666666666666665</v>
      </c>
      <c r="M160" s="16">
        <f t="shared" si="22"/>
        <v>4</v>
      </c>
      <c r="N160" s="236" t="str">
        <f t="shared" si="23"/>
        <v>4</v>
      </c>
      <c r="O160" s="16">
        <f>'RAW MONTHLY'!K160</f>
        <v>4</v>
      </c>
      <c r="P160" s="16" t="str">
        <f t="shared" si="24"/>
        <v>1</v>
      </c>
      <c r="Q160" s="241">
        <f>'RAW MONTHLY'!L160</f>
        <v>25</v>
      </c>
      <c r="R160" s="29"/>
      <c r="S160" s="242">
        <f t="shared" si="25"/>
        <v>14.166666666666666</v>
      </c>
      <c r="T160" s="6"/>
    </row>
    <row r="161" spans="1:20" ht="30" customHeight="1">
      <c r="A161" s="229">
        <f>'RAW MONTHLY'!A161</f>
        <v>44441</v>
      </c>
      <c r="B161" s="230" t="str">
        <f>'RAW MONTHLY'!C161</f>
        <v>LIBERTY 33KV</v>
      </c>
      <c r="C161" s="5" t="str">
        <f t="shared" si="18"/>
        <v>1</v>
      </c>
      <c r="D161" s="5" t="str">
        <f>'RAW MONTHLY'!E161</f>
        <v>TCN F/O</v>
      </c>
      <c r="E161" s="5" t="str">
        <f t="shared" si="26"/>
        <v>F/O</v>
      </c>
      <c r="F161" s="20"/>
      <c r="G161" s="20"/>
      <c r="H161" s="17">
        <f t="shared" si="19"/>
        <v>0.60416666666666663</v>
      </c>
      <c r="I161" s="7">
        <f>'RAW MONTHLY'!H161</f>
        <v>0.60416666666666663</v>
      </c>
      <c r="J161" s="8">
        <f>'RAW MONTHLY'!I161</f>
        <v>0.64236111111111105</v>
      </c>
      <c r="K161" s="235">
        <f t="shared" si="20"/>
        <v>0.64236111111111105</v>
      </c>
      <c r="L161" s="16">
        <f t="shared" si="21"/>
        <v>0.91666666666666652</v>
      </c>
      <c r="M161" s="16">
        <f t="shared" si="22"/>
        <v>0</v>
      </c>
      <c r="N161" s="236" t="str">
        <f t="shared" si="23"/>
        <v>0</v>
      </c>
      <c r="O161" s="16">
        <f>'RAW MONTHLY'!K161</f>
        <v>0</v>
      </c>
      <c r="P161" s="16" t="str">
        <f t="shared" si="24"/>
        <v>1</v>
      </c>
      <c r="Q161" s="241">
        <f>'RAW MONTHLY'!L161</f>
        <v>11</v>
      </c>
      <c r="R161" s="29"/>
      <c r="S161" s="242">
        <f t="shared" si="25"/>
        <v>10.083333333333332</v>
      </c>
      <c r="T161" s="6"/>
    </row>
    <row r="162" spans="1:20" ht="30" customHeight="1">
      <c r="A162" s="229">
        <f>'RAW MONTHLY'!A162</f>
        <v>44441</v>
      </c>
      <c r="B162" s="230" t="str">
        <f>'RAW MONTHLY'!C162</f>
        <v>INTERCHANGE 33KV</v>
      </c>
      <c r="C162" s="5" t="str">
        <f t="shared" si="18"/>
        <v>1</v>
      </c>
      <c r="D162" s="5" t="str">
        <f>'RAW MONTHLY'!E162</f>
        <v>TCN F/O</v>
      </c>
      <c r="E162" s="5" t="str">
        <f t="shared" si="26"/>
        <v>F/O</v>
      </c>
      <c r="F162" s="20"/>
      <c r="G162" s="20"/>
      <c r="H162" s="17">
        <f t="shared" si="19"/>
        <v>0.60416666666666663</v>
      </c>
      <c r="I162" s="7">
        <f>'RAW MONTHLY'!H162</f>
        <v>0.60416666666666663</v>
      </c>
      <c r="J162" s="8">
        <f>'RAW MONTHLY'!I162</f>
        <v>0.64097222222222217</v>
      </c>
      <c r="K162" s="235">
        <f t="shared" si="20"/>
        <v>0.64097222222222217</v>
      </c>
      <c r="L162" s="16">
        <f t="shared" si="21"/>
        <v>0.8833333333333333</v>
      </c>
      <c r="M162" s="16">
        <f t="shared" si="22"/>
        <v>0</v>
      </c>
      <c r="N162" s="236" t="str">
        <f t="shared" si="23"/>
        <v>0</v>
      </c>
      <c r="O162" s="16">
        <f>'RAW MONTHLY'!K162</f>
        <v>0</v>
      </c>
      <c r="P162" s="16" t="str">
        <f t="shared" si="24"/>
        <v>1</v>
      </c>
      <c r="Q162" s="241">
        <f>'RAW MONTHLY'!L162</f>
        <v>492</v>
      </c>
      <c r="R162" s="29"/>
      <c r="S162" s="242">
        <f t="shared" si="25"/>
        <v>434.59999999999997</v>
      </c>
      <c r="T162" s="6"/>
    </row>
    <row r="163" spans="1:20" ht="30" customHeight="1">
      <c r="A163" s="229">
        <f>'RAW MONTHLY'!A163</f>
        <v>44441</v>
      </c>
      <c r="B163" s="230" t="str">
        <f>'RAW MONTHLY'!C163</f>
        <v>INDUSTRIAL 33KV</v>
      </c>
      <c r="C163" s="5" t="str">
        <f t="shared" si="18"/>
        <v>1</v>
      </c>
      <c r="D163" s="5" t="str">
        <f>'RAW MONTHLY'!E163</f>
        <v>TCN F/O</v>
      </c>
      <c r="E163" s="5" t="str">
        <f t="shared" si="26"/>
        <v>F/O</v>
      </c>
      <c r="F163" s="20"/>
      <c r="G163" s="20"/>
      <c r="H163" s="17">
        <f t="shared" si="19"/>
        <v>0.60416666666666663</v>
      </c>
      <c r="I163" s="7">
        <f>'RAW MONTHLY'!H163</f>
        <v>0.60416666666666663</v>
      </c>
      <c r="J163" s="8">
        <f>'RAW MONTHLY'!I163</f>
        <v>0.64027777777777783</v>
      </c>
      <c r="K163" s="235">
        <f t="shared" si="20"/>
        <v>0.64027777777777783</v>
      </c>
      <c r="L163" s="16">
        <f t="shared" si="21"/>
        <v>0.8666666666666667</v>
      </c>
      <c r="M163" s="16">
        <f t="shared" si="22"/>
        <v>0</v>
      </c>
      <c r="N163" s="236" t="str">
        <f t="shared" si="23"/>
        <v>0</v>
      </c>
      <c r="O163" s="16">
        <f>'RAW MONTHLY'!K163</f>
        <v>0</v>
      </c>
      <c r="P163" s="16" t="str">
        <f t="shared" si="24"/>
        <v>1</v>
      </c>
      <c r="Q163" s="241">
        <f>'RAW MONTHLY'!L163</f>
        <v>25</v>
      </c>
      <c r="R163" s="29"/>
      <c r="S163" s="242">
        <f t="shared" si="25"/>
        <v>21.666666666666668</v>
      </c>
      <c r="T163" s="6"/>
    </row>
    <row r="164" spans="1:20" ht="30" customHeight="1">
      <c r="A164" s="229">
        <f>'RAW MONTHLY'!A164</f>
        <v>44441</v>
      </c>
      <c r="B164" s="230" t="str">
        <f>'RAW MONTHLY'!C164</f>
        <v>INTERCHANGE 33KV</v>
      </c>
      <c r="C164" s="5" t="str">
        <f t="shared" si="18"/>
        <v>1</v>
      </c>
      <c r="D164" s="5" t="str">
        <f>'RAW MONTHLY'!E164</f>
        <v>EDC F/O</v>
      </c>
      <c r="E164" s="5" t="str">
        <f t="shared" si="26"/>
        <v>EDC</v>
      </c>
      <c r="F164" s="20"/>
      <c r="G164" s="20"/>
      <c r="H164" s="17">
        <f t="shared" si="19"/>
        <v>0.81388888888888899</v>
      </c>
      <c r="I164" s="7">
        <f>'RAW MONTHLY'!H164</f>
        <v>0.81388888888888899</v>
      </c>
      <c r="J164" s="8">
        <f>'RAW MONTHLY'!I164</f>
        <v>0.82361111111111107</v>
      </c>
      <c r="K164" s="235">
        <f t="shared" si="20"/>
        <v>0.82361111111111107</v>
      </c>
      <c r="L164" s="16">
        <f t="shared" si="21"/>
        <v>0.23333333333333334</v>
      </c>
      <c r="M164" s="16">
        <f t="shared" si="22"/>
        <v>18</v>
      </c>
      <c r="N164" s="236" t="str">
        <f t="shared" si="23"/>
        <v>18</v>
      </c>
      <c r="O164" s="16">
        <f>'RAW MONTHLY'!K164</f>
        <v>18</v>
      </c>
      <c r="P164" s="16" t="str">
        <f t="shared" si="24"/>
        <v>1</v>
      </c>
      <c r="Q164" s="241">
        <f>'RAW MONTHLY'!L164</f>
        <v>492</v>
      </c>
      <c r="R164" s="29"/>
      <c r="S164" s="242">
        <f t="shared" si="25"/>
        <v>114.8</v>
      </c>
      <c r="T164" s="6"/>
    </row>
    <row r="165" spans="1:20" ht="30" customHeight="1">
      <c r="A165" s="229">
        <f>'RAW MONTHLY'!A165</f>
        <v>44441</v>
      </c>
      <c r="B165" s="230" t="str">
        <f>'RAW MONTHLY'!C165</f>
        <v>INTERCHANGE 33KV</v>
      </c>
      <c r="C165" s="5" t="str">
        <f t="shared" si="18"/>
        <v>1</v>
      </c>
      <c r="D165" s="5" t="str">
        <f>'RAW MONTHLY'!E165</f>
        <v>EDC F/O</v>
      </c>
      <c r="E165" s="5" t="str">
        <f t="shared" si="26"/>
        <v>EDC</v>
      </c>
      <c r="F165" s="20"/>
      <c r="G165" s="20"/>
      <c r="H165" s="17">
        <f t="shared" si="19"/>
        <v>0.9458333333333333</v>
      </c>
      <c r="I165" s="7">
        <f>'RAW MONTHLY'!H165</f>
        <v>0.9458333333333333</v>
      </c>
      <c r="J165" s="8">
        <f>'RAW MONTHLY'!I165</f>
        <v>0.95277777777777783</v>
      </c>
      <c r="K165" s="235">
        <f t="shared" si="20"/>
        <v>0.95277777777777783</v>
      </c>
      <c r="L165" s="16">
        <f t="shared" si="21"/>
        <v>0.16666666666666666</v>
      </c>
      <c r="M165" s="16">
        <f t="shared" si="22"/>
        <v>11</v>
      </c>
      <c r="N165" s="236" t="str">
        <f t="shared" si="23"/>
        <v>11</v>
      </c>
      <c r="O165" s="16">
        <f>'RAW MONTHLY'!K165</f>
        <v>11</v>
      </c>
      <c r="P165" s="16" t="str">
        <f t="shared" si="24"/>
        <v>1</v>
      </c>
      <c r="Q165" s="241">
        <f>'RAW MONTHLY'!L165</f>
        <v>492</v>
      </c>
      <c r="R165" s="29"/>
      <c r="S165" s="242">
        <f t="shared" si="25"/>
        <v>82</v>
      </c>
      <c r="T165" s="6"/>
    </row>
    <row r="166" spans="1:20" ht="30" customHeight="1">
      <c r="A166" s="229">
        <f>'RAW MONTHLY'!A166</f>
        <v>44441</v>
      </c>
      <c r="B166" s="230" t="str">
        <f>'RAW MONTHLY'!C166</f>
        <v>INDUSTRIAL 33KV</v>
      </c>
      <c r="C166" s="5" t="str">
        <f t="shared" si="18"/>
        <v>1</v>
      </c>
      <c r="D166" s="5" t="str">
        <f>'RAW MONTHLY'!E166</f>
        <v>EDC F/O</v>
      </c>
      <c r="E166" s="5" t="str">
        <f t="shared" si="26"/>
        <v>EDC</v>
      </c>
      <c r="F166" s="20"/>
      <c r="G166" s="20"/>
      <c r="H166" s="17">
        <f t="shared" si="19"/>
        <v>0.95277777777777783</v>
      </c>
      <c r="I166" s="7">
        <f>'RAW MONTHLY'!H166</f>
        <v>0.95277777777777783</v>
      </c>
      <c r="J166" s="8">
        <f>'RAW MONTHLY'!I166</f>
        <v>0.96111111111111114</v>
      </c>
      <c r="K166" s="235">
        <f t="shared" si="20"/>
        <v>0.96111111111111114</v>
      </c>
      <c r="L166" s="16">
        <f t="shared" si="21"/>
        <v>0.2</v>
      </c>
      <c r="M166" s="16">
        <f t="shared" si="22"/>
        <v>5</v>
      </c>
      <c r="N166" s="236" t="str">
        <f t="shared" si="23"/>
        <v>5</v>
      </c>
      <c r="O166" s="16">
        <f>'RAW MONTHLY'!K166</f>
        <v>5</v>
      </c>
      <c r="P166" s="16" t="str">
        <f t="shared" si="24"/>
        <v>1</v>
      </c>
      <c r="Q166" s="241">
        <f>'RAW MONTHLY'!L166</f>
        <v>25</v>
      </c>
      <c r="R166" s="29"/>
      <c r="S166" s="242">
        <f t="shared" si="25"/>
        <v>5</v>
      </c>
      <c r="T166" s="6"/>
    </row>
    <row r="167" spans="1:20" ht="30" customHeight="1">
      <c r="A167" s="229">
        <f>'RAW MONTHLY'!A167</f>
        <v>44441</v>
      </c>
      <c r="B167" s="230" t="str">
        <f>'RAW MONTHLY'!C167</f>
        <v>ROM 33KV</v>
      </c>
      <c r="C167" s="5" t="str">
        <f t="shared" si="18"/>
        <v>1</v>
      </c>
      <c r="D167" s="5" t="str">
        <f>'RAW MONTHLY'!E167</f>
        <v>TCN F/O</v>
      </c>
      <c r="E167" s="5" t="str">
        <f t="shared" si="26"/>
        <v>F/O</v>
      </c>
      <c r="F167" s="20"/>
      <c r="G167" s="20"/>
      <c r="H167" s="17">
        <f t="shared" si="19"/>
        <v>0.60416666666666663</v>
      </c>
      <c r="I167" s="7">
        <f>'RAW MONTHLY'!H167</f>
        <v>0.60416666666666663</v>
      </c>
      <c r="J167" s="8">
        <f>'RAW MONTHLY'!I167</f>
        <v>0.64236111111111105</v>
      </c>
      <c r="K167" s="235">
        <f t="shared" si="20"/>
        <v>0.64236111111111105</v>
      </c>
      <c r="L167" s="16">
        <f t="shared" si="21"/>
        <v>0.91666666666666652</v>
      </c>
      <c r="M167" s="16">
        <f t="shared" si="22"/>
        <v>0</v>
      </c>
      <c r="N167" s="236" t="str">
        <f t="shared" si="23"/>
        <v>0</v>
      </c>
      <c r="O167" s="16">
        <f>'RAW MONTHLY'!K167</f>
        <v>0</v>
      </c>
      <c r="P167" s="16" t="str">
        <f t="shared" si="24"/>
        <v>1</v>
      </c>
      <c r="Q167" s="241">
        <f>'RAW MONTHLY'!L167</f>
        <v>14</v>
      </c>
      <c r="R167" s="29"/>
      <c r="S167" s="242">
        <f t="shared" si="25"/>
        <v>12.833333333333332</v>
      </c>
      <c r="T167" s="6"/>
    </row>
    <row r="168" spans="1:20" ht="30" customHeight="1">
      <c r="A168" s="229">
        <f>'RAW MONTHLY'!A168</f>
        <v>44441</v>
      </c>
      <c r="B168" s="230" t="str">
        <f>'RAW MONTHLY'!C168</f>
        <v>ROM 33KV</v>
      </c>
      <c r="C168" s="5" t="str">
        <f t="shared" si="18"/>
        <v>1</v>
      </c>
      <c r="D168" s="5" t="str">
        <f>'RAW MONTHLY'!E168</f>
        <v>EDC F/O</v>
      </c>
      <c r="E168" s="5" t="str">
        <f t="shared" si="26"/>
        <v>EDC</v>
      </c>
      <c r="F168" s="20"/>
      <c r="G168" s="20"/>
      <c r="H168" s="17">
        <f t="shared" si="19"/>
        <v>0.81388888888888899</v>
      </c>
      <c r="I168" s="7">
        <f>'RAW MONTHLY'!H168</f>
        <v>0.81388888888888899</v>
      </c>
      <c r="J168" s="8">
        <f>'RAW MONTHLY'!I168</f>
        <v>0.82986111111111116</v>
      </c>
      <c r="K168" s="235">
        <f t="shared" si="20"/>
        <v>0.82986111111111116</v>
      </c>
      <c r="L168" s="16">
        <f t="shared" si="21"/>
        <v>0.38333333333333341</v>
      </c>
      <c r="M168" s="16">
        <f t="shared" si="22"/>
        <v>0</v>
      </c>
      <c r="N168" s="236" t="str">
        <f t="shared" si="23"/>
        <v>0</v>
      </c>
      <c r="O168" s="16">
        <f>'RAW MONTHLY'!K168</f>
        <v>0</v>
      </c>
      <c r="P168" s="16" t="str">
        <f t="shared" si="24"/>
        <v>1</v>
      </c>
      <c r="Q168" s="241">
        <f>'RAW MONTHLY'!L168</f>
        <v>14</v>
      </c>
      <c r="R168" s="29"/>
      <c r="S168" s="242">
        <f t="shared" si="25"/>
        <v>5.366666666666668</v>
      </c>
      <c r="T168" s="43"/>
    </row>
    <row r="169" spans="1:20" ht="30" customHeight="1">
      <c r="A169" s="229">
        <f>'RAW MONTHLY'!A169</f>
        <v>44441</v>
      </c>
      <c r="B169" s="230" t="str">
        <f>'RAW MONTHLY'!C169</f>
        <v>ROM 33KV</v>
      </c>
      <c r="C169" s="5" t="str">
        <f t="shared" si="18"/>
        <v>1</v>
      </c>
      <c r="D169" s="5" t="str">
        <f>'RAW MONTHLY'!E169</f>
        <v>EDC F/O</v>
      </c>
      <c r="E169" s="5" t="str">
        <f t="shared" si="26"/>
        <v>EDC</v>
      </c>
      <c r="F169" s="20"/>
      <c r="G169" s="20"/>
      <c r="H169" s="17">
        <f t="shared" si="19"/>
        <v>0.9458333333333333</v>
      </c>
      <c r="I169" s="7">
        <f>'RAW MONTHLY'!H169</f>
        <v>0.9458333333333333</v>
      </c>
      <c r="J169" s="8">
        <f>'RAW MONTHLY'!I169</f>
        <v>0.95486111111111116</v>
      </c>
      <c r="K169" s="235">
        <f t="shared" si="20"/>
        <v>0.95486111111111116</v>
      </c>
      <c r="L169" s="16">
        <f t="shared" si="21"/>
        <v>0.21666666666666667</v>
      </c>
      <c r="M169" s="16">
        <f t="shared" si="22"/>
        <v>0</v>
      </c>
      <c r="N169" s="236" t="str">
        <f t="shared" si="23"/>
        <v>0</v>
      </c>
      <c r="O169" s="16">
        <f>'RAW MONTHLY'!K169</f>
        <v>0</v>
      </c>
      <c r="P169" s="16" t="str">
        <f t="shared" si="24"/>
        <v>1</v>
      </c>
      <c r="Q169" s="241">
        <f>'RAW MONTHLY'!L169</f>
        <v>14</v>
      </c>
      <c r="R169" s="29"/>
      <c r="S169" s="242">
        <f t="shared" si="25"/>
        <v>3.0333333333333332</v>
      </c>
      <c r="T169" s="44"/>
    </row>
    <row r="170" spans="1:20" ht="30" customHeight="1">
      <c r="A170" s="229">
        <f>'RAW MONTHLY'!A170</f>
        <v>44441</v>
      </c>
      <c r="B170" s="230" t="str">
        <f>'RAW MONTHLY'!C170</f>
        <v>ERUWA TOWN 33KV FDR</v>
      </c>
      <c r="C170" s="5" t="str">
        <f t="shared" si="18"/>
        <v/>
      </c>
      <c r="D170" s="5" t="str">
        <f>'RAW MONTHLY'!E170</f>
        <v>EDC/F/O</v>
      </c>
      <c r="E170" s="5" t="str">
        <f t="shared" si="26"/>
        <v>EDC</v>
      </c>
      <c r="F170" s="263"/>
      <c r="G170" s="263"/>
      <c r="H170" s="17">
        <f t="shared" si="19"/>
        <v>0</v>
      </c>
      <c r="I170" s="7">
        <f>'RAW MONTHLY'!H170</f>
        <v>0</v>
      </c>
      <c r="J170" s="8">
        <f>'RAW MONTHLY'!I170</f>
        <v>0.99930555555555556</v>
      </c>
      <c r="K170" s="235">
        <f t="shared" si="20"/>
        <v>0.99930555555555556</v>
      </c>
      <c r="L170" s="16">
        <f t="shared" si="21"/>
        <v>23.983333333333334</v>
      </c>
      <c r="M170" s="16">
        <f t="shared" si="22"/>
        <v>0</v>
      </c>
      <c r="N170" s="236" t="str">
        <f t="shared" si="23"/>
        <v>0</v>
      </c>
      <c r="O170" s="16" t="str">
        <f>'RAW MONTHLY'!K170</f>
        <v>0MW</v>
      </c>
      <c r="P170" s="16" t="str">
        <f t="shared" si="24"/>
        <v>0</v>
      </c>
      <c r="Q170" s="241">
        <f>'RAW MONTHLY'!L170</f>
        <v>0</v>
      </c>
      <c r="R170" s="265"/>
      <c r="S170" s="242">
        <f t="shared" si="25"/>
        <v>0</v>
      </c>
    </row>
    <row r="171" spans="1:20" ht="30" customHeight="1">
      <c r="A171" s="229">
        <f>'RAW MONTHLY'!A171</f>
        <v>44441</v>
      </c>
      <c r="B171" s="230" t="str">
        <f>'RAW MONTHLY'!C171</f>
        <v>OMI ADIO 33KV FDR</v>
      </c>
      <c r="C171" s="5" t="str">
        <f t="shared" si="18"/>
        <v/>
      </c>
      <c r="D171" s="5" t="str">
        <f>'RAW MONTHLY'!E171</f>
        <v>EDC/E/F</v>
      </c>
      <c r="E171" s="5" t="str">
        <f t="shared" si="26"/>
        <v>EDC</v>
      </c>
      <c r="F171" s="263"/>
      <c r="G171" s="263"/>
      <c r="H171" s="17">
        <f t="shared" si="19"/>
        <v>0</v>
      </c>
      <c r="I171" s="7">
        <f>'RAW MONTHLY'!H171</f>
        <v>0</v>
      </c>
      <c r="J171" s="8">
        <f>'RAW MONTHLY'!I171</f>
        <v>0.47569444444444442</v>
      </c>
      <c r="K171" s="235">
        <f t="shared" si="20"/>
        <v>0.47569444444444442</v>
      </c>
      <c r="L171" s="16">
        <f t="shared" si="21"/>
        <v>11.416666666666666</v>
      </c>
      <c r="M171" s="16">
        <f t="shared" si="22"/>
        <v>0</v>
      </c>
      <c r="N171" s="236" t="str">
        <f t="shared" si="23"/>
        <v>0</v>
      </c>
      <c r="O171" s="16" t="str">
        <f>'RAW MONTHLY'!K171</f>
        <v>0MW</v>
      </c>
      <c r="P171" s="16" t="str">
        <f t="shared" si="24"/>
        <v>1</v>
      </c>
      <c r="Q171" s="241">
        <f>'RAW MONTHLY'!L171</f>
        <v>9634</v>
      </c>
      <c r="R171" s="265"/>
      <c r="S171" s="242">
        <f t="shared" si="25"/>
        <v>109988.16666666666</v>
      </c>
    </row>
    <row r="172" spans="1:20" ht="30" customHeight="1">
      <c r="A172" s="229">
        <f>'RAW MONTHLY'!A172</f>
        <v>44441</v>
      </c>
      <c r="B172" s="230" t="str">
        <f>'RAW MONTHLY'!C172</f>
        <v>OMI ADIO 33KV FDR</v>
      </c>
      <c r="C172" s="5" t="str">
        <f t="shared" si="18"/>
        <v>1</v>
      </c>
      <c r="D172" s="5" t="str">
        <f>'RAW MONTHLY'!E172</f>
        <v>EDC/P/O</v>
      </c>
      <c r="E172" s="5" t="str">
        <f t="shared" si="26"/>
        <v>EDC</v>
      </c>
      <c r="F172" s="234"/>
      <c r="G172" s="234"/>
      <c r="H172" s="17">
        <f t="shared" si="19"/>
        <v>0.51041666666666663</v>
      </c>
      <c r="I172" s="7">
        <f>'RAW MONTHLY'!H172</f>
        <v>0.51041666666666663</v>
      </c>
      <c r="J172" s="8">
        <f>'RAW MONTHLY'!I172</f>
        <v>0.56527777777777777</v>
      </c>
      <c r="K172" s="235">
        <f t="shared" si="20"/>
        <v>0.56527777777777777</v>
      </c>
      <c r="L172" s="16">
        <f t="shared" si="21"/>
        <v>1.3166666666666667</v>
      </c>
      <c r="M172" s="16">
        <f t="shared" si="22"/>
        <v>6</v>
      </c>
      <c r="N172" s="236" t="str">
        <f t="shared" si="23"/>
        <v>6</v>
      </c>
      <c r="O172" s="16" t="str">
        <f>'RAW MONTHLY'!K172</f>
        <v>6MW</v>
      </c>
      <c r="P172" s="16" t="str">
        <f t="shared" si="24"/>
        <v>1</v>
      </c>
      <c r="Q172" s="241">
        <f>'RAW MONTHLY'!L172</f>
        <v>9634</v>
      </c>
      <c r="R172" s="266"/>
      <c r="S172" s="242">
        <f t="shared" si="25"/>
        <v>12684.766666666666</v>
      </c>
    </row>
    <row r="173" spans="1:20" ht="30" customHeight="1">
      <c r="A173" s="229">
        <f>'RAW MONTHLY'!A173</f>
        <v>44441</v>
      </c>
      <c r="B173" s="230" t="str">
        <f>'RAW MONTHLY'!C173</f>
        <v>APATA 33KV FDR</v>
      </c>
      <c r="C173" s="5" t="str">
        <f t="shared" si="18"/>
        <v>1</v>
      </c>
      <c r="D173" s="5" t="str">
        <f>'RAW MONTHLY'!E173</f>
        <v>EDC/E/F</v>
      </c>
      <c r="E173" s="5" t="str">
        <f t="shared" si="26"/>
        <v>EDC</v>
      </c>
      <c r="F173" s="234"/>
      <c r="G173" s="234"/>
      <c r="H173" s="17">
        <f t="shared" si="19"/>
        <v>0.53263888888888888</v>
      </c>
      <c r="I173" s="7">
        <f>'RAW MONTHLY'!H173</f>
        <v>0.53263888888888888</v>
      </c>
      <c r="J173" s="8">
        <f>'RAW MONTHLY'!I173</f>
        <v>0.54236111111111118</v>
      </c>
      <c r="K173" s="235">
        <f t="shared" si="20"/>
        <v>0.54236111111111118</v>
      </c>
      <c r="L173" s="16">
        <f t="shared" si="21"/>
        <v>0.23333333333333334</v>
      </c>
      <c r="M173" s="16">
        <f t="shared" si="22"/>
        <v>1</v>
      </c>
      <c r="N173" s="236" t="str">
        <f t="shared" si="23"/>
        <v>1.0</v>
      </c>
      <c r="O173" s="16" t="str">
        <f>'RAW MONTHLY'!K173</f>
        <v>1.0MW</v>
      </c>
      <c r="P173" s="16" t="str">
        <f t="shared" si="24"/>
        <v>1</v>
      </c>
      <c r="Q173" s="241">
        <f>'RAW MONTHLY'!L173</f>
        <v>117</v>
      </c>
      <c r="R173" s="267"/>
      <c r="S173" s="242">
        <f t="shared" si="25"/>
        <v>27.3</v>
      </c>
    </row>
    <row r="174" spans="1:20" ht="30" customHeight="1">
      <c r="A174" s="229">
        <f>'RAW MONTHLY'!A174</f>
        <v>44441</v>
      </c>
      <c r="B174" s="230" t="str">
        <f>'RAW MONTHLY'!C174</f>
        <v>OMI ADIO 33KV FDR</v>
      </c>
      <c r="C174" s="5" t="str">
        <f t="shared" si="18"/>
        <v>1</v>
      </c>
      <c r="D174" s="5" t="str">
        <f>'RAW MONTHLY'!E174</f>
        <v>EDC/E/F</v>
      </c>
      <c r="E174" s="5" t="str">
        <f t="shared" si="26"/>
        <v>EDC</v>
      </c>
      <c r="F174" s="264"/>
      <c r="G174" s="264"/>
      <c r="H174" s="17">
        <f t="shared" si="19"/>
        <v>0.88888888888888884</v>
      </c>
      <c r="I174" s="7">
        <f>'RAW MONTHLY'!H174</f>
        <v>0.88888888888888884</v>
      </c>
      <c r="J174" s="8">
        <f>'RAW MONTHLY'!I174</f>
        <v>0.92708333333333337</v>
      </c>
      <c r="K174" s="235">
        <f t="shared" si="20"/>
        <v>0.92708333333333337</v>
      </c>
      <c r="L174" s="16">
        <f t="shared" si="21"/>
        <v>0.91666666666666652</v>
      </c>
      <c r="M174" s="16">
        <f t="shared" si="22"/>
        <v>10.1</v>
      </c>
      <c r="N174" s="236" t="str">
        <f t="shared" si="23"/>
        <v>10.1</v>
      </c>
      <c r="O174" s="16" t="str">
        <f>'RAW MONTHLY'!K174</f>
        <v>10.1MW</v>
      </c>
      <c r="P174" s="16" t="str">
        <f t="shared" si="24"/>
        <v>1</v>
      </c>
      <c r="Q174" s="241">
        <f>'RAW MONTHLY'!L174</f>
        <v>9634</v>
      </c>
      <c r="R174" s="267"/>
      <c r="S174" s="242">
        <f t="shared" si="25"/>
        <v>8831.1666666666661</v>
      </c>
    </row>
    <row r="175" spans="1:20" ht="30" customHeight="1">
      <c r="A175" s="229">
        <f>'RAW MONTHLY'!A175</f>
        <v>44441</v>
      </c>
      <c r="B175" s="230" t="str">
        <f>'RAW MONTHLY'!C175</f>
        <v>OMI ADIO 33KV FDR</v>
      </c>
      <c r="C175" s="5" t="str">
        <f t="shared" si="18"/>
        <v>1</v>
      </c>
      <c r="D175" s="5" t="str">
        <f>'RAW MONTHLY'!E175</f>
        <v>TCN/L/S</v>
      </c>
      <c r="E175" s="5" t="str">
        <f t="shared" si="26"/>
        <v>L/S</v>
      </c>
      <c r="F175" s="234"/>
      <c r="G175" s="234"/>
      <c r="H175" s="17">
        <f t="shared" si="19"/>
        <v>0.96388888888888891</v>
      </c>
      <c r="I175" s="7">
        <f>'RAW MONTHLY'!H175</f>
        <v>0.96388888888888891</v>
      </c>
      <c r="J175" s="8">
        <f>'RAW MONTHLY'!I175</f>
        <v>0.99930555555555556</v>
      </c>
      <c r="K175" s="235">
        <f t="shared" si="20"/>
        <v>0.99930555555555556</v>
      </c>
      <c r="L175" s="16">
        <f t="shared" si="21"/>
        <v>0.85</v>
      </c>
      <c r="M175" s="16">
        <f t="shared" si="22"/>
        <v>9.6</v>
      </c>
      <c r="N175" s="236" t="str">
        <f t="shared" si="23"/>
        <v>9.6</v>
      </c>
      <c r="O175" s="16" t="str">
        <f>'RAW MONTHLY'!K175</f>
        <v>9.6MW</v>
      </c>
      <c r="P175" s="16" t="str">
        <f t="shared" si="24"/>
        <v>0</v>
      </c>
      <c r="Q175" s="241">
        <f>'RAW MONTHLY'!L175</f>
        <v>0</v>
      </c>
      <c r="R175" s="267"/>
      <c r="S175" s="242">
        <f t="shared" si="25"/>
        <v>0</v>
      </c>
    </row>
    <row r="176" spans="1:20" ht="30" customHeight="1">
      <c r="A176" s="229">
        <f>'RAW MONTHLY'!A176</f>
        <v>44235</v>
      </c>
      <c r="B176" s="230" t="str">
        <f>'RAW MONTHLY'!C176</f>
        <v>APETE 33KV</v>
      </c>
      <c r="C176" s="5" t="str">
        <f t="shared" si="18"/>
        <v/>
      </c>
      <c r="D176" s="5" t="str">
        <f>'RAW MONTHLY'!E176</f>
        <v>EDC F/O</v>
      </c>
      <c r="E176" s="5" t="str">
        <f t="shared" si="26"/>
        <v>EDC</v>
      </c>
      <c r="F176" s="5"/>
      <c r="G176" s="5"/>
      <c r="H176" s="17">
        <f t="shared" si="19"/>
        <v>0</v>
      </c>
      <c r="I176" s="7">
        <f>'RAW MONTHLY'!H176</f>
        <v>0</v>
      </c>
      <c r="J176" s="8">
        <f>'RAW MONTHLY'!I176</f>
        <v>0.51388888888888895</v>
      </c>
      <c r="K176" s="235">
        <f t="shared" si="20"/>
        <v>0.51388888888888895</v>
      </c>
      <c r="L176" s="16">
        <f t="shared" si="21"/>
        <v>12.333333333333336</v>
      </c>
      <c r="M176" s="16">
        <f t="shared" si="22"/>
        <v>7.5</v>
      </c>
      <c r="N176" s="236" t="str">
        <f t="shared" si="23"/>
        <v>7.5</v>
      </c>
      <c r="O176" s="16">
        <f>'RAW MONTHLY'!K176</f>
        <v>7.5</v>
      </c>
      <c r="P176" s="16" t="str">
        <f t="shared" si="24"/>
        <v>1</v>
      </c>
      <c r="Q176" s="241">
        <f>'RAW MONTHLY'!L176</f>
        <v>9306</v>
      </c>
      <c r="R176" s="267"/>
      <c r="S176" s="242">
        <f t="shared" si="25"/>
        <v>114774.00000000003</v>
      </c>
    </row>
    <row r="177" spans="1:20" ht="30" customHeight="1">
      <c r="A177" s="229">
        <f>'RAW MONTHLY'!A177</f>
        <v>44236</v>
      </c>
      <c r="B177" s="230" t="str">
        <f>'RAW MONTHLY'!C177</f>
        <v>IYAGANKU 33KV</v>
      </c>
      <c r="C177" s="5" t="str">
        <f t="shared" si="18"/>
        <v>1</v>
      </c>
      <c r="D177" s="5" t="str">
        <f>'RAW MONTHLY'!E177</f>
        <v>TCN F/O</v>
      </c>
      <c r="E177" s="5" t="str">
        <f t="shared" si="26"/>
        <v>F/O</v>
      </c>
      <c r="F177" s="5"/>
      <c r="G177" s="5"/>
      <c r="H177" s="17">
        <f t="shared" si="19"/>
        <v>0.60416666666666663</v>
      </c>
      <c r="I177" s="7">
        <f>'RAW MONTHLY'!H177</f>
        <v>0.60416666666666663</v>
      </c>
      <c r="J177" s="8">
        <f>'RAW MONTHLY'!I177</f>
        <v>0.63750000000000007</v>
      </c>
      <c r="K177" s="235">
        <f t="shared" si="20"/>
        <v>0.63750000000000007</v>
      </c>
      <c r="L177" s="16">
        <f t="shared" si="21"/>
        <v>0.8</v>
      </c>
      <c r="M177" s="16">
        <f t="shared" si="22"/>
        <v>4.8</v>
      </c>
      <c r="N177" s="236" t="str">
        <f t="shared" si="23"/>
        <v>4.8</v>
      </c>
      <c r="O177" s="16">
        <f>'RAW MONTHLY'!K177</f>
        <v>4.8</v>
      </c>
      <c r="P177" s="16" t="str">
        <f t="shared" si="24"/>
        <v>1</v>
      </c>
      <c r="Q177" s="241">
        <f>'RAW MONTHLY'!L177</f>
        <v>2</v>
      </c>
      <c r="R177" s="249"/>
      <c r="S177" s="242">
        <f t="shared" si="25"/>
        <v>1.6</v>
      </c>
      <c r="T177" s="30"/>
    </row>
    <row r="178" spans="1:20" ht="30" customHeight="1">
      <c r="A178" s="229">
        <f>'RAW MONTHLY'!A178</f>
        <v>44236</v>
      </c>
      <c r="B178" s="230" t="str">
        <f>'RAW MONTHLY'!C178</f>
        <v>T-2A 15mva @ JERICHO</v>
      </c>
      <c r="C178" s="5" t="str">
        <f t="shared" si="18"/>
        <v>1</v>
      </c>
      <c r="D178" s="5" t="str">
        <f>'RAW MONTHLY'!E178</f>
        <v>TCN F/O</v>
      </c>
      <c r="E178" s="5" t="str">
        <f t="shared" si="26"/>
        <v>F/O</v>
      </c>
      <c r="F178" s="5"/>
      <c r="G178" s="5"/>
      <c r="H178" s="17">
        <f t="shared" si="19"/>
        <v>0.7895833333333333</v>
      </c>
      <c r="I178" s="7">
        <f>'RAW MONTHLY'!H178</f>
        <v>0.7895833333333333</v>
      </c>
      <c r="J178" s="8">
        <f>'RAW MONTHLY'!I178</f>
        <v>0.79513888888888884</v>
      </c>
      <c r="K178" s="235">
        <f t="shared" si="20"/>
        <v>0.79513888888888884</v>
      </c>
      <c r="L178" s="16">
        <f t="shared" si="21"/>
        <v>0.13333333333333333</v>
      </c>
      <c r="M178" s="16">
        <f t="shared" si="22"/>
        <v>7</v>
      </c>
      <c r="N178" s="236" t="str">
        <f t="shared" si="23"/>
        <v>7</v>
      </c>
      <c r="O178" s="16">
        <f>'RAW MONTHLY'!K178</f>
        <v>7</v>
      </c>
      <c r="P178" s="16" t="str">
        <f t="shared" si="24"/>
        <v>1</v>
      </c>
      <c r="Q178" s="241">
        <f>'RAW MONTHLY'!L178</f>
        <v>7582</v>
      </c>
      <c r="R178" s="249"/>
      <c r="S178" s="242">
        <f t="shared" si="25"/>
        <v>1010.9333333333333</v>
      </c>
      <c r="T178" s="30"/>
    </row>
    <row r="179" spans="1:20" ht="30" customHeight="1">
      <c r="A179" s="229">
        <f>'RAW MONTHLY'!A179</f>
        <v>44236</v>
      </c>
      <c r="B179" s="230" t="str">
        <f>'RAW MONTHLY'!C179</f>
        <v>APETE 33KV</v>
      </c>
      <c r="C179" s="5" t="str">
        <f t="shared" si="18"/>
        <v>1</v>
      </c>
      <c r="D179" s="5" t="str">
        <f>'RAW MONTHLY'!E179</f>
        <v>EDC L/S</v>
      </c>
      <c r="E179" s="5" t="str">
        <f t="shared" si="26"/>
        <v>L/S</v>
      </c>
      <c r="F179" s="5"/>
      <c r="G179" s="5"/>
      <c r="H179" s="17">
        <f t="shared" si="19"/>
        <v>0.6972222222222223</v>
      </c>
      <c r="I179" s="7">
        <f>'RAW MONTHLY'!H179</f>
        <v>0.6972222222222223</v>
      </c>
      <c r="J179" s="8">
        <f>'RAW MONTHLY'!I179</f>
        <v>0.99930555555555556</v>
      </c>
      <c r="K179" s="235">
        <f t="shared" si="20"/>
        <v>0.99930555555555556</v>
      </c>
      <c r="L179" s="16">
        <f t="shared" si="21"/>
        <v>7.25</v>
      </c>
      <c r="M179" s="16">
        <f t="shared" si="22"/>
        <v>7.5</v>
      </c>
      <c r="N179" s="236" t="str">
        <f t="shared" si="23"/>
        <v>7.5</v>
      </c>
      <c r="O179" s="16">
        <f>'RAW MONTHLY'!K179</f>
        <v>7.5</v>
      </c>
      <c r="P179" s="16" t="str">
        <f t="shared" si="24"/>
        <v>0</v>
      </c>
      <c r="Q179" s="241">
        <f>'RAW MONTHLY'!L179</f>
        <v>0</v>
      </c>
      <c r="R179" s="249"/>
      <c r="S179" s="242">
        <f t="shared" si="25"/>
        <v>0</v>
      </c>
      <c r="T179" s="30"/>
    </row>
    <row r="180" spans="1:20" ht="30" customHeight="1">
      <c r="A180" s="229">
        <f>'RAW MONTHLY'!A180</f>
        <v>44471</v>
      </c>
      <c r="B180" s="230" t="str">
        <f>'RAW MONTHLY'!C180</f>
        <v xml:space="preserve">EXPRESS 33KV </v>
      </c>
      <c r="C180" s="5" t="str">
        <f t="shared" si="18"/>
        <v>1</v>
      </c>
      <c r="D180" s="5" t="str">
        <f>'RAW MONTHLY'!E180</f>
        <v>EDC F/O</v>
      </c>
      <c r="E180" s="5" t="str">
        <f t="shared" si="26"/>
        <v>EDC</v>
      </c>
      <c r="F180" s="5"/>
      <c r="G180" s="5"/>
      <c r="H180" s="17">
        <f t="shared" si="19"/>
        <v>0.29166666666666669</v>
      </c>
      <c r="I180" s="7">
        <f>'RAW MONTHLY'!H180</f>
        <v>0.29166666666666669</v>
      </c>
      <c r="J180" s="8">
        <f>'RAW MONTHLY'!I180</f>
        <v>0.30138888888888887</v>
      </c>
      <c r="K180" s="235">
        <f t="shared" si="20"/>
        <v>0.30138888888888887</v>
      </c>
      <c r="L180" s="16">
        <f t="shared" si="21"/>
        <v>0.23333333333333334</v>
      </c>
      <c r="M180" s="16">
        <f t="shared" si="22"/>
        <v>12</v>
      </c>
      <c r="N180" s="236" t="str">
        <f t="shared" si="23"/>
        <v>12</v>
      </c>
      <c r="O180" s="16">
        <f>'RAW MONTHLY'!K180</f>
        <v>12</v>
      </c>
      <c r="P180" s="16" t="str">
        <f t="shared" si="24"/>
        <v>1</v>
      </c>
      <c r="Q180" s="241">
        <f>'RAW MONTHLY'!L180</f>
        <v>1</v>
      </c>
      <c r="R180" s="249"/>
      <c r="S180" s="242">
        <f t="shared" si="25"/>
        <v>0.23333333333333334</v>
      </c>
      <c r="T180" s="30"/>
    </row>
    <row r="181" spans="1:20" ht="30" customHeight="1">
      <c r="A181" s="229">
        <f>'RAW MONTHLY'!A181</f>
        <v>44471</v>
      </c>
      <c r="B181" s="230" t="str">
        <f>'RAW MONTHLY'!C181</f>
        <v>INTERCHANGE 33KV</v>
      </c>
      <c r="C181" s="5" t="str">
        <f t="shared" si="18"/>
        <v>1</v>
      </c>
      <c r="D181" s="5" t="str">
        <f>'RAW MONTHLY'!E181</f>
        <v>EDC F/O</v>
      </c>
      <c r="E181" s="5" t="str">
        <f t="shared" si="26"/>
        <v>EDC</v>
      </c>
      <c r="F181" s="5"/>
      <c r="G181" s="5"/>
      <c r="H181" s="17">
        <f t="shared" si="19"/>
        <v>0.31875000000000003</v>
      </c>
      <c r="I181" s="7">
        <f>'RAW MONTHLY'!H181</f>
        <v>0.31875000000000003</v>
      </c>
      <c r="J181" s="8">
        <f>'RAW MONTHLY'!I181</f>
        <v>0.32361111111111113</v>
      </c>
      <c r="K181" s="235">
        <f t="shared" si="20"/>
        <v>0.32361111111111113</v>
      </c>
      <c r="L181" s="16">
        <f t="shared" si="21"/>
        <v>0.11666666666666667</v>
      </c>
      <c r="M181" s="16">
        <f t="shared" si="22"/>
        <v>16</v>
      </c>
      <c r="N181" s="236" t="str">
        <f t="shared" si="23"/>
        <v>16</v>
      </c>
      <c r="O181" s="16">
        <f>'RAW MONTHLY'!K181</f>
        <v>16</v>
      </c>
      <c r="P181" s="16" t="str">
        <f t="shared" si="24"/>
        <v>1</v>
      </c>
      <c r="Q181" s="241">
        <f>'RAW MONTHLY'!L181</f>
        <v>492</v>
      </c>
      <c r="R181" s="249"/>
      <c r="S181" s="242">
        <f t="shared" si="25"/>
        <v>57.4</v>
      </c>
      <c r="T181" s="30"/>
    </row>
    <row r="182" spans="1:20" ht="30" customHeight="1">
      <c r="A182" s="229">
        <f>'RAW MONTHLY'!A182</f>
        <v>44471</v>
      </c>
      <c r="B182" s="230" t="str">
        <f>'RAW MONTHLY'!C182</f>
        <v>INDUSTRIAL 33KV</v>
      </c>
      <c r="C182" s="5" t="str">
        <f t="shared" si="18"/>
        <v>1</v>
      </c>
      <c r="D182" s="5" t="str">
        <f>'RAW MONTHLY'!E182</f>
        <v>EDC F/O</v>
      </c>
      <c r="E182" s="5" t="str">
        <f t="shared" si="26"/>
        <v>EDC</v>
      </c>
      <c r="F182" s="5"/>
      <c r="G182" s="5"/>
      <c r="H182" s="17">
        <f t="shared" si="19"/>
        <v>0.35694444444444445</v>
      </c>
      <c r="I182" s="7">
        <f>'RAW MONTHLY'!H182</f>
        <v>0.35694444444444445</v>
      </c>
      <c r="J182" s="8">
        <f>'RAW MONTHLY'!I182</f>
        <v>0.37361111111111112</v>
      </c>
      <c r="K182" s="235">
        <f t="shared" si="20"/>
        <v>0.37361111111111112</v>
      </c>
      <c r="L182" s="16">
        <f t="shared" si="21"/>
        <v>0.4</v>
      </c>
      <c r="M182" s="16">
        <f t="shared" si="22"/>
        <v>5</v>
      </c>
      <c r="N182" s="236" t="str">
        <f t="shared" si="23"/>
        <v>5</v>
      </c>
      <c r="O182" s="16">
        <f>'RAW MONTHLY'!K182</f>
        <v>5</v>
      </c>
      <c r="P182" s="16" t="str">
        <f t="shared" si="24"/>
        <v>1</v>
      </c>
      <c r="Q182" s="241">
        <f>'RAW MONTHLY'!L182</f>
        <v>25</v>
      </c>
      <c r="R182" s="249"/>
      <c r="S182" s="242">
        <f t="shared" si="25"/>
        <v>10</v>
      </c>
      <c r="T182" s="30"/>
    </row>
    <row r="183" spans="1:20" ht="30" customHeight="1">
      <c r="A183" s="229">
        <f>'RAW MONTHLY'!A183</f>
        <v>44471</v>
      </c>
      <c r="B183" s="230" t="str">
        <f>'RAW MONTHLY'!C183</f>
        <v>INDUSTRIAL 33KV</v>
      </c>
      <c r="C183" s="5" t="str">
        <f t="shared" si="18"/>
        <v>1</v>
      </c>
      <c r="D183" s="5" t="str">
        <f>'RAW MONTHLY'!E183</f>
        <v>EDC F/O</v>
      </c>
      <c r="E183" s="5" t="str">
        <f t="shared" si="26"/>
        <v>EDC</v>
      </c>
      <c r="F183" s="5"/>
      <c r="G183" s="5"/>
      <c r="H183" s="17">
        <f t="shared" si="19"/>
        <v>0.42777777777777781</v>
      </c>
      <c r="I183" s="7">
        <f>'RAW MONTHLY'!H183</f>
        <v>0.42777777777777781</v>
      </c>
      <c r="J183" s="8">
        <f>'RAW MONTHLY'!I183</f>
        <v>0.71666666666666667</v>
      </c>
      <c r="K183" s="235">
        <f t="shared" si="20"/>
        <v>0.71666666666666667</v>
      </c>
      <c r="L183" s="16">
        <f t="shared" si="21"/>
        <v>6.9333333333333336</v>
      </c>
      <c r="M183" s="16">
        <f t="shared" si="22"/>
        <v>2</v>
      </c>
      <c r="N183" s="236" t="str">
        <f t="shared" si="23"/>
        <v>2</v>
      </c>
      <c r="O183" s="16">
        <f>'RAW MONTHLY'!K183</f>
        <v>2</v>
      </c>
      <c r="P183" s="16" t="str">
        <f t="shared" si="24"/>
        <v>1</v>
      </c>
      <c r="Q183" s="241">
        <f>'RAW MONTHLY'!L183</f>
        <v>25</v>
      </c>
      <c r="R183" s="249"/>
      <c r="S183" s="242">
        <f t="shared" si="25"/>
        <v>173.33333333333334</v>
      </c>
      <c r="T183" s="30"/>
    </row>
    <row r="184" spans="1:20" ht="30" customHeight="1">
      <c r="A184" s="229">
        <f>'RAW MONTHLY'!A184</f>
        <v>44471</v>
      </c>
      <c r="B184" s="230" t="str">
        <f>'RAW MONTHLY'!C184</f>
        <v>LIBERTY 33KV</v>
      </c>
      <c r="C184" s="5" t="str">
        <f t="shared" si="18"/>
        <v>1</v>
      </c>
      <c r="D184" s="5" t="str">
        <f>'RAW MONTHLY'!E184</f>
        <v>EDC F/O</v>
      </c>
      <c r="E184" s="5" t="str">
        <f t="shared" si="26"/>
        <v>EDC</v>
      </c>
      <c r="F184" s="5"/>
      <c r="G184" s="5"/>
      <c r="H184" s="17">
        <f t="shared" si="19"/>
        <v>0.45347222222222222</v>
      </c>
      <c r="I184" s="7">
        <f>'RAW MONTHLY'!H184</f>
        <v>0.45347222222222222</v>
      </c>
      <c r="J184" s="8">
        <f>'RAW MONTHLY'!I184</f>
        <v>0.4680555555555555</v>
      </c>
      <c r="K184" s="235">
        <f t="shared" si="20"/>
        <v>0.4680555555555555</v>
      </c>
      <c r="L184" s="16">
        <f t="shared" si="21"/>
        <v>0.35</v>
      </c>
      <c r="M184" s="16">
        <f t="shared" si="22"/>
        <v>5</v>
      </c>
      <c r="N184" s="236" t="str">
        <f t="shared" si="23"/>
        <v>5</v>
      </c>
      <c r="O184" s="16">
        <f>'RAW MONTHLY'!K184</f>
        <v>5</v>
      </c>
      <c r="P184" s="16" t="str">
        <f t="shared" si="24"/>
        <v>1</v>
      </c>
      <c r="Q184" s="241">
        <f>'RAW MONTHLY'!L184</f>
        <v>11</v>
      </c>
      <c r="R184" s="249"/>
      <c r="S184" s="242">
        <f t="shared" si="25"/>
        <v>3.8499999999999996</v>
      </c>
      <c r="T184" s="37"/>
    </row>
    <row r="185" spans="1:20" ht="30" customHeight="1">
      <c r="A185" s="229">
        <f>'RAW MONTHLY'!A185</f>
        <v>44471</v>
      </c>
      <c r="B185" s="230" t="str">
        <f>'RAW MONTHLY'!C185</f>
        <v>LIBERTY 33KV</v>
      </c>
      <c r="C185" s="5" t="str">
        <f t="shared" si="18"/>
        <v>1</v>
      </c>
      <c r="D185" s="5" t="str">
        <f>'RAW MONTHLY'!E185</f>
        <v>EDC F/O</v>
      </c>
      <c r="E185" s="5" t="str">
        <f t="shared" si="26"/>
        <v>EDC</v>
      </c>
      <c r="F185" s="5"/>
      <c r="G185" s="5"/>
      <c r="H185" s="17">
        <f t="shared" si="19"/>
        <v>0.62916666666666665</v>
      </c>
      <c r="I185" s="7">
        <f>'RAW MONTHLY'!H185</f>
        <v>0.62916666666666665</v>
      </c>
      <c r="J185" s="8">
        <f>'RAW MONTHLY'!I185</f>
        <v>0.6645833333333333</v>
      </c>
      <c r="K185" s="235">
        <f t="shared" si="20"/>
        <v>0.6645833333333333</v>
      </c>
      <c r="L185" s="16">
        <f t="shared" si="21"/>
        <v>0.85</v>
      </c>
      <c r="M185" s="16">
        <f t="shared" si="22"/>
        <v>8</v>
      </c>
      <c r="N185" s="236" t="str">
        <f t="shared" si="23"/>
        <v>8</v>
      </c>
      <c r="O185" s="16">
        <f>'RAW MONTHLY'!K185</f>
        <v>8</v>
      </c>
      <c r="P185" s="16" t="str">
        <f t="shared" si="24"/>
        <v>1</v>
      </c>
      <c r="Q185" s="241">
        <f>'RAW MONTHLY'!L185</f>
        <v>11</v>
      </c>
      <c r="R185" s="249"/>
      <c r="S185" s="242">
        <f t="shared" si="25"/>
        <v>9.35</v>
      </c>
      <c r="T185" s="30"/>
    </row>
    <row r="186" spans="1:20" ht="30" customHeight="1">
      <c r="A186" s="229">
        <f>'RAW MONTHLY'!A186</f>
        <v>44471</v>
      </c>
      <c r="B186" s="230" t="str">
        <f>'RAW MONTHLY'!C186</f>
        <v>INTERCHANGE 33KV</v>
      </c>
      <c r="C186" s="5" t="str">
        <f t="shared" si="18"/>
        <v>1</v>
      </c>
      <c r="D186" s="5" t="str">
        <f>'RAW MONTHLY'!E186</f>
        <v>EDC F/O</v>
      </c>
      <c r="E186" s="5" t="str">
        <f t="shared" si="26"/>
        <v>EDC</v>
      </c>
      <c r="F186" s="5"/>
      <c r="G186" s="5"/>
      <c r="H186" s="17">
        <f t="shared" si="19"/>
        <v>0.62986111111111109</v>
      </c>
      <c r="I186" s="7">
        <f>'RAW MONTHLY'!H186</f>
        <v>0.62986111111111109</v>
      </c>
      <c r="J186" s="8">
        <f>'RAW MONTHLY'!I186</f>
        <v>0.66527777777777775</v>
      </c>
      <c r="K186" s="235">
        <f t="shared" si="20"/>
        <v>0.66527777777777775</v>
      </c>
      <c r="L186" s="16">
        <f t="shared" si="21"/>
        <v>0.85</v>
      </c>
      <c r="M186" s="16">
        <f t="shared" si="22"/>
        <v>13</v>
      </c>
      <c r="N186" s="236" t="str">
        <f t="shared" si="23"/>
        <v>13</v>
      </c>
      <c r="O186" s="16">
        <f>'RAW MONTHLY'!K186</f>
        <v>13</v>
      </c>
      <c r="P186" s="16" t="str">
        <f t="shared" si="24"/>
        <v>1</v>
      </c>
      <c r="Q186" s="241">
        <f>'RAW MONTHLY'!L186</f>
        <v>492</v>
      </c>
      <c r="R186" s="249"/>
      <c r="S186" s="242">
        <f t="shared" si="25"/>
        <v>418.2</v>
      </c>
      <c r="T186" s="30"/>
    </row>
    <row r="187" spans="1:20" ht="30" customHeight="1">
      <c r="A187" s="229">
        <f>'RAW MONTHLY'!A187</f>
        <v>44471</v>
      </c>
      <c r="B187" s="230" t="str">
        <f>'RAW MONTHLY'!C187</f>
        <v xml:space="preserve">EXPRESS 33KV </v>
      </c>
      <c r="C187" s="5" t="str">
        <f t="shared" si="18"/>
        <v>1</v>
      </c>
      <c r="D187" s="5" t="str">
        <f>'RAW MONTHLY'!E187</f>
        <v>EDC F/O</v>
      </c>
      <c r="E187" s="5" t="str">
        <f t="shared" si="26"/>
        <v>EDC</v>
      </c>
      <c r="F187" s="5"/>
      <c r="G187" s="5"/>
      <c r="H187" s="17">
        <f t="shared" si="19"/>
        <v>0.6875</v>
      </c>
      <c r="I187" s="7">
        <f>'RAW MONTHLY'!H187</f>
        <v>0.6875</v>
      </c>
      <c r="J187" s="8">
        <f>'RAW MONTHLY'!I187</f>
        <v>0.70694444444444438</v>
      </c>
      <c r="K187" s="235">
        <f t="shared" si="20"/>
        <v>0.70694444444444438</v>
      </c>
      <c r="L187" s="16">
        <f t="shared" si="21"/>
        <v>0.46666666666666667</v>
      </c>
      <c r="M187" s="16">
        <f t="shared" si="22"/>
        <v>13</v>
      </c>
      <c r="N187" s="236" t="str">
        <f t="shared" si="23"/>
        <v>13</v>
      </c>
      <c r="O187" s="16">
        <f>'RAW MONTHLY'!K187</f>
        <v>13</v>
      </c>
      <c r="P187" s="16" t="str">
        <f t="shared" si="24"/>
        <v>1</v>
      </c>
      <c r="Q187" s="241">
        <f>'RAW MONTHLY'!L187</f>
        <v>1</v>
      </c>
      <c r="R187" s="249"/>
      <c r="S187" s="242">
        <f t="shared" si="25"/>
        <v>0.46666666666666667</v>
      </c>
      <c r="T187" s="30"/>
    </row>
    <row r="188" spans="1:20" ht="30" customHeight="1">
      <c r="A188" s="229">
        <f>'RAW MONTHLY'!A188</f>
        <v>44471</v>
      </c>
      <c r="B188" s="230" t="str">
        <f>'RAW MONTHLY'!C188</f>
        <v>ROM 33KV</v>
      </c>
      <c r="C188" s="5" t="str">
        <f t="shared" si="18"/>
        <v>1</v>
      </c>
      <c r="D188" s="5" t="str">
        <f>'RAW MONTHLY'!E188</f>
        <v>EDC F/O</v>
      </c>
      <c r="E188" s="5" t="str">
        <f t="shared" si="26"/>
        <v>EDC</v>
      </c>
      <c r="F188" s="5"/>
      <c r="G188" s="5"/>
      <c r="H188" s="17">
        <f t="shared" si="19"/>
        <v>0.31875000000000003</v>
      </c>
      <c r="I188" s="7">
        <f>'RAW MONTHLY'!H188</f>
        <v>0.31875000000000003</v>
      </c>
      <c r="J188" s="8">
        <f>'RAW MONTHLY'!I188</f>
        <v>0.55138888888888882</v>
      </c>
      <c r="K188" s="235">
        <f t="shared" si="20"/>
        <v>0.55138888888888882</v>
      </c>
      <c r="L188" s="16">
        <f t="shared" si="21"/>
        <v>5.583333333333333</v>
      </c>
      <c r="M188" s="16">
        <f t="shared" si="22"/>
        <v>1.5</v>
      </c>
      <c r="N188" s="236" t="str">
        <f t="shared" si="23"/>
        <v>1.5</v>
      </c>
      <c r="O188" s="16">
        <f>'RAW MONTHLY'!K188</f>
        <v>1.5</v>
      </c>
      <c r="P188" s="16" t="str">
        <f t="shared" si="24"/>
        <v>1</v>
      </c>
      <c r="Q188" s="241">
        <f>'RAW MONTHLY'!L188</f>
        <v>14</v>
      </c>
      <c r="R188" s="249"/>
      <c r="S188" s="242">
        <f t="shared" si="25"/>
        <v>78.166666666666657</v>
      </c>
      <c r="T188" s="30"/>
    </row>
    <row r="189" spans="1:20" ht="30" customHeight="1">
      <c r="A189" s="229">
        <f>'RAW MONTHLY'!A189</f>
        <v>44471</v>
      </c>
      <c r="B189" s="230" t="str">
        <f>'RAW MONTHLY'!C189</f>
        <v>ROM 33KV</v>
      </c>
      <c r="C189" s="5" t="str">
        <f t="shared" si="18"/>
        <v>1</v>
      </c>
      <c r="D189" s="5" t="str">
        <f>'RAW MONTHLY'!E189</f>
        <v>EDC F/O</v>
      </c>
      <c r="E189" s="5" t="str">
        <f t="shared" si="26"/>
        <v>EDC</v>
      </c>
      <c r="F189" s="5"/>
      <c r="G189" s="5"/>
      <c r="H189" s="17">
        <f t="shared" si="19"/>
        <v>0.62986111111111109</v>
      </c>
      <c r="I189" s="7">
        <f>'RAW MONTHLY'!H189</f>
        <v>0.62986111111111109</v>
      </c>
      <c r="J189" s="8">
        <f>'RAW MONTHLY'!I189</f>
        <v>0.99930555555555556</v>
      </c>
      <c r="K189" s="235">
        <f t="shared" si="20"/>
        <v>0.99930555555555556</v>
      </c>
      <c r="L189" s="16">
        <f t="shared" si="21"/>
        <v>8.8666666666666671</v>
      </c>
      <c r="M189" s="16">
        <f t="shared" si="22"/>
        <v>2.4</v>
      </c>
      <c r="N189" s="236" t="str">
        <f t="shared" si="23"/>
        <v>2.4</v>
      </c>
      <c r="O189" s="16">
        <f>'RAW MONTHLY'!K189</f>
        <v>2.4</v>
      </c>
      <c r="P189" s="16" t="str">
        <f t="shared" si="24"/>
        <v>0</v>
      </c>
      <c r="Q189" s="241">
        <f>'RAW MONTHLY'!L189</f>
        <v>0</v>
      </c>
      <c r="R189" s="249"/>
      <c r="S189" s="242">
        <f t="shared" si="25"/>
        <v>0</v>
      </c>
      <c r="T189" s="37"/>
    </row>
    <row r="190" spans="1:20" ht="30" customHeight="1">
      <c r="A190" s="229">
        <f>'RAW MONTHLY'!A190</f>
        <v>44236</v>
      </c>
      <c r="B190" s="230" t="str">
        <f>'RAW MONTHLY'!C190</f>
        <v>APETE 33KV</v>
      </c>
      <c r="C190" s="5" t="str">
        <f t="shared" si="18"/>
        <v/>
      </c>
      <c r="D190" s="5" t="str">
        <f>'RAW MONTHLY'!E190</f>
        <v>EDC L/S</v>
      </c>
      <c r="E190" s="5" t="str">
        <f t="shared" si="26"/>
        <v>L/S</v>
      </c>
      <c r="F190" s="5"/>
      <c r="G190" s="5"/>
      <c r="H190" s="17">
        <f t="shared" si="19"/>
        <v>0</v>
      </c>
      <c r="I190" s="7">
        <f>'RAW MONTHLY'!H190</f>
        <v>0</v>
      </c>
      <c r="J190" s="8">
        <f>'RAW MONTHLY'!I190</f>
        <v>0.40347222222222223</v>
      </c>
      <c r="K190" s="235">
        <f t="shared" si="20"/>
        <v>0.40347222222222223</v>
      </c>
      <c r="L190" s="16">
        <f t="shared" si="21"/>
        <v>9.6833333333333336</v>
      </c>
      <c r="M190" s="16">
        <f t="shared" si="22"/>
        <v>7.5</v>
      </c>
      <c r="N190" s="236" t="str">
        <f t="shared" si="23"/>
        <v>7.5</v>
      </c>
      <c r="O190" s="16">
        <f>'RAW MONTHLY'!K190</f>
        <v>7.5</v>
      </c>
      <c r="P190" s="16" t="str">
        <f t="shared" si="24"/>
        <v>1</v>
      </c>
      <c r="Q190" s="241">
        <f>'RAW MONTHLY'!L190</f>
        <v>9306</v>
      </c>
      <c r="R190" s="249"/>
      <c r="S190" s="242">
        <f t="shared" si="25"/>
        <v>90113.1</v>
      </c>
      <c r="T190" s="37"/>
    </row>
    <row r="191" spans="1:20" ht="30" customHeight="1">
      <c r="A191" s="229">
        <f>'RAW MONTHLY'!A191</f>
        <v>44237</v>
      </c>
      <c r="B191" s="230" t="str">
        <f>'RAW MONTHLY'!C191</f>
        <v>APETE 33KV</v>
      </c>
      <c r="C191" s="5" t="str">
        <f t="shared" si="18"/>
        <v>1</v>
      </c>
      <c r="D191" s="5" t="str">
        <f>'RAW MONTHLY'!E191</f>
        <v>EDC F/O</v>
      </c>
      <c r="E191" s="5" t="str">
        <f t="shared" si="26"/>
        <v>EDC</v>
      </c>
      <c r="F191" s="5"/>
      <c r="G191" s="5"/>
      <c r="H191" s="17">
        <f t="shared" si="19"/>
        <v>0.58263888888888882</v>
      </c>
      <c r="I191" s="7">
        <f>'RAW MONTHLY'!H191</f>
        <v>0.58263888888888882</v>
      </c>
      <c r="J191" s="8">
        <f>'RAW MONTHLY'!I191</f>
        <v>0.99930555555555556</v>
      </c>
      <c r="K191" s="235">
        <f t="shared" si="20"/>
        <v>0.99930555555555556</v>
      </c>
      <c r="L191" s="16">
        <f t="shared" si="21"/>
        <v>10</v>
      </c>
      <c r="M191" s="16">
        <f t="shared" si="22"/>
        <v>7.5</v>
      </c>
      <c r="N191" s="236" t="str">
        <f t="shared" si="23"/>
        <v>7.5</v>
      </c>
      <c r="O191" s="16">
        <f>'RAW MONTHLY'!K191</f>
        <v>7.5</v>
      </c>
      <c r="P191" s="16" t="str">
        <f t="shared" si="24"/>
        <v>0</v>
      </c>
      <c r="Q191" s="241">
        <f>'RAW MONTHLY'!L191</f>
        <v>9306</v>
      </c>
      <c r="R191" s="249"/>
      <c r="S191" s="242">
        <f t="shared" si="25"/>
        <v>0</v>
      </c>
      <c r="T191" s="30"/>
    </row>
    <row r="192" spans="1:20" ht="30" customHeight="1">
      <c r="A192" s="229">
        <f>'RAW MONTHLY'!A192</f>
        <v>44237</v>
      </c>
      <c r="B192" s="230" t="str">
        <f>'RAW MONTHLY'!C192</f>
        <v>ELEYELE 33KV</v>
      </c>
      <c r="C192" s="5" t="str">
        <f t="shared" si="18"/>
        <v>1</v>
      </c>
      <c r="D192" s="5" t="str">
        <f>'RAW MONTHLY'!E192</f>
        <v>EDC F/O</v>
      </c>
      <c r="E192" s="5" t="str">
        <f t="shared" si="26"/>
        <v>EDC</v>
      </c>
      <c r="F192" s="5"/>
      <c r="G192" s="5"/>
      <c r="H192" s="17">
        <f t="shared" si="19"/>
        <v>0.58263888888888882</v>
      </c>
      <c r="I192" s="7">
        <f>'RAW MONTHLY'!H192</f>
        <v>0.58263888888888882</v>
      </c>
      <c r="J192" s="8">
        <f>'RAW MONTHLY'!I192</f>
        <v>0.59722222222222221</v>
      </c>
      <c r="K192" s="235">
        <f t="shared" si="20"/>
        <v>0.59722222222222221</v>
      </c>
      <c r="L192" s="16">
        <f t="shared" si="21"/>
        <v>0.35</v>
      </c>
      <c r="M192" s="16">
        <f t="shared" si="22"/>
        <v>7.5</v>
      </c>
      <c r="N192" s="236" t="str">
        <f t="shared" si="23"/>
        <v>7.5</v>
      </c>
      <c r="O192" s="16">
        <f>'RAW MONTHLY'!K192</f>
        <v>7.5</v>
      </c>
      <c r="P192" s="16" t="str">
        <f t="shared" si="24"/>
        <v>1</v>
      </c>
      <c r="Q192" s="241">
        <f>'RAW MONTHLY'!L192</f>
        <v>2</v>
      </c>
      <c r="R192" s="249"/>
      <c r="S192" s="242">
        <f t="shared" si="25"/>
        <v>0.7</v>
      </c>
      <c r="T192" s="30"/>
    </row>
    <row r="193" spans="1:20" ht="30" customHeight="1">
      <c r="A193" s="229">
        <f>'RAW MONTHLY'!A193</f>
        <v>44237</v>
      </c>
      <c r="B193" s="230" t="str">
        <f>'RAW MONTHLY'!C193</f>
        <v>AGODI 2 33KV</v>
      </c>
      <c r="C193" s="5" t="str">
        <f t="shared" si="18"/>
        <v>1</v>
      </c>
      <c r="D193" s="5" t="str">
        <f>'RAW MONTHLY'!E193</f>
        <v>TCN L/S</v>
      </c>
      <c r="E193" s="5" t="str">
        <f t="shared" si="26"/>
        <v>L/S</v>
      </c>
      <c r="F193" s="5"/>
      <c r="G193" s="5"/>
      <c r="H193" s="17">
        <f t="shared" si="19"/>
        <v>0.59652777777777777</v>
      </c>
      <c r="I193" s="7">
        <f>'RAW MONTHLY'!H193</f>
        <v>0.59652777777777777</v>
      </c>
      <c r="J193" s="8">
        <f>'RAW MONTHLY'!I193</f>
        <v>0.7055555555555556</v>
      </c>
      <c r="K193" s="235">
        <f t="shared" si="20"/>
        <v>0.7055555555555556</v>
      </c>
      <c r="L193" s="16">
        <f t="shared" si="21"/>
        <v>2.6166666666666667</v>
      </c>
      <c r="M193" s="16">
        <f t="shared" si="22"/>
        <v>7.5</v>
      </c>
      <c r="N193" s="236" t="str">
        <f t="shared" si="23"/>
        <v>7.5</v>
      </c>
      <c r="O193" s="16">
        <f>'RAW MONTHLY'!K193</f>
        <v>7.5</v>
      </c>
      <c r="P193" s="16" t="str">
        <f t="shared" si="24"/>
        <v>1</v>
      </c>
      <c r="Q193" s="241">
        <f>'RAW MONTHLY'!L193</f>
        <v>2</v>
      </c>
      <c r="R193" s="249"/>
      <c r="S193" s="242">
        <f t="shared" si="25"/>
        <v>5.2333333333333334</v>
      </c>
      <c r="T193" s="30"/>
    </row>
    <row r="194" spans="1:20" ht="30" customHeight="1">
      <c r="A194" s="229">
        <f>'RAW MONTHLY'!A194</f>
        <v>44471</v>
      </c>
      <c r="B194" s="230" t="str">
        <f>'RAW MONTHLY'!C194</f>
        <v>ERUWA TOWN 33KV FDR</v>
      </c>
      <c r="C194" s="5" t="str">
        <f t="shared" si="18"/>
        <v/>
      </c>
      <c r="D194" s="5" t="str">
        <f>'RAW MONTHLY'!E194</f>
        <v>EDC/F/O</v>
      </c>
      <c r="E194" s="5" t="str">
        <f t="shared" si="26"/>
        <v>EDC</v>
      </c>
      <c r="F194" s="5"/>
      <c r="G194" s="5"/>
      <c r="H194" s="17">
        <f t="shared" si="19"/>
        <v>0</v>
      </c>
      <c r="I194" s="7">
        <f>'RAW MONTHLY'!H194</f>
        <v>0</v>
      </c>
      <c r="J194" s="8">
        <f>'RAW MONTHLY'!I194</f>
        <v>0.47569444444444442</v>
      </c>
      <c r="K194" s="235">
        <f t="shared" si="20"/>
        <v>0.47569444444444442</v>
      </c>
      <c r="L194" s="16">
        <f t="shared" si="21"/>
        <v>11.416666666666666</v>
      </c>
      <c r="M194" s="16">
        <f t="shared" si="22"/>
        <v>0</v>
      </c>
      <c r="N194" s="236" t="str">
        <f t="shared" si="23"/>
        <v>0</v>
      </c>
      <c r="O194" s="16" t="str">
        <f>'RAW MONTHLY'!K194</f>
        <v>0MW</v>
      </c>
      <c r="P194" s="16" t="str">
        <f t="shared" si="24"/>
        <v>1</v>
      </c>
      <c r="Q194" s="241">
        <f>'RAW MONTHLY'!L194</f>
        <v>4000</v>
      </c>
      <c r="R194" s="249"/>
      <c r="S194" s="242">
        <f t="shared" si="25"/>
        <v>45666.666666666664</v>
      </c>
      <c r="T194" s="30"/>
    </row>
    <row r="195" spans="1:20" ht="30" customHeight="1">
      <c r="A195" s="229">
        <f>'RAW MONTHLY'!A195</f>
        <v>44471</v>
      </c>
      <c r="B195" s="230" t="str">
        <f>'RAW MONTHLY'!C195</f>
        <v>OMI ADIO 33KV FDR</v>
      </c>
      <c r="C195" s="5" t="str">
        <f t="shared" si="18"/>
        <v/>
      </c>
      <c r="D195" s="5" t="str">
        <f>'RAW MONTHLY'!E195</f>
        <v>TCN/L/S</v>
      </c>
      <c r="E195" s="5" t="str">
        <f t="shared" si="26"/>
        <v>L/S</v>
      </c>
      <c r="F195" s="5"/>
      <c r="G195" s="5"/>
      <c r="H195" s="17">
        <f t="shared" si="19"/>
        <v>0</v>
      </c>
      <c r="I195" s="7">
        <f>'RAW MONTHLY'!H195</f>
        <v>0</v>
      </c>
      <c r="J195" s="8">
        <f>'RAW MONTHLY'!I195</f>
        <v>0.17013888888888887</v>
      </c>
      <c r="K195" s="235">
        <f t="shared" si="20"/>
        <v>0.17013888888888887</v>
      </c>
      <c r="L195" s="16">
        <f t="shared" si="21"/>
        <v>4.083333333333333</v>
      </c>
      <c r="M195" s="16">
        <f t="shared" si="22"/>
        <v>0</v>
      </c>
      <c r="N195" s="236" t="str">
        <f t="shared" si="23"/>
        <v>0</v>
      </c>
      <c r="O195" s="16" t="str">
        <f>'RAW MONTHLY'!K195</f>
        <v>0MW</v>
      </c>
      <c r="P195" s="16" t="str">
        <f t="shared" si="24"/>
        <v>1</v>
      </c>
      <c r="Q195" s="241">
        <f>'RAW MONTHLY'!L195</f>
        <v>9634</v>
      </c>
      <c r="R195" s="249"/>
      <c r="S195" s="242">
        <f t="shared" si="25"/>
        <v>39338.833333333328</v>
      </c>
      <c r="T195" s="37"/>
    </row>
    <row r="196" spans="1:20" ht="30" customHeight="1">
      <c r="A196" s="229">
        <f>'RAW MONTHLY'!A196</f>
        <v>44471</v>
      </c>
      <c r="B196" s="230" t="str">
        <f>'RAW MONTHLY'!C196</f>
        <v>ERUWA/LANLATE 33KV FDR</v>
      </c>
      <c r="C196" s="5" t="str">
        <f t="shared" si="18"/>
        <v>1</v>
      </c>
      <c r="D196" s="5" t="str">
        <f>'RAW MONTHLY'!E196</f>
        <v>EDC/P/O</v>
      </c>
      <c r="E196" s="5" t="str">
        <f t="shared" si="26"/>
        <v>EDC</v>
      </c>
      <c r="F196" s="5"/>
      <c r="G196" s="5"/>
      <c r="H196" s="17">
        <f t="shared" si="19"/>
        <v>0.39583333333333331</v>
      </c>
      <c r="I196" s="7">
        <f>'RAW MONTHLY'!H196</f>
        <v>0.39583333333333331</v>
      </c>
      <c r="J196" s="8">
        <f>'RAW MONTHLY'!I196</f>
        <v>0.44444444444444442</v>
      </c>
      <c r="K196" s="235">
        <f t="shared" si="20"/>
        <v>0.44444444444444442</v>
      </c>
      <c r="L196" s="16">
        <f t="shared" si="21"/>
        <v>1.1666666666666667</v>
      </c>
      <c r="M196" s="16">
        <f t="shared" si="22"/>
        <v>7</v>
      </c>
      <c r="N196" s="236" t="str">
        <f t="shared" si="23"/>
        <v>7</v>
      </c>
      <c r="O196" s="16" t="str">
        <f>'RAW MONTHLY'!K196</f>
        <v>7MW</v>
      </c>
      <c r="P196" s="16" t="str">
        <f t="shared" si="24"/>
        <v>1</v>
      </c>
      <c r="Q196" s="241">
        <f>'RAW MONTHLY'!L196</f>
        <v>4010</v>
      </c>
      <c r="R196" s="249"/>
      <c r="S196" s="242">
        <f t="shared" si="25"/>
        <v>4678.3333333333339</v>
      </c>
      <c r="T196" s="37"/>
    </row>
    <row r="197" spans="1:20" ht="30" customHeight="1">
      <c r="A197" s="229">
        <f>'RAW MONTHLY'!A197</f>
        <v>44471</v>
      </c>
      <c r="B197" s="230" t="str">
        <f>'RAW MONTHLY'!C197</f>
        <v>OMI ADIO 33KV FDR</v>
      </c>
      <c r="C197" s="5" t="str">
        <f t="shared" si="18"/>
        <v>1</v>
      </c>
      <c r="D197" s="5" t="str">
        <f>'RAW MONTHLY'!E197</f>
        <v>TCN/L/S</v>
      </c>
      <c r="E197" s="5" t="str">
        <f t="shared" si="26"/>
        <v>L/S</v>
      </c>
      <c r="F197" s="5"/>
      <c r="G197" s="5"/>
      <c r="H197" s="17">
        <f t="shared" si="19"/>
        <v>0.39583333333333331</v>
      </c>
      <c r="I197" s="7">
        <f>'RAW MONTHLY'!H197</f>
        <v>0.39583333333333331</v>
      </c>
      <c r="J197" s="8">
        <f>'RAW MONTHLY'!I197</f>
        <v>0.63958333333333328</v>
      </c>
      <c r="K197" s="235">
        <f t="shared" si="20"/>
        <v>0.63958333333333328</v>
      </c>
      <c r="L197" s="16">
        <f t="shared" si="21"/>
        <v>5.85</v>
      </c>
      <c r="M197" s="16">
        <f t="shared" si="22"/>
        <v>0</v>
      </c>
      <c r="N197" s="236" t="str">
        <f t="shared" si="23"/>
        <v>0</v>
      </c>
      <c r="O197" s="16" t="str">
        <f>'RAW MONTHLY'!K197</f>
        <v>0MW</v>
      </c>
      <c r="P197" s="16" t="str">
        <f t="shared" si="24"/>
        <v>1</v>
      </c>
      <c r="Q197" s="241">
        <f>'RAW MONTHLY'!L197</f>
        <v>0</v>
      </c>
      <c r="R197" s="249"/>
      <c r="S197" s="242">
        <f t="shared" si="25"/>
        <v>0</v>
      </c>
      <c r="T197" s="37"/>
    </row>
    <row r="198" spans="1:20" ht="30" customHeight="1">
      <c r="A198" s="229">
        <f>'RAW MONTHLY'!A198</f>
        <v>44471</v>
      </c>
      <c r="B198" s="230" t="str">
        <f>'RAW MONTHLY'!C198</f>
        <v>ERUWA/LANLATE 33KV FDR</v>
      </c>
      <c r="C198" s="5" t="str">
        <f t="shared" ref="C198:C261" si="27">IF(H198&gt;=0.0001,"1","")</f>
        <v>1</v>
      </c>
      <c r="D198" s="5" t="str">
        <f>'RAW MONTHLY'!E198</f>
        <v>EDC/E/F</v>
      </c>
      <c r="E198" s="5" t="str">
        <f t="shared" si="26"/>
        <v>EDC</v>
      </c>
      <c r="F198" s="5"/>
      <c r="G198" s="5"/>
      <c r="H198" s="17">
        <f t="shared" ref="H198:H261" si="28">I198</f>
        <v>0.45347222222222222</v>
      </c>
      <c r="I198" s="7">
        <f>'RAW MONTHLY'!H198</f>
        <v>0.45347222222222222</v>
      </c>
      <c r="J198" s="8">
        <f>'RAW MONTHLY'!I198</f>
        <v>0.46527777777777773</v>
      </c>
      <c r="K198" s="235">
        <f t="shared" ref="K198:K261" si="29">J198</f>
        <v>0.46527777777777773</v>
      </c>
      <c r="L198" s="16">
        <f t="shared" ref="L198:L261" si="30">TEXT(J198-I198,"h:mm")*24</f>
        <v>0.28333333333333333</v>
      </c>
      <c r="M198" s="16">
        <f t="shared" ref="M198:M261" si="31">N198*1</f>
        <v>7</v>
      </c>
      <c r="N198" s="236" t="str">
        <f t="shared" ref="N198:N261" si="32">SUBSTITUTE(O198,"MW","")</f>
        <v>7</v>
      </c>
      <c r="O198" s="16" t="str">
        <f>'RAW MONTHLY'!K198</f>
        <v>7MW</v>
      </c>
      <c r="P198" s="16" t="str">
        <f t="shared" ref="P198:P261" si="33">IF(K198&gt;=0.99,"0","1")</f>
        <v>1</v>
      </c>
      <c r="Q198" s="241">
        <f>'RAW MONTHLY'!L198</f>
        <v>4010</v>
      </c>
      <c r="R198" s="249"/>
      <c r="S198" s="242">
        <f t="shared" ref="S198:S261" si="34">Q198*L198*P198</f>
        <v>1136.1666666666667</v>
      </c>
      <c r="T198" s="37"/>
    </row>
    <row r="199" spans="1:20" ht="30" customHeight="1">
      <c r="A199" s="229">
        <f>'RAW MONTHLY'!A199</f>
        <v>44471</v>
      </c>
      <c r="B199" s="230" t="str">
        <f>'RAW MONTHLY'!C199</f>
        <v>ERUWA/LANLATE 33KV FDR</v>
      </c>
      <c r="C199" s="5" t="str">
        <f t="shared" si="27"/>
        <v>1</v>
      </c>
      <c r="D199" s="5" t="str">
        <f>'RAW MONTHLY'!E199</f>
        <v>EDC/E/F</v>
      </c>
      <c r="E199" s="5" t="str">
        <f t="shared" ref="E199:E262" si="35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E/F","EDC",IF(D199="TCN/L/S","L/S"))))))))))))))))))))))</f>
        <v>EDC</v>
      </c>
      <c r="F199" s="5"/>
      <c r="G199" s="5"/>
      <c r="H199" s="17">
        <f t="shared" si="28"/>
        <v>0.52986111111111112</v>
      </c>
      <c r="I199" s="7">
        <f>'RAW MONTHLY'!H199</f>
        <v>0.52986111111111112</v>
      </c>
      <c r="J199" s="8">
        <f>'RAW MONTHLY'!I199</f>
        <v>0.54583333333333328</v>
      </c>
      <c r="K199" s="235">
        <f t="shared" si="29"/>
        <v>0.54583333333333328</v>
      </c>
      <c r="L199" s="16">
        <f t="shared" si="30"/>
        <v>0.38333333333333341</v>
      </c>
      <c r="M199" s="16">
        <f t="shared" si="31"/>
        <v>9</v>
      </c>
      <c r="N199" s="236" t="str">
        <f t="shared" si="32"/>
        <v>9</v>
      </c>
      <c r="O199" s="16" t="str">
        <f>'RAW MONTHLY'!K199</f>
        <v>9MW</v>
      </c>
      <c r="P199" s="16" t="str">
        <f t="shared" si="33"/>
        <v>1</v>
      </c>
      <c r="Q199" s="241">
        <f>'RAW MONTHLY'!L199</f>
        <v>4010</v>
      </c>
      <c r="R199" s="249"/>
      <c r="S199" s="242">
        <f t="shared" si="34"/>
        <v>1537.166666666667</v>
      </c>
      <c r="T199" s="37"/>
    </row>
    <row r="200" spans="1:20" ht="30" customHeight="1">
      <c r="A200" s="229">
        <f>'RAW MONTHLY'!A200</f>
        <v>44471</v>
      </c>
      <c r="B200" s="230" t="str">
        <f>'RAW MONTHLY'!C200</f>
        <v>ERUWA TOWN 33KV FDR</v>
      </c>
      <c r="C200" s="5" t="str">
        <f t="shared" si="27"/>
        <v>1</v>
      </c>
      <c r="D200" s="5" t="str">
        <f>'RAW MONTHLY'!E200</f>
        <v>EDC/F/O</v>
      </c>
      <c r="E200" s="5" t="str">
        <f t="shared" si="35"/>
        <v>EDC</v>
      </c>
      <c r="F200" s="5"/>
      <c r="G200" s="5"/>
      <c r="H200" s="17">
        <f t="shared" si="28"/>
        <v>0.52986111111111112</v>
      </c>
      <c r="I200" s="7">
        <f>'RAW MONTHLY'!H200</f>
        <v>0.52986111111111112</v>
      </c>
      <c r="J200" s="8">
        <f>'RAW MONTHLY'!I200</f>
        <v>0.5493055555555556</v>
      </c>
      <c r="K200" s="235">
        <f t="shared" si="29"/>
        <v>0.5493055555555556</v>
      </c>
      <c r="L200" s="16">
        <f t="shared" si="30"/>
        <v>0.46666666666666667</v>
      </c>
      <c r="M200" s="16">
        <f t="shared" si="31"/>
        <v>11</v>
      </c>
      <c r="N200" s="236" t="str">
        <f t="shared" si="32"/>
        <v>11</v>
      </c>
      <c r="O200" s="16" t="str">
        <f>'RAW MONTHLY'!K200</f>
        <v>11MW</v>
      </c>
      <c r="P200" s="16" t="str">
        <f t="shared" si="33"/>
        <v>1</v>
      </c>
      <c r="Q200" s="241">
        <f>'RAW MONTHLY'!L200</f>
        <v>4000</v>
      </c>
      <c r="R200" s="5"/>
      <c r="S200" s="242">
        <f t="shared" si="34"/>
        <v>1866.6666666666667</v>
      </c>
      <c r="T200" s="30"/>
    </row>
    <row r="201" spans="1:20" ht="30" customHeight="1">
      <c r="A201" s="229">
        <f>'RAW MONTHLY'!A201</f>
        <v>44471</v>
      </c>
      <c r="B201" s="230" t="str">
        <f>'RAW MONTHLY'!C201</f>
        <v>ERUWA/LANLATE 33KV FDR</v>
      </c>
      <c r="C201" s="5" t="str">
        <f t="shared" si="27"/>
        <v>1</v>
      </c>
      <c r="D201" s="5" t="str">
        <f>'RAW MONTHLY'!E201</f>
        <v>TCN/L/S</v>
      </c>
      <c r="E201" s="5" t="str">
        <f t="shared" si="35"/>
        <v>L/S</v>
      </c>
      <c r="F201" s="5"/>
      <c r="G201" s="5"/>
      <c r="H201" s="17">
        <f t="shared" si="28"/>
        <v>0.58194444444444449</v>
      </c>
      <c r="I201" s="7">
        <f>'RAW MONTHLY'!H201</f>
        <v>0.58194444444444449</v>
      </c>
      <c r="J201" s="8">
        <f>'RAW MONTHLY'!I201</f>
        <v>0.59027777777777779</v>
      </c>
      <c r="K201" s="235">
        <f t="shared" si="29"/>
        <v>0.59027777777777779</v>
      </c>
      <c r="L201" s="16">
        <f t="shared" si="30"/>
        <v>0.2</v>
      </c>
      <c r="M201" s="16">
        <f t="shared" si="31"/>
        <v>7</v>
      </c>
      <c r="N201" s="236" t="str">
        <f t="shared" si="32"/>
        <v>7</v>
      </c>
      <c r="O201" s="16" t="str">
        <f>'RAW MONTHLY'!K201</f>
        <v>7MW</v>
      </c>
      <c r="P201" s="16" t="str">
        <f t="shared" si="33"/>
        <v>1</v>
      </c>
      <c r="Q201" s="241">
        <f>'RAW MONTHLY'!L201</f>
        <v>4010</v>
      </c>
      <c r="R201" s="5"/>
      <c r="S201" s="242">
        <f t="shared" si="34"/>
        <v>802</v>
      </c>
      <c r="T201" s="37"/>
    </row>
    <row r="202" spans="1:20" ht="30" customHeight="1">
      <c r="A202" s="229">
        <f>'RAW MONTHLY'!A202</f>
        <v>44471</v>
      </c>
      <c r="B202" s="230" t="str">
        <f>'RAW MONTHLY'!C202</f>
        <v>ERUWA TOWN 33KV FDR</v>
      </c>
      <c r="C202" s="5" t="str">
        <f t="shared" si="27"/>
        <v>1</v>
      </c>
      <c r="D202" s="5" t="str">
        <f>'RAW MONTHLY'!E202</f>
        <v>EDC/F/O</v>
      </c>
      <c r="E202" s="5" t="str">
        <f t="shared" si="35"/>
        <v>EDC</v>
      </c>
      <c r="F202" s="5"/>
      <c r="G202" s="5"/>
      <c r="H202" s="17">
        <f t="shared" si="28"/>
        <v>0.58194444444444449</v>
      </c>
      <c r="I202" s="7">
        <f>'RAW MONTHLY'!H202</f>
        <v>0.58194444444444449</v>
      </c>
      <c r="J202" s="8">
        <f>'RAW MONTHLY'!I202</f>
        <v>0.59583333333333333</v>
      </c>
      <c r="K202" s="235">
        <f t="shared" si="29"/>
        <v>0.59583333333333333</v>
      </c>
      <c r="L202" s="16">
        <f t="shared" si="30"/>
        <v>0.33333333333333331</v>
      </c>
      <c r="M202" s="16">
        <f t="shared" si="31"/>
        <v>0</v>
      </c>
      <c r="N202" s="236" t="str">
        <f t="shared" si="32"/>
        <v>0</v>
      </c>
      <c r="O202" s="16" t="str">
        <f>'RAW MONTHLY'!K202</f>
        <v>0MW</v>
      </c>
      <c r="P202" s="16" t="str">
        <f t="shared" si="33"/>
        <v>1</v>
      </c>
      <c r="Q202" s="241">
        <f>'RAW MONTHLY'!L202</f>
        <v>4000</v>
      </c>
      <c r="R202" s="5"/>
      <c r="S202" s="242">
        <f t="shared" si="34"/>
        <v>1333.3333333333333</v>
      </c>
      <c r="T202" s="30"/>
    </row>
    <row r="203" spans="1:20" ht="30" customHeight="1">
      <c r="A203" s="229">
        <f>'RAW MONTHLY'!A203</f>
        <v>44471</v>
      </c>
      <c r="B203" s="230" t="str">
        <f>'RAW MONTHLY'!C203</f>
        <v>OMI ADIO 33KV FDR</v>
      </c>
      <c r="C203" s="5" t="str">
        <f t="shared" si="27"/>
        <v>1</v>
      </c>
      <c r="D203" s="5" t="str">
        <f>'RAW MONTHLY'!E203</f>
        <v>EDC/E/F</v>
      </c>
      <c r="E203" s="5" t="str">
        <f t="shared" si="35"/>
        <v>EDC</v>
      </c>
      <c r="F203" s="6"/>
      <c r="G203" s="5"/>
      <c r="H203" s="17">
        <f t="shared" si="28"/>
        <v>0.63958333333333328</v>
      </c>
      <c r="I203" s="7">
        <f>'RAW MONTHLY'!H203</f>
        <v>0.63958333333333328</v>
      </c>
      <c r="J203" s="8">
        <f>'RAW MONTHLY'!I203</f>
        <v>0.68819444444444444</v>
      </c>
      <c r="K203" s="235">
        <f t="shared" si="29"/>
        <v>0.68819444444444444</v>
      </c>
      <c r="L203" s="16">
        <f t="shared" si="30"/>
        <v>1.1666666666666667</v>
      </c>
      <c r="M203" s="16">
        <f t="shared" si="31"/>
        <v>0</v>
      </c>
      <c r="N203" s="236" t="str">
        <f t="shared" si="32"/>
        <v>0</v>
      </c>
      <c r="O203" s="16" t="str">
        <f>'RAW MONTHLY'!K203</f>
        <v>0MW</v>
      </c>
      <c r="P203" s="16" t="str">
        <f t="shared" si="33"/>
        <v>1</v>
      </c>
      <c r="Q203" s="241">
        <f>'RAW MONTHLY'!L203</f>
        <v>9634</v>
      </c>
      <c r="R203" s="241"/>
      <c r="S203" s="242">
        <f t="shared" si="34"/>
        <v>11239.666666666668</v>
      </c>
      <c r="T203" s="6"/>
    </row>
    <row r="204" spans="1:20" ht="30" customHeight="1">
      <c r="A204" s="229">
        <f>'RAW MONTHLY'!A204</f>
        <v>44471</v>
      </c>
      <c r="B204" s="230" t="str">
        <f>'RAW MONTHLY'!C204</f>
        <v>ERUWA/LANLATE 33KV FDR</v>
      </c>
      <c r="C204" s="5" t="str">
        <f t="shared" si="27"/>
        <v>1</v>
      </c>
      <c r="D204" s="5" t="str">
        <f>'RAW MONTHLY'!E204</f>
        <v>EDC/E/F</v>
      </c>
      <c r="E204" s="5" t="str">
        <f t="shared" si="35"/>
        <v>EDC</v>
      </c>
      <c r="F204" s="6"/>
      <c r="G204" s="5"/>
      <c r="H204" s="17">
        <f t="shared" si="28"/>
        <v>0.63958333333333328</v>
      </c>
      <c r="I204" s="7">
        <f>'RAW MONTHLY'!H204</f>
        <v>0.63958333333333328</v>
      </c>
      <c r="J204" s="8">
        <f>'RAW MONTHLY'!I204</f>
        <v>0.6645833333333333</v>
      </c>
      <c r="K204" s="235">
        <f t="shared" si="29"/>
        <v>0.6645833333333333</v>
      </c>
      <c r="L204" s="16">
        <f t="shared" si="30"/>
        <v>0.6</v>
      </c>
      <c r="M204" s="16">
        <f t="shared" si="31"/>
        <v>0</v>
      </c>
      <c r="N204" s="236" t="str">
        <f t="shared" si="32"/>
        <v>0</v>
      </c>
      <c r="O204" s="16" t="str">
        <f>'RAW MONTHLY'!K204</f>
        <v>0MW</v>
      </c>
      <c r="P204" s="16" t="str">
        <f t="shared" si="33"/>
        <v>1</v>
      </c>
      <c r="Q204" s="241">
        <f>'RAW MONTHLY'!L204</f>
        <v>4010</v>
      </c>
      <c r="R204" s="247"/>
      <c r="S204" s="242">
        <f t="shared" si="34"/>
        <v>2406</v>
      </c>
      <c r="T204" s="6"/>
    </row>
    <row r="205" spans="1:20" ht="30" customHeight="1">
      <c r="A205" s="229">
        <f>'RAW MONTHLY'!A205</f>
        <v>44471</v>
      </c>
      <c r="B205" s="230" t="str">
        <f>'RAW MONTHLY'!C205</f>
        <v>ERUWA TOWN 33KV FDR</v>
      </c>
      <c r="C205" s="5" t="str">
        <f t="shared" si="27"/>
        <v>1</v>
      </c>
      <c r="D205" s="5" t="str">
        <f>'RAW MONTHLY'!E205</f>
        <v>EDC/F/O</v>
      </c>
      <c r="E205" s="5" t="str">
        <f t="shared" si="35"/>
        <v>EDC</v>
      </c>
      <c r="F205" s="6"/>
      <c r="G205" s="5"/>
      <c r="H205" s="17">
        <f t="shared" si="28"/>
        <v>0.63958333333333328</v>
      </c>
      <c r="I205" s="7">
        <f>'RAW MONTHLY'!H205</f>
        <v>0.63958333333333328</v>
      </c>
      <c r="J205" s="8">
        <f>'RAW MONTHLY'!I205</f>
        <v>0.66875000000000007</v>
      </c>
      <c r="K205" s="235">
        <f t="shared" si="29"/>
        <v>0.66875000000000007</v>
      </c>
      <c r="L205" s="16">
        <f t="shared" si="30"/>
        <v>0.7</v>
      </c>
      <c r="M205" s="16">
        <f t="shared" si="31"/>
        <v>0</v>
      </c>
      <c r="N205" s="236" t="str">
        <f t="shared" si="32"/>
        <v>0</v>
      </c>
      <c r="O205" s="16" t="str">
        <f>'RAW MONTHLY'!K205</f>
        <v>0MW</v>
      </c>
      <c r="P205" s="16" t="str">
        <f t="shared" si="33"/>
        <v>1</v>
      </c>
      <c r="Q205" s="241">
        <f>'RAW MONTHLY'!L205</f>
        <v>4000</v>
      </c>
      <c r="R205" s="247"/>
      <c r="S205" s="242">
        <f t="shared" si="34"/>
        <v>2800</v>
      </c>
      <c r="T205" s="6"/>
    </row>
    <row r="206" spans="1:20" ht="30" customHeight="1">
      <c r="A206" s="229">
        <f>'RAW MONTHLY'!A206</f>
        <v>44471</v>
      </c>
      <c r="B206" s="230" t="str">
        <f>'RAW MONTHLY'!C206</f>
        <v>ERUWA/LANLATE 33KV FDR</v>
      </c>
      <c r="C206" s="5" t="str">
        <f t="shared" si="27"/>
        <v>1</v>
      </c>
      <c r="D206" s="5" t="str">
        <f>'RAW MONTHLY'!E206</f>
        <v>EDC/E/F</v>
      </c>
      <c r="E206" s="5" t="str">
        <f t="shared" si="35"/>
        <v>EDC</v>
      </c>
      <c r="F206" s="6"/>
      <c r="G206" s="5"/>
      <c r="H206" s="17">
        <f t="shared" si="28"/>
        <v>0.68888888888888899</v>
      </c>
      <c r="I206" s="7">
        <f>'RAW MONTHLY'!H206</f>
        <v>0.68888888888888899</v>
      </c>
      <c r="J206" s="8">
        <f>'RAW MONTHLY'!I206</f>
        <v>0.70694444444444438</v>
      </c>
      <c r="K206" s="235">
        <f t="shared" si="29"/>
        <v>0.70694444444444438</v>
      </c>
      <c r="L206" s="16">
        <f t="shared" si="30"/>
        <v>0.43333333333333335</v>
      </c>
      <c r="M206" s="16">
        <f t="shared" si="31"/>
        <v>7</v>
      </c>
      <c r="N206" s="236" t="str">
        <f t="shared" si="32"/>
        <v>7</v>
      </c>
      <c r="O206" s="16" t="str">
        <f>'RAW MONTHLY'!K206</f>
        <v>7MW</v>
      </c>
      <c r="P206" s="16" t="str">
        <f t="shared" si="33"/>
        <v>1</v>
      </c>
      <c r="Q206" s="241">
        <f>'RAW MONTHLY'!L206</f>
        <v>4010</v>
      </c>
      <c r="R206" s="248"/>
      <c r="S206" s="242">
        <f t="shared" si="34"/>
        <v>1737.6666666666667</v>
      </c>
      <c r="T206" s="6"/>
    </row>
    <row r="207" spans="1:20" ht="30" customHeight="1">
      <c r="A207" s="229">
        <f>'RAW MONTHLY'!A207</f>
        <v>44471</v>
      </c>
      <c r="B207" s="230" t="str">
        <f>'RAW MONTHLY'!C207</f>
        <v>OMI ADIO 33KV FDR</v>
      </c>
      <c r="C207" s="5" t="str">
        <f t="shared" si="27"/>
        <v>1</v>
      </c>
      <c r="D207" s="5" t="str">
        <f>'RAW MONTHLY'!E207</f>
        <v>EDC/F/O</v>
      </c>
      <c r="E207" s="5" t="str">
        <f t="shared" si="35"/>
        <v>EDC</v>
      </c>
      <c r="F207" s="6"/>
      <c r="G207" s="5"/>
      <c r="H207" s="17">
        <f t="shared" si="28"/>
        <v>0.68888888888888899</v>
      </c>
      <c r="I207" s="7">
        <f>'RAW MONTHLY'!H207</f>
        <v>0.68888888888888899</v>
      </c>
      <c r="J207" s="8">
        <f>'RAW MONTHLY'!I207</f>
        <v>0.72361111111111109</v>
      </c>
      <c r="K207" s="235">
        <f t="shared" si="29"/>
        <v>0.72361111111111109</v>
      </c>
      <c r="L207" s="16">
        <f t="shared" si="30"/>
        <v>0.83333333333333337</v>
      </c>
      <c r="M207" s="16">
        <f t="shared" si="31"/>
        <v>0</v>
      </c>
      <c r="N207" s="236" t="str">
        <f t="shared" si="32"/>
        <v>0</v>
      </c>
      <c r="O207" s="16" t="str">
        <f>'RAW MONTHLY'!K207</f>
        <v>0MW</v>
      </c>
      <c r="P207" s="16" t="str">
        <f t="shared" si="33"/>
        <v>1</v>
      </c>
      <c r="Q207" s="241">
        <f>'RAW MONTHLY'!L207</f>
        <v>9634</v>
      </c>
      <c r="R207" s="248"/>
      <c r="S207" s="242">
        <f t="shared" si="34"/>
        <v>8028.3333333333339</v>
      </c>
      <c r="T207" s="6"/>
    </row>
    <row r="208" spans="1:20" ht="30" customHeight="1">
      <c r="A208" s="229">
        <f>'RAW MONTHLY'!A208</f>
        <v>44471</v>
      </c>
      <c r="B208" s="230" t="str">
        <f>'RAW MONTHLY'!C208</f>
        <v>ERUWA TOWN 33KV FDR</v>
      </c>
      <c r="C208" s="5" t="str">
        <f t="shared" si="27"/>
        <v>1</v>
      </c>
      <c r="D208" s="5" t="str">
        <f>'RAW MONTHLY'!E208</f>
        <v>TCN/L/S</v>
      </c>
      <c r="E208" s="5" t="str">
        <f t="shared" si="35"/>
        <v>L/S</v>
      </c>
      <c r="F208" s="6"/>
      <c r="G208" s="5"/>
      <c r="H208" s="17">
        <f t="shared" si="28"/>
        <v>0.68888888888888899</v>
      </c>
      <c r="I208" s="7">
        <f>'RAW MONTHLY'!H208</f>
        <v>0.68888888888888899</v>
      </c>
      <c r="J208" s="8">
        <f>'RAW MONTHLY'!I208</f>
        <v>0.92291666666666661</v>
      </c>
      <c r="K208" s="235">
        <f t="shared" si="29"/>
        <v>0.92291666666666661</v>
      </c>
      <c r="L208" s="16">
        <f t="shared" si="30"/>
        <v>5.6166666666666671</v>
      </c>
      <c r="M208" s="16">
        <f t="shared" si="31"/>
        <v>0</v>
      </c>
      <c r="N208" s="236" t="str">
        <f t="shared" si="32"/>
        <v>0</v>
      </c>
      <c r="O208" s="16" t="str">
        <f>'RAW MONTHLY'!K208</f>
        <v>0MW</v>
      </c>
      <c r="P208" s="16" t="str">
        <f t="shared" si="33"/>
        <v>1</v>
      </c>
      <c r="Q208" s="241">
        <f>'RAW MONTHLY'!L208</f>
        <v>4000</v>
      </c>
      <c r="R208" s="244"/>
      <c r="S208" s="242">
        <f t="shared" si="34"/>
        <v>22466.666666666668</v>
      </c>
      <c r="T208" s="6"/>
    </row>
    <row r="209" spans="1:20" ht="30" customHeight="1">
      <c r="A209" s="229">
        <f>'RAW MONTHLY'!A209</f>
        <v>44471</v>
      </c>
      <c r="B209" s="230" t="str">
        <f>'RAW MONTHLY'!C209</f>
        <v>OMI ADIO 33KV FDR</v>
      </c>
      <c r="C209" s="5" t="str">
        <f t="shared" si="27"/>
        <v>1</v>
      </c>
      <c r="D209" s="5" t="str">
        <f>'RAW MONTHLY'!E209</f>
        <v>EDC/E/F</v>
      </c>
      <c r="E209" s="5" t="str">
        <f t="shared" si="35"/>
        <v>EDC</v>
      </c>
      <c r="F209" s="6"/>
      <c r="G209" s="5"/>
      <c r="H209" s="17">
        <f t="shared" si="28"/>
        <v>0.72916666666666663</v>
      </c>
      <c r="I209" s="7">
        <f>'RAW MONTHLY'!H209</f>
        <v>0.72916666666666663</v>
      </c>
      <c r="J209" s="8">
        <f>'RAW MONTHLY'!I209</f>
        <v>0.82430555555555562</v>
      </c>
      <c r="K209" s="235">
        <f t="shared" si="29"/>
        <v>0.82430555555555562</v>
      </c>
      <c r="L209" s="16">
        <f t="shared" si="30"/>
        <v>2.2833333333333332</v>
      </c>
      <c r="M209" s="16">
        <f t="shared" si="31"/>
        <v>5</v>
      </c>
      <c r="N209" s="236" t="str">
        <f t="shared" si="32"/>
        <v>5</v>
      </c>
      <c r="O209" s="16" t="str">
        <f>'RAW MONTHLY'!K209</f>
        <v>5MW</v>
      </c>
      <c r="P209" s="16" t="str">
        <f t="shared" si="33"/>
        <v>1</v>
      </c>
      <c r="Q209" s="241">
        <f>'RAW MONTHLY'!L209</f>
        <v>9634</v>
      </c>
      <c r="R209" s="248"/>
      <c r="S209" s="242">
        <f t="shared" si="34"/>
        <v>21997.633333333331</v>
      </c>
      <c r="T209" s="6"/>
    </row>
    <row r="210" spans="1:20" ht="30" customHeight="1">
      <c r="A210" s="229">
        <f>'RAW MONTHLY'!A210</f>
        <v>44471</v>
      </c>
      <c r="B210" s="230" t="str">
        <f>'RAW MONTHLY'!C210</f>
        <v>APATA 33KV FDR</v>
      </c>
      <c r="C210" s="5" t="str">
        <f t="shared" si="27"/>
        <v>1</v>
      </c>
      <c r="D210" s="5" t="str">
        <f>'RAW MONTHLY'!E210</f>
        <v>EDC/E/F</v>
      </c>
      <c r="E210" s="5" t="str">
        <f t="shared" si="35"/>
        <v>EDC</v>
      </c>
      <c r="F210" s="6"/>
      <c r="G210" s="5"/>
      <c r="H210" s="17">
        <f t="shared" si="28"/>
        <v>0.76666666666666661</v>
      </c>
      <c r="I210" s="7">
        <f>'RAW MONTHLY'!H210</f>
        <v>0.76666666666666661</v>
      </c>
      <c r="J210" s="8">
        <f>'RAW MONTHLY'!I210</f>
        <v>0.78819444444444453</v>
      </c>
      <c r="K210" s="235">
        <f t="shared" si="29"/>
        <v>0.78819444444444453</v>
      </c>
      <c r="L210" s="16">
        <f t="shared" si="30"/>
        <v>0.51666666666666672</v>
      </c>
      <c r="M210" s="16">
        <f t="shared" si="31"/>
        <v>5</v>
      </c>
      <c r="N210" s="236" t="str">
        <f t="shared" si="32"/>
        <v>5</v>
      </c>
      <c r="O210" s="16" t="str">
        <f>'RAW MONTHLY'!K210</f>
        <v>5MW</v>
      </c>
      <c r="P210" s="16" t="str">
        <f t="shared" si="33"/>
        <v>1</v>
      </c>
      <c r="Q210" s="241">
        <f>'RAW MONTHLY'!L210</f>
        <v>117</v>
      </c>
      <c r="R210" s="258"/>
      <c r="S210" s="242">
        <f t="shared" si="34"/>
        <v>60.45</v>
      </c>
      <c r="T210" s="6"/>
    </row>
    <row r="211" spans="1:20" ht="30" customHeight="1">
      <c r="A211" s="229">
        <f>'RAW MONTHLY'!A211</f>
        <v>44471</v>
      </c>
      <c r="B211" s="230" t="str">
        <f>'RAW MONTHLY'!C211</f>
        <v>APATA 33KV FDR</v>
      </c>
      <c r="C211" s="5" t="str">
        <f t="shared" si="27"/>
        <v>1</v>
      </c>
      <c r="D211" s="5" t="str">
        <f>'RAW MONTHLY'!E211</f>
        <v>EDC/E/F</v>
      </c>
      <c r="E211" s="5" t="str">
        <f t="shared" si="35"/>
        <v>EDC</v>
      </c>
      <c r="F211" s="6"/>
      <c r="G211" s="5"/>
      <c r="H211" s="17">
        <f t="shared" si="28"/>
        <v>0.80208333333333337</v>
      </c>
      <c r="I211" s="7">
        <f>'RAW MONTHLY'!H211</f>
        <v>0.80208333333333337</v>
      </c>
      <c r="J211" s="8">
        <f>'RAW MONTHLY'!I211</f>
        <v>0.99930555555555556</v>
      </c>
      <c r="K211" s="235">
        <f t="shared" si="29"/>
        <v>0.99930555555555556</v>
      </c>
      <c r="L211" s="16">
        <f t="shared" si="30"/>
        <v>4.7333333333333334</v>
      </c>
      <c r="M211" s="16">
        <f t="shared" si="31"/>
        <v>7</v>
      </c>
      <c r="N211" s="236" t="str">
        <f t="shared" si="32"/>
        <v>7</v>
      </c>
      <c r="O211" s="16" t="str">
        <f>'RAW MONTHLY'!K211</f>
        <v>7MW</v>
      </c>
      <c r="P211" s="16" t="str">
        <f t="shared" si="33"/>
        <v>0</v>
      </c>
      <c r="Q211" s="241">
        <f>'RAW MONTHLY'!L211</f>
        <v>0</v>
      </c>
      <c r="R211" s="258"/>
      <c r="S211" s="242">
        <f t="shared" si="34"/>
        <v>0</v>
      </c>
      <c r="T211" s="6"/>
    </row>
    <row r="212" spans="1:20" ht="30" customHeight="1">
      <c r="A212" s="229">
        <f>'RAW MONTHLY'!A212</f>
        <v>44471</v>
      </c>
      <c r="B212" s="230" t="str">
        <f>'RAW MONTHLY'!C212</f>
        <v>OMI ADIO 33KV FDR</v>
      </c>
      <c r="C212" s="5" t="str">
        <f t="shared" si="27"/>
        <v>1</v>
      </c>
      <c r="D212" s="5" t="str">
        <f>'RAW MONTHLY'!E212</f>
        <v>TCN/L/S</v>
      </c>
      <c r="E212" s="5" t="str">
        <f t="shared" si="35"/>
        <v>L/S</v>
      </c>
      <c r="F212" s="6"/>
      <c r="G212" s="5"/>
      <c r="H212" s="17">
        <f t="shared" si="28"/>
        <v>0.8520833333333333</v>
      </c>
      <c r="I212" s="7">
        <f>'RAW MONTHLY'!H212</f>
        <v>0.8520833333333333</v>
      </c>
      <c r="J212" s="8">
        <f>'RAW MONTHLY'!I212</f>
        <v>0.99930555555555556</v>
      </c>
      <c r="K212" s="235">
        <f t="shared" si="29"/>
        <v>0.99930555555555556</v>
      </c>
      <c r="L212" s="16">
        <f t="shared" si="30"/>
        <v>3.5333333333333332</v>
      </c>
      <c r="M212" s="16">
        <f t="shared" si="31"/>
        <v>10</v>
      </c>
      <c r="N212" s="236" t="str">
        <f t="shared" si="32"/>
        <v>10</v>
      </c>
      <c r="O212" s="16" t="str">
        <f>'RAW MONTHLY'!K212</f>
        <v>10MW</v>
      </c>
      <c r="P212" s="16" t="str">
        <f t="shared" si="33"/>
        <v>0</v>
      </c>
      <c r="Q212" s="241">
        <f>'RAW MONTHLY'!L212</f>
        <v>0</v>
      </c>
      <c r="R212" s="5"/>
      <c r="S212" s="242">
        <f t="shared" si="34"/>
        <v>0</v>
      </c>
      <c r="T212" s="43"/>
    </row>
    <row r="213" spans="1:20" ht="30" customHeight="1">
      <c r="A213" s="229">
        <f>'RAW MONTHLY'!A213</f>
        <v>44502</v>
      </c>
      <c r="B213" s="230" t="str">
        <f>'RAW MONTHLY'!C213</f>
        <v>LIBERTY 33KV</v>
      </c>
      <c r="C213" s="5" t="str">
        <f t="shared" si="27"/>
        <v>1</v>
      </c>
      <c r="D213" s="5" t="str">
        <f>'RAW MONTHLY'!E213</f>
        <v>TCN L/S</v>
      </c>
      <c r="E213" s="5" t="str">
        <f t="shared" si="35"/>
        <v>L/S</v>
      </c>
      <c r="F213" s="6"/>
      <c r="G213" s="5"/>
      <c r="H213" s="17">
        <f t="shared" si="28"/>
        <v>1.8055555555555557E-2</v>
      </c>
      <c r="I213" s="7">
        <f>'RAW MONTHLY'!H213</f>
        <v>1.8055555555555557E-2</v>
      </c>
      <c r="J213" s="8">
        <f>'RAW MONTHLY'!I213</f>
        <v>5.4166666666666669E-2</v>
      </c>
      <c r="K213" s="235">
        <f t="shared" si="29"/>
        <v>5.4166666666666669E-2</v>
      </c>
      <c r="L213" s="16">
        <f t="shared" si="30"/>
        <v>0.8666666666666667</v>
      </c>
      <c r="M213" s="16">
        <f t="shared" si="31"/>
        <v>8</v>
      </c>
      <c r="N213" s="236" t="str">
        <f t="shared" si="32"/>
        <v>8</v>
      </c>
      <c r="O213" s="16">
        <f>'RAW MONTHLY'!K213</f>
        <v>8</v>
      </c>
      <c r="P213" s="16" t="str">
        <f t="shared" si="33"/>
        <v>1</v>
      </c>
      <c r="Q213" s="241">
        <f>'RAW MONTHLY'!L213</f>
        <v>11</v>
      </c>
      <c r="R213" s="5"/>
      <c r="S213" s="242">
        <f t="shared" si="34"/>
        <v>9.5333333333333332</v>
      </c>
      <c r="T213" s="44"/>
    </row>
    <row r="214" spans="1:20" ht="30" customHeight="1">
      <c r="A214" s="229">
        <f>'RAW MONTHLY'!A214</f>
        <v>44502</v>
      </c>
      <c r="B214" s="230" t="str">
        <f>'RAW MONTHLY'!C214</f>
        <v>INDUSTRIAL 33KV</v>
      </c>
      <c r="C214" s="5" t="str">
        <f t="shared" si="27"/>
        <v>1</v>
      </c>
      <c r="D214" s="5" t="str">
        <f>'RAW MONTHLY'!E214</f>
        <v>EDC F/O</v>
      </c>
      <c r="E214" s="5" t="str">
        <f t="shared" si="35"/>
        <v>EDC</v>
      </c>
      <c r="F214" s="6"/>
      <c r="G214" s="5"/>
      <c r="H214" s="17">
        <f t="shared" si="28"/>
        <v>0.34583333333333338</v>
      </c>
      <c r="I214" s="7">
        <f>'RAW MONTHLY'!H214</f>
        <v>0.34583333333333338</v>
      </c>
      <c r="J214" s="8">
        <f>'RAW MONTHLY'!I214</f>
        <v>0.3576388888888889</v>
      </c>
      <c r="K214" s="235">
        <f t="shared" si="29"/>
        <v>0.3576388888888889</v>
      </c>
      <c r="L214" s="16">
        <f t="shared" si="30"/>
        <v>0.28333333333333333</v>
      </c>
      <c r="M214" s="16">
        <f t="shared" si="31"/>
        <v>5</v>
      </c>
      <c r="N214" s="236" t="str">
        <f t="shared" si="32"/>
        <v>5</v>
      </c>
      <c r="O214" s="16">
        <f>'RAW MONTHLY'!K214</f>
        <v>5</v>
      </c>
      <c r="P214" s="16" t="str">
        <f t="shared" si="33"/>
        <v>1</v>
      </c>
      <c r="Q214" s="241">
        <f>'RAW MONTHLY'!L214</f>
        <v>25</v>
      </c>
      <c r="R214" s="5"/>
      <c r="S214" s="242">
        <f t="shared" si="34"/>
        <v>7.083333333333333</v>
      </c>
      <c r="T214" s="44"/>
    </row>
    <row r="215" spans="1:20" ht="30" customHeight="1">
      <c r="A215" s="229">
        <f>'RAW MONTHLY'!A215</f>
        <v>44502</v>
      </c>
      <c r="B215" s="230" t="str">
        <f>'RAW MONTHLY'!C215</f>
        <v>INTERCHANGE 33KV</v>
      </c>
      <c r="C215" s="5" t="str">
        <f t="shared" si="27"/>
        <v>1</v>
      </c>
      <c r="D215" s="5" t="str">
        <f>'RAW MONTHLY'!E215</f>
        <v>TCN L/S</v>
      </c>
      <c r="E215" s="5" t="str">
        <f t="shared" si="35"/>
        <v>L/S</v>
      </c>
      <c r="F215" s="6"/>
      <c r="G215" s="5"/>
      <c r="H215" s="17">
        <f t="shared" si="28"/>
        <v>0.42499999999999999</v>
      </c>
      <c r="I215" s="7">
        <f>'RAW MONTHLY'!H215</f>
        <v>0.42499999999999999</v>
      </c>
      <c r="J215" s="8">
        <f>'RAW MONTHLY'!I215</f>
        <v>0.44305555555555554</v>
      </c>
      <c r="K215" s="235">
        <f t="shared" si="29"/>
        <v>0.44305555555555554</v>
      </c>
      <c r="L215" s="16">
        <f t="shared" si="30"/>
        <v>0.43333333333333335</v>
      </c>
      <c r="M215" s="16">
        <f t="shared" si="31"/>
        <v>16</v>
      </c>
      <c r="N215" s="236" t="str">
        <f t="shared" si="32"/>
        <v>16</v>
      </c>
      <c r="O215" s="16">
        <f>'RAW MONTHLY'!K215</f>
        <v>16</v>
      </c>
      <c r="P215" s="16" t="str">
        <f t="shared" si="33"/>
        <v>1</v>
      </c>
      <c r="Q215" s="241">
        <f>'RAW MONTHLY'!L215</f>
        <v>492</v>
      </c>
      <c r="R215" s="5"/>
      <c r="S215" s="242">
        <f t="shared" si="34"/>
        <v>213.20000000000002</v>
      </c>
      <c r="T215" s="44"/>
    </row>
    <row r="216" spans="1:20" ht="30" customHeight="1">
      <c r="A216" s="229">
        <f>'RAW MONTHLY'!A216</f>
        <v>44502</v>
      </c>
      <c r="B216" s="230" t="str">
        <f>'RAW MONTHLY'!C216</f>
        <v>INDUSTRIAL 33KV</v>
      </c>
      <c r="C216" s="5" t="str">
        <f t="shared" si="27"/>
        <v>1</v>
      </c>
      <c r="D216" s="5" t="str">
        <f>'RAW MONTHLY'!E216</f>
        <v>EDC F/O</v>
      </c>
      <c r="E216" s="5" t="str">
        <f t="shared" si="35"/>
        <v>EDC</v>
      </c>
      <c r="F216" s="6"/>
      <c r="G216" s="5"/>
      <c r="H216" s="17">
        <f t="shared" si="28"/>
        <v>0.43888888888888888</v>
      </c>
      <c r="I216" s="7">
        <f>'RAW MONTHLY'!H216</f>
        <v>0.43888888888888888</v>
      </c>
      <c r="J216" s="8">
        <f>'RAW MONTHLY'!I216</f>
        <v>0.44097222222222227</v>
      </c>
      <c r="K216" s="235">
        <f t="shared" si="29"/>
        <v>0.44097222222222227</v>
      </c>
      <c r="L216" s="16">
        <f t="shared" si="30"/>
        <v>0.05</v>
      </c>
      <c r="M216" s="16">
        <f t="shared" si="31"/>
        <v>5</v>
      </c>
      <c r="N216" s="236" t="str">
        <f t="shared" si="32"/>
        <v>5</v>
      </c>
      <c r="O216" s="16">
        <f>'RAW MONTHLY'!K216</f>
        <v>5</v>
      </c>
      <c r="P216" s="16" t="str">
        <f t="shared" si="33"/>
        <v>1</v>
      </c>
      <c r="Q216" s="241">
        <f>'RAW MONTHLY'!L216</f>
        <v>25</v>
      </c>
      <c r="R216" s="5"/>
      <c r="S216" s="242">
        <f t="shared" si="34"/>
        <v>1.25</v>
      </c>
      <c r="T216" s="43"/>
    </row>
    <row r="217" spans="1:20" ht="30" customHeight="1">
      <c r="A217" s="229">
        <f>'RAW MONTHLY'!A217</f>
        <v>44502</v>
      </c>
      <c r="B217" s="230" t="str">
        <f>'RAW MONTHLY'!C217</f>
        <v>INDUSTRIAL 33KV</v>
      </c>
      <c r="C217" s="5" t="str">
        <f t="shared" si="27"/>
        <v>1</v>
      </c>
      <c r="D217" s="5" t="str">
        <f>'RAW MONTHLY'!E217</f>
        <v>EDC F/O</v>
      </c>
      <c r="E217" s="5" t="str">
        <f t="shared" si="35"/>
        <v>EDC</v>
      </c>
      <c r="F217" s="6"/>
      <c r="G217" s="5"/>
      <c r="H217" s="17">
        <f t="shared" si="28"/>
        <v>0.51250000000000007</v>
      </c>
      <c r="I217" s="7">
        <f>'RAW MONTHLY'!H217</f>
        <v>0.51250000000000007</v>
      </c>
      <c r="J217" s="8">
        <f>'RAW MONTHLY'!I217</f>
        <v>0.51736111111111105</v>
      </c>
      <c r="K217" s="235">
        <f t="shared" si="29"/>
        <v>0.51736111111111105</v>
      </c>
      <c r="L217" s="16">
        <f t="shared" si="30"/>
        <v>0.11666666666666667</v>
      </c>
      <c r="M217" s="16">
        <f t="shared" si="31"/>
        <v>5</v>
      </c>
      <c r="N217" s="236" t="str">
        <f t="shared" si="32"/>
        <v>5</v>
      </c>
      <c r="O217" s="16">
        <f>'RAW MONTHLY'!K217</f>
        <v>5</v>
      </c>
      <c r="P217" s="16" t="str">
        <f t="shared" si="33"/>
        <v>1</v>
      </c>
      <c r="Q217" s="241">
        <f>'RAW MONTHLY'!L217</f>
        <v>25</v>
      </c>
      <c r="R217" s="5"/>
      <c r="S217" s="242">
        <f t="shared" si="34"/>
        <v>2.9166666666666665</v>
      </c>
      <c r="T217" s="43"/>
    </row>
    <row r="218" spans="1:20" ht="30" customHeight="1">
      <c r="A218" s="229">
        <f>'RAW MONTHLY'!A218</f>
        <v>44502</v>
      </c>
      <c r="B218" s="230" t="str">
        <f>'RAW MONTHLY'!C218</f>
        <v>INTERCHANGE 33KV</v>
      </c>
      <c r="C218" s="5" t="str">
        <f t="shared" si="27"/>
        <v>1</v>
      </c>
      <c r="D218" s="5" t="str">
        <f>'RAW MONTHLY'!E218</f>
        <v>EDC F/O</v>
      </c>
      <c r="E218" s="5" t="str">
        <f t="shared" si="35"/>
        <v>EDC</v>
      </c>
      <c r="F218" s="6"/>
      <c r="G218" s="5"/>
      <c r="H218" s="17">
        <f t="shared" si="28"/>
        <v>0.59583333333333333</v>
      </c>
      <c r="I218" s="7">
        <f>'RAW MONTHLY'!H218</f>
        <v>0.59583333333333333</v>
      </c>
      <c r="J218" s="8">
        <f>'RAW MONTHLY'!I218</f>
        <v>0.60277777777777775</v>
      </c>
      <c r="K218" s="235">
        <f t="shared" si="29"/>
        <v>0.60277777777777775</v>
      </c>
      <c r="L218" s="16">
        <f t="shared" si="30"/>
        <v>0.16666666666666666</v>
      </c>
      <c r="M218" s="16">
        <f t="shared" si="31"/>
        <v>15</v>
      </c>
      <c r="N218" s="236" t="str">
        <f t="shared" si="32"/>
        <v>15</v>
      </c>
      <c r="O218" s="16">
        <f>'RAW MONTHLY'!K218</f>
        <v>15</v>
      </c>
      <c r="P218" s="16" t="str">
        <f t="shared" si="33"/>
        <v>1</v>
      </c>
      <c r="Q218" s="241">
        <f>'RAW MONTHLY'!L218</f>
        <v>492</v>
      </c>
      <c r="R218" s="5"/>
      <c r="S218" s="242">
        <f t="shared" si="34"/>
        <v>82</v>
      </c>
      <c r="T218" s="43"/>
    </row>
    <row r="219" spans="1:20" ht="30" customHeight="1">
      <c r="A219" s="229">
        <f>'RAW MONTHLY'!A219</f>
        <v>44502</v>
      </c>
      <c r="B219" s="230" t="str">
        <f>'RAW MONTHLY'!C219</f>
        <v>INTERCHANGE 33KV</v>
      </c>
      <c r="C219" s="5" t="str">
        <f t="shared" si="27"/>
        <v>1</v>
      </c>
      <c r="D219" s="5" t="str">
        <f>'RAW MONTHLY'!E219</f>
        <v>EDC F/O</v>
      </c>
      <c r="E219" s="5" t="str">
        <f t="shared" si="35"/>
        <v>EDC</v>
      </c>
      <c r="F219" s="6"/>
      <c r="G219" s="6"/>
      <c r="H219" s="17">
        <f t="shared" si="28"/>
        <v>0.66111111111111109</v>
      </c>
      <c r="I219" s="7">
        <f>'RAW MONTHLY'!H219</f>
        <v>0.66111111111111109</v>
      </c>
      <c r="J219" s="8">
        <f>'RAW MONTHLY'!I219</f>
        <v>0.69444444444444453</v>
      </c>
      <c r="K219" s="235">
        <f t="shared" si="29"/>
        <v>0.69444444444444453</v>
      </c>
      <c r="L219" s="16">
        <f t="shared" si="30"/>
        <v>0.8</v>
      </c>
      <c r="M219" s="16">
        <f t="shared" si="31"/>
        <v>8</v>
      </c>
      <c r="N219" s="236" t="str">
        <f t="shared" si="32"/>
        <v>8</v>
      </c>
      <c r="O219" s="16">
        <f>'RAW MONTHLY'!K219</f>
        <v>8</v>
      </c>
      <c r="P219" s="16" t="str">
        <f t="shared" si="33"/>
        <v>1</v>
      </c>
      <c r="Q219" s="241">
        <f>'RAW MONTHLY'!L219</f>
        <v>492</v>
      </c>
      <c r="R219" s="248"/>
      <c r="S219" s="242">
        <f t="shared" si="34"/>
        <v>393.6</v>
      </c>
      <c r="T219" s="37"/>
    </row>
    <row r="220" spans="1:20" ht="30" customHeight="1">
      <c r="A220" s="229">
        <f>'RAW MONTHLY'!A220</f>
        <v>44502</v>
      </c>
      <c r="B220" s="230" t="str">
        <f>'RAW MONTHLY'!C220</f>
        <v>LIBERTY 33KV</v>
      </c>
      <c r="C220" s="5" t="str">
        <f t="shared" si="27"/>
        <v>1</v>
      </c>
      <c r="D220" s="5" t="str">
        <f>'RAW MONTHLY'!E220</f>
        <v>TCN L/S</v>
      </c>
      <c r="E220" s="5" t="str">
        <f t="shared" si="35"/>
        <v>L/S</v>
      </c>
      <c r="F220" s="6"/>
      <c r="G220" s="6"/>
      <c r="H220" s="17">
        <f t="shared" si="28"/>
        <v>0.67638888888888893</v>
      </c>
      <c r="I220" s="7">
        <f>'RAW MONTHLY'!H220</f>
        <v>0.67638888888888893</v>
      </c>
      <c r="J220" s="8">
        <f>'RAW MONTHLY'!I220</f>
        <v>0.69652777777777775</v>
      </c>
      <c r="K220" s="235">
        <f t="shared" si="29"/>
        <v>0.69652777777777775</v>
      </c>
      <c r="L220" s="16">
        <f t="shared" si="30"/>
        <v>0.48333333333333339</v>
      </c>
      <c r="M220" s="16">
        <f t="shared" si="31"/>
        <v>6</v>
      </c>
      <c r="N220" s="236" t="str">
        <f t="shared" si="32"/>
        <v>6</v>
      </c>
      <c r="O220" s="16">
        <f>'RAW MONTHLY'!K220</f>
        <v>6</v>
      </c>
      <c r="P220" s="16" t="str">
        <f t="shared" si="33"/>
        <v>1</v>
      </c>
      <c r="Q220" s="241">
        <f>'RAW MONTHLY'!L220</f>
        <v>11</v>
      </c>
      <c r="R220" s="248"/>
      <c r="S220" s="242">
        <f t="shared" si="34"/>
        <v>5.3166666666666673</v>
      </c>
      <c r="T220" s="37"/>
    </row>
    <row r="221" spans="1:20" ht="30" customHeight="1">
      <c r="A221" s="229">
        <f>'RAW MONTHLY'!A221</f>
        <v>44502</v>
      </c>
      <c r="B221" s="230" t="str">
        <f>'RAW MONTHLY'!C221</f>
        <v>ROM 33KV</v>
      </c>
      <c r="C221" s="5" t="str">
        <f t="shared" si="27"/>
        <v/>
      </c>
      <c r="D221" s="5" t="str">
        <f>'RAW MONTHLY'!E221</f>
        <v>EDC F/O</v>
      </c>
      <c r="E221" s="5" t="str">
        <f t="shared" si="35"/>
        <v>EDC</v>
      </c>
      <c r="F221" s="6"/>
      <c r="G221" s="6"/>
      <c r="H221" s="17">
        <f t="shared" si="28"/>
        <v>0</v>
      </c>
      <c r="I221" s="7">
        <f>'RAW MONTHLY'!H221</f>
        <v>0</v>
      </c>
      <c r="J221" s="8">
        <f>'RAW MONTHLY'!I221</f>
        <v>0.4861111111111111</v>
      </c>
      <c r="K221" s="235">
        <f t="shared" si="29"/>
        <v>0.4861111111111111</v>
      </c>
      <c r="L221" s="16">
        <f t="shared" si="30"/>
        <v>11.666666666666666</v>
      </c>
      <c r="M221" s="16">
        <f t="shared" si="31"/>
        <v>2.4</v>
      </c>
      <c r="N221" s="236" t="str">
        <f t="shared" si="32"/>
        <v>2.4</v>
      </c>
      <c r="O221" s="16">
        <f>'RAW MONTHLY'!K221</f>
        <v>2.4</v>
      </c>
      <c r="P221" s="16" t="str">
        <f t="shared" si="33"/>
        <v>1</v>
      </c>
      <c r="Q221" s="241">
        <f>'RAW MONTHLY'!L221</f>
        <v>14</v>
      </c>
      <c r="R221" s="248"/>
      <c r="S221" s="242">
        <f t="shared" si="34"/>
        <v>163.33333333333331</v>
      </c>
      <c r="T221" s="37"/>
    </row>
    <row r="222" spans="1:20" ht="30" customHeight="1">
      <c r="A222" s="229">
        <f>'RAW MONTHLY'!A222</f>
        <v>44502</v>
      </c>
      <c r="B222" s="230" t="str">
        <f>'RAW MONTHLY'!C222</f>
        <v>ROM 33KV</v>
      </c>
      <c r="C222" s="5" t="str">
        <f t="shared" si="27"/>
        <v>1</v>
      </c>
      <c r="D222" s="5" t="str">
        <f>'RAW MONTHLY'!E222</f>
        <v>EDC F/O</v>
      </c>
      <c r="E222" s="5" t="str">
        <f t="shared" si="35"/>
        <v>EDC</v>
      </c>
      <c r="F222" s="6"/>
      <c r="G222" s="6"/>
      <c r="H222" s="17">
        <f t="shared" si="28"/>
        <v>0.59583333333333333</v>
      </c>
      <c r="I222" s="7">
        <f>'RAW MONTHLY'!H222</f>
        <v>0.59583333333333333</v>
      </c>
      <c r="J222" s="8">
        <f>'RAW MONTHLY'!I222</f>
        <v>0.65277777777777779</v>
      </c>
      <c r="K222" s="235">
        <f t="shared" si="29"/>
        <v>0.65277777777777779</v>
      </c>
      <c r="L222" s="16">
        <f t="shared" si="30"/>
        <v>1.3666666666666667</v>
      </c>
      <c r="M222" s="16">
        <f t="shared" si="31"/>
        <v>1.6</v>
      </c>
      <c r="N222" s="236" t="str">
        <f t="shared" si="32"/>
        <v>1.6</v>
      </c>
      <c r="O222" s="16">
        <f>'RAW MONTHLY'!K222</f>
        <v>1.6</v>
      </c>
      <c r="P222" s="16" t="str">
        <f t="shared" si="33"/>
        <v>1</v>
      </c>
      <c r="Q222" s="241">
        <f>'RAW MONTHLY'!L222</f>
        <v>14</v>
      </c>
      <c r="R222" s="248"/>
      <c r="S222" s="242">
        <f t="shared" si="34"/>
        <v>19.133333333333333</v>
      </c>
      <c r="T222" s="37"/>
    </row>
    <row r="223" spans="1:20" ht="30" customHeight="1">
      <c r="A223" s="229">
        <f>'RAW MONTHLY'!A223</f>
        <v>44502</v>
      </c>
      <c r="B223" s="230" t="str">
        <f>'RAW MONTHLY'!C223</f>
        <v>ROM 33KV</v>
      </c>
      <c r="C223" s="5" t="str">
        <f t="shared" si="27"/>
        <v>1</v>
      </c>
      <c r="D223" s="5" t="str">
        <f>'RAW MONTHLY'!E223</f>
        <v>EDC F/O</v>
      </c>
      <c r="E223" s="5" t="str">
        <f t="shared" si="35"/>
        <v>EDC</v>
      </c>
      <c r="F223" s="6"/>
      <c r="G223" s="6"/>
      <c r="H223" s="17">
        <f t="shared" si="28"/>
        <v>0.66111111111111109</v>
      </c>
      <c r="I223" s="7">
        <f>'RAW MONTHLY'!H223</f>
        <v>0.66111111111111109</v>
      </c>
      <c r="J223" s="8">
        <f>'RAW MONTHLY'!I223</f>
        <v>0.99930555555555556</v>
      </c>
      <c r="K223" s="235">
        <f t="shared" si="29"/>
        <v>0.99930555555555556</v>
      </c>
      <c r="L223" s="16">
        <f t="shared" si="30"/>
        <v>8.1166666666666671</v>
      </c>
      <c r="M223" s="16">
        <f t="shared" si="31"/>
        <v>1.8</v>
      </c>
      <c r="N223" s="236" t="str">
        <f t="shared" si="32"/>
        <v>1.8</v>
      </c>
      <c r="O223" s="16">
        <f>'RAW MONTHLY'!K223</f>
        <v>1.8</v>
      </c>
      <c r="P223" s="16" t="str">
        <f t="shared" si="33"/>
        <v>0</v>
      </c>
      <c r="Q223" s="241">
        <f>'RAW MONTHLY'!L223</f>
        <v>0</v>
      </c>
      <c r="R223" s="247"/>
      <c r="S223" s="242">
        <f t="shared" si="34"/>
        <v>0</v>
      </c>
      <c r="T223" s="37"/>
    </row>
    <row r="224" spans="1:20" ht="30" customHeight="1">
      <c r="A224" s="229">
        <f>'RAW MONTHLY'!A224</f>
        <v>44237</v>
      </c>
      <c r="B224" s="230" t="str">
        <f>'RAW MONTHLY'!C224</f>
        <v>APETE 33KV</v>
      </c>
      <c r="C224" s="5" t="str">
        <f t="shared" si="27"/>
        <v/>
      </c>
      <c r="D224" s="5" t="str">
        <f>'RAW MONTHLY'!E224</f>
        <v>EDC F/O</v>
      </c>
      <c r="E224" s="5" t="str">
        <f t="shared" si="35"/>
        <v>EDC</v>
      </c>
      <c r="F224" s="6"/>
      <c r="G224" s="6"/>
      <c r="H224" s="17">
        <f t="shared" si="28"/>
        <v>0</v>
      </c>
      <c r="I224" s="7">
        <f>'RAW MONTHLY'!H224</f>
        <v>0</v>
      </c>
      <c r="J224" s="8">
        <f>'RAW MONTHLY'!I224</f>
        <v>0.7631944444444444</v>
      </c>
      <c r="K224" s="235">
        <f t="shared" si="29"/>
        <v>0.7631944444444444</v>
      </c>
      <c r="L224" s="16">
        <f t="shared" si="30"/>
        <v>18.316666666666666</v>
      </c>
      <c r="M224" s="16">
        <f t="shared" si="31"/>
        <v>7.5</v>
      </c>
      <c r="N224" s="236" t="str">
        <f t="shared" si="32"/>
        <v>7.5</v>
      </c>
      <c r="O224" s="16">
        <f>'RAW MONTHLY'!K224</f>
        <v>7.5</v>
      </c>
      <c r="P224" s="16" t="str">
        <f t="shared" si="33"/>
        <v>1</v>
      </c>
      <c r="Q224" s="241">
        <f>'RAW MONTHLY'!L224</f>
        <v>9306</v>
      </c>
      <c r="R224" s="247"/>
      <c r="S224" s="242">
        <f t="shared" si="34"/>
        <v>170454.9</v>
      </c>
      <c r="T224" s="37"/>
    </row>
    <row r="225" spans="1:20" ht="30" customHeight="1">
      <c r="A225" s="229">
        <f>'RAW MONTHLY'!A225</f>
        <v>44238</v>
      </c>
      <c r="B225" s="230" t="str">
        <f>'RAW MONTHLY'!C225</f>
        <v>AGODI 1 33KV</v>
      </c>
      <c r="C225" s="5" t="str">
        <f t="shared" si="27"/>
        <v>1</v>
      </c>
      <c r="D225" s="5" t="str">
        <f>'RAW MONTHLY'!E225</f>
        <v>EDC F/O</v>
      </c>
      <c r="E225" s="5" t="str">
        <f t="shared" si="35"/>
        <v>EDC</v>
      </c>
      <c r="F225" s="6"/>
      <c r="G225" s="6"/>
      <c r="H225" s="17">
        <f t="shared" si="28"/>
        <v>0.28750000000000003</v>
      </c>
      <c r="I225" s="7">
        <f>'RAW MONTHLY'!H225</f>
        <v>0.28750000000000003</v>
      </c>
      <c r="J225" s="8">
        <f>'RAW MONTHLY'!I225</f>
        <v>0.29583333333333334</v>
      </c>
      <c r="K225" s="235">
        <f t="shared" si="29"/>
        <v>0.29583333333333334</v>
      </c>
      <c r="L225" s="16">
        <f t="shared" si="30"/>
        <v>0.2</v>
      </c>
      <c r="M225" s="16">
        <f t="shared" si="31"/>
        <v>7.5</v>
      </c>
      <c r="N225" s="236" t="str">
        <f t="shared" si="32"/>
        <v>7.5</v>
      </c>
      <c r="O225" s="16">
        <f>'RAW MONTHLY'!K225</f>
        <v>7.5</v>
      </c>
      <c r="P225" s="16" t="str">
        <f t="shared" si="33"/>
        <v>1</v>
      </c>
      <c r="Q225" s="241">
        <f>'RAW MONTHLY'!L225</f>
        <v>2</v>
      </c>
      <c r="R225" s="247"/>
      <c r="S225" s="242">
        <f t="shared" si="34"/>
        <v>0.4</v>
      </c>
      <c r="T225" s="37"/>
    </row>
    <row r="226" spans="1:20" ht="30" customHeight="1">
      <c r="A226" s="229">
        <f>'RAW MONTHLY'!A226</f>
        <v>44238</v>
      </c>
      <c r="B226" s="230" t="str">
        <f>'RAW MONTHLY'!C226</f>
        <v>MINISTER 33KV</v>
      </c>
      <c r="C226" s="5" t="str">
        <f t="shared" si="27"/>
        <v>1</v>
      </c>
      <c r="D226" s="5" t="str">
        <f>'RAW MONTHLY'!E226</f>
        <v>EDC F/O</v>
      </c>
      <c r="E226" s="5" t="str">
        <f t="shared" si="35"/>
        <v>EDC</v>
      </c>
      <c r="F226" s="5"/>
      <c r="G226" s="5"/>
      <c r="H226" s="17">
        <f t="shared" si="28"/>
        <v>0.4201388888888889</v>
      </c>
      <c r="I226" s="7">
        <f>'RAW MONTHLY'!H226</f>
        <v>0.4201388888888889</v>
      </c>
      <c r="J226" s="8">
        <f>'RAW MONTHLY'!I226</f>
        <v>0.7104166666666667</v>
      </c>
      <c r="K226" s="235">
        <f t="shared" si="29"/>
        <v>0.7104166666666667</v>
      </c>
      <c r="L226" s="16">
        <f t="shared" si="30"/>
        <v>6.9666666666666668</v>
      </c>
      <c r="M226" s="16">
        <f t="shared" si="31"/>
        <v>0.1</v>
      </c>
      <c r="N226" s="236" t="str">
        <f t="shared" si="32"/>
        <v>0.1</v>
      </c>
      <c r="O226" s="16">
        <f>'RAW MONTHLY'!K226</f>
        <v>0.1</v>
      </c>
      <c r="P226" s="16" t="str">
        <f t="shared" si="33"/>
        <v>1</v>
      </c>
      <c r="Q226" s="241">
        <f>'RAW MONTHLY'!L226</f>
        <v>1065</v>
      </c>
      <c r="R226" s="249"/>
      <c r="S226" s="242">
        <f t="shared" si="34"/>
        <v>7419.5</v>
      </c>
      <c r="T226" s="30"/>
    </row>
    <row r="227" spans="1:20" ht="30" customHeight="1">
      <c r="A227" s="229">
        <f>'RAW MONTHLY'!A227</f>
        <v>44238</v>
      </c>
      <c r="B227" s="230" t="str">
        <f>'RAW MONTHLY'!C227</f>
        <v>AGODI 2 33KV</v>
      </c>
      <c r="C227" s="5" t="str">
        <f t="shared" si="27"/>
        <v>1</v>
      </c>
      <c r="D227" s="5" t="str">
        <f>'RAW MONTHLY'!E227</f>
        <v>EDC P/O</v>
      </c>
      <c r="E227" s="5" t="str">
        <f t="shared" si="35"/>
        <v>EDC</v>
      </c>
      <c r="F227" s="5"/>
      <c r="G227" s="5"/>
      <c r="H227" s="17">
        <f t="shared" si="28"/>
        <v>0.54513888888888895</v>
      </c>
      <c r="I227" s="7">
        <f>'RAW MONTHLY'!H227</f>
        <v>0.54513888888888895</v>
      </c>
      <c r="J227" s="8">
        <f>'RAW MONTHLY'!I227</f>
        <v>0.67847222222222225</v>
      </c>
      <c r="K227" s="235">
        <f t="shared" si="29"/>
        <v>0.67847222222222225</v>
      </c>
      <c r="L227" s="16">
        <f t="shared" si="30"/>
        <v>3.2</v>
      </c>
      <c r="M227" s="16">
        <f t="shared" si="31"/>
        <v>5.4</v>
      </c>
      <c r="N227" s="236" t="str">
        <f t="shared" si="32"/>
        <v>5.4</v>
      </c>
      <c r="O227" s="16">
        <f>'RAW MONTHLY'!K227</f>
        <v>5.4</v>
      </c>
      <c r="P227" s="16" t="str">
        <f t="shared" si="33"/>
        <v>1</v>
      </c>
      <c r="Q227" s="241">
        <f>'RAW MONTHLY'!L227</f>
        <v>6</v>
      </c>
      <c r="R227" s="249"/>
      <c r="S227" s="242">
        <f t="shared" si="34"/>
        <v>19.200000000000003</v>
      </c>
      <c r="T227" s="30"/>
    </row>
    <row r="228" spans="1:20" ht="30" customHeight="1">
      <c r="A228" s="229">
        <f>'RAW MONTHLY'!A228</f>
        <v>44238</v>
      </c>
      <c r="B228" s="230" t="str">
        <f>'RAW MONTHLY'!C228</f>
        <v>ELEYELE 33KV</v>
      </c>
      <c r="C228" s="5" t="str">
        <f t="shared" si="27"/>
        <v>1</v>
      </c>
      <c r="D228" s="5" t="str">
        <f>'RAW MONTHLY'!E228</f>
        <v>TCN L/S</v>
      </c>
      <c r="E228" s="5" t="str">
        <f t="shared" si="35"/>
        <v>L/S</v>
      </c>
      <c r="F228" s="5"/>
      <c r="G228" s="5"/>
      <c r="H228" s="17">
        <f t="shared" si="28"/>
        <v>0.84236111111111101</v>
      </c>
      <c r="I228" s="7">
        <f>'RAW MONTHLY'!H228</f>
        <v>0.84236111111111101</v>
      </c>
      <c r="J228" s="8">
        <f>'RAW MONTHLY'!I228</f>
        <v>0.87638888888888899</v>
      </c>
      <c r="K228" s="235">
        <f t="shared" si="29"/>
        <v>0.87638888888888899</v>
      </c>
      <c r="L228" s="16">
        <f t="shared" si="30"/>
        <v>0.81666666666666665</v>
      </c>
      <c r="M228" s="16">
        <f t="shared" si="31"/>
        <v>13</v>
      </c>
      <c r="N228" s="236" t="str">
        <f t="shared" si="32"/>
        <v>13</v>
      </c>
      <c r="O228" s="16">
        <f>'RAW MONTHLY'!K228</f>
        <v>13</v>
      </c>
      <c r="P228" s="16" t="str">
        <f t="shared" si="33"/>
        <v>1</v>
      </c>
      <c r="Q228" s="241">
        <f>'RAW MONTHLY'!L228</f>
        <v>33</v>
      </c>
      <c r="R228" s="249"/>
      <c r="S228" s="242">
        <f t="shared" si="34"/>
        <v>26.95</v>
      </c>
      <c r="T228" s="30"/>
    </row>
    <row r="229" spans="1:20" ht="30" customHeight="1">
      <c r="A229" s="229">
        <f>'RAW MONTHLY'!A229</f>
        <v>44238</v>
      </c>
      <c r="B229" s="230" t="str">
        <f>'RAW MONTHLY'!C229</f>
        <v>APETE 33KV</v>
      </c>
      <c r="C229" s="5" t="str">
        <f t="shared" si="27"/>
        <v>1</v>
      </c>
      <c r="D229" s="5" t="str">
        <f>'RAW MONTHLY'!E229</f>
        <v>EDC F/O</v>
      </c>
      <c r="E229" s="5" t="str">
        <f t="shared" si="35"/>
        <v>EDC</v>
      </c>
      <c r="F229" s="257"/>
      <c r="G229" s="257"/>
      <c r="H229" s="17">
        <f t="shared" si="28"/>
        <v>0.84236111111111101</v>
      </c>
      <c r="I229" s="7">
        <f>'RAW MONTHLY'!H229</f>
        <v>0.84236111111111101</v>
      </c>
      <c r="J229" s="8">
        <f>'RAW MONTHLY'!I229</f>
        <v>0.99930555555555556</v>
      </c>
      <c r="K229" s="235">
        <f t="shared" si="29"/>
        <v>0.99930555555555556</v>
      </c>
      <c r="L229" s="16">
        <f t="shared" si="30"/>
        <v>3.7666666666666666</v>
      </c>
      <c r="M229" s="16">
        <f t="shared" si="31"/>
        <v>9.5</v>
      </c>
      <c r="N229" s="236" t="str">
        <f t="shared" si="32"/>
        <v>9.5</v>
      </c>
      <c r="O229" s="16">
        <f>'RAW MONTHLY'!K229</f>
        <v>9.5</v>
      </c>
      <c r="P229" s="16" t="str">
        <f t="shared" si="33"/>
        <v>0</v>
      </c>
      <c r="Q229" s="241">
        <f>'RAW MONTHLY'!L229</f>
        <v>0</v>
      </c>
      <c r="R229" s="247"/>
      <c r="S229" s="242">
        <f t="shared" si="34"/>
        <v>0</v>
      </c>
      <c r="T229" s="30"/>
    </row>
    <row r="230" spans="1:20" ht="30" customHeight="1">
      <c r="A230" s="229">
        <f>'RAW MONTHLY'!A230</f>
        <v>44502</v>
      </c>
      <c r="B230" s="230" t="str">
        <f>'RAW MONTHLY'!C230</f>
        <v>APATA 33KV FDR</v>
      </c>
      <c r="C230" s="5" t="str">
        <f t="shared" si="27"/>
        <v/>
      </c>
      <c r="D230" s="5" t="str">
        <f>'RAW MONTHLY'!E230</f>
        <v>EDC/E/F</v>
      </c>
      <c r="E230" s="5" t="str">
        <f t="shared" si="35"/>
        <v>EDC</v>
      </c>
      <c r="F230" s="6"/>
      <c r="G230" s="6"/>
      <c r="H230" s="17">
        <f t="shared" si="28"/>
        <v>0</v>
      </c>
      <c r="I230" s="7">
        <f>'RAW MONTHLY'!H230</f>
        <v>0</v>
      </c>
      <c r="J230" s="8">
        <f>'RAW MONTHLY'!I230</f>
        <v>0.4916666666666667</v>
      </c>
      <c r="K230" s="235">
        <f t="shared" si="29"/>
        <v>0.4916666666666667</v>
      </c>
      <c r="L230" s="16">
        <f t="shared" si="30"/>
        <v>11.8</v>
      </c>
      <c r="M230" s="16">
        <f t="shared" si="31"/>
        <v>0</v>
      </c>
      <c r="N230" s="236" t="str">
        <f t="shared" si="32"/>
        <v>0</v>
      </c>
      <c r="O230" s="16" t="str">
        <f>'RAW MONTHLY'!K230</f>
        <v>0MW</v>
      </c>
      <c r="P230" s="16" t="str">
        <f t="shared" si="33"/>
        <v>1</v>
      </c>
      <c r="Q230" s="241">
        <f>'RAW MONTHLY'!L230</f>
        <v>117</v>
      </c>
      <c r="R230" s="247"/>
      <c r="S230" s="242">
        <f t="shared" si="34"/>
        <v>1380.6000000000001</v>
      </c>
      <c r="T230" s="37"/>
    </row>
    <row r="231" spans="1:20" ht="30" customHeight="1">
      <c r="A231" s="229">
        <f>'RAW MONTHLY'!A231</f>
        <v>44502</v>
      </c>
      <c r="B231" s="230" t="str">
        <f>'RAW MONTHLY'!C231</f>
        <v>OMI ADIO 33KV FDR</v>
      </c>
      <c r="C231" s="5" t="str">
        <f t="shared" si="27"/>
        <v/>
      </c>
      <c r="D231" s="5" t="str">
        <f>'RAW MONTHLY'!E231</f>
        <v>TCN/L/S</v>
      </c>
      <c r="E231" s="5" t="str">
        <f t="shared" si="35"/>
        <v>L/S</v>
      </c>
      <c r="F231" s="6"/>
      <c r="G231" s="6"/>
      <c r="H231" s="17">
        <f t="shared" si="28"/>
        <v>0</v>
      </c>
      <c r="I231" s="7">
        <f>'RAW MONTHLY'!H231</f>
        <v>0</v>
      </c>
      <c r="J231" s="8">
        <f>'RAW MONTHLY'!I231</f>
        <v>0.21527777777777779</v>
      </c>
      <c r="K231" s="235">
        <f t="shared" si="29"/>
        <v>0.21527777777777779</v>
      </c>
      <c r="L231" s="16">
        <f t="shared" si="30"/>
        <v>5.166666666666667</v>
      </c>
      <c r="M231" s="16">
        <f t="shared" si="31"/>
        <v>0</v>
      </c>
      <c r="N231" s="236" t="str">
        <f t="shared" si="32"/>
        <v>0</v>
      </c>
      <c r="O231" s="16" t="str">
        <f>'RAW MONTHLY'!K231</f>
        <v>0MW</v>
      </c>
      <c r="P231" s="16" t="str">
        <f t="shared" si="33"/>
        <v>1</v>
      </c>
      <c r="Q231" s="241">
        <f>'RAW MONTHLY'!L231</f>
        <v>9634</v>
      </c>
      <c r="R231" s="248"/>
      <c r="S231" s="242">
        <f t="shared" si="34"/>
        <v>49775.666666666672</v>
      </c>
      <c r="T231" s="30"/>
    </row>
    <row r="232" spans="1:20" ht="30" customHeight="1">
      <c r="A232" s="229">
        <f>'RAW MONTHLY'!A232</f>
        <v>44502</v>
      </c>
      <c r="B232" s="230" t="str">
        <f>'RAW MONTHLY'!C232</f>
        <v>ERUWA/LANLATE 33KV FDR</v>
      </c>
      <c r="C232" s="5" t="str">
        <f t="shared" si="27"/>
        <v>1</v>
      </c>
      <c r="D232" s="5" t="str">
        <f>'RAW MONTHLY'!E232</f>
        <v>EDC/O/C</v>
      </c>
      <c r="E232" s="5" t="str">
        <f t="shared" si="35"/>
        <v>EDC</v>
      </c>
      <c r="F232" s="6"/>
      <c r="G232" s="5"/>
      <c r="H232" s="17">
        <f t="shared" si="28"/>
        <v>4.3750000000000004E-2</v>
      </c>
      <c r="I232" s="7">
        <f>'RAW MONTHLY'!H232</f>
        <v>4.3750000000000004E-2</v>
      </c>
      <c r="J232" s="8">
        <f>'RAW MONTHLY'!I232</f>
        <v>4.9999999999999996E-2</v>
      </c>
      <c r="K232" s="235">
        <f t="shared" si="29"/>
        <v>4.9999999999999996E-2</v>
      </c>
      <c r="L232" s="16">
        <f t="shared" si="30"/>
        <v>0.15</v>
      </c>
      <c r="M232" s="16">
        <f t="shared" si="31"/>
        <v>8</v>
      </c>
      <c r="N232" s="236" t="str">
        <f t="shared" si="32"/>
        <v>8</v>
      </c>
      <c r="O232" s="16" t="str">
        <f>'RAW MONTHLY'!K232</f>
        <v>8MW</v>
      </c>
      <c r="P232" s="16" t="str">
        <f t="shared" si="33"/>
        <v>1</v>
      </c>
      <c r="Q232" s="241">
        <f>'RAW MONTHLY'!L232</f>
        <v>4010</v>
      </c>
      <c r="R232" s="246"/>
      <c r="S232" s="242">
        <f t="shared" si="34"/>
        <v>601.5</v>
      </c>
      <c r="T232" s="27"/>
    </row>
    <row r="233" spans="1:20" ht="30" customHeight="1">
      <c r="A233" s="229">
        <f>'RAW MONTHLY'!A233</f>
        <v>44502</v>
      </c>
      <c r="B233" s="230" t="str">
        <f>'RAW MONTHLY'!C233</f>
        <v>ERUWA TOWN 33KV FDR</v>
      </c>
      <c r="C233" s="5" t="str">
        <f t="shared" si="27"/>
        <v>1</v>
      </c>
      <c r="D233" s="5" t="str">
        <f>'RAW MONTHLY'!E233</f>
        <v>EDC/F/O</v>
      </c>
      <c r="E233" s="5" t="str">
        <f t="shared" si="35"/>
        <v>EDC</v>
      </c>
      <c r="F233" s="6"/>
      <c r="G233" s="5"/>
      <c r="H233" s="17">
        <f t="shared" si="28"/>
        <v>4.3750000000000004E-2</v>
      </c>
      <c r="I233" s="7">
        <f>'RAW MONTHLY'!H233</f>
        <v>4.3750000000000004E-2</v>
      </c>
      <c r="J233" s="8">
        <f>'RAW MONTHLY'!I233</f>
        <v>4.9999999999999996E-2</v>
      </c>
      <c r="K233" s="235">
        <f t="shared" si="29"/>
        <v>4.9999999999999996E-2</v>
      </c>
      <c r="L233" s="16">
        <f t="shared" si="30"/>
        <v>0.15</v>
      </c>
      <c r="M233" s="16">
        <f t="shared" si="31"/>
        <v>0</v>
      </c>
      <c r="N233" s="236" t="str">
        <f t="shared" si="32"/>
        <v>0</v>
      </c>
      <c r="O233" s="16" t="str">
        <f>'RAW MONTHLY'!K233</f>
        <v>0MW</v>
      </c>
      <c r="P233" s="16" t="str">
        <f t="shared" si="33"/>
        <v>1</v>
      </c>
      <c r="Q233" s="241">
        <f>'RAW MONTHLY'!L233</f>
        <v>0</v>
      </c>
      <c r="R233" s="241"/>
      <c r="S233" s="242">
        <f t="shared" si="34"/>
        <v>0</v>
      </c>
      <c r="T233" s="27"/>
    </row>
    <row r="234" spans="1:20" ht="30" customHeight="1">
      <c r="A234" s="229">
        <f>'RAW MONTHLY'!A234</f>
        <v>44502</v>
      </c>
      <c r="B234" s="230" t="str">
        <f>'RAW MONTHLY'!C234</f>
        <v>ERUWA TOWN 33KV FDR</v>
      </c>
      <c r="C234" s="5" t="str">
        <f t="shared" si="27"/>
        <v>1</v>
      </c>
      <c r="D234" s="5" t="str">
        <f>'RAW MONTHLY'!E234</f>
        <v>TCN/L/S</v>
      </c>
      <c r="E234" s="5" t="str">
        <f t="shared" si="35"/>
        <v>L/S</v>
      </c>
      <c r="F234" s="6"/>
      <c r="G234" s="5"/>
      <c r="H234" s="17">
        <f t="shared" si="28"/>
        <v>4.9999999999999996E-2</v>
      </c>
      <c r="I234" s="7">
        <f>'RAW MONTHLY'!H234</f>
        <v>4.9999999999999996E-2</v>
      </c>
      <c r="J234" s="8">
        <f>'RAW MONTHLY'!I234</f>
        <v>0.3888888888888889</v>
      </c>
      <c r="K234" s="235">
        <f t="shared" si="29"/>
        <v>0.3888888888888889</v>
      </c>
      <c r="L234" s="16">
        <f t="shared" si="30"/>
        <v>8.1333333333333329</v>
      </c>
      <c r="M234" s="16">
        <f t="shared" si="31"/>
        <v>0</v>
      </c>
      <c r="N234" s="236" t="str">
        <f t="shared" si="32"/>
        <v>0</v>
      </c>
      <c r="O234" s="16" t="str">
        <f>'RAW MONTHLY'!K234</f>
        <v>0MW</v>
      </c>
      <c r="P234" s="16" t="str">
        <f t="shared" si="33"/>
        <v>1</v>
      </c>
      <c r="Q234" s="241">
        <f>'RAW MONTHLY'!L234</f>
        <v>4000</v>
      </c>
      <c r="R234" s="241"/>
      <c r="S234" s="242">
        <f t="shared" si="34"/>
        <v>32533.333333333332</v>
      </c>
      <c r="T234" s="29"/>
    </row>
    <row r="235" spans="1:20" ht="30" customHeight="1">
      <c r="A235" s="229">
        <f>'RAW MONTHLY'!A235</f>
        <v>44502</v>
      </c>
      <c r="B235" s="230" t="str">
        <f>'RAW MONTHLY'!C235</f>
        <v>ERUWA/LANLATE 33KV FDR</v>
      </c>
      <c r="C235" s="5" t="str">
        <f t="shared" si="27"/>
        <v>1</v>
      </c>
      <c r="D235" s="5" t="str">
        <f>'RAW MONTHLY'!E235</f>
        <v>EDC/O/C</v>
      </c>
      <c r="E235" s="5" t="str">
        <f t="shared" si="35"/>
        <v>EDC</v>
      </c>
      <c r="F235" s="6"/>
      <c r="G235" s="5"/>
      <c r="H235" s="17">
        <f t="shared" si="28"/>
        <v>0.38055555555555554</v>
      </c>
      <c r="I235" s="7">
        <f>'RAW MONTHLY'!H235</f>
        <v>0.38055555555555554</v>
      </c>
      <c r="J235" s="8">
        <f>'RAW MONTHLY'!I235</f>
        <v>0.38541666666666669</v>
      </c>
      <c r="K235" s="235">
        <f t="shared" si="29"/>
        <v>0.38541666666666669</v>
      </c>
      <c r="L235" s="16">
        <f t="shared" si="30"/>
        <v>0.11666666666666667</v>
      </c>
      <c r="M235" s="16">
        <f t="shared" si="31"/>
        <v>8</v>
      </c>
      <c r="N235" s="236" t="str">
        <f t="shared" si="32"/>
        <v>8</v>
      </c>
      <c r="O235" s="16" t="str">
        <f>'RAW MONTHLY'!K235</f>
        <v>8MW</v>
      </c>
      <c r="P235" s="16" t="str">
        <f t="shared" si="33"/>
        <v>1</v>
      </c>
      <c r="Q235" s="241">
        <f>'RAW MONTHLY'!L235</f>
        <v>4010</v>
      </c>
      <c r="R235" s="241"/>
      <c r="S235" s="242">
        <f t="shared" si="34"/>
        <v>467.83333333333331</v>
      </c>
      <c r="T235" s="42"/>
    </row>
    <row r="236" spans="1:20" ht="30" customHeight="1">
      <c r="A236" s="229">
        <f>'RAW MONTHLY'!A236</f>
        <v>44502</v>
      </c>
      <c r="B236" s="230" t="str">
        <f>'RAW MONTHLY'!C236</f>
        <v>OMI ADIO 33KV FDR</v>
      </c>
      <c r="C236" s="5" t="str">
        <f t="shared" si="27"/>
        <v>1</v>
      </c>
      <c r="D236" s="5" t="str">
        <f>'RAW MONTHLY'!E236</f>
        <v>EDC/F/O</v>
      </c>
      <c r="E236" s="5" t="str">
        <f t="shared" si="35"/>
        <v>EDC</v>
      </c>
      <c r="F236" s="6"/>
      <c r="G236" s="5"/>
      <c r="H236" s="17">
        <f t="shared" si="28"/>
        <v>0.38055555555555554</v>
      </c>
      <c r="I236" s="7">
        <f>'RAW MONTHLY'!H236</f>
        <v>0.38055555555555554</v>
      </c>
      <c r="J236" s="8">
        <f>'RAW MONTHLY'!I236</f>
        <v>0.38541666666666669</v>
      </c>
      <c r="K236" s="235">
        <f t="shared" si="29"/>
        <v>0.38541666666666669</v>
      </c>
      <c r="L236" s="16">
        <f t="shared" si="30"/>
        <v>0.11666666666666667</v>
      </c>
      <c r="M236" s="16">
        <f t="shared" si="31"/>
        <v>0</v>
      </c>
      <c r="N236" s="236" t="str">
        <f t="shared" si="32"/>
        <v>0</v>
      </c>
      <c r="O236" s="16" t="str">
        <f>'RAW MONTHLY'!K236</f>
        <v>0MW</v>
      </c>
      <c r="P236" s="16" t="str">
        <f t="shared" si="33"/>
        <v>1</v>
      </c>
      <c r="Q236" s="241">
        <f>'RAW MONTHLY'!L236</f>
        <v>9634</v>
      </c>
      <c r="R236" s="241"/>
      <c r="S236" s="242">
        <f t="shared" si="34"/>
        <v>1123.9666666666667</v>
      </c>
      <c r="T236" s="42"/>
    </row>
    <row r="237" spans="1:20" ht="30" customHeight="1">
      <c r="A237" s="229">
        <f>'RAW MONTHLY'!A237</f>
        <v>44502</v>
      </c>
      <c r="B237" s="230" t="str">
        <f>'RAW MONTHLY'!C237</f>
        <v>OMI ADIO 33KV FDR</v>
      </c>
      <c r="C237" s="5" t="str">
        <f t="shared" si="27"/>
        <v>1</v>
      </c>
      <c r="D237" s="5" t="str">
        <f>'RAW MONTHLY'!E237</f>
        <v>TCN/L/S</v>
      </c>
      <c r="E237" s="5" t="str">
        <f t="shared" si="35"/>
        <v>L/S</v>
      </c>
      <c r="F237" s="6"/>
      <c r="G237" s="5"/>
      <c r="H237" s="17">
        <f t="shared" si="28"/>
        <v>0.38541666666666669</v>
      </c>
      <c r="I237" s="7">
        <f>'RAW MONTHLY'!H237</f>
        <v>0.38541666666666669</v>
      </c>
      <c r="J237" s="8">
        <f>'RAW MONTHLY'!I237</f>
        <v>0.46180555555555558</v>
      </c>
      <c r="K237" s="235">
        <f t="shared" si="29"/>
        <v>0.46180555555555558</v>
      </c>
      <c r="L237" s="16">
        <f t="shared" si="30"/>
        <v>1.8333333333333335</v>
      </c>
      <c r="M237" s="16">
        <f t="shared" si="31"/>
        <v>0</v>
      </c>
      <c r="N237" s="236" t="str">
        <f t="shared" si="32"/>
        <v>0</v>
      </c>
      <c r="O237" s="16" t="str">
        <f>'RAW MONTHLY'!K237</f>
        <v>0MW</v>
      </c>
      <c r="P237" s="16" t="str">
        <f t="shared" si="33"/>
        <v>1</v>
      </c>
      <c r="Q237" s="241">
        <f>'RAW MONTHLY'!L237</f>
        <v>9634</v>
      </c>
      <c r="R237" s="241"/>
      <c r="S237" s="242">
        <f t="shared" si="34"/>
        <v>17662.333333333336</v>
      </c>
      <c r="T237" s="20"/>
    </row>
    <row r="238" spans="1:20" ht="30" customHeight="1">
      <c r="A238" s="229">
        <f>'RAW MONTHLY'!A238</f>
        <v>44502</v>
      </c>
      <c r="B238" s="230" t="str">
        <f>'RAW MONTHLY'!C238</f>
        <v>ERUWA/LANLATE 33KV FDR</v>
      </c>
      <c r="C238" s="5" t="str">
        <f t="shared" si="27"/>
        <v>1</v>
      </c>
      <c r="D238" s="5" t="str">
        <f>'RAW MONTHLY'!E238</f>
        <v>EDC/O/C</v>
      </c>
      <c r="E238" s="5" t="str">
        <f t="shared" si="35"/>
        <v>EDC</v>
      </c>
      <c r="F238" s="5"/>
      <c r="G238" s="5"/>
      <c r="H238" s="17">
        <f t="shared" si="28"/>
        <v>0.46458333333333335</v>
      </c>
      <c r="I238" s="7">
        <f>'RAW MONTHLY'!H238</f>
        <v>0.46458333333333335</v>
      </c>
      <c r="J238" s="8">
        <f>'RAW MONTHLY'!I238</f>
        <v>0.47916666666666669</v>
      </c>
      <c r="K238" s="235">
        <f t="shared" si="29"/>
        <v>0.47916666666666669</v>
      </c>
      <c r="L238" s="16">
        <f t="shared" si="30"/>
        <v>0.35</v>
      </c>
      <c r="M238" s="16">
        <f t="shared" si="31"/>
        <v>6</v>
      </c>
      <c r="N238" s="236" t="str">
        <f t="shared" si="32"/>
        <v>6</v>
      </c>
      <c r="O238" s="16" t="str">
        <f>'RAW MONTHLY'!K238</f>
        <v>6MW</v>
      </c>
      <c r="P238" s="16" t="str">
        <f t="shared" si="33"/>
        <v>1</v>
      </c>
      <c r="Q238" s="241">
        <f>'RAW MONTHLY'!L238</f>
        <v>4010</v>
      </c>
      <c r="R238" s="249"/>
      <c r="S238" s="242">
        <f t="shared" si="34"/>
        <v>1403.5</v>
      </c>
      <c r="T238" s="30"/>
    </row>
    <row r="239" spans="1:20" ht="30" customHeight="1">
      <c r="A239" s="229">
        <f>'RAW MONTHLY'!A239</f>
        <v>44502</v>
      </c>
      <c r="B239" s="230" t="str">
        <f>'RAW MONTHLY'!C239</f>
        <v>ERUWA TOWN 33KV FDR</v>
      </c>
      <c r="C239" s="5" t="str">
        <f t="shared" si="27"/>
        <v>1</v>
      </c>
      <c r="D239" s="5" t="str">
        <f>'RAW MONTHLY'!E239</f>
        <v>EDC/F/O</v>
      </c>
      <c r="E239" s="5" t="str">
        <f t="shared" si="35"/>
        <v>EDC</v>
      </c>
      <c r="F239" s="5"/>
      <c r="G239" s="5"/>
      <c r="H239" s="17">
        <f t="shared" si="28"/>
        <v>0.46458333333333335</v>
      </c>
      <c r="I239" s="7">
        <f>'RAW MONTHLY'!H239</f>
        <v>0.46458333333333335</v>
      </c>
      <c r="J239" s="8">
        <f>'RAW MONTHLY'!I239</f>
        <v>0.47916666666666669</v>
      </c>
      <c r="K239" s="235">
        <f t="shared" si="29"/>
        <v>0.47916666666666669</v>
      </c>
      <c r="L239" s="16">
        <f t="shared" si="30"/>
        <v>0.35</v>
      </c>
      <c r="M239" s="16">
        <f t="shared" si="31"/>
        <v>0</v>
      </c>
      <c r="N239" s="236" t="str">
        <f t="shared" si="32"/>
        <v>0</v>
      </c>
      <c r="O239" s="16" t="str">
        <f>'RAW MONTHLY'!K239</f>
        <v>0MW</v>
      </c>
      <c r="P239" s="16" t="str">
        <f t="shared" si="33"/>
        <v>1</v>
      </c>
      <c r="Q239" s="241">
        <f>'RAW MONTHLY'!L239</f>
        <v>0</v>
      </c>
      <c r="R239" s="249"/>
      <c r="S239" s="242">
        <f t="shared" si="34"/>
        <v>0</v>
      </c>
      <c r="T239" s="30"/>
    </row>
    <row r="240" spans="1:20" ht="30" customHeight="1">
      <c r="A240" s="229">
        <f>'RAW MONTHLY'!A240</f>
        <v>44502</v>
      </c>
      <c r="B240" s="230" t="str">
        <f>'RAW MONTHLY'!C240</f>
        <v>OMI ADIO 33KV FDR</v>
      </c>
      <c r="C240" s="5" t="str">
        <f t="shared" si="27"/>
        <v>1</v>
      </c>
      <c r="D240" s="5" t="str">
        <f>'RAW MONTHLY'!E240</f>
        <v>EDC/F/O</v>
      </c>
      <c r="E240" s="5" t="str">
        <f t="shared" si="35"/>
        <v>EDC</v>
      </c>
      <c r="F240" s="5"/>
      <c r="G240" s="5"/>
      <c r="H240" s="17">
        <f t="shared" si="28"/>
        <v>0.46458333333333335</v>
      </c>
      <c r="I240" s="7">
        <f>'RAW MONTHLY'!H240</f>
        <v>0.46458333333333335</v>
      </c>
      <c r="J240" s="8">
        <f>'RAW MONTHLY'!I240</f>
        <v>0.47916666666666669</v>
      </c>
      <c r="K240" s="235">
        <f t="shared" si="29"/>
        <v>0.47916666666666669</v>
      </c>
      <c r="L240" s="16">
        <f t="shared" si="30"/>
        <v>0.35</v>
      </c>
      <c r="M240" s="16">
        <f t="shared" si="31"/>
        <v>0</v>
      </c>
      <c r="N240" s="236" t="str">
        <f t="shared" si="32"/>
        <v>0</v>
      </c>
      <c r="O240" s="16" t="str">
        <f>'RAW MONTHLY'!K240</f>
        <v>0MW</v>
      </c>
      <c r="P240" s="16" t="str">
        <f t="shared" si="33"/>
        <v>1</v>
      </c>
      <c r="Q240" s="241">
        <f>'RAW MONTHLY'!L240</f>
        <v>0</v>
      </c>
      <c r="R240" s="5"/>
      <c r="S240" s="242">
        <f t="shared" si="34"/>
        <v>0</v>
      </c>
      <c r="T240" s="30"/>
    </row>
    <row r="241" spans="1:20" ht="30" customHeight="1">
      <c r="A241" s="229">
        <f>'RAW MONTHLY'!A241</f>
        <v>44502</v>
      </c>
      <c r="B241" s="230" t="str">
        <f>'RAW MONTHLY'!C241</f>
        <v>ERUWA TOWN 33KV FDR</v>
      </c>
      <c r="C241" s="5" t="str">
        <f t="shared" si="27"/>
        <v>1</v>
      </c>
      <c r="D241" s="5" t="str">
        <f>'RAW MONTHLY'!E241</f>
        <v>TCN/L/S</v>
      </c>
      <c r="E241" s="5" t="str">
        <f t="shared" si="35"/>
        <v>L/S</v>
      </c>
      <c r="F241" s="6"/>
      <c r="G241" s="5"/>
      <c r="H241" s="17">
        <f t="shared" si="28"/>
        <v>0.47916666666666669</v>
      </c>
      <c r="I241" s="7">
        <f>'RAW MONTHLY'!H241</f>
        <v>0.47916666666666669</v>
      </c>
      <c r="J241" s="8">
        <f>'RAW MONTHLY'!I241</f>
        <v>0.48541666666666666</v>
      </c>
      <c r="K241" s="235">
        <f t="shared" si="29"/>
        <v>0.48541666666666666</v>
      </c>
      <c r="L241" s="16">
        <f t="shared" si="30"/>
        <v>0.15</v>
      </c>
      <c r="M241" s="16">
        <f t="shared" si="31"/>
        <v>0</v>
      </c>
      <c r="N241" s="236" t="str">
        <f t="shared" si="32"/>
        <v>0</v>
      </c>
      <c r="O241" s="16" t="str">
        <f>'RAW MONTHLY'!K241</f>
        <v>0MW</v>
      </c>
      <c r="P241" s="16" t="str">
        <f t="shared" si="33"/>
        <v>1</v>
      </c>
      <c r="Q241" s="241">
        <f>'RAW MONTHLY'!L241</f>
        <v>4000</v>
      </c>
      <c r="R241" s="249"/>
      <c r="S241" s="242">
        <f t="shared" si="34"/>
        <v>600</v>
      </c>
      <c r="T241" s="30"/>
    </row>
    <row r="242" spans="1:20" ht="30" customHeight="1">
      <c r="A242" s="229">
        <f>'RAW MONTHLY'!A242</f>
        <v>44502</v>
      </c>
      <c r="B242" s="230" t="str">
        <f>'RAW MONTHLY'!C242</f>
        <v>OMI ADIO 33KV FDR</v>
      </c>
      <c r="C242" s="5" t="str">
        <f t="shared" si="27"/>
        <v>1</v>
      </c>
      <c r="D242" s="5" t="str">
        <f>'RAW MONTHLY'!E242</f>
        <v>TCN/L/S</v>
      </c>
      <c r="E242" s="5" t="str">
        <f t="shared" si="35"/>
        <v>L/S</v>
      </c>
      <c r="F242" s="6"/>
      <c r="G242" s="5"/>
      <c r="H242" s="17">
        <f t="shared" si="28"/>
        <v>0.47916666666666669</v>
      </c>
      <c r="I242" s="7">
        <f>'RAW MONTHLY'!H242</f>
        <v>0.47916666666666669</v>
      </c>
      <c r="J242" s="8">
        <f>'RAW MONTHLY'!I242</f>
        <v>0.98611111111111116</v>
      </c>
      <c r="K242" s="235">
        <f t="shared" si="29"/>
        <v>0.98611111111111116</v>
      </c>
      <c r="L242" s="16">
        <f t="shared" si="30"/>
        <v>12.166666666666666</v>
      </c>
      <c r="M242" s="16">
        <f t="shared" si="31"/>
        <v>0</v>
      </c>
      <c r="N242" s="236" t="str">
        <f t="shared" si="32"/>
        <v>0</v>
      </c>
      <c r="O242" s="16" t="str">
        <f>'RAW MONTHLY'!K242</f>
        <v>0MW</v>
      </c>
      <c r="P242" s="16" t="str">
        <f t="shared" si="33"/>
        <v>1</v>
      </c>
      <c r="Q242" s="241">
        <f>'RAW MONTHLY'!L242</f>
        <v>9634</v>
      </c>
      <c r="R242" s="249"/>
      <c r="S242" s="242">
        <f t="shared" si="34"/>
        <v>117213.66666666666</v>
      </c>
      <c r="T242" s="37"/>
    </row>
    <row r="243" spans="1:20" ht="30" customHeight="1">
      <c r="A243" s="229">
        <f>'RAW MONTHLY'!A243</f>
        <v>44502</v>
      </c>
      <c r="B243" s="230" t="str">
        <f>'RAW MONTHLY'!C243</f>
        <v>APATA 33KV FDR</v>
      </c>
      <c r="C243" s="5" t="str">
        <f t="shared" si="27"/>
        <v>1</v>
      </c>
      <c r="D243" s="5" t="str">
        <f>'RAW MONTHLY'!E243</f>
        <v>EDC/O/C</v>
      </c>
      <c r="E243" s="5" t="str">
        <f t="shared" si="35"/>
        <v>EDC</v>
      </c>
      <c r="F243" s="6"/>
      <c r="G243" s="5"/>
      <c r="H243" s="17">
        <f t="shared" si="28"/>
        <v>0.54722222222222217</v>
      </c>
      <c r="I243" s="7">
        <f>'RAW MONTHLY'!H243</f>
        <v>0.54722222222222217</v>
      </c>
      <c r="J243" s="8">
        <f>'RAW MONTHLY'!I243</f>
        <v>0.55902777777777779</v>
      </c>
      <c r="K243" s="235">
        <f t="shared" si="29"/>
        <v>0.55902777777777779</v>
      </c>
      <c r="L243" s="16">
        <f t="shared" si="30"/>
        <v>0.28333333333333333</v>
      </c>
      <c r="M243" s="16">
        <f t="shared" si="31"/>
        <v>9</v>
      </c>
      <c r="N243" s="236" t="str">
        <f t="shared" si="32"/>
        <v>9</v>
      </c>
      <c r="O243" s="16" t="str">
        <f>'RAW MONTHLY'!K243</f>
        <v>9MW</v>
      </c>
      <c r="P243" s="16" t="str">
        <f t="shared" si="33"/>
        <v>1</v>
      </c>
      <c r="Q243" s="241">
        <f>'RAW MONTHLY'!L243</f>
        <v>117</v>
      </c>
      <c r="R243" s="5"/>
      <c r="S243" s="242">
        <f t="shared" si="34"/>
        <v>33.15</v>
      </c>
      <c r="T243" s="30"/>
    </row>
    <row r="244" spans="1:20" ht="30" customHeight="1">
      <c r="A244" s="229">
        <f>'RAW MONTHLY'!A244</f>
        <v>44502</v>
      </c>
      <c r="B244" s="230" t="str">
        <f>'RAW MONTHLY'!C244</f>
        <v>APATA 33KV FDR</v>
      </c>
      <c r="C244" s="5" t="str">
        <f t="shared" si="27"/>
        <v>1</v>
      </c>
      <c r="D244" s="5" t="str">
        <f>'RAW MONTHLY'!E244</f>
        <v>EDC/E/F</v>
      </c>
      <c r="E244" s="5" t="str">
        <f t="shared" si="35"/>
        <v>EDC</v>
      </c>
      <c r="F244" s="6"/>
      <c r="G244" s="5"/>
      <c r="H244" s="17">
        <f t="shared" si="28"/>
        <v>0.59444444444444444</v>
      </c>
      <c r="I244" s="7">
        <f>'RAW MONTHLY'!H244</f>
        <v>0.59444444444444444</v>
      </c>
      <c r="J244" s="8">
        <f>'RAW MONTHLY'!I244</f>
        <v>0.60416666666666663</v>
      </c>
      <c r="K244" s="235">
        <f t="shared" si="29"/>
        <v>0.60416666666666663</v>
      </c>
      <c r="L244" s="16">
        <f t="shared" si="30"/>
        <v>0.23333333333333334</v>
      </c>
      <c r="M244" s="16">
        <f t="shared" si="31"/>
        <v>9</v>
      </c>
      <c r="N244" s="236" t="str">
        <f t="shared" si="32"/>
        <v>9</v>
      </c>
      <c r="O244" s="16" t="str">
        <f>'RAW MONTHLY'!K244</f>
        <v>9MW</v>
      </c>
      <c r="P244" s="16" t="str">
        <f t="shared" si="33"/>
        <v>1</v>
      </c>
      <c r="Q244" s="241">
        <f>'RAW MONTHLY'!L244</f>
        <v>117</v>
      </c>
      <c r="R244" s="246"/>
      <c r="S244" s="242">
        <f t="shared" si="34"/>
        <v>27.3</v>
      </c>
      <c r="T244" s="27"/>
    </row>
    <row r="245" spans="1:20" ht="30" customHeight="1">
      <c r="A245" s="229">
        <f>'RAW MONTHLY'!A245</f>
        <v>44502</v>
      </c>
      <c r="B245" s="230" t="str">
        <f>'RAW MONTHLY'!C245</f>
        <v>ERUWA TOWN 33KV FDR</v>
      </c>
      <c r="C245" s="5" t="str">
        <f t="shared" si="27"/>
        <v>1</v>
      </c>
      <c r="D245" s="5" t="str">
        <f>'RAW MONTHLY'!E245</f>
        <v>EDC/E/F</v>
      </c>
      <c r="E245" s="5" t="str">
        <f t="shared" si="35"/>
        <v>EDC</v>
      </c>
      <c r="F245" s="6"/>
      <c r="G245" s="5"/>
      <c r="H245" s="17">
        <f t="shared" si="28"/>
        <v>0.59444444444444444</v>
      </c>
      <c r="I245" s="7">
        <f>'RAW MONTHLY'!H245</f>
        <v>0.59444444444444444</v>
      </c>
      <c r="J245" s="8">
        <f>'RAW MONTHLY'!I245</f>
        <v>0.78472222222222221</v>
      </c>
      <c r="K245" s="235">
        <f t="shared" si="29"/>
        <v>0.78472222222222221</v>
      </c>
      <c r="L245" s="16">
        <f t="shared" si="30"/>
        <v>4.5666666666666664</v>
      </c>
      <c r="M245" s="16">
        <f t="shared" si="31"/>
        <v>5</v>
      </c>
      <c r="N245" s="236" t="str">
        <f t="shared" si="32"/>
        <v>5</v>
      </c>
      <c r="O245" s="16" t="str">
        <f>'RAW MONTHLY'!K245</f>
        <v>5MW</v>
      </c>
      <c r="P245" s="16" t="str">
        <f t="shared" si="33"/>
        <v>1</v>
      </c>
      <c r="Q245" s="241">
        <f>'RAW MONTHLY'!L245</f>
        <v>4000</v>
      </c>
      <c r="R245" s="241"/>
      <c r="S245" s="242">
        <f t="shared" si="34"/>
        <v>18266.666666666664</v>
      </c>
      <c r="T245" s="27"/>
    </row>
    <row r="246" spans="1:20" ht="30" customHeight="1">
      <c r="A246" s="229">
        <f>'RAW MONTHLY'!A246</f>
        <v>44502</v>
      </c>
      <c r="B246" s="230" t="str">
        <f>'RAW MONTHLY'!C246</f>
        <v>ERUWA/LANLATE 33KV FDR</v>
      </c>
      <c r="C246" s="5" t="str">
        <f t="shared" si="27"/>
        <v>1</v>
      </c>
      <c r="D246" s="5" t="str">
        <f>'RAW MONTHLY'!E246</f>
        <v>EDC/E/F</v>
      </c>
      <c r="E246" s="5" t="str">
        <f t="shared" si="35"/>
        <v>EDC</v>
      </c>
      <c r="F246" s="6"/>
      <c r="G246" s="5"/>
      <c r="H246" s="17">
        <f t="shared" si="28"/>
        <v>0.59444444444444444</v>
      </c>
      <c r="I246" s="7">
        <f>'RAW MONTHLY'!H246</f>
        <v>0.59444444444444444</v>
      </c>
      <c r="J246" s="8">
        <f>'RAW MONTHLY'!I246</f>
        <v>0.62847222222222221</v>
      </c>
      <c r="K246" s="235">
        <f t="shared" si="29"/>
        <v>0.62847222222222221</v>
      </c>
      <c r="L246" s="16">
        <f t="shared" si="30"/>
        <v>0.81666666666666665</v>
      </c>
      <c r="M246" s="16">
        <f t="shared" si="31"/>
        <v>9</v>
      </c>
      <c r="N246" s="236" t="str">
        <f t="shared" si="32"/>
        <v>9</v>
      </c>
      <c r="O246" s="16" t="str">
        <f>'RAW MONTHLY'!K246</f>
        <v>9MW</v>
      </c>
      <c r="P246" s="16" t="str">
        <f t="shared" si="33"/>
        <v>1</v>
      </c>
      <c r="Q246" s="241">
        <f>'RAW MONTHLY'!L246</f>
        <v>4010</v>
      </c>
      <c r="R246" s="241"/>
      <c r="S246" s="242">
        <f t="shared" si="34"/>
        <v>3274.8333333333335</v>
      </c>
      <c r="T246" s="29"/>
    </row>
    <row r="247" spans="1:20" ht="30" customHeight="1">
      <c r="A247" s="229">
        <f>'RAW MONTHLY'!A247</f>
        <v>44502</v>
      </c>
      <c r="B247" s="230" t="str">
        <f>'RAW MONTHLY'!C247</f>
        <v>ERUWA/LANLATE 33KV FDR</v>
      </c>
      <c r="C247" s="5" t="str">
        <f t="shared" si="27"/>
        <v>1</v>
      </c>
      <c r="D247" s="5" t="str">
        <f>'RAW MONTHLY'!E247</f>
        <v>EDC/O/C</v>
      </c>
      <c r="E247" s="5" t="str">
        <f t="shared" si="35"/>
        <v>EDC</v>
      </c>
      <c r="F247" s="6"/>
      <c r="G247" s="5"/>
      <c r="H247" s="17">
        <f t="shared" si="28"/>
        <v>0.65277777777777779</v>
      </c>
      <c r="I247" s="7">
        <f>'RAW MONTHLY'!H247</f>
        <v>0.65277777777777779</v>
      </c>
      <c r="J247" s="8">
        <f>'RAW MONTHLY'!I247</f>
        <v>0.77777777777777779</v>
      </c>
      <c r="K247" s="235">
        <f t="shared" si="29"/>
        <v>0.77777777777777779</v>
      </c>
      <c r="L247" s="16">
        <f t="shared" si="30"/>
        <v>3</v>
      </c>
      <c r="M247" s="16">
        <f t="shared" si="31"/>
        <v>5</v>
      </c>
      <c r="N247" s="236" t="str">
        <f t="shared" si="32"/>
        <v>5</v>
      </c>
      <c r="O247" s="16" t="str">
        <f>'RAW MONTHLY'!K247</f>
        <v>5MW</v>
      </c>
      <c r="P247" s="16" t="str">
        <f t="shared" si="33"/>
        <v>1</v>
      </c>
      <c r="Q247" s="241">
        <f>'RAW MONTHLY'!L247</f>
        <v>4010</v>
      </c>
      <c r="R247" s="241"/>
      <c r="S247" s="242">
        <f t="shared" si="34"/>
        <v>12030</v>
      </c>
      <c r="T247" s="42"/>
    </row>
    <row r="248" spans="1:20" ht="30" customHeight="1">
      <c r="A248" s="229">
        <f>'RAW MONTHLY'!A248</f>
        <v>44502</v>
      </c>
      <c r="B248" s="230" t="str">
        <f>'RAW MONTHLY'!C248</f>
        <v>APATA 33KV FDR</v>
      </c>
      <c r="C248" s="5" t="str">
        <f t="shared" si="27"/>
        <v>1</v>
      </c>
      <c r="D248" s="5" t="str">
        <f>'RAW MONTHLY'!E248</f>
        <v>EDC/E/F</v>
      </c>
      <c r="E248" s="5" t="str">
        <f t="shared" si="35"/>
        <v>EDC</v>
      </c>
      <c r="F248" s="6"/>
      <c r="G248" s="6"/>
      <c r="H248" s="17">
        <f t="shared" si="28"/>
        <v>0.72152777777777777</v>
      </c>
      <c r="I248" s="7">
        <f>'RAW MONTHLY'!H248</f>
        <v>0.72152777777777777</v>
      </c>
      <c r="J248" s="8">
        <f>'RAW MONTHLY'!I248</f>
        <v>0.74375000000000002</v>
      </c>
      <c r="K248" s="235">
        <f t="shared" si="29"/>
        <v>0.74375000000000002</v>
      </c>
      <c r="L248" s="16">
        <f t="shared" si="30"/>
        <v>0.53333333333333333</v>
      </c>
      <c r="M248" s="16">
        <f t="shared" si="31"/>
        <v>9</v>
      </c>
      <c r="N248" s="236" t="str">
        <f t="shared" si="32"/>
        <v>9</v>
      </c>
      <c r="O248" s="16" t="str">
        <f>'RAW MONTHLY'!K248</f>
        <v>9MW</v>
      </c>
      <c r="P248" s="16" t="str">
        <f t="shared" si="33"/>
        <v>1</v>
      </c>
      <c r="Q248" s="241">
        <f>'RAW MONTHLY'!L248</f>
        <v>117</v>
      </c>
      <c r="R248" s="241"/>
      <c r="S248" s="242">
        <f t="shared" si="34"/>
        <v>62.4</v>
      </c>
      <c r="T248" s="42"/>
    </row>
    <row r="249" spans="1:20" ht="30" customHeight="1">
      <c r="A249" s="229">
        <f>'RAW MONTHLY'!A249</f>
        <v>44502</v>
      </c>
      <c r="B249" s="230" t="str">
        <f>'RAW MONTHLY'!C249</f>
        <v>ERUWA TOWN 33KV FDR</v>
      </c>
      <c r="C249" s="5" t="str">
        <f t="shared" si="27"/>
        <v>1</v>
      </c>
      <c r="D249" s="5" t="str">
        <f>'RAW MONTHLY'!E249</f>
        <v>TCN/L/S</v>
      </c>
      <c r="E249" s="5" t="str">
        <f t="shared" si="35"/>
        <v>L/S</v>
      </c>
      <c r="F249" s="6"/>
      <c r="G249" s="6"/>
      <c r="H249" s="17">
        <f t="shared" si="28"/>
        <v>0.98472222222222217</v>
      </c>
      <c r="I249" s="7">
        <f>'RAW MONTHLY'!H249</f>
        <v>0.98472222222222217</v>
      </c>
      <c r="J249" s="8">
        <f>'RAW MONTHLY'!I249</f>
        <v>0.99930555555555556</v>
      </c>
      <c r="K249" s="235">
        <f t="shared" si="29"/>
        <v>0.99930555555555556</v>
      </c>
      <c r="L249" s="16">
        <f t="shared" si="30"/>
        <v>0.35</v>
      </c>
      <c r="M249" s="16">
        <f t="shared" si="31"/>
        <v>6.3</v>
      </c>
      <c r="N249" s="236" t="str">
        <f t="shared" si="32"/>
        <v>6.3</v>
      </c>
      <c r="O249" s="16" t="str">
        <f>'RAW MONTHLY'!K249</f>
        <v>6.3MW</v>
      </c>
      <c r="P249" s="16" t="str">
        <f t="shared" si="33"/>
        <v>0</v>
      </c>
      <c r="Q249" s="241">
        <f>'RAW MONTHLY'!L249</f>
        <v>0</v>
      </c>
      <c r="R249" s="241"/>
      <c r="S249" s="242">
        <f t="shared" si="34"/>
        <v>0</v>
      </c>
      <c r="T249" s="20"/>
    </row>
    <row r="250" spans="1:20" ht="30" customHeight="1">
      <c r="A250" s="229">
        <f>'RAW MONTHLY'!A250</f>
        <v>44532</v>
      </c>
      <c r="B250" s="230" t="str">
        <f>'RAW MONTHLY'!C250</f>
        <v>OLUYOLE  33KV</v>
      </c>
      <c r="C250" s="5" t="str">
        <f t="shared" si="27"/>
        <v>1</v>
      </c>
      <c r="D250" s="5" t="str">
        <f>'RAW MONTHLY'!E250</f>
        <v>EDC F/O</v>
      </c>
      <c r="E250" s="5" t="str">
        <f t="shared" si="35"/>
        <v>EDC</v>
      </c>
      <c r="F250" s="6"/>
      <c r="G250" s="6"/>
      <c r="H250" s="17">
        <f t="shared" si="28"/>
        <v>0.36805555555555558</v>
      </c>
      <c r="I250" s="7">
        <f>'RAW MONTHLY'!H250</f>
        <v>0.36805555555555558</v>
      </c>
      <c r="J250" s="8">
        <f>'RAW MONTHLY'!I250</f>
        <v>0.37361111111111112</v>
      </c>
      <c r="K250" s="235">
        <f t="shared" si="29"/>
        <v>0.37361111111111112</v>
      </c>
      <c r="L250" s="16">
        <f t="shared" si="30"/>
        <v>0.13333333333333333</v>
      </c>
      <c r="M250" s="16">
        <f t="shared" si="31"/>
        <v>16</v>
      </c>
      <c r="N250" s="236" t="str">
        <f t="shared" si="32"/>
        <v>16</v>
      </c>
      <c r="O250" s="16">
        <f>'RAW MONTHLY'!K250</f>
        <v>16</v>
      </c>
      <c r="P250" s="16" t="str">
        <f t="shared" si="33"/>
        <v>1</v>
      </c>
      <c r="Q250" s="241">
        <f>'RAW MONTHLY'!L250</f>
        <v>14</v>
      </c>
      <c r="R250" s="241"/>
      <c r="S250" s="242">
        <f t="shared" si="34"/>
        <v>1.8666666666666667</v>
      </c>
      <c r="T250" s="20"/>
    </row>
    <row r="251" spans="1:20" ht="30" customHeight="1">
      <c r="A251" s="229">
        <f>'RAW MONTHLY'!A251</f>
        <v>44532</v>
      </c>
      <c r="B251" s="230" t="str">
        <f>'RAW MONTHLY'!C251</f>
        <v>INTERCHANGE 33KV</v>
      </c>
      <c r="C251" s="5" t="str">
        <f t="shared" si="27"/>
        <v>1</v>
      </c>
      <c r="D251" s="5" t="str">
        <f>'RAW MONTHLY'!E251</f>
        <v>EDC F/O</v>
      </c>
      <c r="E251" s="5" t="str">
        <f t="shared" si="35"/>
        <v>EDC</v>
      </c>
      <c r="F251" s="6"/>
      <c r="G251" s="6"/>
      <c r="H251" s="17">
        <f t="shared" si="28"/>
        <v>0.4368055555555555</v>
      </c>
      <c r="I251" s="7">
        <f>'RAW MONTHLY'!H251</f>
        <v>0.4368055555555555</v>
      </c>
      <c r="J251" s="8">
        <f>'RAW MONTHLY'!I251</f>
        <v>0.4458333333333333</v>
      </c>
      <c r="K251" s="235">
        <f t="shared" si="29"/>
        <v>0.4458333333333333</v>
      </c>
      <c r="L251" s="16">
        <f t="shared" si="30"/>
        <v>0.21666666666666667</v>
      </c>
      <c r="M251" s="16">
        <f t="shared" si="31"/>
        <v>12</v>
      </c>
      <c r="N251" s="236" t="str">
        <f t="shared" si="32"/>
        <v>12</v>
      </c>
      <c r="O251" s="16">
        <f>'RAW MONTHLY'!K251</f>
        <v>12</v>
      </c>
      <c r="P251" s="16" t="str">
        <f t="shared" si="33"/>
        <v>1</v>
      </c>
      <c r="Q251" s="241">
        <f>'RAW MONTHLY'!L251</f>
        <v>492</v>
      </c>
      <c r="R251" s="247"/>
      <c r="S251" s="242">
        <f t="shared" si="34"/>
        <v>106.60000000000001</v>
      </c>
      <c r="T251" s="6"/>
    </row>
    <row r="252" spans="1:20" ht="30" customHeight="1">
      <c r="A252" s="229">
        <f>'RAW MONTHLY'!A252</f>
        <v>44532</v>
      </c>
      <c r="B252" s="230" t="str">
        <f>'RAW MONTHLY'!C252</f>
        <v>INTERCHANGE 33KV</v>
      </c>
      <c r="C252" s="5" t="str">
        <f t="shared" si="27"/>
        <v>1</v>
      </c>
      <c r="D252" s="5" t="str">
        <f>'RAW MONTHLY'!E252</f>
        <v>EDC F/O</v>
      </c>
      <c r="E252" s="5" t="str">
        <f t="shared" si="35"/>
        <v>EDC</v>
      </c>
      <c r="F252" s="6"/>
      <c r="G252" s="6"/>
      <c r="H252" s="17">
        <f t="shared" si="28"/>
        <v>0.6875</v>
      </c>
      <c r="I252" s="7">
        <f>'RAW MONTHLY'!H252</f>
        <v>0.6875</v>
      </c>
      <c r="J252" s="8">
        <f>'RAW MONTHLY'!I252</f>
        <v>0.69513888888888886</v>
      </c>
      <c r="K252" s="235">
        <f t="shared" si="29"/>
        <v>0.69513888888888886</v>
      </c>
      <c r="L252" s="16">
        <f t="shared" si="30"/>
        <v>0.18333333333333332</v>
      </c>
      <c r="M252" s="16">
        <f t="shared" si="31"/>
        <v>12</v>
      </c>
      <c r="N252" s="236" t="str">
        <f t="shared" si="32"/>
        <v>12</v>
      </c>
      <c r="O252" s="16">
        <f>'RAW MONTHLY'!K252</f>
        <v>12</v>
      </c>
      <c r="P252" s="16" t="str">
        <f t="shared" si="33"/>
        <v>1</v>
      </c>
      <c r="Q252" s="241">
        <f>'RAW MONTHLY'!L252</f>
        <v>492</v>
      </c>
      <c r="R252" s="247"/>
      <c r="S252" s="242">
        <f t="shared" si="34"/>
        <v>90.199999999999989</v>
      </c>
      <c r="T252" s="6"/>
    </row>
    <row r="253" spans="1:20" ht="30" customHeight="1">
      <c r="A253" s="229">
        <f>'RAW MONTHLY'!A253</f>
        <v>44532</v>
      </c>
      <c r="B253" s="230" t="str">
        <f>'RAW MONTHLY'!C253</f>
        <v>INTERCHANGE 33KV</v>
      </c>
      <c r="C253" s="5" t="str">
        <f t="shared" si="27"/>
        <v>1</v>
      </c>
      <c r="D253" s="5" t="str">
        <f>'RAW MONTHLY'!E253</f>
        <v>EDC F/O</v>
      </c>
      <c r="E253" s="5" t="str">
        <f t="shared" si="35"/>
        <v>EDC</v>
      </c>
      <c r="F253" s="5"/>
      <c r="G253" s="5"/>
      <c r="H253" s="17">
        <f t="shared" si="28"/>
        <v>0.93680555555555556</v>
      </c>
      <c r="I253" s="7">
        <f>'RAW MONTHLY'!H253</f>
        <v>0.93680555555555556</v>
      </c>
      <c r="J253" s="8">
        <f>'RAW MONTHLY'!I253</f>
        <v>0.94791666666666663</v>
      </c>
      <c r="K253" s="235">
        <f t="shared" si="29"/>
        <v>0.94791666666666663</v>
      </c>
      <c r="L253" s="16">
        <f t="shared" si="30"/>
        <v>0.26666666666666666</v>
      </c>
      <c r="M253" s="16">
        <f t="shared" si="31"/>
        <v>10</v>
      </c>
      <c r="N253" s="236" t="str">
        <f t="shared" si="32"/>
        <v>10</v>
      </c>
      <c r="O253" s="16">
        <f>'RAW MONTHLY'!K253</f>
        <v>10</v>
      </c>
      <c r="P253" s="16" t="str">
        <f t="shared" si="33"/>
        <v>1</v>
      </c>
      <c r="Q253" s="241">
        <f>'RAW MONTHLY'!L253</f>
        <v>492</v>
      </c>
      <c r="R253" s="249"/>
      <c r="S253" s="242">
        <f t="shared" si="34"/>
        <v>131.19999999999999</v>
      </c>
      <c r="T253" s="30"/>
    </row>
    <row r="254" spans="1:20" ht="30" customHeight="1">
      <c r="A254" s="229">
        <f>'RAW MONTHLY'!A254</f>
        <v>44502</v>
      </c>
      <c r="B254" s="230" t="str">
        <f>'RAW MONTHLY'!C254</f>
        <v>ROM 33KV</v>
      </c>
      <c r="C254" s="5" t="str">
        <f t="shared" si="27"/>
        <v/>
      </c>
      <c r="D254" s="5" t="str">
        <f>'RAW MONTHLY'!E254</f>
        <v>EDC F/O</v>
      </c>
      <c r="E254" s="5" t="str">
        <f t="shared" si="35"/>
        <v>EDC</v>
      </c>
      <c r="F254" s="5"/>
      <c r="G254" s="5"/>
      <c r="H254" s="17">
        <f t="shared" si="28"/>
        <v>0</v>
      </c>
      <c r="I254" s="7">
        <f>'RAW MONTHLY'!H254</f>
        <v>0</v>
      </c>
      <c r="J254" s="8">
        <f>'RAW MONTHLY'!I254</f>
        <v>0.22291666666666665</v>
      </c>
      <c r="K254" s="235">
        <f t="shared" si="29"/>
        <v>0.22291666666666665</v>
      </c>
      <c r="L254" s="16">
        <f t="shared" si="30"/>
        <v>5.35</v>
      </c>
      <c r="M254" s="16">
        <f t="shared" si="31"/>
        <v>1.8</v>
      </c>
      <c r="N254" s="236" t="str">
        <f t="shared" si="32"/>
        <v>1.8</v>
      </c>
      <c r="O254" s="16">
        <f>'RAW MONTHLY'!K254</f>
        <v>1.8</v>
      </c>
      <c r="P254" s="16" t="str">
        <f t="shared" si="33"/>
        <v>1</v>
      </c>
      <c r="Q254" s="241">
        <f>'RAW MONTHLY'!L254</f>
        <v>14</v>
      </c>
      <c r="R254" s="249"/>
      <c r="S254" s="242">
        <f t="shared" si="34"/>
        <v>74.899999999999991</v>
      </c>
      <c r="T254" s="30"/>
    </row>
    <row r="255" spans="1:20" ht="30" customHeight="1">
      <c r="A255" s="229">
        <f>'RAW MONTHLY'!A255</f>
        <v>44532</v>
      </c>
      <c r="B255" s="230" t="str">
        <f>'RAW MONTHLY'!C255</f>
        <v>ROM 33KV</v>
      </c>
      <c r="C255" s="5" t="str">
        <f t="shared" si="27"/>
        <v>1</v>
      </c>
      <c r="D255" s="5" t="str">
        <f>'RAW MONTHLY'!E255</f>
        <v>EDC F/O</v>
      </c>
      <c r="E255" s="5" t="str">
        <f t="shared" si="35"/>
        <v>EDC</v>
      </c>
      <c r="F255" s="5"/>
      <c r="G255" s="5"/>
      <c r="H255" s="17">
        <f t="shared" si="28"/>
        <v>0.4368055555555555</v>
      </c>
      <c r="I255" s="7">
        <f>'RAW MONTHLY'!H255</f>
        <v>0.4368055555555555</v>
      </c>
      <c r="J255" s="8">
        <f>'RAW MONTHLY'!I255</f>
        <v>0.59444444444444444</v>
      </c>
      <c r="K255" s="235">
        <f t="shared" si="29"/>
        <v>0.59444444444444444</v>
      </c>
      <c r="L255" s="16">
        <f t="shared" si="30"/>
        <v>3.7833333333333332</v>
      </c>
      <c r="M255" s="16">
        <f t="shared" si="31"/>
        <v>1.9</v>
      </c>
      <c r="N255" s="236" t="str">
        <f t="shared" si="32"/>
        <v>1.9</v>
      </c>
      <c r="O255" s="16">
        <f>'RAW MONTHLY'!K255</f>
        <v>1.9</v>
      </c>
      <c r="P255" s="16" t="str">
        <f t="shared" si="33"/>
        <v>1</v>
      </c>
      <c r="Q255" s="241">
        <f>'RAW MONTHLY'!L255</f>
        <v>14</v>
      </c>
      <c r="R255" s="5"/>
      <c r="S255" s="242">
        <f t="shared" si="34"/>
        <v>52.966666666666669</v>
      </c>
      <c r="T255" s="30"/>
    </row>
    <row r="256" spans="1:20" ht="30" customHeight="1">
      <c r="A256" s="229">
        <f>'RAW MONTHLY'!A256</f>
        <v>44532</v>
      </c>
      <c r="B256" s="230" t="str">
        <f>'RAW MONTHLY'!C256</f>
        <v>ROM 33KV</v>
      </c>
      <c r="C256" s="5" t="str">
        <f t="shared" si="27"/>
        <v>1</v>
      </c>
      <c r="D256" s="5" t="str">
        <f>'RAW MONTHLY'!E256</f>
        <v>EDC F/O</v>
      </c>
      <c r="E256" s="5" t="str">
        <f t="shared" si="35"/>
        <v>EDC</v>
      </c>
      <c r="F256" s="6"/>
      <c r="G256" s="5"/>
      <c r="H256" s="17">
        <f t="shared" si="28"/>
        <v>0.60763888888888895</v>
      </c>
      <c r="I256" s="7">
        <f>'RAW MONTHLY'!H256</f>
        <v>0.60763888888888895</v>
      </c>
      <c r="J256" s="8">
        <f>'RAW MONTHLY'!I256</f>
        <v>0.62083333333333335</v>
      </c>
      <c r="K256" s="235">
        <f t="shared" si="29"/>
        <v>0.62083333333333335</v>
      </c>
      <c r="L256" s="16">
        <f t="shared" si="30"/>
        <v>0.31666666666666665</v>
      </c>
      <c r="M256" s="16">
        <f t="shared" si="31"/>
        <v>1</v>
      </c>
      <c r="N256" s="236" t="str">
        <f t="shared" si="32"/>
        <v>1</v>
      </c>
      <c r="O256" s="16">
        <f>'RAW MONTHLY'!K256</f>
        <v>1</v>
      </c>
      <c r="P256" s="16" t="str">
        <f t="shared" si="33"/>
        <v>1</v>
      </c>
      <c r="Q256" s="241">
        <f>'RAW MONTHLY'!L256</f>
        <v>14</v>
      </c>
      <c r="R256" s="249"/>
      <c r="S256" s="242">
        <f t="shared" si="34"/>
        <v>4.4333333333333336</v>
      </c>
      <c r="T256" s="30"/>
    </row>
    <row r="257" spans="1:20" ht="30" customHeight="1">
      <c r="A257" s="229">
        <f>'RAW MONTHLY'!A257</f>
        <v>44532</v>
      </c>
      <c r="B257" s="230" t="str">
        <f>'RAW MONTHLY'!C257</f>
        <v>ROM 33KV</v>
      </c>
      <c r="C257" s="5" t="str">
        <f t="shared" si="27"/>
        <v>1</v>
      </c>
      <c r="D257" s="5" t="str">
        <f>'RAW MONTHLY'!E257</f>
        <v>EDC F/O</v>
      </c>
      <c r="E257" s="5" t="str">
        <f t="shared" si="35"/>
        <v>EDC</v>
      </c>
      <c r="F257" s="6"/>
      <c r="G257" s="5"/>
      <c r="H257" s="17">
        <f t="shared" si="28"/>
        <v>0.6875</v>
      </c>
      <c r="I257" s="7">
        <f>'RAW MONTHLY'!H257</f>
        <v>0.6875</v>
      </c>
      <c r="J257" s="8">
        <f>'RAW MONTHLY'!I257</f>
        <v>0.99930555555555556</v>
      </c>
      <c r="K257" s="235">
        <f t="shared" si="29"/>
        <v>0.99930555555555556</v>
      </c>
      <c r="L257" s="16">
        <f t="shared" si="30"/>
        <v>7.4833333333333334</v>
      </c>
      <c r="M257" s="16">
        <f t="shared" si="31"/>
        <v>2.1</v>
      </c>
      <c r="N257" s="236" t="str">
        <f t="shared" si="32"/>
        <v>2.1</v>
      </c>
      <c r="O257" s="16">
        <f>'RAW MONTHLY'!K257</f>
        <v>2.1</v>
      </c>
      <c r="P257" s="16" t="str">
        <f t="shared" si="33"/>
        <v>0</v>
      </c>
      <c r="Q257" s="241">
        <f>'RAW MONTHLY'!L257</f>
        <v>14</v>
      </c>
      <c r="R257" s="249"/>
      <c r="S257" s="242">
        <f t="shared" si="34"/>
        <v>0</v>
      </c>
      <c r="T257" s="37"/>
    </row>
    <row r="258" spans="1:20" ht="30" customHeight="1">
      <c r="A258" s="229">
        <f>'RAW MONTHLY'!A258</f>
        <v>44502</v>
      </c>
      <c r="B258" s="230" t="str">
        <f>'RAW MONTHLY'!C258</f>
        <v>ERUWA TOWN 33KV FDR</v>
      </c>
      <c r="C258" s="5" t="str">
        <f t="shared" si="27"/>
        <v/>
      </c>
      <c r="D258" s="5" t="str">
        <f>'RAW MONTHLY'!E258</f>
        <v>TCN/L/S</v>
      </c>
      <c r="E258" s="5" t="str">
        <f t="shared" si="35"/>
        <v>L/S</v>
      </c>
      <c r="F258" s="6"/>
      <c r="G258" s="5"/>
      <c r="H258" s="17">
        <f t="shared" si="28"/>
        <v>0</v>
      </c>
      <c r="I258" s="7">
        <f>'RAW MONTHLY'!H258</f>
        <v>0</v>
      </c>
      <c r="J258" s="8">
        <f>'RAW MONTHLY'!I258</f>
        <v>0.35902777777777778</v>
      </c>
      <c r="K258" s="235">
        <f t="shared" si="29"/>
        <v>0.35902777777777778</v>
      </c>
      <c r="L258" s="16">
        <f t="shared" si="30"/>
        <v>8.6166666666666671</v>
      </c>
      <c r="M258" s="16">
        <f t="shared" si="31"/>
        <v>0</v>
      </c>
      <c r="N258" s="236" t="str">
        <f t="shared" si="32"/>
        <v>0</v>
      </c>
      <c r="O258" s="16" t="str">
        <f>'RAW MONTHLY'!K258</f>
        <v>0MW</v>
      </c>
      <c r="P258" s="16" t="str">
        <f t="shared" si="33"/>
        <v>1</v>
      </c>
      <c r="Q258" s="241">
        <f>'RAW MONTHLY'!L258</f>
        <v>4000</v>
      </c>
      <c r="R258" s="5"/>
      <c r="S258" s="242">
        <f t="shared" si="34"/>
        <v>34466.666666666672</v>
      </c>
      <c r="T258" s="30"/>
    </row>
    <row r="259" spans="1:20" ht="30" customHeight="1">
      <c r="A259" s="229">
        <f>'RAW MONTHLY'!A259</f>
        <v>44532</v>
      </c>
      <c r="B259" s="230" t="str">
        <f>'RAW MONTHLY'!C259</f>
        <v>APATA 33KV FDR</v>
      </c>
      <c r="C259" s="5" t="str">
        <f t="shared" si="27"/>
        <v>1</v>
      </c>
      <c r="D259" s="5" t="str">
        <f>'RAW MONTHLY'!E259</f>
        <v>EDC/E/F</v>
      </c>
      <c r="E259" s="5" t="str">
        <f t="shared" si="35"/>
        <v>EDC</v>
      </c>
      <c r="F259" s="6"/>
      <c r="G259" s="5"/>
      <c r="H259" s="17">
        <f t="shared" si="28"/>
        <v>0.24166666666666667</v>
      </c>
      <c r="I259" s="7">
        <f>'RAW MONTHLY'!H259</f>
        <v>0.24166666666666667</v>
      </c>
      <c r="J259" s="8">
        <f>'RAW MONTHLY'!I259</f>
        <v>0.2673611111111111</v>
      </c>
      <c r="K259" s="235">
        <f t="shared" si="29"/>
        <v>0.2673611111111111</v>
      </c>
      <c r="L259" s="16">
        <f t="shared" si="30"/>
        <v>0.6166666666666667</v>
      </c>
      <c r="M259" s="16">
        <f t="shared" si="31"/>
        <v>8</v>
      </c>
      <c r="N259" s="236" t="str">
        <f t="shared" si="32"/>
        <v>8</v>
      </c>
      <c r="O259" s="16" t="str">
        <f>'RAW MONTHLY'!K259</f>
        <v>8MW</v>
      </c>
      <c r="P259" s="16" t="str">
        <f t="shared" si="33"/>
        <v>1</v>
      </c>
      <c r="Q259" s="241">
        <f>'RAW MONTHLY'!L259</f>
        <v>117</v>
      </c>
      <c r="R259" s="246"/>
      <c r="S259" s="242">
        <f t="shared" si="34"/>
        <v>72.150000000000006</v>
      </c>
      <c r="T259" s="27"/>
    </row>
    <row r="260" spans="1:20" ht="30" customHeight="1">
      <c r="A260" s="229">
        <f>'RAW MONTHLY'!A260</f>
        <v>44532</v>
      </c>
      <c r="B260" s="230" t="str">
        <f>'RAW MONTHLY'!C260</f>
        <v>ERUWA/LANLATE 11KV FDR</v>
      </c>
      <c r="C260" s="5" t="str">
        <f t="shared" si="27"/>
        <v>1</v>
      </c>
      <c r="D260" s="5" t="str">
        <f>'RAW MONTHLY'!E260</f>
        <v>EDC/E/F</v>
      </c>
      <c r="E260" s="5" t="str">
        <f t="shared" si="35"/>
        <v>EDC</v>
      </c>
      <c r="F260" s="6"/>
      <c r="G260" s="5"/>
      <c r="H260" s="17">
        <f t="shared" si="28"/>
        <v>0.3444444444444445</v>
      </c>
      <c r="I260" s="7">
        <f>'RAW MONTHLY'!H260</f>
        <v>0.3444444444444445</v>
      </c>
      <c r="J260" s="8">
        <f>'RAW MONTHLY'!I260</f>
        <v>0.35069444444444442</v>
      </c>
      <c r="K260" s="235">
        <f t="shared" si="29"/>
        <v>0.35069444444444442</v>
      </c>
      <c r="L260" s="16">
        <f t="shared" si="30"/>
        <v>0.15</v>
      </c>
      <c r="M260" s="16">
        <f t="shared" si="31"/>
        <v>7</v>
      </c>
      <c r="N260" s="236" t="str">
        <f t="shared" si="32"/>
        <v>7</v>
      </c>
      <c r="O260" s="16" t="str">
        <f>'RAW MONTHLY'!K260</f>
        <v>7MW</v>
      </c>
      <c r="P260" s="16" t="str">
        <f t="shared" si="33"/>
        <v>1</v>
      </c>
      <c r="Q260" s="241">
        <f>'RAW MONTHLY'!L260</f>
        <v>4010</v>
      </c>
      <c r="R260" s="241"/>
      <c r="S260" s="242">
        <f t="shared" si="34"/>
        <v>601.5</v>
      </c>
      <c r="T260" s="27"/>
    </row>
    <row r="261" spans="1:20" ht="30" customHeight="1">
      <c r="A261" s="229">
        <f>'RAW MONTHLY'!A261</f>
        <v>44532</v>
      </c>
      <c r="B261" s="230" t="str">
        <f>'RAW MONTHLY'!C261</f>
        <v>ERUWA/LANLATE 11KV FDR</v>
      </c>
      <c r="C261" s="5" t="str">
        <f t="shared" si="27"/>
        <v>1</v>
      </c>
      <c r="D261" s="5" t="str">
        <f>'RAW MONTHLY'!E261</f>
        <v>EDC/E/F</v>
      </c>
      <c r="E261" s="5" t="str">
        <f t="shared" si="35"/>
        <v>EDC</v>
      </c>
      <c r="F261" s="6"/>
      <c r="G261" s="5"/>
      <c r="H261" s="17">
        <f t="shared" si="28"/>
        <v>0.36180555555555555</v>
      </c>
      <c r="I261" s="7">
        <f>'RAW MONTHLY'!H261</f>
        <v>0.36180555555555555</v>
      </c>
      <c r="J261" s="8">
        <f>'RAW MONTHLY'!I261</f>
        <v>0.37083333333333335</v>
      </c>
      <c r="K261" s="235">
        <f t="shared" si="29"/>
        <v>0.37083333333333335</v>
      </c>
      <c r="L261" s="16">
        <f t="shared" si="30"/>
        <v>0.21666666666666667</v>
      </c>
      <c r="M261" s="16">
        <f t="shared" si="31"/>
        <v>4.2</v>
      </c>
      <c r="N261" s="236" t="str">
        <f t="shared" si="32"/>
        <v>4.2</v>
      </c>
      <c r="O261" s="16" t="str">
        <f>'RAW MONTHLY'!K261</f>
        <v>4.2MW</v>
      </c>
      <c r="P261" s="16" t="str">
        <f t="shared" si="33"/>
        <v>1</v>
      </c>
      <c r="Q261" s="241">
        <f>'RAW MONTHLY'!L261</f>
        <v>4010</v>
      </c>
      <c r="R261" s="241"/>
      <c r="S261" s="242">
        <f t="shared" si="34"/>
        <v>868.83333333333337</v>
      </c>
      <c r="T261" s="29"/>
    </row>
    <row r="262" spans="1:20" ht="30" customHeight="1">
      <c r="A262" s="229">
        <f>'RAW MONTHLY'!A262</f>
        <v>44532</v>
      </c>
      <c r="B262" s="230" t="str">
        <f>'RAW MONTHLY'!C262</f>
        <v>ERUWA TOWN 33KV FDR</v>
      </c>
      <c r="C262" s="5" t="str">
        <f t="shared" ref="C262:C325" si="36">IF(H262&gt;=0.0001,"1","")</f>
        <v>1</v>
      </c>
      <c r="D262" s="5" t="str">
        <f>'RAW MONTHLY'!E262</f>
        <v>EDC/F/O</v>
      </c>
      <c r="E262" s="5" t="str">
        <f t="shared" si="35"/>
        <v>EDC</v>
      </c>
      <c r="F262" s="6"/>
      <c r="G262" s="5"/>
      <c r="H262" s="17">
        <f t="shared" ref="H262:H325" si="37">I262</f>
        <v>0.36180555555555555</v>
      </c>
      <c r="I262" s="7">
        <f>'RAW MONTHLY'!H262</f>
        <v>0.36180555555555555</v>
      </c>
      <c r="J262" s="8">
        <f>'RAW MONTHLY'!I262</f>
        <v>0.37083333333333335</v>
      </c>
      <c r="K262" s="235">
        <f t="shared" ref="K262:K325" si="38">J262</f>
        <v>0.37083333333333335</v>
      </c>
      <c r="L262" s="16">
        <f t="shared" ref="L262:L325" si="39">TEXT(J262-I262,"h:mm")*24</f>
        <v>0.21666666666666667</v>
      </c>
      <c r="M262" s="16">
        <f t="shared" ref="M262:M325" si="40">N262*1</f>
        <v>5</v>
      </c>
      <c r="N262" s="236" t="str">
        <f t="shared" ref="N262:N325" si="41">SUBSTITUTE(O262,"MW","")</f>
        <v>5</v>
      </c>
      <c r="O262" s="16" t="str">
        <f>'RAW MONTHLY'!K262</f>
        <v>5MW</v>
      </c>
      <c r="P262" s="16" t="str">
        <f t="shared" ref="P262:P325" si="42">IF(K262&gt;=0.99,"0","1")</f>
        <v>1</v>
      </c>
      <c r="Q262" s="241">
        <f>'RAW MONTHLY'!L262</f>
        <v>4000</v>
      </c>
      <c r="R262" s="241"/>
      <c r="S262" s="242">
        <f t="shared" ref="S262:S325" si="43">Q262*L262*P262</f>
        <v>866.66666666666674</v>
      </c>
      <c r="T262" s="42"/>
    </row>
    <row r="263" spans="1:20" ht="30" customHeight="1">
      <c r="A263" s="229">
        <f>'RAW MONTHLY'!A263</f>
        <v>44532</v>
      </c>
      <c r="B263" s="230" t="str">
        <f>'RAW MONTHLY'!C263</f>
        <v>ERUWA TOWN 33KV FDR</v>
      </c>
      <c r="C263" s="5" t="str">
        <f t="shared" si="36"/>
        <v>1</v>
      </c>
      <c r="D263" s="5" t="str">
        <f>'RAW MONTHLY'!E263</f>
        <v>EDC/F/O</v>
      </c>
      <c r="E263" s="5" t="str">
        <f t="shared" ref="E263:E326" si="44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E/F","EDC",IF(D263="TCN/L/S","L/S"))))))))))))))))))))))</f>
        <v>EDC</v>
      </c>
      <c r="F263" s="6"/>
      <c r="G263" s="5"/>
      <c r="H263" s="17">
        <f t="shared" si="37"/>
        <v>0.37083333333333335</v>
      </c>
      <c r="I263" s="7">
        <f>'RAW MONTHLY'!H263</f>
        <v>0.37083333333333335</v>
      </c>
      <c r="J263" s="8">
        <f>'RAW MONTHLY'!I263</f>
        <v>0.80625000000000002</v>
      </c>
      <c r="K263" s="235">
        <f t="shared" si="38"/>
        <v>0.80625000000000002</v>
      </c>
      <c r="L263" s="16">
        <f t="shared" si="39"/>
        <v>10.45</v>
      </c>
      <c r="M263" s="16">
        <f t="shared" si="40"/>
        <v>0</v>
      </c>
      <c r="N263" s="236" t="str">
        <f t="shared" si="41"/>
        <v>0</v>
      </c>
      <c r="O263" s="16" t="str">
        <f>'RAW MONTHLY'!K263</f>
        <v>0MW</v>
      </c>
      <c r="P263" s="16" t="str">
        <f t="shared" si="42"/>
        <v>1</v>
      </c>
      <c r="Q263" s="241">
        <f>'RAW MONTHLY'!L263</f>
        <v>4000</v>
      </c>
      <c r="R263" s="241"/>
      <c r="S263" s="242">
        <f t="shared" si="43"/>
        <v>41800</v>
      </c>
      <c r="T263" s="42"/>
    </row>
    <row r="264" spans="1:20" ht="30" customHeight="1">
      <c r="A264" s="229">
        <f>'RAW MONTHLY'!A264</f>
        <v>44532</v>
      </c>
      <c r="B264" s="230" t="str">
        <f>'RAW MONTHLY'!C264</f>
        <v>ERUWA/LANLATE 11KV FDR</v>
      </c>
      <c r="C264" s="5" t="str">
        <f t="shared" si="36"/>
        <v>1</v>
      </c>
      <c r="D264" s="5" t="str">
        <f>'RAW MONTHLY'!E264</f>
        <v>EDC/O/C</v>
      </c>
      <c r="E264" s="5" t="str">
        <f t="shared" si="44"/>
        <v>EDC</v>
      </c>
      <c r="F264" s="6"/>
      <c r="G264" s="5"/>
      <c r="H264" s="17">
        <f t="shared" si="37"/>
        <v>0.77430555555555547</v>
      </c>
      <c r="I264" s="7">
        <f>'RAW MONTHLY'!H264</f>
        <v>0.77430555555555547</v>
      </c>
      <c r="J264" s="8">
        <f>'RAW MONTHLY'!I264</f>
        <v>0.77986111111111101</v>
      </c>
      <c r="K264" s="235">
        <f t="shared" si="38"/>
        <v>0.77986111111111101</v>
      </c>
      <c r="L264" s="16">
        <f t="shared" si="39"/>
        <v>0.13333333333333333</v>
      </c>
      <c r="M264" s="16">
        <f t="shared" si="40"/>
        <v>10</v>
      </c>
      <c r="N264" s="236" t="str">
        <f t="shared" si="41"/>
        <v>10</v>
      </c>
      <c r="O264" s="16" t="str">
        <f>'RAW MONTHLY'!K264</f>
        <v>10MW</v>
      </c>
      <c r="P264" s="16" t="str">
        <f t="shared" si="42"/>
        <v>1</v>
      </c>
      <c r="Q264" s="241">
        <f>'RAW MONTHLY'!L264</f>
        <v>4010</v>
      </c>
      <c r="R264" s="241"/>
      <c r="S264" s="242">
        <f t="shared" si="43"/>
        <v>534.66666666666663</v>
      </c>
      <c r="T264" s="20"/>
    </row>
    <row r="265" spans="1:20" ht="30" customHeight="1">
      <c r="A265" s="229">
        <f>'RAW MONTHLY'!A265</f>
        <v>44532</v>
      </c>
      <c r="B265" s="230" t="str">
        <f>'RAW MONTHLY'!C265</f>
        <v>OMI ADIO 33KV FDR</v>
      </c>
      <c r="C265" s="5" t="str">
        <f t="shared" si="36"/>
        <v>1</v>
      </c>
      <c r="D265" s="5" t="str">
        <f>'RAW MONTHLY'!E265</f>
        <v>EDC/F/O</v>
      </c>
      <c r="E265" s="5" t="str">
        <f t="shared" si="44"/>
        <v>EDC</v>
      </c>
      <c r="F265" s="6"/>
      <c r="G265" s="5"/>
      <c r="H265" s="17">
        <f t="shared" si="37"/>
        <v>0.77430555555555547</v>
      </c>
      <c r="I265" s="7">
        <f>'RAW MONTHLY'!H265</f>
        <v>0.77430555555555547</v>
      </c>
      <c r="J265" s="8">
        <f>'RAW MONTHLY'!I265</f>
        <v>0.77986111111111101</v>
      </c>
      <c r="K265" s="235">
        <f t="shared" si="38"/>
        <v>0.77986111111111101</v>
      </c>
      <c r="L265" s="16">
        <f t="shared" si="39"/>
        <v>0.13333333333333333</v>
      </c>
      <c r="M265" s="16">
        <f t="shared" si="40"/>
        <v>8</v>
      </c>
      <c r="N265" s="236" t="str">
        <f t="shared" si="41"/>
        <v>8</v>
      </c>
      <c r="O265" s="16" t="str">
        <f>'RAW MONTHLY'!K265</f>
        <v>8MW</v>
      </c>
      <c r="P265" s="16" t="str">
        <f t="shared" si="42"/>
        <v>1</v>
      </c>
      <c r="Q265" s="241">
        <f>'RAW MONTHLY'!L265</f>
        <v>9634</v>
      </c>
      <c r="R265" s="241"/>
      <c r="S265" s="242">
        <f t="shared" si="43"/>
        <v>1284.5333333333333</v>
      </c>
      <c r="T265" s="20"/>
    </row>
    <row r="266" spans="1:20" ht="30" customHeight="1">
      <c r="A266" s="229">
        <f>'RAW MONTHLY'!A266</f>
        <v>44532</v>
      </c>
      <c r="B266" s="230" t="str">
        <f>'RAW MONTHLY'!C266</f>
        <v>OMI ADIO 33KV FDR</v>
      </c>
      <c r="C266" s="5" t="str">
        <f t="shared" si="36"/>
        <v>1</v>
      </c>
      <c r="D266" s="5" t="str">
        <f>'RAW MONTHLY'!E266</f>
        <v>EDC/F/O</v>
      </c>
      <c r="E266" s="5" t="str">
        <f t="shared" si="44"/>
        <v>EDC</v>
      </c>
      <c r="F266" s="6"/>
      <c r="G266" s="6"/>
      <c r="H266" s="17">
        <f t="shared" si="37"/>
        <v>0.77986111111111101</v>
      </c>
      <c r="I266" s="7">
        <f>'RAW MONTHLY'!H266</f>
        <v>0.77986111111111101</v>
      </c>
      <c r="J266" s="8">
        <f>'RAW MONTHLY'!I266</f>
        <v>0.99930555555555556</v>
      </c>
      <c r="K266" s="235">
        <f t="shared" si="38"/>
        <v>0.99930555555555556</v>
      </c>
      <c r="L266" s="16">
        <f t="shared" si="39"/>
        <v>5.2666666666666666</v>
      </c>
      <c r="M266" s="16">
        <f t="shared" si="40"/>
        <v>0</v>
      </c>
      <c r="N266" s="236" t="str">
        <f t="shared" si="41"/>
        <v>0</v>
      </c>
      <c r="O266" s="16" t="str">
        <f>'RAW MONTHLY'!K266</f>
        <v>0MW</v>
      </c>
      <c r="P266" s="16" t="str">
        <f t="shared" si="42"/>
        <v>0</v>
      </c>
      <c r="Q266" s="241">
        <f>'RAW MONTHLY'!L266</f>
        <v>0</v>
      </c>
      <c r="R266" s="245"/>
      <c r="S266" s="242">
        <f t="shared" si="43"/>
        <v>0</v>
      </c>
      <c r="T266" s="6"/>
    </row>
    <row r="267" spans="1:20" ht="30" customHeight="1">
      <c r="A267" s="229">
        <f>'RAW MONTHLY'!A267</f>
        <v>44532</v>
      </c>
      <c r="B267" s="230" t="str">
        <f>'RAW MONTHLY'!C267</f>
        <v>APATA 33KV FDR</v>
      </c>
      <c r="C267" s="5" t="str">
        <f t="shared" si="36"/>
        <v>1</v>
      </c>
      <c r="D267" s="5" t="str">
        <f>'RAW MONTHLY'!E267</f>
        <v>EDC/O/C</v>
      </c>
      <c r="E267" s="5" t="str">
        <f t="shared" si="44"/>
        <v>EDC</v>
      </c>
      <c r="F267" s="6"/>
      <c r="G267" s="6"/>
      <c r="H267" s="17">
        <f t="shared" si="37"/>
        <v>0.80208333333333337</v>
      </c>
      <c r="I267" s="7">
        <f>'RAW MONTHLY'!H267</f>
        <v>0.80208333333333337</v>
      </c>
      <c r="J267" s="8">
        <f>'RAW MONTHLY'!I267</f>
        <v>0.81736111111111109</v>
      </c>
      <c r="K267" s="235">
        <f t="shared" si="38"/>
        <v>0.81736111111111109</v>
      </c>
      <c r="L267" s="16">
        <f t="shared" si="39"/>
        <v>0.36666666666666664</v>
      </c>
      <c r="M267" s="16">
        <f t="shared" si="40"/>
        <v>5</v>
      </c>
      <c r="N267" s="236" t="str">
        <f t="shared" si="41"/>
        <v>5</v>
      </c>
      <c r="O267" s="16" t="str">
        <f>'RAW MONTHLY'!K267</f>
        <v>5MW</v>
      </c>
      <c r="P267" s="16" t="str">
        <f t="shared" si="42"/>
        <v>1</v>
      </c>
      <c r="Q267" s="241">
        <f>'RAW MONTHLY'!L267</f>
        <v>117</v>
      </c>
      <c r="R267" s="245"/>
      <c r="S267" s="242">
        <f t="shared" si="43"/>
        <v>42.9</v>
      </c>
      <c r="T267" s="6"/>
    </row>
    <row r="268" spans="1:20" ht="30" customHeight="1">
      <c r="A268" s="229">
        <f>'RAW MONTHLY'!A268</f>
        <v>44238</v>
      </c>
      <c r="B268" s="230" t="str">
        <f>'RAW MONTHLY'!C268</f>
        <v>APETE 33KV</v>
      </c>
      <c r="C268" s="5" t="str">
        <f t="shared" si="36"/>
        <v/>
      </c>
      <c r="D268" s="5" t="str">
        <f>'RAW MONTHLY'!E268</f>
        <v>EDC F/O</v>
      </c>
      <c r="E268" s="5" t="str">
        <f t="shared" si="44"/>
        <v>EDC</v>
      </c>
      <c r="F268" s="6"/>
      <c r="G268" s="5"/>
      <c r="H268" s="17">
        <f t="shared" si="37"/>
        <v>0</v>
      </c>
      <c r="I268" s="7">
        <f>'RAW MONTHLY'!H268</f>
        <v>0</v>
      </c>
      <c r="J268" s="8">
        <f>'RAW MONTHLY'!I268</f>
        <v>0.22500000000000001</v>
      </c>
      <c r="K268" s="235">
        <f t="shared" si="38"/>
        <v>0.22500000000000001</v>
      </c>
      <c r="L268" s="16">
        <f t="shared" si="39"/>
        <v>5.4</v>
      </c>
      <c r="M268" s="16">
        <f t="shared" si="40"/>
        <v>9.5</v>
      </c>
      <c r="N268" s="236" t="str">
        <f t="shared" si="41"/>
        <v>9.5</v>
      </c>
      <c r="O268" s="16">
        <f>'RAW MONTHLY'!K268</f>
        <v>9.5</v>
      </c>
      <c r="P268" s="16" t="str">
        <f t="shared" si="42"/>
        <v>1</v>
      </c>
      <c r="Q268" s="241">
        <f>'RAW MONTHLY'!L268</f>
        <v>9360</v>
      </c>
      <c r="R268" s="5"/>
      <c r="S268" s="242">
        <f t="shared" si="43"/>
        <v>50544</v>
      </c>
      <c r="T268" s="30"/>
    </row>
    <row r="269" spans="1:20" ht="30" customHeight="1">
      <c r="A269" s="229">
        <f>'RAW MONTHLY'!A269</f>
        <v>44239</v>
      </c>
      <c r="B269" s="230" t="str">
        <f>'RAW MONTHLY'!C269</f>
        <v>MINISTER 33KV</v>
      </c>
      <c r="C269" s="5" t="str">
        <f t="shared" si="36"/>
        <v>1</v>
      </c>
      <c r="D269" s="5" t="str">
        <f>'RAW MONTHLY'!E269</f>
        <v>EDC F/O</v>
      </c>
      <c r="E269" s="5" t="str">
        <f t="shared" si="44"/>
        <v>EDC</v>
      </c>
      <c r="F269" s="6"/>
      <c r="G269" s="5"/>
      <c r="H269" s="17">
        <f t="shared" si="37"/>
        <v>0.34791666666666665</v>
      </c>
      <c r="I269" s="7">
        <f>'RAW MONTHLY'!H269</f>
        <v>0.34791666666666665</v>
      </c>
      <c r="J269" s="8">
        <f>'RAW MONTHLY'!I269</f>
        <v>0.61458333333333337</v>
      </c>
      <c r="K269" s="235">
        <f t="shared" si="38"/>
        <v>0.61458333333333337</v>
      </c>
      <c r="L269" s="16">
        <f t="shared" si="39"/>
        <v>6.4</v>
      </c>
      <c r="M269" s="16">
        <f t="shared" si="40"/>
        <v>0.1</v>
      </c>
      <c r="N269" s="236" t="str">
        <f t="shared" si="41"/>
        <v>0.1</v>
      </c>
      <c r="O269" s="16">
        <f>'RAW MONTHLY'!K269</f>
        <v>0.1</v>
      </c>
      <c r="P269" s="16" t="str">
        <f t="shared" si="42"/>
        <v>1</v>
      </c>
      <c r="Q269" s="241">
        <f>'RAW MONTHLY'!L269</f>
        <v>1065</v>
      </c>
      <c r="R269" s="5"/>
      <c r="S269" s="242">
        <f t="shared" si="43"/>
        <v>6816</v>
      </c>
      <c r="T269" s="30"/>
    </row>
    <row r="270" spans="1:20" ht="30" customHeight="1">
      <c r="A270" s="229">
        <f>'RAW MONTHLY'!A270</f>
        <v>44239</v>
      </c>
      <c r="B270" s="230" t="str">
        <f>'RAW MONTHLY'!C270</f>
        <v>APETE 33KV</v>
      </c>
      <c r="C270" s="5" t="str">
        <f t="shared" si="36"/>
        <v>1</v>
      </c>
      <c r="D270" s="5" t="str">
        <f>'RAW MONTHLY'!E270</f>
        <v>EDC F/O</v>
      </c>
      <c r="E270" s="5" t="str">
        <f t="shared" si="44"/>
        <v>EDC</v>
      </c>
      <c r="F270" s="6"/>
      <c r="G270" s="5"/>
      <c r="H270" s="17">
        <f t="shared" si="37"/>
        <v>0.42638888888888887</v>
      </c>
      <c r="I270" s="7">
        <f>'RAW MONTHLY'!H270</f>
        <v>0.42638888888888887</v>
      </c>
      <c r="J270" s="8">
        <f>'RAW MONTHLY'!I270</f>
        <v>0.99930555555555556</v>
      </c>
      <c r="K270" s="235">
        <f t="shared" si="38"/>
        <v>0.99930555555555556</v>
      </c>
      <c r="L270" s="16">
        <f t="shared" si="39"/>
        <v>13.75</v>
      </c>
      <c r="M270" s="16">
        <f t="shared" si="40"/>
        <v>9.5</v>
      </c>
      <c r="N270" s="236" t="str">
        <f t="shared" si="41"/>
        <v>9.5</v>
      </c>
      <c r="O270" s="16">
        <f>'RAW MONTHLY'!K270</f>
        <v>9.5</v>
      </c>
      <c r="P270" s="16" t="str">
        <f t="shared" si="42"/>
        <v>0</v>
      </c>
      <c r="Q270" s="241">
        <f>'RAW MONTHLY'!L270</f>
        <v>0</v>
      </c>
      <c r="R270" s="5"/>
      <c r="S270" s="242">
        <f t="shared" si="43"/>
        <v>0</v>
      </c>
      <c r="T270" s="30"/>
    </row>
    <row r="271" spans="1:20" ht="30" customHeight="1">
      <c r="A271" s="229" t="str">
        <f>'RAW MONTHLY'!A271</f>
        <v>13/2/2021</v>
      </c>
      <c r="B271" s="230" t="str">
        <f>'RAW MONTHLY'!C271</f>
        <v>LIBERTY 33KV</v>
      </c>
      <c r="C271" s="5" t="str">
        <f t="shared" si="36"/>
        <v>1</v>
      </c>
      <c r="D271" s="5" t="str">
        <f>'RAW MONTHLY'!E271</f>
        <v>EDC F/O</v>
      </c>
      <c r="E271" s="5" t="str">
        <f t="shared" si="44"/>
        <v>EDC</v>
      </c>
      <c r="F271" s="6"/>
      <c r="G271" s="5"/>
      <c r="H271" s="17">
        <f t="shared" si="37"/>
        <v>6.2499999999999995E-3</v>
      </c>
      <c r="I271" s="7">
        <f>'RAW MONTHLY'!H271</f>
        <v>6.2499999999999995E-3</v>
      </c>
      <c r="J271" s="8">
        <f>'RAW MONTHLY'!I271</f>
        <v>1.3888888888888888E-2</v>
      </c>
      <c r="K271" s="235">
        <f t="shared" si="38"/>
        <v>1.3888888888888888E-2</v>
      </c>
      <c r="L271" s="16">
        <f t="shared" si="39"/>
        <v>0.18333333333333332</v>
      </c>
      <c r="M271" s="16">
        <f t="shared" si="40"/>
        <v>5</v>
      </c>
      <c r="N271" s="236" t="str">
        <f t="shared" si="41"/>
        <v>5</v>
      </c>
      <c r="O271" s="16">
        <f>'RAW MONTHLY'!K271</f>
        <v>5</v>
      </c>
      <c r="P271" s="16" t="str">
        <f t="shared" si="42"/>
        <v>1</v>
      </c>
      <c r="Q271" s="241">
        <f>'RAW MONTHLY'!L271</f>
        <v>11</v>
      </c>
      <c r="R271" s="5"/>
      <c r="S271" s="242">
        <f t="shared" si="43"/>
        <v>2.0166666666666666</v>
      </c>
      <c r="T271" s="30"/>
    </row>
    <row r="272" spans="1:20" ht="30" customHeight="1">
      <c r="A272" s="229" t="str">
        <f>'RAW MONTHLY'!A272</f>
        <v>13/2/2021</v>
      </c>
      <c r="B272" s="230" t="str">
        <f>'RAW MONTHLY'!C272</f>
        <v>INTERCHANGE 33KV</v>
      </c>
      <c r="C272" s="5" t="str">
        <f t="shared" si="36"/>
        <v>1</v>
      </c>
      <c r="D272" s="5" t="str">
        <f>'RAW MONTHLY'!E272</f>
        <v>EDC F/O</v>
      </c>
      <c r="E272" s="5" t="str">
        <f t="shared" si="44"/>
        <v>EDC</v>
      </c>
      <c r="F272" s="6"/>
      <c r="G272" s="5"/>
      <c r="H272" s="17">
        <f t="shared" si="37"/>
        <v>0.54166666666666663</v>
      </c>
      <c r="I272" s="7">
        <f>'RAW MONTHLY'!H272</f>
        <v>0.54166666666666663</v>
      </c>
      <c r="J272" s="8">
        <f>'RAW MONTHLY'!I272</f>
        <v>0.56736111111111109</v>
      </c>
      <c r="K272" s="235">
        <f t="shared" si="38"/>
        <v>0.56736111111111109</v>
      </c>
      <c r="L272" s="16">
        <f t="shared" si="39"/>
        <v>0.6166666666666667</v>
      </c>
      <c r="M272" s="16">
        <f t="shared" si="40"/>
        <v>5</v>
      </c>
      <c r="N272" s="236" t="str">
        <f t="shared" si="41"/>
        <v>5</v>
      </c>
      <c r="O272" s="16">
        <f>'RAW MONTHLY'!K272</f>
        <v>5</v>
      </c>
      <c r="P272" s="16" t="str">
        <f t="shared" si="42"/>
        <v>1</v>
      </c>
      <c r="Q272" s="241">
        <f>'RAW MONTHLY'!L272</f>
        <v>492</v>
      </c>
      <c r="R272" s="5"/>
      <c r="S272" s="242">
        <f t="shared" si="43"/>
        <v>303.40000000000003</v>
      </c>
      <c r="T272" s="37"/>
    </row>
    <row r="273" spans="1:20" ht="30" customHeight="1">
      <c r="A273" s="229" t="str">
        <f>'RAW MONTHLY'!A273</f>
        <v>13/2/2021</v>
      </c>
      <c r="B273" s="230" t="str">
        <f>'RAW MONTHLY'!C273</f>
        <v>INDUSTRIAL 33KV</v>
      </c>
      <c r="C273" s="5" t="str">
        <f t="shared" si="36"/>
        <v>1</v>
      </c>
      <c r="D273" s="5" t="str">
        <f>'RAW MONTHLY'!E273</f>
        <v>EDC F/O</v>
      </c>
      <c r="E273" s="5" t="str">
        <f t="shared" si="44"/>
        <v>EDC</v>
      </c>
      <c r="F273" s="6"/>
      <c r="G273" s="5"/>
      <c r="H273" s="17">
        <f t="shared" si="37"/>
        <v>0.54166666666666663</v>
      </c>
      <c r="I273" s="7">
        <f>'RAW MONTHLY'!H273</f>
        <v>0.54166666666666663</v>
      </c>
      <c r="J273" s="8">
        <f>'RAW MONTHLY'!I273</f>
        <v>0.56388888888888888</v>
      </c>
      <c r="K273" s="235">
        <f t="shared" si="38"/>
        <v>0.56388888888888888</v>
      </c>
      <c r="L273" s="16">
        <f t="shared" si="39"/>
        <v>0.53333333333333333</v>
      </c>
      <c r="M273" s="16">
        <f t="shared" si="40"/>
        <v>5</v>
      </c>
      <c r="N273" s="236" t="str">
        <f t="shared" si="41"/>
        <v>5</v>
      </c>
      <c r="O273" s="16">
        <f>'RAW MONTHLY'!K273</f>
        <v>5</v>
      </c>
      <c r="P273" s="16" t="str">
        <f t="shared" si="42"/>
        <v>1</v>
      </c>
      <c r="Q273" s="241">
        <f>'RAW MONTHLY'!L273</f>
        <v>25</v>
      </c>
      <c r="R273" s="5"/>
      <c r="S273" s="242">
        <f t="shared" si="43"/>
        <v>13.333333333333334</v>
      </c>
      <c r="T273" s="30"/>
    </row>
    <row r="274" spans="1:20" ht="30" customHeight="1">
      <c r="A274" s="229" t="str">
        <f>'RAW MONTHLY'!A274</f>
        <v>13/2/2021</v>
      </c>
      <c r="B274" s="230" t="str">
        <f>'RAW MONTHLY'!C274</f>
        <v>INTERCHANGE 33KV</v>
      </c>
      <c r="C274" s="5" t="str">
        <f t="shared" si="36"/>
        <v>1</v>
      </c>
      <c r="D274" s="5" t="str">
        <f>'RAW MONTHLY'!E274</f>
        <v>EDC F/O</v>
      </c>
      <c r="E274" s="5" t="str">
        <f t="shared" si="44"/>
        <v>EDC</v>
      </c>
      <c r="F274" s="6"/>
      <c r="G274" s="5"/>
      <c r="H274" s="17">
        <f t="shared" si="37"/>
        <v>0.6958333333333333</v>
      </c>
      <c r="I274" s="7">
        <f>'RAW MONTHLY'!H274</f>
        <v>0.6958333333333333</v>
      </c>
      <c r="J274" s="8">
        <f>'RAW MONTHLY'!I274</f>
        <v>0.71805555555555556</v>
      </c>
      <c r="K274" s="235">
        <f t="shared" si="38"/>
        <v>0.71805555555555556</v>
      </c>
      <c r="L274" s="16">
        <f t="shared" si="39"/>
        <v>0.53333333333333333</v>
      </c>
      <c r="M274" s="16">
        <f t="shared" si="40"/>
        <v>13</v>
      </c>
      <c r="N274" s="236" t="str">
        <f t="shared" si="41"/>
        <v>13</v>
      </c>
      <c r="O274" s="16">
        <f>'RAW MONTHLY'!K274</f>
        <v>13</v>
      </c>
      <c r="P274" s="16" t="str">
        <f t="shared" si="42"/>
        <v>1</v>
      </c>
      <c r="Q274" s="241">
        <f>'RAW MONTHLY'!L274</f>
        <v>492</v>
      </c>
      <c r="R274" s="241"/>
      <c r="S274" s="242">
        <f t="shared" si="43"/>
        <v>262.39999999999998</v>
      </c>
      <c r="T274" s="17"/>
    </row>
    <row r="275" spans="1:20" ht="30" customHeight="1">
      <c r="A275" s="229" t="str">
        <f>'RAW MONTHLY'!A275</f>
        <v>13/2/2021</v>
      </c>
      <c r="B275" s="230" t="str">
        <f>'RAW MONTHLY'!C275</f>
        <v>OLUYOLE 33KV</v>
      </c>
      <c r="C275" s="5" t="str">
        <f t="shared" si="36"/>
        <v>1</v>
      </c>
      <c r="D275" s="5" t="str">
        <f>'RAW MONTHLY'!E275</f>
        <v>EDC F/O</v>
      </c>
      <c r="E275" s="5" t="str">
        <f t="shared" si="44"/>
        <v>EDC</v>
      </c>
      <c r="F275" s="6"/>
      <c r="G275" s="5"/>
      <c r="H275" s="17">
        <f t="shared" si="37"/>
        <v>0.73402777777777783</v>
      </c>
      <c r="I275" s="7">
        <f>'RAW MONTHLY'!H275</f>
        <v>0.73402777777777783</v>
      </c>
      <c r="J275" s="8">
        <f>'RAW MONTHLY'!I275</f>
        <v>0.73958333333333337</v>
      </c>
      <c r="K275" s="235">
        <f t="shared" si="38"/>
        <v>0.73958333333333337</v>
      </c>
      <c r="L275" s="16">
        <f t="shared" si="39"/>
        <v>0.13333333333333333</v>
      </c>
      <c r="M275" s="16">
        <f t="shared" si="40"/>
        <v>10</v>
      </c>
      <c r="N275" s="236" t="str">
        <f t="shared" si="41"/>
        <v>10</v>
      </c>
      <c r="O275" s="16">
        <f>'RAW MONTHLY'!K275</f>
        <v>10</v>
      </c>
      <c r="P275" s="16" t="str">
        <f t="shared" si="42"/>
        <v>1</v>
      </c>
      <c r="Q275" s="241">
        <f>'RAW MONTHLY'!L275</f>
        <v>14</v>
      </c>
      <c r="R275" s="241"/>
      <c r="S275" s="242">
        <f t="shared" si="43"/>
        <v>1.8666666666666667</v>
      </c>
      <c r="T275" s="17"/>
    </row>
    <row r="276" spans="1:20" ht="30" customHeight="1">
      <c r="A276" s="229" t="str">
        <f>'RAW MONTHLY'!A276</f>
        <v>13/2/2021</v>
      </c>
      <c r="B276" s="230" t="str">
        <f>'RAW MONTHLY'!C276</f>
        <v>LIBERTY 33KV</v>
      </c>
      <c r="C276" s="5" t="str">
        <f t="shared" si="36"/>
        <v>1</v>
      </c>
      <c r="D276" s="5" t="str">
        <f>'RAW MONTHLY'!E276</f>
        <v>TCN L/S</v>
      </c>
      <c r="E276" s="5" t="str">
        <f t="shared" si="44"/>
        <v>L/S</v>
      </c>
      <c r="F276" s="6"/>
      <c r="G276" s="5"/>
      <c r="H276" s="17">
        <f t="shared" si="37"/>
        <v>0.88263888888888886</v>
      </c>
      <c r="I276" s="7">
        <f>'RAW MONTHLY'!H276</f>
        <v>0.88263888888888886</v>
      </c>
      <c r="J276" s="8">
        <f>'RAW MONTHLY'!I276</f>
        <v>0.90069444444444446</v>
      </c>
      <c r="K276" s="235">
        <f t="shared" si="38"/>
        <v>0.90069444444444446</v>
      </c>
      <c r="L276" s="16">
        <f t="shared" si="39"/>
        <v>0.43333333333333335</v>
      </c>
      <c r="M276" s="16">
        <f t="shared" si="40"/>
        <v>5</v>
      </c>
      <c r="N276" s="236" t="str">
        <f t="shared" si="41"/>
        <v>5</v>
      </c>
      <c r="O276" s="16">
        <f>'RAW MONTHLY'!K276</f>
        <v>5</v>
      </c>
      <c r="P276" s="16" t="str">
        <f t="shared" si="42"/>
        <v>1</v>
      </c>
      <c r="Q276" s="241">
        <f>'RAW MONTHLY'!L276</f>
        <v>11</v>
      </c>
      <c r="R276" s="241"/>
      <c r="S276" s="242">
        <f t="shared" si="43"/>
        <v>4.7666666666666666</v>
      </c>
      <c r="T276" s="20"/>
    </row>
    <row r="277" spans="1:20" ht="30" customHeight="1">
      <c r="A277" s="229">
        <f>'RAW MONTHLY'!A277</f>
        <v>44532</v>
      </c>
      <c r="B277" s="230" t="str">
        <f>'RAW MONTHLY'!C277</f>
        <v>ROM 33KV</v>
      </c>
      <c r="C277" s="5" t="str">
        <f t="shared" si="36"/>
        <v/>
      </c>
      <c r="D277" s="5" t="str">
        <f>'RAW MONTHLY'!E277</f>
        <v>EDC F/O</v>
      </c>
      <c r="E277" s="5" t="str">
        <f t="shared" si="44"/>
        <v>EDC</v>
      </c>
      <c r="F277" s="6"/>
      <c r="G277" s="5"/>
      <c r="H277" s="17">
        <f t="shared" si="37"/>
        <v>0</v>
      </c>
      <c r="I277" s="7">
        <f>'RAW MONTHLY'!H277</f>
        <v>0</v>
      </c>
      <c r="J277" s="8">
        <f>'RAW MONTHLY'!I277</f>
        <v>0.47430555555555554</v>
      </c>
      <c r="K277" s="235">
        <f t="shared" si="38"/>
        <v>0.47430555555555554</v>
      </c>
      <c r="L277" s="16">
        <f t="shared" si="39"/>
        <v>11.383333333333333</v>
      </c>
      <c r="M277" s="16">
        <f t="shared" si="40"/>
        <v>2.1</v>
      </c>
      <c r="N277" s="236" t="str">
        <f t="shared" si="41"/>
        <v>2.1</v>
      </c>
      <c r="O277" s="16">
        <f>'RAW MONTHLY'!K277</f>
        <v>2.1</v>
      </c>
      <c r="P277" s="16" t="str">
        <f t="shared" si="42"/>
        <v>1</v>
      </c>
      <c r="Q277" s="241">
        <f>'RAW MONTHLY'!L277</f>
        <v>14</v>
      </c>
      <c r="R277" s="241"/>
      <c r="S277" s="242">
        <f t="shared" si="43"/>
        <v>159.36666666666667</v>
      </c>
      <c r="T277" s="20"/>
    </row>
    <row r="278" spans="1:20" ht="30" customHeight="1">
      <c r="A278" s="229" t="str">
        <f>'RAW MONTHLY'!A278</f>
        <v>13/2/2021</v>
      </c>
      <c r="B278" s="230" t="str">
        <f>'RAW MONTHLY'!C278</f>
        <v>ROM 33KV</v>
      </c>
      <c r="C278" s="5" t="str">
        <f t="shared" si="36"/>
        <v>1</v>
      </c>
      <c r="D278" s="5" t="str">
        <f>'RAW MONTHLY'!E278</f>
        <v>EDC F/O</v>
      </c>
      <c r="E278" s="5" t="str">
        <f t="shared" si="44"/>
        <v>EDC</v>
      </c>
      <c r="F278" s="6"/>
      <c r="G278" s="5"/>
      <c r="H278" s="17">
        <f t="shared" si="37"/>
        <v>0.54166666666666663</v>
      </c>
      <c r="I278" s="7">
        <f>'RAW MONTHLY'!H278</f>
        <v>0.54166666666666663</v>
      </c>
      <c r="J278" s="8">
        <f>'RAW MONTHLY'!I278</f>
        <v>0.64722222222222225</v>
      </c>
      <c r="K278" s="235">
        <f t="shared" si="38"/>
        <v>0.64722222222222225</v>
      </c>
      <c r="L278" s="16">
        <f t="shared" si="39"/>
        <v>2.5333333333333332</v>
      </c>
      <c r="M278" s="16">
        <f t="shared" si="40"/>
        <v>1.8</v>
      </c>
      <c r="N278" s="236" t="str">
        <f t="shared" si="41"/>
        <v>1.8</v>
      </c>
      <c r="O278" s="16">
        <f>'RAW MONTHLY'!K278</f>
        <v>1.8</v>
      </c>
      <c r="P278" s="16" t="str">
        <f t="shared" si="42"/>
        <v>1</v>
      </c>
      <c r="Q278" s="241">
        <f>'RAW MONTHLY'!L278</f>
        <v>14</v>
      </c>
      <c r="R278" s="241"/>
      <c r="S278" s="242">
        <f t="shared" si="43"/>
        <v>35.466666666666669</v>
      </c>
      <c r="T278" s="20"/>
    </row>
    <row r="279" spans="1:20" ht="30" customHeight="1">
      <c r="A279" s="229" t="str">
        <f>'RAW MONTHLY'!A279</f>
        <v>13/2/2021</v>
      </c>
      <c r="B279" s="230" t="str">
        <f>'RAW MONTHLY'!C279</f>
        <v>ROM 33KV</v>
      </c>
      <c r="C279" s="5" t="str">
        <f t="shared" si="36"/>
        <v>1</v>
      </c>
      <c r="D279" s="5" t="str">
        <f>'RAW MONTHLY'!E279</f>
        <v>EDC F/O</v>
      </c>
      <c r="E279" s="5" t="str">
        <f t="shared" si="44"/>
        <v>EDC</v>
      </c>
      <c r="F279" s="6"/>
      <c r="G279" s="5"/>
      <c r="H279" s="17">
        <f t="shared" si="37"/>
        <v>0.6958333333333333</v>
      </c>
      <c r="I279" s="7">
        <f>'RAW MONTHLY'!H279</f>
        <v>0.6958333333333333</v>
      </c>
      <c r="J279" s="8">
        <f>'RAW MONTHLY'!I279</f>
        <v>0.99930555555555556</v>
      </c>
      <c r="K279" s="235">
        <f t="shared" si="38"/>
        <v>0.99930555555555556</v>
      </c>
      <c r="L279" s="16">
        <f t="shared" si="39"/>
        <v>7.2833333333333332</v>
      </c>
      <c r="M279" s="16">
        <f t="shared" si="40"/>
        <v>1.8</v>
      </c>
      <c r="N279" s="236" t="str">
        <f t="shared" si="41"/>
        <v>1.8</v>
      </c>
      <c r="O279" s="16">
        <f>'RAW MONTHLY'!K279</f>
        <v>1.8</v>
      </c>
      <c r="P279" s="16" t="str">
        <f t="shared" si="42"/>
        <v>0</v>
      </c>
      <c r="Q279" s="241">
        <f>'RAW MONTHLY'!L279</f>
        <v>0</v>
      </c>
      <c r="R279" s="241"/>
      <c r="S279" s="242">
        <f t="shared" si="43"/>
        <v>0</v>
      </c>
      <c r="T279" s="20"/>
    </row>
    <row r="280" spans="1:20" ht="30" customHeight="1">
      <c r="A280" s="229">
        <f>'RAW MONTHLY'!A280</f>
        <v>44239</v>
      </c>
      <c r="B280" s="230" t="str">
        <f>'RAW MONTHLY'!C280</f>
        <v>APETE 33KV</v>
      </c>
      <c r="C280" s="5" t="str">
        <f t="shared" si="36"/>
        <v/>
      </c>
      <c r="D280" s="5" t="str">
        <f>'RAW MONTHLY'!E280</f>
        <v>EDC F/O</v>
      </c>
      <c r="E280" s="5" t="str">
        <f t="shared" si="44"/>
        <v>EDC</v>
      </c>
      <c r="F280" s="6"/>
      <c r="G280" s="6"/>
      <c r="H280" s="17">
        <f t="shared" si="37"/>
        <v>0</v>
      </c>
      <c r="I280" s="7">
        <f>'RAW MONTHLY'!H280</f>
        <v>0</v>
      </c>
      <c r="J280" s="8">
        <f>'RAW MONTHLY'!I280</f>
        <v>0.3527777777777778</v>
      </c>
      <c r="K280" s="235">
        <f t="shared" si="38"/>
        <v>0.3527777777777778</v>
      </c>
      <c r="L280" s="16">
        <f t="shared" si="39"/>
        <v>8.4666666666666668</v>
      </c>
      <c r="M280" s="16">
        <f t="shared" si="40"/>
        <v>9.5</v>
      </c>
      <c r="N280" s="236" t="str">
        <f t="shared" si="41"/>
        <v>9.5</v>
      </c>
      <c r="O280" s="16">
        <f>'RAW MONTHLY'!K280</f>
        <v>9.5</v>
      </c>
      <c r="P280" s="16" t="str">
        <f t="shared" si="42"/>
        <v>1</v>
      </c>
      <c r="Q280" s="241">
        <f>'RAW MONTHLY'!L280</f>
        <v>9360</v>
      </c>
      <c r="R280" s="248"/>
      <c r="S280" s="242">
        <f t="shared" si="43"/>
        <v>79248</v>
      </c>
      <c r="T280" s="20"/>
    </row>
    <row r="281" spans="1:20" ht="30" customHeight="1">
      <c r="A281" s="229">
        <f>'RAW MONTHLY'!A281</f>
        <v>44240</v>
      </c>
      <c r="B281" s="230" t="str">
        <f>'RAW MONTHLY'!C281</f>
        <v>MINISTER 33KV</v>
      </c>
      <c r="C281" s="5" t="str">
        <f t="shared" si="36"/>
        <v>1</v>
      </c>
      <c r="D281" s="5" t="str">
        <f>'RAW MONTHLY'!E281</f>
        <v>EDC F/O</v>
      </c>
      <c r="E281" s="5" t="str">
        <f t="shared" si="44"/>
        <v>EDC</v>
      </c>
      <c r="F281" s="6"/>
      <c r="G281" s="6"/>
      <c r="H281" s="17">
        <f t="shared" si="37"/>
        <v>0.32430555555555557</v>
      </c>
      <c r="I281" s="7">
        <f>'RAW MONTHLY'!H281</f>
        <v>0.32430555555555557</v>
      </c>
      <c r="J281" s="8">
        <f>'RAW MONTHLY'!I281</f>
        <v>0.48749999999999999</v>
      </c>
      <c r="K281" s="235">
        <f t="shared" si="38"/>
        <v>0.48749999999999999</v>
      </c>
      <c r="L281" s="16">
        <f t="shared" si="39"/>
        <v>3.916666666666667</v>
      </c>
      <c r="M281" s="16">
        <f t="shared" si="40"/>
        <v>0.09</v>
      </c>
      <c r="N281" s="236" t="str">
        <f t="shared" si="41"/>
        <v>0.09</v>
      </c>
      <c r="O281" s="16">
        <f>'RAW MONTHLY'!K281</f>
        <v>0.09</v>
      </c>
      <c r="P281" s="16" t="str">
        <f t="shared" si="42"/>
        <v>1</v>
      </c>
      <c r="Q281" s="241">
        <f>'RAW MONTHLY'!L281</f>
        <v>1065</v>
      </c>
      <c r="R281" s="247"/>
      <c r="S281" s="242">
        <f t="shared" si="43"/>
        <v>4171.25</v>
      </c>
      <c r="T281" s="6"/>
    </row>
    <row r="282" spans="1:20" ht="30" customHeight="1">
      <c r="A282" s="229">
        <f>'RAW MONTHLY'!A282</f>
        <v>44240</v>
      </c>
      <c r="B282" s="230" t="str">
        <f>'RAW MONTHLY'!C282</f>
        <v>ELEYELE 33KV</v>
      </c>
      <c r="C282" s="5" t="str">
        <f t="shared" si="36"/>
        <v>1</v>
      </c>
      <c r="D282" s="5" t="str">
        <f>'RAW MONTHLY'!E282</f>
        <v>TCN L/S</v>
      </c>
      <c r="E282" s="5" t="str">
        <f t="shared" si="44"/>
        <v>L/S</v>
      </c>
      <c r="F282" s="6"/>
      <c r="G282" s="6"/>
      <c r="H282" s="17">
        <f t="shared" si="37"/>
        <v>0.54027777777777775</v>
      </c>
      <c r="I282" s="7">
        <f>'RAW MONTHLY'!H282</f>
        <v>0.54027777777777775</v>
      </c>
      <c r="J282" s="8">
        <f>'RAW MONTHLY'!I282</f>
        <v>0.56944444444444442</v>
      </c>
      <c r="K282" s="235">
        <f t="shared" si="38"/>
        <v>0.56944444444444442</v>
      </c>
      <c r="L282" s="16">
        <f t="shared" si="39"/>
        <v>0.7</v>
      </c>
      <c r="M282" s="16">
        <f t="shared" si="40"/>
        <v>10</v>
      </c>
      <c r="N282" s="236" t="str">
        <f t="shared" si="41"/>
        <v>10</v>
      </c>
      <c r="O282" s="16">
        <f>'RAW MONTHLY'!K282</f>
        <v>10</v>
      </c>
      <c r="P282" s="16" t="str">
        <f t="shared" si="42"/>
        <v>1</v>
      </c>
      <c r="Q282" s="241">
        <f>'RAW MONTHLY'!L282</f>
        <v>33</v>
      </c>
      <c r="R282" s="247"/>
      <c r="S282" s="242">
        <f t="shared" si="43"/>
        <v>23.099999999999998</v>
      </c>
      <c r="T282" s="6"/>
    </row>
    <row r="283" spans="1:20" ht="30" customHeight="1">
      <c r="A283" s="229">
        <f>'RAW MONTHLY'!A283</f>
        <v>44240</v>
      </c>
      <c r="B283" s="230" t="str">
        <f>'RAW MONTHLY'!C283</f>
        <v>APETE 33KV</v>
      </c>
      <c r="C283" s="5" t="str">
        <f t="shared" si="36"/>
        <v>1</v>
      </c>
      <c r="D283" s="5" t="str">
        <f>'RAW MONTHLY'!E283</f>
        <v>EDC F/O</v>
      </c>
      <c r="E283" s="5" t="str">
        <f t="shared" si="44"/>
        <v>EDC</v>
      </c>
      <c r="F283" s="6"/>
      <c r="G283" s="6"/>
      <c r="H283" s="17">
        <f t="shared" si="37"/>
        <v>0.54027777777777775</v>
      </c>
      <c r="I283" s="7">
        <f>'RAW MONTHLY'!H283</f>
        <v>0.54027777777777775</v>
      </c>
      <c r="J283" s="8">
        <f>'RAW MONTHLY'!I283</f>
        <v>0.57152777777777775</v>
      </c>
      <c r="K283" s="235">
        <f t="shared" si="38"/>
        <v>0.57152777777777775</v>
      </c>
      <c r="L283" s="16">
        <f t="shared" si="39"/>
        <v>0.75</v>
      </c>
      <c r="M283" s="16">
        <f t="shared" si="40"/>
        <v>9</v>
      </c>
      <c r="N283" s="236" t="str">
        <f t="shared" si="41"/>
        <v>9</v>
      </c>
      <c r="O283" s="16">
        <f>'RAW MONTHLY'!K283</f>
        <v>9</v>
      </c>
      <c r="P283" s="16" t="str">
        <f t="shared" si="42"/>
        <v>1</v>
      </c>
      <c r="Q283" s="241">
        <f>'RAW MONTHLY'!L283</f>
        <v>9306</v>
      </c>
      <c r="R283" s="248"/>
      <c r="S283" s="242">
        <f t="shared" si="43"/>
        <v>6979.5</v>
      </c>
      <c r="T283" s="6"/>
    </row>
    <row r="284" spans="1:20" ht="30" customHeight="1">
      <c r="A284" s="229">
        <f>'RAW MONTHLY'!A284</f>
        <v>44240</v>
      </c>
      <c r="B284" s="230" t="str">
        <f>'RAW MONTHLY'!C284</f>
        <v>APETE 33KV</v>
      </c>
      <c r="C284" s="5" t="str">
        <f t="shared" si="36"/>
        <v>1</v>
      </c>
      <c r="D284" s="5" t="str">
        <f>'RAW MONTHLY'!E284</f>
        <v>TCN L/S</v>
      </c>
      <c r="E284" s="5" t="str">
        <f t="shared" si="44"/>
        <v>L/S</v>
      </c>
      <c r="F284" s="20"/>
      <c r="G284" s="20"/>
      <c r="H284" s="17">
        <f t="shared" si="37"/>
        <v>0.6791666666666667</v>
      </c>
      <c r="I284" s="7">
        <f>'RAW MONTHLY'!H284</f>
        <v>0.6791666666666667</v>
      </c>
      <c r="J284" s="8">
        <f>'RAW MONTHLY'!I284</f>
        <v>0.99930555555555556</v>
      </c>
      <c r="K284" s="235">
        <f t="shared" si="38"/>
        <v>0.99930555555555556</v>
      </c>
      <c r="L284" s="16">
        <f t="shared" si="39"/>
        <v>7.6833333333333336</v>
      </c>
      <c r="M284" s="16">
        <f t="shared" si="40"/>
        <v>9</v>
      </c>
      <c r="N284" s="236" t="str">
        <f t="shared" si="41"/>
        <v>9</v>
      </c>
      <c r="O284" s="16">
        <f>'RAW MONTHLY'!K284</f>
        <v>9</v>
      </c>
      <c r="P284" s="16" t="str">
        <f t="shared" si="42"/>
        <v>0</v>
      </c>
      <c r="Q284" s="241">
        <f>'RAW MONTHLY'!L284</f>
        <v>0</v>
      </c>
      <c r="R284" s="38"/>
      <c r="S284" s="242">
        <f t="shared" si="43"/>
        <v>0</v>
      </c>
    </row>
    <row r="285" spans="1:20" ht="30" customHeight="1">
      <c r="A285" s="229" t="str">
        <f>'RAW MONTHLY'!A285</f>
        <v>13/02/2021</v>
      </c>
      <c r="B285" s="230" t="str">
        <f>'RAW MONTHLY'!C285</f>
        <v>OMI ADIO 33KV FDR</v>
      </c>
      <c r="C285" s="5" t="str">
        <f t="shared" si="36"/>
        <v/>
      </c>
      <c r="D285" s="5" t="str">
        <f>'RAW MONTHLY'!E285</f>
        <v>EDC/E/F</v>
      </c>
      <c r="E285" s="5" t="str">
        <f t="shared" si="44"/>
        <v>EDC</v>
      </c>
      <c r="F285" s="20"/>
      <c r="G285" s="20"/>
      <c r="H285" s="17">
        <f t="shared" si="37"/>
        <v>0</v>
      </c>
      <c r="I285" s="7">
        <f>'RAW MONTHLY'!H285</f>
        <v>0</v>
      </c>
      <c r="J285" s="8">
        <f>'RAW MONTHLY'!I285</f>
        <v>0.72222222222222221</v>
      </c>
      <c r="K285" s="235">
        <f t="shared" si="38"/>
        <v>0.72222222222222221</v>
      </c>
      <c r="L285" s="16">
        <f t="shared" si="39"/>
        <v>17.333333333333332</v>
      </c>
      <c r="M285" s="16">
        <f t="shared" si="40"/>
        <v>0</v>
      </c>
      <c r="N285" s="236" t="str">
        <f t="shared" si="41"/>
        <v>0</v>
      </c>
      <c r="O285" s="16" t="str">
        <f>'RAW MONTHLY'!K285</f>
        <v>0MW</v>
      </c>
      <c r="P285" s="16" t="str">
        <f t="shared" si="42"/>
        <v>1</v>
      </c>
      <c r="Q285" s="241">
        <f>'RAW MONTHLY'!L285</f>
        <v>4000</v>
      </c>
      <c r="R285" s="38"/>
      <c r="S285" s="242">
        <f t="shared" si="43"/>
        <v>69333.333333333328</v>
      </c>
      <c r="T285" s="45"/>
    </row>
    <row r="286" spans="1:20" ht="30" customHeight="1">
      <c r="A286" s="229" t="str">
        <f>'RAW MONTHLY'!A286</f>
        <v>13/02/2021</v>
      </c>
      <c r="B286" s="230" t="str">
        <f>'RAW MONTHLY'!C286</f>
        <v>ERUWA TOWN 33KV FDR</v>
      </c>
      <c r="C286" s="5" t="str">
        <f t="shared" si="36"/>
        <v>1</v>
      </c>
      <c r="D286" s="5" t="str">
        <f>'RAW MONTHLY'!E286</f>
        <v>EDC/E/F</v>
      </c>
      <c r="E286" s="5" t="str">
        <f t="shared" si="44"/>
        <v>EDC</v>
      </c>
      <c r="F286" s="5"/>
      <c r="G286" s="5"/>
      <c r="H286" s="17">
        <f t="shared" si="37"/>
        <v>8.3333333333333332E-3</v>
      </c>
      <c r="I286" s="7">
        <f>'RAW MONTHLY'!H286</f>
        <v>8.3333333333333332E-3</v>
      </c>
      <c r="J286" s="8">
        <f>'RAW MONTHLY'!I286</f>
        <v>0.60555555555555551</v>
      </c>
      <c r="K286" s="235">
        <f t="shared" si="38"/>
        <v>0.60555555555555551</v>
      </c>
      <c r="L286" s="16">
        <f t="shared" si="39"/>
        <v>14.333333333333332</v>
      </c>
      <c r="M286" s="16">
        <f t="shared" si="40"/>
        <v>0</v>
      </c>
      <c r="N286" s="236" t="str">
        <f t="shared" si="41"/>
        <v>0</v>
      </c>
      <c r="O286" s="16" t="str">
        <f>'RAW MONTHLY'!K286</f>
        <v>0MW</v>
      </c>
      <c r="P286" s="16" t="str">
        <f t="shared" si="42"/>
        <v>1</v>
      </c>
      <c r="Q286" s="241">
        <f>'RAW MONTHLY'!L286</f>
        <v>4000</v>
      </c>
      <c r="R286" s="249"/>
      <c r="S286" s="242">
        <f t="shared" si="43"/>
        <v>57333.333333333328</v>
      </c>
      <c r="T286" s="45"/>
    </row>
    <row r="287" spans="1:20" ht="30" customHeight="1">
      <c r="A287" s="229" t="str">
        <f>'RAW MONTHLY'!A287</f>
        <v>13/02/2021</v>
      </c>
      <c r="B287" s="230" t="str">
        <f>'RAW MONTHLY'!C287</f>
        <v>ERUWA/LANLATE 33IV FDR</v>
      </c>
      <c r="C287" s="5" t="str">
        <f t="shared" si="36"/>
        <v>1</v>
      </c>
      <c r="D287" s="5" t="str">
        <f>'RAW MONTHLY'!E287</f>
        <v>EDC/E/F</v>
      </c>
      <c r="E287" s="5" t="str">
        <f t="shared" si="44"/>
        <v>EDC</v>
      </c>
      <c r="F287" s="5"/>
      <c r="G287" s="5"/>
      <c r="H287" s="17">
        <f t="shared" si="37"/>
        <v>8.3333333333333332E-3</v>
      </c>
      <c r="I287" s="7">
        <f>'RAW MONTHLY'!H287</f>
        <v>8.3333333333333332E-3</v>
      </c>
      <c r="J287" s="8">
        <f>'RAW MONTHLY'!I287</f>
        <v>1.6666666666666666E-2</v>
      </c>
      <c r="K287" s="235">
        <f t="shared" si="38"/>
        <v>1.6666666666666666E-2</v>
      </c>
      <c r="L287" s="16">
        <f t="shared" si="39"/>
        <v>0.2</v>
      </c>
      <c r="M287" s="16">
        <f t="shared" si="40"/>
        <v>10</v>
      </c>
      <c r="N287" s="236" t="str">
        <f t="shared" si="41"/>
        <v>10</v>
      </c>
      <c r="O287" s="16" t="str">
        <f>'RAW MONTHLY'!K287</f>
        <v>10MW</v>
      </c>
      <c r="P287" s="16" t="str">
        <f t="shared" si="42"/>
        <v>1</v>
      </c>
      <c r="Q287" s="241">
        <f>'RAW MONTHLY'!L287</f>
        <v>4010</v>
      </c>
      <c r="R287" s="249"/>
      <c r="S287" s="242">
        <f t="shared" si="43"/>
        <v>802</v>
      </c>
      <c r="T287" s="45"/>
    </row>
    <row r="288" spans="1:20" ht="30" customHeight="1">
      <c r="A288" s="229" t="str">
        <f>'RAW MONTHLY'!A288</f>
        <v>13/02/2021</v>
      </c>
      <c r="B288" s="230" t="str">
        <f>'RAW MONTHLY'!C288</f>
        <v>ERUWA/LANLATE 33IV FDR</v>
      </c>
      <c r="C288" s="5" t="str">
        <f t="shared" si="36"/>
        <v>1</v>
      </c>
      <c r="D288" s="5" t="str">
        <f>'RAW MONTHLY'!E288</f>
        <v>EDC/E/F</v>
      </c>
      <c r="E288" s="5" t="str">
        <f t="shared" si="44"/>
        <v>EDC</v>
      </c>
      <c r="F288" s="5"/>
      <c r="G288" s="5"/>
      <c r="H288" s="17">
        <f t="shared" si="37"/>
        <v>0.62847222222222221</v>
      </c>
      <c r="I288" s="7">
        <f>'RAW MONTHLY'!H288</f>
        <v>0.62847222222222221</v>
      </c>
      <c r="J288" s="8">
        <f>'RAW MONTHLY'!I288</f>
        <v>0.63472222222222219</v>
      </c>
      <c r="K288" s="235">
        <f t="shared" si="38"/>
        <v>0.63472222222222219</v>
      </c>
      <c r="L288" s="16">
        <f t="shared" si="39"/>
        <v>0.15</v>
      </c>
      <c r="M288" s="16">
        <f t="shared" si="40"/>
        <v>9</v>
      </c>
      <c r="N288" s="236" t="str">
        <f t="shared" si="41"/>
        <v>9.0</v>
      </c>
      <c r="O288" s="16" t="str">
        <f>'RAW MONTHLY'!K288</f>
        <v>9.0MW</v>
      </c>
      <c r="P288" s="16" t="str">
        <f t="shared" si="42"/>
        <v>1</v>
      </c>
      <c r="Q288" s="241">
        <f>'RAW MONTHLY'!L288</f>
        <v>4010</v>
      </c>
      <c r="R288" s="249"/>
      <c r="S288" s="242">
        <f t="shared" si="43"/>
        <v>601.5</v>
      </c>
      <c r="T288" s="45"/>
    </row>
    <row r="289" spans="1:20" ht="30" customHeight="1">
      <c r="A289" s="229" t="str">
        <f>'RAW MONTHLY'!A289</f>
        <v>13/02/2021</v>
      </c>
      <c r="B289" s="230" t="str">
        <f>'RAW MONTHLY'!C289</f>
        <v>ERUWA TOWN 33KV FDR</v>
      </c>
      <c r="C289" s="5" t="str">
        <f t="shared" si="36"/>
        <v>1</v>
      </c>
      <c r="D289" s="5" t="str">
        <f>'RAW MONTHLY'!E289</f>
        <v>EDC/F/O</v>
      </c>
      <c r="E289" s="5" t="str">
        <f t="shared" si="44"/>
        <v>EDC</v>
      </c>
      <c r="F289" s="5"/>
      <c r="G289" s="5"/>
      <c r="H289" s="17">
        <f t="shared" si="37"/>
        <v>0.62847222222222221</v>
      </c>
      <c r="I289" s="7">
        <f>'RAW MONTHLY'!H289</f>
        <v>0.62847222222222221</v>
      </c>
      <c r="J289" s="8">
        <f>'RAW MONTHLY'!I289</f>
        <v>0.64027777777777783</v>
      </c>
      <c r="K289" s="235">
        <f t="shared" si="38"/>
        <v>0.64027777777777783</v>
      </c>
      <c r="L289" s="16">
        <f t="shared" si="39"/>
        <v>0.28333333333333333</v>
      </c>
      <c r="M289" s="16">
        <f t="shared" si="40"/>
        <v>0</v>
      </c>
      <c r="N289" s="236" t="str">
        <f t="shared" si="41"/>
        <v>0</v>
      </c>
      <c r="O289" s="16" t="str">
        <f>'RAW MONTHLY'!K289</f>
        <v>0MW</v>
      </c>
      <c r="P289" s="16" t="str">
        <f t="shared" si="42"/>
        <v>1</v>
      </c>
      <c r="Q289" s="241">
        <f>'RAW MONTHLY'!L289</f>
        <v>4000</v>
      </c>
      <c r="R289" s="249"/>
      <c r="S289" s="242">
        <f t="shared" si="43"/>
        <v>1133.3333333333333</v>
      </c>
      <c r="T289" s="45"/>
    </row>
    <row r="290" spans="1:20" ht="30" customHeight="1">
      <c r="A290" s="229" t="str">
        <f>'RAW MONTHLY'!A290</f>
        <v>13/02/2021</v>
      </c>
      <c r="B290" s="230" t="str">
        <f>'RAW MONTHLY'!C290</f>
        <v>ERUWA TOWN 33KV FDR</v>
      </c>
      <c r="C290" s="5" t="str">
        <f t="shared" si="36"/>
        <v>1</v>
      </c>
      <c r="D290" s="5" t="str">
        <f>'RAW MONTHLY'!E290</f>
        <v>EDC/E/F</v>
      </c>
      <c r="E290" s="5" t="str">
        <f t="shared" si="44"/>
        <v>EDC</v>
      </c>
      <c r="F290" s="5"/>
      <c r="G290" s="5"/>
      <c r="H290" s="17">
        <f t="shared" si="37"/>
        <v>0.65486111111111112</v>
      </c>
      <c r="I290" s="7">
        <f>'RAW MONTHLY'!H290</f>
        <v>0.65486111111111112</v>
      </c>
      <c r="J290" s="8">
        <f>'RAW MONTHLY'!I290</f>
        <v>0.78749999999999998</v>
      </c>
      <c r="K290" s="235">
        <f t="shared" si="38"/>
        <v>0.78749999999999998</v>
      </c>
      <c r="L290" s="16">
        <f t="shared" si="39"/>
        <v>3.1833333333333336</v>
      </c>
      <c r="M290" s="16">
        <f t="shared" si="40"/>
        <v>6.3</v>
      </c>
      <c r="N290" s="236" t="str">
        <f t="shared" si="41"/>
        <v>6.3</v>
      </c>
      <c r="O290" s="16" t="str">
        <f>'RAW MONTHLY'!K290</f>
        <v>6.3MW</v>
      </c>
      <c r="P290" s="16" t="str">
        <f t="shared" si="42"/>
        <v>1</v>
      </c>
      <c r="Q290" s="241">
        <f>'RAW MONTHLY'!L290</f>
        <v>4000</v>
      </c>
      <c r="R290" s="249"/>
      <c r="S290" s="242">
        <f t="shared" si="43"/>
        <v>12733.333333333334</v>
      </c>
    </row>
    <row r="291" spans="1:20" ht="30" customHeight="1">
      <c r="A291" s="229" t="str">
        <f>'RAW MONTHLY'!A291</f>
        <v>13/02/2021</v>
      </c>
      <c r="B291" s="230" t="str">
        <f>'RAW MONTHLY'!C291</f>
        <v>ERUWA/LANLATE 33IV FDR</v>
      </c>
      <c r="C291" s="5" t="str">
        <f t="shared" si="36"/>
        <v>1</v>
      </c>
      <c r="D291" s="5" t="str">
        <f>'RAW MONTHLY'!E291</f>
        <v>EDC/E/F</v>
      </c>
      <c r="E291" s="5" t="str">
        <f t="shared" si="44"/>
        <v>EDC</v>
      </c>
      <c r="F291" s="5"/>
      <c r="G291" s="5"/>
      <c r="H291" s="17">
        <f t="shared" si="37"/>
        <v>0.65486111111111112</v>
      </c>
      <c r="I291" s="7">
        <f>'RAW MONTHLY'!H291</f>
        <v>0.65486111111111112</v>
      </c>
      <c r="J291" s="8">
        <f>'RAW MONTHLY'!I291</f>
        <v>0.67361111111111116</v>
      </c>
      <c r="K291" s="235">
        <f t="shared" si="38"/>
        <v>0.67361111111111116</v>
      </c>
      <c r="L291" s="16">
        <f t="shared" si="39"/>
        <v>0.44999999999999996</v>
      </c>
      <c r="M291" s="16">
        <f t="shared" si="40"/>
        <v>9</v>
      </c>
      <c r="N291" s="236" t="str">
        <f t="shared" si="41"/>
        <v>9.0</v>
      </c>
      <c r="O291" s="16" t="str">
        <f>'RAW MONTHLY'!K291</f>
        <v>9.0MW</v>
      </c>
      <c r="P291" s="16" t="str">
        <f t="shared" si="42"/>
        <v>1</v>
      </c>
      <c r="Q291" s="241">
        <f>'RAW MONTHLY'!L291</f>
        <v>4010</v>
      </c>
      <c r="R291" s="249"/>
      <c r="S291" s="242">
        <f t="shared" si="43"/>
        <v>1804.4999999999998</v>
      </c>
    </row>
    <row r="292" spans="1:20" ht="30" customHeight="1">
      <c r="A292" s="229" t="str">
        <f>'RAW MONTHLY'!A292</f>
        <v>13/02/2021</v>
      </c>
      <c r="B292" s="230" t="str">
        <f>'RAW MONTHLY'!C292</f>
        <v>APATA 33KV FDR</v>
      </c>
      <c r="C292" s="5" t="str">
        <f t="shared" si="36"/>
        <v>1</v>
      </c>
      <c r="D292" s="5" t="str">
        <f>'RAW MONTHLY'!E292</f>
        <v>EDC/E/F</v>
      </c>
      <c r="E292" s="5" t="str">
        <f t="shared" si="44"/>
        <v>EDC</v>
      </c>
      <c r="F292" s="5"/>
      <c r="G292" s="5"/>
      <c r="H292" s="17">
        <f t="shared" si="37"/>
        <v>0.68055555555555547</v>
      </c>
      <c r="I292" s="7">
        <f>'RAW MONTHLY'!H292</f>
        <v>0.68055555555555547</v>
      </c>
      <c r="J292" s="8">
        <f>'RAW MONTHLY'!I292</f>
        <v>0.68611111111111101</v>
      </c>
      <c r="K292" s="235">
        <f t="shared" si="38"/>
        <v>0.68611111111111101</v>
      </c>
      <c r="L292" s="16">
        <f t="shared" si="39"/>
        <v>0.13333333333333333</v>
      </c>
      <c r="M292" s="16">
        <f t="shared" si="40"/>
        <v>8</v>
      </c>
      <c r="N292" s="236" t="str">
        <f t="shared" si="41"/>
        <v>8.0</v>
      </c>
      <c r="O292" s="16" t="str">
        <f>'RAW MONTHLY'!K292</f>
        <v>8.0MW</v>
      </c>
      <c r="P292" s="16" t="str">
        <f t="shared" si="42"/>
        <v>1</v>
      </c>
      <c r="Q292" s="241">
        <f>'RAW MONTHLY'!L292</f>
        <v>117</v>
      </c>
      <c r="R292" s="5"/>
      <c r="S292" s="242">
        <f t="shared" si="43"/>
        <v>15.6</v>
      </c>
    </row>
    <row r="293" spans="1:20" ht="30" customHeight="1">
      <c r="A293" s="229" t="str">
        <f>'RAW MONTHLY'!A293</f>
        <v>13/02/2021</v>
      </c>
      <c r="B293" s="230" t="str">
        <f>'RAW MONTHLY'!C293</f>
        <v>ERUWA TOWN 33KV FDR</v>
      </c>
      <c r="C293" s="5" t="str">
        <f t="shared" si="36"/>
        <v>1</v>
      </c>
      <c r="D293" s="5" t="str">
        <f>'RAW MONTHLY'!E293</f>
        <v>TCN/L/S</v>
      </c>
      <c r="E293" s="5" t="str">
        <f t="shared" si="44"/>
        <v>L/S</v>
      </c>
      <c r="F293" s="5"/>
      <c r="G293" s="5"/>
      <c r="H293" s="17">
        <f t="shared" si="37"/>
        <v>0.79027777777777775</v>
      </c>
      <c r="I293" s="7">
        <f>'RAW MONTHLY'!H293</f>
        <v>0.79027777777777775</v>
      </c>
      <c r="J293" s="8">
        <f>'RAW MONTHLY'!I293</f>
        <v>0.99930555555555556</v>
      </c>
      <c r="K293" s="235">
        <f t="shared" si="38"/>
        <v>0.99930555555555556</v>
      </c>
      <c r="L293" s="16">
        <f t="shared" si="39"/>
        <v>5.0166666666666666</v>
      </c>
      <c r="M293" s="16">
        <f t="shared" si="40"/>
        <v>3.2</v>
      </c>
      <c r="N293" s="236" t="str">
        <f t="shared" si="41"/>
        <v>3.2</v>
      </c>
      <c r="O293" s="16" t="str">
        <f>'RAW MONTHLY'!K293</f>
        <v>3.2MW</v>
      </c>
      <c r="P293" s="16" t="str">
        <f t="shared" si="42"/>
        <v>0</v>
      </c>
      <c r="Q293" s="241">
        <f>'RAW MONTHLY'!L293</f>
        <v>0</v>
      </c>
      <c r="R293" s="5"/>
      <c r="S293" s="242">
        <f t="shared" si="43"/>
        <v>0</v>
      </c>
    </row>
    <row r="294" spans="1:20" ht="30" customHeight="1">
      <c r="A294" s="229" t="str">
        <f>'RAW MONTHLY'!A294</f>
        <v>13/02/2021</v>
      </c>
      <c r="B294" s="230" t="str">
        <f>'RAW MONTHLY'!C294</f>
        <v>OMI ADIO 33KV FDR</v>
      </c>
      <c r="C294" s="5" t="str">
        <f t="shared" si="36"/>
        <v>1</v>
      </c>
      <c r="D294" s="5" t="str">
        <f>'RAW MONTHLY'!E294</f>
        <v>TCN/L/S</v>
      </c>
      <c r="E294" s="5" t="str">
        <f t="shared" si="44"/>
        <v>L/S</v>
      </c>
      <c r="F294" s="268"/>
      <c r="G294" s="268"/>
      <c r="H294" s="17">
        <f t="shared" si="37"/>
        <v>0.99791666666666667</v>
      </c>
      <c r="I294" s="7">
        <f>'RAW MONTHLY'!H294</f>
        <v>0.99791666666666667</v>
      </c>
      <c r="J294" s="8">
        <f>'RAW MONTHLY'!I294</f>
        <v>0.99930555555555556</v>
      </c>
      <c r="K294" s="235">
        <f t="shared" si="38"/>
        <v>0.99930555555555556</v>
      </c>
      <c r="L294" s="16">
        <f t="shared" si="39"/>
        <v>3.3333333333333333E-2</v>
      </c>
      <c r="M294" s="16">
        <f t="shared" si="40"/>
        <v>4</v>
      </c>
      <c r="N294" s="236" t="str">
        <f t="shared" si="41"/>
        <v>4.0</v>
      </c>
      <c r="O294" s="16" t="str">
        <f>'RAW MONTHLY'!K294</f>
        <v>4.0MW</v>
      </c>
      <c r="P294" s="16" t="str">
        <f t="shared" si="42"/>
        <v>0</v>
      </c>
      <c r="Q294" s="241">
        <f>'RAW MONTHLY'!L294</f>
        <v>0</v>
      </c>
      <c r="R294" s="268"/>
      <c r="S294" s="242">
        <f t="shared" si="43"/>
        <v>0</v>
      </c>
    </row>
    <row r="295" spans="1:20" ht="30" customHeight="1">
      <c r="A295" s="229" t="str">
        <f>'RAW MONTHLY'!A295</f>
        <v>14/2/2021</v>
      </c>
      <c r="B295" s="230" t="str">
        <f>'RAW MONTHLY'!C295</f>
        <v xml:space="preserve">EXPRESS 33KV </v>
      </c>
      <c r="C295" s="5" t="str">
        <f t="shared" si="36"/>
        <v>1</v>
      </c>
      <c r="D295" s="5" t="str">
        <f>'RAW MONTHLY'!E295</f>
        <v>EDC F/O</v>
      </c>
      <c r="E295" s="5" t="str">
        <f t="shared" si="44"/>
        <v>EDC</v>
      </c>
      <c r="F295" s="41"/>
      <c r="G295" s="41"/>
      <c r="H295" s="17">
        <f t="shared" si="37"/>
        <v>0.69444444444444453</v>
      </c>
      <c r="I295" s="7">
        <f>'RAW MONTHLY'!H295</f>
        <v>0.69444444444444453</v>
      </c>
      <c r="J295" s="8">
        <f>'RAW MONTHLY'!I295</f>
        <v>0.71597222222222223</v>
      </c>
      <c r="K295" s="235">
        <f t="shared" si="38"/>
        <v>0.71597222222222223</v>
      </c>
      <c r="L295" s="16">
        <f t="shared" si="39"/>
        <v>0.51666666666666672</v>
      </c>
      <c r="M295" s="16">
        <f t="shared" si="40"/>
        <v>10</v>
      </c>
      <c r="N295" s="236" t="str">
        <f t="shared" si="41"/>
        <v>10</v>
      </c>
      <c r="O295" s="16">
        <f>'RAW MONTHLY'!K295</f>
        <v>10</v>
      </c>
      <c r="P295" s="16" t="str">
        <f t="shared" si="42"/>
        <v>1</v>
      </c>
      <c r="Q295" s="241">
        <f>'RAW MONTHLY'!L295</f>
        <v>1</v>
      </c>
      <c r="R295" s="41"/>
      <c r="S295" s="242">
        <f t="shared" si="43"/>
        <v>0.51666666666666672</v>
      </c>
    </row>
    <row r="296" spans="1:20" ht="30" customHeight="1">
      <c r="A296" s="229" t="str">
        <f>'RAW MONTHLY'!A296</f>
        <v>13/2/2021</v>
      </c>
      <c r="B296" s="230" t="str">
        <f>'RAW MONTHLY'!C296</f>
        <v>ROM 33KV</v>
      </c>
      <c r="C296" s="5" t="str">
        <f t="shared" si="36"/>
        <v/>
      </c>
      <c r="D296" s="5" t="str">
        <f>'RAW MONTHLY'!E296</f>
        <v>EDC F/O</v>
      </c>
      <c r="E296" s="5" t="str">
        <f t="shared" si="44"/>
        <v>EDC</v>
      </c>
      <c r="F296" s="268"/>
      <c r="G296" s="268"/>
      <c r="H296" s="17">
        <f t="shared" si="37"/>
        <v>0</v>
      </c>
      <c r="I296" s="7">
        <f>'RAW MONTHLY'!H296</f>
        <v>0</v>
      </c>
      <c r="J296" s="8">
        <f>'RAW MONTHLY'!I296</f>
        <v>0.74305555555555547</v>
      </c>
      <c r="K296" s="235">
        <f t="shared" si="38"/>
        <v>0.74305555555555547</v>
      </c>
      <c r="L296" s="16">
        <f t="shared" si="39"/>
        <v>17.833333333333332</v>
      </c>
      <c r="M296" s="16">
        <f t="shared" si="40"/>
        <v>0</v>
      </c>
      <c r="N296" s="236" t="str">
        <f t="shared" si="41"/>
        <v>0</v>
      </c>
      <c r="O296" s="16">
        <f>'RAW MONTHLY'!K296</f>
        <v>0</v>
      </c>
      <c r="P296" s="16" t="str">
        <f t="shared" si="42"/>
        <v>1</v>
      </c>
      <c r="Q296" s="241">
        <f>'RAW MONTHLY'!L296</f>
        <v>14</v>
      </c>
      <c r="R296" s="41"/>
      <c r="S296" s="242">
        <f t="shared" si="43"/>
        <v>249.66666666666666</v>
      </c>
    </row>
    <row r="297" spans="1:20" ht="30" customHeight="1">
      <c r="A297" s="229">
        <f>'RAW MONTHLY'!A297</f>
        <v>44240</v>
      </c>
      <c r="B297" s="230" t="str">
        <f>'RAW MONTHLY'!C297</f>
        <v>APETE 33KV</v>
      </c>
      <c r="C297" s="5" t="str">
        <f t="shared" si="36"/>
        <v/>
      </c>
      <c r="D297" s="5" t="str">
        <f>'RAW MONTHLY'!E297</f>
        <v>TCN L/S</v>
      </c>
      <c r="E297" s="5" t="str">
        <f t="shared" si="44"/>
        <v>L/S</v>
      </c>
      <c r="F297" s="41"/>
      <c r="G297" s="41"/>
      <c r="H297" s="17">
        <f t="shared" si="37"/>
        <v>0</v>
      </c>
      <c r="I297" s="7">
        <f>'RAW MONTHLY'!H297</f>
        <v>0</v>
      </c>
      <c r="J297" s="8">
        <f>'RAW MONTHLY'!I297</f>
        <v>0.4597222222222222</v>
      </c>
      <c r="K297" s="235">
        <f t="shared" si="38"/>
        <v>0.4597222222222222</v>
      </c>
      <c r="L297" s="16">
        <f t="shared" si="39"/>
        <v>11.033333333333333</v>
      </c>
      <c r="M297" s="16">
        <f t="shared" si="40"/>
        <v>9</v>
      </c>
      <c r="N297" s="236" t="str">
        <f t="shared" si="41"/>
        <v>9</v>
      </c>
      <c r="O297" s="16">
        <f>'RAW MONTHLY'!K297</f>
        <v>9</v>
      </c>
      <c r="P297" s="16" t="str">
        <f t="shared" si="42"/>
        <v>1</v>
      </c>
      <c r="Q297" s="241">
        <f>'RAW MONTHLY'!L297</f>
        <v>9306</v>
      </c>
      <c r="R297" s="41"/>
      <c r="S297" s="242">
        <f t="shared" si="43"/>
        <v>102676.2</v>
      </c>
    </row>
    <row r="298" spans="1:20" ht="30" customHeight="1">
      <c r="A298" s="229">
        <f>'RAW MONTHLY'!A298</f>
        <v>44241</v>
      </c>
      <c r="B298" s="230" t="str">
        <f>'RAW MONTHLY'!C298</f>
        <v>AGODI 2 33KV</v>
      </c>
      <c r="C298" s="5" t="str">
        <f t="shared" si="36"/>
        <v>1</v>
      </c>
      <c r="D298" s="5" t="str">
        <f>'RAW MONTHLY'!E298</f>
        <v>EDC F/O</v>
      </c>
      <c r="E298" s="5" t="str">
        <f t="shared" si="44"/>
        <v>EDC</v>
      </c>
      <c r="F298" s="269"/>
      <c r="G298" s="269"/>
      <c r="H298" s="17">
        <f t="shared" si="37"/>
        <v>0.15</v>
      </c>
      <c r="I298" s="7">
        <f>'RAW MONTHLY'!H298</f>
        <v>0.15</v>
      </c>
      <c r="J298" s="8">
        <f>'RAW MONTHLY'!I298</f>
        <v>0.61458333333333337</v>
      </c>
      <c r="K298" s="235">
        <f t="shared" si="38"/>
        <v>0.61458333333333337</v>
      </c>
      <c r="L298" s="16">
        <f t="shared" si="39"/>
        <v>11.15</v>
      </c>
      <c r="M298" s="16">
        <f t="shared" si="40"/>
        <v>0.62847222222222199</v>
      </c>
      <c r="N298" s="236" t="str">
        <f t="shared" si="41"/>
        <v>0.628472222222222</v>
      </c>
      <c r="O298" s="16">
        <f>'RAW MONTHLY'!K298</f>
        <v>0.62847222222222221</v>
      </c>
      <c r="P298" s="16" t="str">
        <f t="shared" si="42"/>
        <v>1</v>
      </c>
      <c r="Q298" s="241">
        <f>'RAW MONTHLY'!L298</f>
        <v>6</v>
      </c>
      <c r="R298" s="41"/>
      <c r="S298" s="242">
        <f t="shared" si="43"/>
        <v>66.900000000000006</v>
      </c>
    </row>
    <row r="299" spans="1:20" ht="30" customHeight="1">
      <c r="A299" s="229">
        <f>'RAW MONTHLY'!A299</f>
        <v>44241</v>
      </c>
      <c r="B299" s="230" t="str">
        <f>'RAW MONTHLY'!C299</f>
        <v>MINISTER 33KV</v>
      </c>
      <c r="C299" s="5" t="str">
        <f t="shared" si="36"/>
        <v>1</v>
      </c>
      <c r="D299" s="5" t="str">
        <f>'RAW MONTHLY'!E299</f>
        <v>EDC F/O</v>
      </c>
      <c r="E299" s="5" t="str">
        <f t="shared" si="44"/>
        <v>EDC</v>
      </c>
      <c r="F299" s="268"/>
      <c r="G299" s="268"/>
      <c r="H299" s="17">
        <f t="shared" si="37"/>
        <v>0.15</v>
      </c>
      <c r="I299" s="7">
        <f>'RAW MONTHLY'!H299</f>
        <v>0.15</v>
      </c>
      <c r="J299" s="8">
        <f>'RAW MONTHLY'!I299</f>
        <v>0.61944444444444446</v>
      </c>
      <c r="K299" s="235">
        <f t="shared" si="38"/>
        <v>0.61944444444444446</v>
      </c>
      <c r="L299" s="16">
        <f t="shared" si="39"/>
        <v>11.266666666666667</v>
      </c>
      <c r="M299" s="16">
        <f t="shared" si="40"/>
        <v>0.09</v>
      </c>
      <c r="N299" s="236" t="str">
        <f t="shared" si="41"/>
        <v>0.09</v>
      </c>
      <c r="O299" s="16">
        <f>'RAW MONTHLY'!K299</f>
        <v>0.09</v>
      </c>
      <c r="P299" s="16" t="str">
        <f t="shared" si="42"/>
        <v>1</v>
      </c>
      <c r="Q299" s="241">
        <f>'RAW MONTHLY'!L299</f>
        <v>1065</v>
      </c>
      <c r="R299" s="41"/>
      <c r="S299" s="242">
        <f t="shared" si="43"/>
        <v>11999</v>
      </c>
    </row>
    <row r="300" spans="1:20" ht="30" customHeight="1">
      <c r="A300" s="229">
        <f>'RAW MONTHLY'!A300</f>
        <v>44241</v>
      </c>
      <c r="B300" s="230" t="str">
        <f>'RAW MONTHLY'!C300</f>
        <v xml:space="preserve">SAMONDA 33KV </v>
      </c>
      <c r="C300" s="5" t="str">
        <f t="shared" si="36"/>
        <v>1</v>
      </c>
      <c r="D300" s="5" t="str">
        <f>'RAW MONTHLY'!E300</f>
        <v>TCN P/O</v>
      </c>
      <c r="E300" s="5" t="str">
        <f t="shared" si="44"/>
        <v>P/O</v>
      </c>
      <c r="F300" s="268"/>
      <c r="G300" s="268"/>
      <c r="H300" s="17">
        <f t="shared" si="37"/>
        <v>0.40902777777777777</v>
      </c>
      <c r="I300" s="7">
        <f>'RAW MONTHLY'!H300</f>
        <v>0.40902777777777777</v>
      </c>
      <c r="J300" s="8">
        <f>'RAW MONTHLY'!I300</f>
        <v>0.43263888888888885</v>
      </c>
      <c r="K300" s="235">
        <f t="shared" si="38"/>
        <v>0.43263888888888885</v>
      </c>
      <c r="L300" s="16">
        <f t="shared" si="39"/>
        <v>0.56666666666666665</v>
      </c>
      <c r="M300" s="16">
        <f t="shared" si="40"/>
        <v>3.3</v>
      </c>
      <c r="N300" s="236" t="str">
        <f t="shared" si="41"/>
        <v>3.3</v>
      </c>
      <c r="O300" s="16">
        <f>'RAW MONTHLY'!K300</f>
        <v>3.3</v>
      </c>
      <c r="P300" s="16" t="str">
        <f t="shared" si="42"/>
        <v>1</v>
      </c>
      <c r="Q300" s="241">
        <f>'RAW MONTHLY'!L300</f>
        <v>2</v>
      </c>
      <c r="R300" s="41"/>
      <c r="S300" s="242">
        <f t="shared" si="43"/>
        <v>1.1333333333333333</v>
      </c>
    </row>
    <row r="301" spans="1:20" ht="30" customHeight="1">
      <c r="A301" s="229">
        <f>'RAW MONTHLY'!A301</f>
        <v>44241</v>
      </c>
      <c r="B301" s="230" t="str">
        <f>'RAW MONTHLY'!C301</f>
        <v>APETE 33KV</v>
      </c>
      <c r="C301" s="5" t="str">
        <f t="shared" si="36"/>
        <v/>
      </c>
      <c r="D301" s="5" t="str">
        <f>'RAW MONTHLY'!E301</f>
        <v>EDC F/O</v>
      </c>
      <c r="E301" s="5" t="str">
        <f t="shared" si="44"/>
        <v>EDC</v>
      </c>
      <c r="F301" s="20"/>
      <c r="G301" s="20"/>
      <c r="H301" s="17">
        <f t="shared" si="37"/>
        <v>0</v>
      </c>
      <c r="I301" s="7">
        <f>'RAW MONTHLY'!H301</f>
        <v>0</v>
      </c>
      <c r="J301" s="8">
        <f>'RAW MONTHLY'!I301</f>
        <v>0.99930555555555556</v>
      </c>
      <c r="K301" s="235">
        <f t="shared" si="38"/>
        <v>0.99930555555555556</v>
      </c>
      <c r="L301" s="16">
        <f t="shared" si="39"/>
        <v>23.983333333333334</v>
      </c>
      <c r="M301" s="16">
        <f t="shared" si="40"/>
        <v>4.5</v>
      </c>
      <c r="N301" s="236" t="str">
        <f t="shared" si="41"/>
        <v>4.5</v>
      </c>
      <c r="O301" s="16">
        <f>'RAW MONTHLY'!K301</f>
        <v>4.5</v>
      </c>
      <c r="P301" s="16" t="str">
        <f t="shared" si="42"/>
        <v>0</v>
      </c>
      <c r="Q301" s="241">
        <f>'RAW MONTHLY'!L301</f>
        <v>0</v>
      </c>
      <c r="R301" s="270"/>
      <c r="S301" s="242">
        <f t="shared" si="43"/>
        <v>0</v>
      </c>
    </row>
    <row r="302" spans="1:20" ht="30" customHeight="1">
      <c r="A302" s="229" t="str">
        <f>'RAW MONTHLY'!A302</f>
        <v>14/2/2021</v>
      </c>
      <c r="B302" s="230" t="str">
        <f>'RAW MONTHLY'!C302</f>
        <v>ERUWA TOWN 33KV FDR</v>
      </c>
      <c r="C302" s="5" t="str">
        <f t="shared" si="36"/>
        <v/>
      </c>
      <c r="D302" s="5" t="str">
        <f>'RAW MONTHLY'!E302</f>
        <v>TCN/L/S</v>
      </c>
      <c r="E302" s="5" t="str">
        <f t="shared" si="44"/>
        <v>L/S</v>
      </c>
      <c r="F302" s="20"/>
      <c r="G302" s="20"/>
      <c r="H302" s="17">
        <f t="shared" si="37"/>
        <v>0</v>
      </c>
      <c r="I302" s="7">
        <f>'RAW MONTHLY'!H302</f>
        <v>0</v>
      </c>
      <c r="J302" s="8">
        <f>'RAW MONTHLY'!I302</f>
        <v>6.2499999999999995E-3</v>
      </c>
      <c r="K302" s="235">
        <f t="shared" si="38"/>
        <v>6.2499999999999995E-3</v>
      </c>
      <c r="L302" s="16">
        <f t="shared" si="39"/>
        <v>0.15</v>
      </c>
      <c r="M302" s="16">
        <f t="shared" si="40"/>
        <v>0</v>
      </c>
      <c r="N302" s="236" t="str">
        <f t="shared" si="41"/>
        <v>0</v>
      </c>
      <c r="O302" s="16" t="str">
        <f>'RAW MONTHLY'!K302</f>
        <v>0MW</v>
      </c>
      <c r="P302" s="16" t="str">
        <f t="shared" si="42"/>
        <v>1</v>
      </c>
      <c r="Q302" s="241">
        <f>'RAW MONTHLY'!L302</f>
        <v>4000</v>
      </c>
      <c r="R302" s="270"/>
      <c r="S302" s="242">
        <f t="shared" si="43"/>
        <v>600</v>
      </c>
    </row>
    <row r="303" spans="1:20" ht="30" customHeight="1">
      <c r="A303" s="229" t="str">
        <f>'RAW MONTHLY'!A303</f>
        <v>14/2/2021</v>
      </c>
      <c r="B303" s="230" t="str">
        <f>'RAW MONTHLY'!C303</f>
        <v>OMI-ADIO 33KV FDR</v>
      </c>
      <c r="C303" s="5" t="str">
        <f t="shared" si="36"/>
        <v/>
      </c>
      <c r="D303" s="5" t="str">
        <f>'RAW MONTHLY'!E303</f>
        <v>TCN/L/S</v>
      </c>
      <c r="E303" s="5" t="str">
        <f t="shared" si="44"/>
        <v>L/S</v>
      </c>
      <c r="F303" s="20"/>
      <c r="G303" s="20"/>
      <c r="H303" s="17">
        <f t="shared" si="37"/>
        <v>0</v>
      </c>
      <c r="I303" s="7">
        <f>'RAW MONTHLY'!H303</f>
        <v>0</v>
      </c>
      <c r="J303" s="8">
        <f>'RAW MONTHLY'!I303</f>
        <v>0.21180555555555555</v>
      </c>
      <c r="K303" s="235">
        <f t="shared" si="38"/>
        <v>0.21180555555555555</v>
      </c>
      <c r="L303" s="16">
        <f t="shared" si="39"/>
        <v>5.083333333333333</v>
      </c>
      <c r="M303" s="16">
        <f t="shared" si="40"/>
        <v>0</v>
      </c>
      <c r="N303" s="236" t="str">
        <f t="shared" si="41"/>
        <v>0</v>
      </c>
      <c r="O303" s="16" t="str">
        <f>'RAW MONTHLY'!K303</f>
        <v>0MW</v>
      </c>
      <c r="P303" s="16" t="str">
        <f t="shared" si="42"/>
        <v>1</v>
      </c>
      <c r="Q303" s="241">
        <f>'RAW MONTHLY'!L303</f>
        <v>9634</v>
      </c>
      <c r="R303" s="270"/>
      <c r="S303" s="242">
        <f t="shared" si="43"/>
        <v>48972.833333333328</v>
      </c>
    </row>
    <row r="304" spans="1:20" ht="30" customHeight="1">
      <c r="A304" s="229" t="str">
        <f>'RAW MONTHLY'!A304</f>
        <v>14/2/2021</v>
      </c>
      <c r="B304" s="230" t="str">
        <f>'RAW MONTHLY'!C304</f>
        <v>ERUWA TOWN 33KV FDR</v>
      </c>
      <c r="C304" s="5" t="str">
        <f t="shared" si="36"/>
        <v>1</v>
      </c>
      <c r="D304" s="5" t="str">
        <f>'RAW MONTHLY'!E304</f>
        <v>TCN/L/S</v>
      </c>
      <c r="E304" s="5" t="str">
        <f t="shared" si="44"/>
        <v>L/S</v>
      </c>
      <c r="F304" s="5"/>
      <c r="G304" s="5"/>
      <c r="H304" s="17">
        <f t="shared" si="37"/>
        <v>0.20486111111111113</v>
      </c>
      <c r="I304" s="7">
        <f>'RAW MONTHLY'!H304</f>
        <v>0.20486111111111113</v>
      </c>
      <c r="J304" s="8">
        <f>'RAW MONTHLY'!I304</f>
        <v>0.99930555555555556</v>
      </c>
      <c r="K304" s="235">
        <f t="shared" si="38"/>
        <v>0.99930555555555556</v>
      </c>
      <c r="L304" s="16">
        <f t="shared" si="39"/>
        <v>19.066666666666666</v>
      </c>
      <c r="M304" s="16">
        <f t="shared" si="40"/>
        <v>8</v>
      </c>
      <c r="N304" s="236" t="str">
        <f t="shared" si="41"/>
        <v>8</v>
      </c>
      <c r="O304" s="16" t="str">
        <f>'RAW MONTHLY'!K304</f>
        <v>8MW</v>
      </c>
      <c r="P304" s="16" t="str">
        <f t="shared" si="42"/>
        <v>0</v>
      </c>
      <c r="Q304" s="241">
        <f>'RAW MONTHLY'!L304</f>
        <v>0</v>
      </c>
      <c r="R304" s="249"/>
      <c r="S304" s="242">
        <f t="shared" si="43"/>
        <v>0</v>
      </c>
      <c r="T304" s="30"/>
    </row>
    <row r="305" spans="1:20" ht="30" customHeight="1">
      <c r="A305" s="229" t="str">
        <f>'RAW MONTHLY'!A305</f>
        <v>14/2/2021</v>
      </c>
      <c r="B305" s="230" t="str">
        <f>'RAW MONTHLY'!C305</f>
        <v>OMI-ADIO 33KV FDR</v>
      </c>
      <c r="C305" s="5" t="str">
        <f t="shared" si="36"/>
        <v>1</v>
      </c>
      <c r="D305" s="5" t="str">
        <f>'RAW MONTHLY'!E305</f>
        <v>TCN/L/S</v>
      </c>
      <c r="E305" s="5" t="str">
        <f t="shared" si="44"/>
        <v>L/S</v>
      </c>
      <c r="F305" s="5"/>
      <c r="G305" s="5"/>
      <c r="H305" s="17">
        <f t="shared" si="37"/>
        <v>0.61875000000000002</v>
      </c>
      <c r="I305" s="7">
        <f>'RAW MONTHLY'!H305</f>
        <v>0.61875000000000002</v>
      </c>
      <c r="J305" s="8">
        <f>'RAW MONTHLY'!I305</f>
        <v>0.89444444444444438</v>
      </c>
      <c r="K305" s="235">
        <f t="shared" si="38"/>
        <v>0.89444444444444438</v>
      </c>
      <c r="L305" s="16">
        <f t="shared" si="39"/>
        <v>6.6166666666666671</v>
      </c>
      <c r="M305" s="16">
        <f t="shared" si="40"/>
        <v>3.7</v>
      </c>
      <c r="N305" s="236" t="str">
        <f t="shared" si="41"/>
        <v>3.7</v>
      </c>
      <c r="O305" s="16" t="str">
        <f>'RAW MONTHLY'!K305</f>
        <v>3.7MW</v>
      </c>
      <c r="P305" s="16" t="str">
        <f t="shared" si="42"/>
        <v>1</v>
      </c>
      <c r="Q305" s="241">
        <f>'RAW MONTHLY'!L305</f>
        <v>4000</v>
      </c>
      <c r="R305" s="5"/>
      <c r="S305" s="242">
        <f t="shared" si="43"/>
        <v>26466.666666666668</v>
      </c>
      <c r="T305" s="30"/>
    </row>
    <row r="306" spans="1:20" ht="30" customHeight="1">
      <c r="A306" s="229" t="str">
        <f>'RAW MONTHLY'!A306</f>
        <v>14/2/2021</v>
      </c>
      <c r="B306" s="230" t="str">
        <f>'RAW MONTHLY'!C306</f>
        <v>APATA 33KV FDR</v>
      </c>
      <c r="C306" s="5" t="str">
        <f t="shared" si="36"/>
        <v>1</v>
      </c>
      <c r="D306" s="5" t="str">
        <f>'RAW MONTHLY'!E306</f>
        <v>EDC/E/F</v>
      </c>
      <c r="E306" s="5" t="str">
        <f t="shared" si="44"/>
        <v>EDC</v>
      </c>
      <c r="F306" s="6"/>
      <c r="G306" s="5"/>
      <c r="H306" s="17">
        <f t="shared" si="37"/>
        <v>0.70138888888888884</v>
      </c>
      <c r="I306" s="7">
        <f>'RAW MONTHLY'!H306</f>
        <v>0.70138888888888884</v>
      </c>
      <c r="J306" s="8">
        <f>'RAW MONTHLY'!I306</f>
        <v>0.99930555555555556</v>
      </c>
      <c r="K306" s="235">
        <f t="shared" si="38"/>
        <v>0.99930555555555556</v>
      </c>
      <c r="L306" s="16">
        <f t="shared" si="39"/>
        <v>7.15</v>
      </c>
      <c r="M306" s="16">
        <f t="shared" si="40"/>
        <v>4</v>
      </c>
      <c r="N306" s="236" t="str">
        <f t="shared" si="41"/>
        <v>4</v>
      </c>
      <c r="O306" s="16" t="str">
        <f>'RAW MONTHLY'!K306</f>
        <v>4MW</v>
      </c>
      <c r="P306" s="16" t="str">
        <f t="shared" si="42"/>
        <v>0</v>
      </c>
      <c r="Q306" s="241">
        <f>'RAW MONTHLY'!L306</f>
        <v>0</v>
      </c>
      <c r="R306" s="249"/>
      <c r="S306" s="242">
        <f t="shared" si="43"/>
        <v>0</v>
      </c>
      <c r="T306" s="30"/>
    </row>
    <row r="307" spans="1:20" ht="30" customHeight="1">
      <c r="A307" s="229" t="str">
        <f>'RAW MONTHLY'!A307</f>
        <v>14/2/2021</v>
      </c>
      <c r="B307" s="230" t="str">
        <f>'RAW MONTHLY'!C307</f>
        <v>ERUWA LANLATE 33KV FDR</v>
      </c>
      <c r="C307" s="5" t="str">
        <f t="shared" si="36"/>
        <v>1</v>
      </c>
      <c r="D307" s="5" t="str">
        <f>'RAW MONTHLY'!E307</f>
        <v>EDC/E/F</v>
      </c>
      <c r="E307" s="5" t="str">
        <f t="shared" si="44"/>
        <v>EDC</v>
      </c>
      <c r="F307" s="6"/>
      <c r="G307" s="5"/>
      <c r="H307" s="17">
        <f t="shared" si="37"/>
        <v>0.99097222222222225</v>
      </c>
      <c r="I307" s="7">
        <f>'RAW MONTHLY'!H307</f>
        <v>0.99097222222222225</v>
      </c>
      <c r="J307" s="8">
        <f>'RAW MONTHLY'!I307</f>
        <v>0.99930555555555556</v>
      </c>
      <c r="K307" s="235">
        <f t="shared" si="38"/>
        <v>0.99930555555555556</v>
      </c>
      <c r="L307" s="16">
        <f t="shared" si="39"/>
        <v>0.2</v>
      </c>
      <c r="M307" s="16">
        <f t="shared" si="40"/>
        <v>6</v>
      </c>
      <c r="N307" s="236" t="str">
        <f t="shared" si="41"/>
        <v>6</v>
      </c>
      <c r="O307" s="16" t="str">
        <f>'RAW MONTHLY'!K307</f>
        <v>6MW</v>
      </c>
      <c r="P307" s="16" t="str">
        <f t="shared" si="42"/>
        <v>0</v>
      </c>
      <c r="Q307" s="241">
        <f>'RAW MONTHLY'!L307</f>
        <v>0</v>
      </c>
      <c r="R307" s="249"/>
      <c r="S307" s="242">
        <f t="shared" si="43"/>
        <v>0</v>
      </c>
      <c r="T307" s="30"/>
    </row>
    <row r="308" spans="1:20" ht="30" customHeight="1">
      <c r="A308" s="229" t="str">
        <f>'RAW MONTHLY'!A308</f>
        <v>14/2/2021</v>
      </c>
      <c r="B308" s="230" t="str">
        <f>'RAW MONTHLY'!C308</f>
        <v>OMI-ADIO 33KV FDR</v>
      </c>
      <c r="C308" s="5" t="str">
        <f t="shared" si="36"/>
        <v>1</v>
      </c>
      <c r="D308" s="5" t="str">
        <f>'RAW MONTHLY'!E308</f>
        <v>EDC/F/O</v>
      </c>
      <c r="E308" s="5" t="str">
        <f t="shared" si="44"/>
        <v>EDC</v>
      </c>
      <c r="F308" s="6"/>
      <c r="G308" s="5"/>
      <c r="H308" s="17">
        <f t="shared" si="37"/>
        <v>0.99097222222222225</v>
      </c>
      <c r="I308" s="7">
        <f>'RAW MONTHLY'!H308</f>
        <v>0.99097222222222225</v>
      </c>
      <c r="J308" s="8">
        <f>'RAW MONTHLY'!I308</f>
        <v>0.99930555555555556</v>
      </c>
      <c r="K308" s="235">
        <f t="shared" si="38"/>
        <v>0.99930555555555556</v>
      </c>
      <c r="L308" s="16">
        <f t="shared" si="39"/>
        <v>0.2</v>
      </c>
      <c r="M308" s="16">
        <f t="shared" si="40"/>
        <v>0</v>
      </c>
      <c r="N308" s="236" t="str">
        <f t="shared" si="41"/>
        <v>0</v>
      </c>
      <c r="O308" s="16" t="str">
        <f>'RAW MONTHLY'!K308</f>
        <v>0MW</v>
      </c>
      <c r="P308" s="16" t="str">
        <f t="shared" si="42"/>
        <v>0</v>
      </c>
      <c r="Q308" s="241">
        <f>'RAW MONTHLY'!L308</f>
        <v>0</v>
      </c>
      <c r="R308" s="249"/>
      <c r="S308" s="242">
        <f t="shared" si="43"/>
        <v>0</v>
      </c>
      <c r="T308" s="37"/>
    </row>
    <row r="309" spans="1:20" ht="30" customHeight="1">
      <c r="A309" s="229" t="str">
        <f>'RAW MONTHLY'!A309</f>
        <v>15/2/2021</v>
      </c>
      <c r="B309" s="230" t="str">
        <f>'RAW MONTHLY'!C309</f>
        <v xml:space="preserve">LIBERTY 33KV </v>
      </c>
      <c r="C309" s="5" t="str">
        <f t="shared" si="36"/>
        <v>1</v>
      </c>
      <c r="D309" s="5" t="str">
        <f>'RAW MONTHLY'!E309</f>
        <v>EDC F/O</v>
      </c>
      <c r="E309" s="5" t="str">
        <f t="shared" si="44"/>
        <v>EDC</v>
      </c>
      <c r="F309" s="6"/>
      <c r="G309" s="5"/>
      <c r="H309" s="17">
        <f t="shared" si="37"/>
        <v>0.22777777777777777</v>
      </c>
      <c r="I309" s="7">
        <f>'RAW MONTHLY'!H309</f>
        <v>0.22777777777777777</v>
      </c>
      <c r="J309" s="8">
        <f>'RAW MONTHLY'!I309</f>
        <v>0.23958333333333334</v>
      </c>
      <c r="K309" s="235">
        <f t="shared" si="38"/>
        <v>0.23958333333333334</v>
      </c>
      <c r="L309" s="16">
        <f t="shared" si="39"/>
        <v>0.28333333333333333</v>
      </c>
      <c r="M309" s="16">
        <f t="shared" si="40"/>
        <v>7</v>
      </c>
      <c r="N309" s="236" t="str">
        <f t="shared" si="41"/>
        <v>7</v>
      </c>
      <c r="O309" s="16">
        <f>'RAW MONTHLY'!K309</f>
        <v>7</v>
      </c>
      <c r="P309" s="16" t="str">
        <f t="shared" si="42"/>
        <v>1</v>
      </c>
      <c r="Q309" s="241">
        <f>'RAW MONTHLY'!L309</f>
        <v>11</v>
      </c>
      <c r="R309" s="5"/>
      <c r="S309" s="242">
        <f t="shared" si="43"/>
        <v>3.1166666666666667</v>
      </c>
      <c r="T309" s="30"/>
    </row>
    <row r="310" spans="1:20" ht="30" customHeight="1">
      <c r="A310" s="229" t="str">
        <f>'RAW MONTHLY'!A310</f>
        <v>15/2/2021</v>
      </c>
      <c r="B310" s="230" t="str">
        <f>'RAW MONTHLY'!C310</f>
        <v>INDUSTRIAL 33KV</v>
      </c>
      <c r="C310" s="5" t="str">
        <f t="shared" si="36"/>
        <v>1</v>
      </c>
      <c r="D310" s="5" t="str">
        <f>'RAW MONTHLY'!E310</f>
        <v>EDC F/O</v>
      </c>
      <c r="E310" s="5" t="str">
        <f t="shared" si="44"/>
        <v>EDC</v>
      </c>
      <c r="F310" s="6"/>
      <c r="G310" s="5"/>
      <c r="H310" s="17">
        <f t="shared" si="37"/>
        <v>0.4916666666666667</v>
      </c>
      <c r="I310" s="7">
        <f>'RAW MONTHLY'!H310</f>
        <v>0.4916666666666667</v>
      </c>
      <c r="J310" s="8">
        <f>'RAW MONTHLY'!I310</f>
        <v>0.51527777777777783</v>
      </c>
      <c r="K310" s="235">
        <f t="shared" si="38"/>
        <v>0.51527777777777783</v>
      </c>
      <c r="L310" s="16">
        <f t="shared" si="39"/>
        <v>0.56666666666666665</v>
      </c>
      <c r="M310" s="16">
        <f t="shared" si="40"/>
        <v>4</v>
      </c>
      <c r="N310" s="236" t="str">
        <f t="shared" si="41"/>
        <v>4</v>
      </c>
      <c r="O310" s="16">
        <f>'RAW MONTHLY'!K310</f>
        <v>4</v>
      </c>
      <c r="P310" s="16" t="str">
        <f t="shared" si="42"/>
        <v>1</v>
      </c>
      <c r="Q310" s="241">
        <f>'RAW MONTHLY'!L310</f>
        <v>25</v>
      </c>
      <c r="R310" s="246"/>
      <c r="S310" s="242">
        <f t="shared" si="43"/>
        <v>14.166666666666666</v>
      </c>
      <c r="T310" s="27"/>
    </row>
    <row r="311" spans="1:20" ht="30" customHeight="1">
      <c r="A311" s="229" t="str">
        <f>'RAW MONTHLY'!A311</f>
        <v>15/2/2021</v>
      </c>
      <c r="B311" s="230" t="str">
        <f>'RAW MONTHLY'!C311</f>
        <v>INTERCHANGE 33KV</v>
      </c>
      <c r="C311" s="5" t="str">
        <f t="shared" si="36"/>
        <v>1</v>
      </c>
      <c r="D311" s="5" t="str">
        <f>'RAW MONTHLY'!E311</f>
        <v>EDC F/O</v>
      </c>
      <c r="E311" s="5" t="str">
        <f t="shared" si="44"/>
        <v>EDC</v>
      </c>
      <c r="F311" s="6"/>
      <c r="G311" s="5"/>
      <c r="H311" s="17">
        <f t="shared" si="37"/>
        <v>0.66666666666666663</v>
      </c>
      <c r="I311" s="7">
        <f>'RAW MONTHLY'!H311</f>
        <v>0.66666666666666663</v>
      </c>
      <c r="J311" s="8">
        <f>'RAW MONTHLY'!I311</f>
        <v>0.68888888888888899</v>
      </c>
      <c r="K311" s="235">
        <f t="shared" si="38"/>
        <v>0.68888888888888899</v>
      </c>
      <c r="L311" s="16">
        <f t="shared" si="39"/>
        <v>0.53333333333333333</v>
      </c>
      <c r="M311" s="16">
        <f t="shared" si="40"/>
        <v>15</v>
      </c>
      <c r="N311" s="236" t="str">
        <f t="shared" si="41"/>
        <v>15</v>
      </c>
      <c r="O311" s="16">
        <f>'RAW MONTHLY'!K311</f>
        <v>15</v>
      </c>
      <c r="P311" s="16" t="str">
        <f t="shared" si="42"/>
        <v>1</v>
      </c>
      <c r="Q311" s="241">
        <f>'RAW MONTHLY'!L311</f>
        <v>492</v>
      </c>
      <c r="R311" s="241"/>
      <c r="S311" s="242">
        <f t="shared" si="43"/>
        <v>262.39999999999998</v>
      </c>
      <c r="T311" s="27"/>
    </row>
    <row r="312" spans="1:20" ht="30" customHeight="1">
      <c r="A312" s="229" t="str">
        <f>'RAW MONTHLY'!A312</f>
        <v>15/2/2021</v>
      </c>
      <c r="B312" s="230" t="str">
        <f>'RAW MONTHLY'!C312</f>
        <v>EXPRESS 33KV</v>
      </c>
      <c r="C312" s="5" t="str">
        <f t="shared" si="36"/>
        <v>1</v>
      </c>
      <c r="D312" s="5" t="str">
        <f>'RAW MONTHLY'!E312</f>
        <v>EDC F/O</v>
      </c>
      <c r="E312" s="5" t="str">
        <f t="shared" si="44"/>
        <v>EDC</v>
      </c>
      <c r="F312" s="6"/>
      <c r="G312" s="5"/>
      <c r="H312" s="17">
        <f t="shared" si="37"/>
        <v>0.78125</v>
      </c>
      <c r="I312" s="7">
        <f>'RAW MONTHLY'!H312</f>
        <v>0.78125</v>
      </c>
      <c r="J312" s="8">
        <f>'RAW MONTHLY'!I312</f>
        <v>0.79861111111111116</v>
      </c>
      <c r="K312" s="235">
        <f t="shared" si="38"/>
        <v>0.79861111111111116</v>
      </c>
      <c r="L312" s="16">
        <f t="shared" si="39"/>
        <v>0.41666666666666669</v>
      </c>
      <c r="M312" s="16">
        <f t="shared" si="40"/>
        <v>6.5</v>
      </c>
      <c r="N312" s="236" t="str">
        <f t="shared" si="41"/>
        <v>6.5</v>
      </c>
      <c r="O312" s="16">
        <f>'RAW MONTHLY'!K312</f>
        <v>6.5</v>
      </c>
      <c r="P312" s="16" t="str">
        <f t="shared" si="42"/>
        <v>1</v>
      </c>
      <c r="Q312" s="241">
        <f>'RAW MONTHLY'!L312</f>
        <v>1</v>
      </c>
      <c r="R312" s="241"/>
      <c r="S312" s="242">
        <f t="shared" si="43"/>
        <v>0.41666666666666669</v>
      </c>
      <c r="T312" s="29"/>
    </row>
    <row r="313" spans="1:20" ht="30" customHeight="1">
      <c r="A313" s="229" t="str">
        <f>'RAW MONTHLY'!A313</f>
        <v>15/2/2021</v>
      </c>
      <c r="B313" s="230" t="str">
        <f>'RAW MONTHLY'!C313</f>
        <v>ROM 33KV</v>
      </c>
      <c r="C313" s="5" t="str">
        <f t="shared" si="36"/>
        <v>1</v>
      </c>
      <c r="D313" s="5" t="str">
        <f>'RAW MONTHLY'!E313</f>
        <v>EDC F/O</v>
      </c>
      <c r="E313" s="5" t="str">
        <f t="shared" si="44"/>
        <v>EDC</v>
      </c>
      <c r="F313" s="6"/>
      <c r="G313" s="6"/>
      <c r="H313" s="17">
        <f t="shared" si="37"/>
        <v>0.3347222222222222</v>
      </c>
      <c r="I313" s="7">
        <f>'RAW MONTHLY'!H313</f>
        <v>0.3347222222222222</v>
      </c>
      <c r="J313" s="8">
        <f>'RAW MONTHLY'!I313</f>
        <v>0.37152777777777773</v>
      </c>
      <c r="K313" s="235">
        <f t="shared" si="38"/>
        <v>0.37152777777777773</v>
      </c>
      <c r="L313" s="16">
        <f t="shared" si="39"/>
        <v>0.8833333333333333</v>
      </c>
      <c r="M313" s="16">
        <f t="shared" si="40"/>
        <v>0</v>
      </c>
      <c r="N313" s="236" t="str">
        <f t="shared" si="41"/>
        <v>0</v>
      </c>
      <c r="O313" s="16">
        <f>'RAW MONTHLY'!K313</f>
        <v>0</v>
      </c>
      <c r="P313" s="16" t="str">
        <f t="shared" si="42"/>
        <v>1</v>
      </c>
      <c r="Q313" s="241">
        <f>'RAW MONTHLY'!L313</f>
        <v>14</v>
      </c>
      <c r="R313" s="248"/>
      <c r="S313" s="242">
        <f t="shared" si="43"/>
        <v>12.366666666666667</v>
      </c>
      <c r="T313" s="42"/>
    </row>
    <row r="314" spans="1:20" ht="30" customHeight="1">
      <c r="A314" s="229" t="str">
        <f>'RAW MONTHLY'!A314</f>
        <v>15/2/2021</v>
      </c>
      <c r="B314" s="230" t="str">
        <f>'RAW MONTHLY'!C314</f>
        <v>ROM 33KV</v>
      </c>
      <c r="C314" s="5" t="str">
        <f t="shared" si="36"/>
        <v>1</v>
      </c>
      <c r="D314" s="5" t="str">
        <f>'RAW MONTHLY'!E314</f>
        <v>EDC P/O</v>
      </c>
      <c r="E314" s="5" t="str">
        <f t="shared" si="44"/>
        <v>EDC</v>
      </c>
      <c r="F314" s="6"/>
      <c r="G314" s="6"/>
      <c r="H314" s="17">
        <f t="shared" si="37"/>
        <v>0.58819444444444446</v>
      </c>
      <c r="I314" s="7">
        <f>'RAW MONTHLY'!H314</f>
        <v>0.58819444444444446</v>
      </c>
      <c r="J314" s="8">
        <f>'RAW MONTHLY'!I314</f>
        <v>0.64861111111111114</v>
      </c>
      <c r="K314" s="235">
        <f t="shared" si="38"/>
        <v>0.64861111111111114</v>
      </c>
      <c r="L314" s="16">
        <f t="shared" si="39"/>
        <v>1.45</v>
      </c>
      <c r="M314" s="16">
        <f t="shared" si="40"/>
        <v>0.6</v>
      </c>
      <c r="N314" s="236" t="str">
        <f t="shared" si="41"/>
        <v>0.6</v>
      </c>
      <c r="O314" s="16">
        <f>'RAW MONTHLY'!K314</f>
        <v>0.6</v>
      </c>
      <c r="P314" s="16" t="str">
        <f t="shared" si="42"/>
        <v>1</v>
      </c>
      <c r="Q314" s="241">
        <f>'RAW MONTHLY'!L314</f>
        <v>14</v>
      </c>
      <c r="R314" s="248"/>
      <c r="S314" s="242">
        <f t="shared" si="43"/>
        <v>20.3</v>
      </c>
      <c r="T314" s="42"/>
    </row>
    <row r="315" spans="1:20" ht="30" customHeight="1">
      <c r="A315" s="229" t="str">
        <f>'RAW MONTHLY'!A315</f>
        <v>15/2/2021</v>
      </c>
      <c r="B315" s="230" t="str">
        <f>'RAW MONTHLY'!C315</f>
        <v>ROM 33KV</v>
      </c>
      <c r="C315" s="5" t="str">
        <f t="shared" si="36"/>
        <v>1</v>
      </c>
      <c r="D315" s="5" t="str">
        <f>'RAW MONTHLY'!E315</f>
        <v>EDC F/O</v>
      </c>
      <c r="E315" s="5" t="str">
        <f t="shared" si="44"/>
        <v>EDC</v>
      </c>
      <c r="F315" s="6"/>
      <c r="G315" s="6"/>
      <c r="H315" s="17">
        <f t="shared" si="37"/>
        <v>0.66666666666666663</v>
      </c>
      <c r="I315" s="7">
        <f>'RAW MONTHLY'!H315</f>
        <v>0.66666666666666663</v>
      </c>
      <c r="J315" s="8">
        <f>'RAW MONTHLY'!I315</f>
        <v>0.69097222222222221</v>
      </c>
      <c r="K315" s="235">
        <f t="shared" si="38"/>
        <v>0.69097222222222221</v>
      </c>
      <c r="L315" s="16">
        <f t="shared" si="39"/>
        <v>0.58333333333333337</v>
      </c>
      <c r="M315" s="16">
        <f t="shared" si="40"/>
        <v>0</v>
      </c>
      <c r="N315" s="236" t="str">
        <f t="shared" si="41"/>
        <v>0</v>
      </c>
      <c r="O315" s="16">
        <f>'RAW MONTHLY'!K315</f>
        <v>0</v>
      </c>
      <c r="P315" s="16" t="str">
        <f t="shared" si="42"/>
        <v>1</v>
      </c>
      <c r="Q315" s="241">
        <f>'RAW MONTHLY'!L315</f>
        <v>14</v>
      </c>
      <c r="R315" s="248"/>
      <c r="S315" s="242">
        <f t="shared" si="43"/>
        <v>8.1666666666666679</v>
      </c>
      <c r="T315" s="20"/>
    </row>
    <row r="316" spans="1:20" ht="30" customHeight="1">
      <c r="A316" s="229" t="str">
        <f>'RAW MONTHLY'!A316</f>
        <v>14/2/2021</v>
      </c>
      <c r="B316" s="230" t="str">
        <f>'RAW MONTHLY'!C316</f>
        <v>ERUWA TOWN 33KV FDR</v>
      </c>
      <c r="C316" s="5" t="str">
        <f t="shared" si="36"/>
        <v>1</v>
      </c>
      <c r="D316" s="5" t="str">
        <f>'RAW MONTHLY'!E316</f>
        <v>TCN/L/S</v>
      </c>
      <c r="E316" s="5" t="str">
        <f t="shared" si="44"/>
        <v>L/S</v>
      </c>
      <c r="F316" s="6"/>
      <c r="G316" s="6"/>
      <c r="H316" s="17">
        <f t="shared" si="37"/>
        <v>0.20486111111111113</v>
      </c>
      <c r="I316" s="7">
        <f>'RAW MONTHLY'!H316</f>
        <v>0.20486111111111113</v>
      </c>
      <c r="J316" s="8">
        <f>'RAW MONTHLY'!I316</f>
        <v>0.99930555555555556</v>
      </c>
      <c r="K316" s="235">
        <f t="shared" si="38"/>
        <v>0.99930555555555556</v>
      </c>
      <c r="L316" s="16">
        <f t="shared" si="39"/>
        <v>19.066666666666666</v>
      </c>
      <c r="M316" s="16">
        <f t="shared" si="40"/>
        <v>8</v>
      </c>
      <c r="N316" s="236" t="str">
        <f t="shared" si="41"/>
        <v>8</v>
      </c>
      <c r="O316" s="16" t="str">
        <f>'RAW MONTHLY'!K316</f>
        <v>8MW</v>
      </c>
      <c r="P316" s="16" t="str">
        <f t="shared" si="42"/>
        <v>0</v>
      </c>
      <c r="Q316" s="241">
        <f>'RAW MONTHLY'!L316</f>
        <v>4000</v>
      </c>
      <c r="R316" s="248"/>
      <c r="S316" s="242">
        <f t="shared" si="43"/>
        <v>0</v>
      </c>
      <c r="T316" s="20"/>
    </row>
    <row r="317" spans="1:20" ht="30" customHeight="1">
      <c r="A317" s="229" t="str">
        <f>'RAW MONTHLY'!A317</f>
        <v>14/2/2021</v>
      </c>
      <c r="B317" s="230" t="str">
        <f>'RAW MONTHLY'!C317</f>
        <v>APATA 33KV FDR</v>
      </c>
      <c r="C317" s="5" t="str">
        <f t="shared" si="36"/>
        <v/>
      </c>
      <c r="D317" s="5" t="str">
        <f>'RAW MONTHLY'!E317</f>
        <v>EDC/E/F</v>
      </c>
      <c r="E317" s="5" t="str">
        <f t="shared" si="44"/>
        <v>EDC</v>
      </c>
      <c r="F317" s="6"/>
      <c r="G317" s="6"/>
      <c r="H317" s="17">
        <f t="shared" si="37"/>
        <v>0</v>
      </c>
      <c r="I317" s="7">
        <f>'RAW MONTHLY'!H317</f>
        <v>0</v>
      </c>
      <c r="J317" s="8">
        <f>'RAW MONTHLY'!I317</f>
        <v>0.50763888888888886</v>
      </c>
      <c r="K317" s="235">
        <f t="shared" si="38"/>
        <v>0.50763888888888886</v>
      </c>
      <c r="L317" s="16">
        <f t="shared" si="39"/>
        <v>12.183333333333334</v>
      </c>
      <c r="M317" s="16">
        <f t="shared" si="40"/>
        <v>4</v>
      </c>
      <c r="N317" s="236" t="str">
        <f t="shared" si="41"/>
        <v>4</v>
      </c>
      <c r="O317" s="16" t="str">
        <f>'RAW MONTHLY'!K317</f>
        <v>4MW</v>
      </c>
      <c r="P317" s="16" t="str">
        <f t="shared" si="42"/>
        <v>1</v>
      </c>
      <c r="Q317" s="241">
        <f>'RAW MONTHLY'!L317</f>
        <v>117</v>
      </c>
      <c r="R317" s="247"/>
      <c r="S317" s="242">
        <f t="shared" si="43"/>
        <v>1425.45</v>
      </c>
      <c r="T317" s="6"/>
    </row>
    <row r="318" spans="1:20" ht="30" customHeight="1">
      <c r="A318" s="229" t="str">
        <f>'RAW MONTHLY'!A318</f>
        <v>14/2/2021</v>
      </c>
      <c r="B318" s="230" t="str">
        <f>'RAW MONTHLY'!C318</f>
        <v>ERUWA LANLATE 33KV FDR</v>
      </c>
      <c r="C318" s="5" t="str">
        <f t="shared" si="36"/>
        <v>1</v>
      </c>
      <c r="D318" s="5" t="str">
        <f>'RAW MONTHLY'!E318</f>
        <v>EDC/E/F</v>
      </c>
      <c r="E318" s="5" t="str">
        <f t="shared" si="44"/>
        <v>EDC</v>
      </c>
      <c r="F318" s="6"/>
      <c r="G318" s="6"/>
      <c r="H318" s="17">
        <f t="shared" si="37"/>
        <v>0.99097222222222225</v>
      </c>
      <c r="I318" s="7">
        <f>'RAW MONTHLY'!H318</f>
        <v>0.99097222222222225</v>
      </c>
      <c r="J318" s="8">
        <f>'RAW MONTHLY'!I318</f>
        <v>0.99930555555555556</v>
      </c>
      <c r="K318" s="235">
        <f t="shared" si="38"/>
        <v>0.99930555555555556</v>
      </c>
      <c r="L318" s="16">
        <f t="shared" si="39"/>
        <v>0.2</v>
      </c>
      <c r="M318" s="16">
        <f t="shared" si="40"/>
        <v>6</v>
      </c>
      <c r="N318" s="236" t="str">
        <f t="shared" si="41"/>
        <v>6</v>
      </c>
      <c r="O318" s="16" t="str">
        <f>'RAW MONTHLY'!K318</f>
        <v>6MW</v>
      </c>
      <c r="P318" s="16" t="str">
        <f t="shared" si="42"/>
        <v>0</v>
      </c>
      <c r="Q318" s="241">
        <f>'RAW MONTHLY'!L318</f>
        <v>4010</v>
      </c>
      <c r="R318" s="247"/>
      <c r="S318" s="242">
        <f t="shared" si="43"/>
        <v>0</v>
      </c>
      <c r="T318" s="6"/>
    </row>
    <row r="319" spans="1:20" ht="30" customHeight="1">
      <c r="A319" s="229" t="str">
        <f>'RAW MONTHLY'!A319</f>
        <v>14/2/2021</v>
      </c>
      <c r="B319" s="230" t="str">
        <f>'RAW MONTHLY'!C319</f>
        <v>OMI-ADIO 33KV FDR</v>
      </c>
      <c r="C319" s="5" t="str">
        <f t="shared" si="36"/>
        <v/>
      </c>
      <c r="D319" s="5" t="str">
        <f>'RAW MONTHLY'!E319</f>
        <v>EDC/F/O</v>
      </c>
      <c r="E319" s="5" t="str">
        <f t="shared" si="44"/>
        <v>EDC</v>
      </c>
      <c r="F319" s="5"/>
      <c r="G319" s="5"/>
      <c r="H319" s="17">
        <f t="shared" si="37"/>
        <v>0</v>
      </c>
      <c r="I319" s="7">
        <f>'RAW MONTHLY'!H319</f>
        <v>0</v>
      </c>
      <c r="J319" s="8">
        <f>'RAW MONTHLY'!I319</f>
        <v>1.1805555555555555E-2</v>
      </c>
      <c r="K319" s="235">
        <f t="shared" si="38"/>
        <v>1.1805555555555555E-2</v>
      </c>
      <c r="L319" s="16">
        <f t="shared" si="39"/>
        <v>0.28333333333333333</v>
      </c>
      <c r="M319" s="16">
        <f t="shared" si="40"/>
        <v>0</v>
      </c>
      <c r="N319" s="236" t="str">
        <f t="shared" si="41"/>
        <v>0</v>
      </c>
      <c r="O319" s="16" t="str">
        <f>'RAW MONTHLY'!K319</f>
        <v>0MW</v>
      </c>
      <c r="P319" s="16" t="str">
        <f t="shared" si="42"/>
        <v>1</v>
      </c>
      <c r="Q319" s="241">
        <f>'RAW MONTHLY'!L319</f>
        <v>9634</v>
      </c>
      <c r="R319" s="249"/>
      <c r="S319" s="242">
        <f t="shared" si="43"/>
        <v>2729.6333333333332</v>
      </c>
      <c r="T319" s="30"/>
    </row>
    <row r="320" spans="1:20" ht="30" customHeight="1">
      <c r="A320" s="229" t="str">
        <f>'RAW MONTHLY'!A320</f>
        <v>15/2/2021</v>
      </c>
      <c r="B320" s="230" t="str">
        <f>'RAW MONTHLY'!C320</f>
        <v>ERUWA TOWN 33KV FDR</v>
      </c>
      <c r="C320" s="5" t="str">
        <f t="shared" si="36"/>
        <v>1</v>
      </c>
      <c r="D320" s="5" t="str">
        <f>'RAW MONTHLY'!E320</f>
        <v>EDC/E/F</v>
      </c>
      <c r="E320" s="5" t="str">
        <f t="shared" si="44"/>
        <v>EDC</v>
      </c>
      <c r="F320" s="5"/>
      <c r="G320" s="5"/>
      <c r="H320" s="17">
        <f t="shared" si="37"/>
        <v>1.3888888888888888E-2</v>
      </c>
      <c r="I320" s="7">
        <f>'RAW MONTHLY'!H320</f>
        <v>1.3888888888888888E-2</v>
      </c>
      <c r="J320" s="8">
        <f>'RAW MONTHLY'!I320</f>
        <v>0.99930555555555556</v>
      </c>
      <c r="K320" s="235">
        <f t="shared" si="38"/>
        <v>0.99930555555555556</v>
      </c>
      <c r="L320" s="16">
        <f t="shared" si="39"/>
        <v>23.65</v>
      </c>
      <c r="M320" s="16">
        <f t="shared" si="40"/>
        <v>4.5</v>
      </c>
      <c r="N320" s="236" t="str">
        <f t="shared" si="41"/>
        <v>4.5</v>
      </c>
      <c r="O320" s="16" t="str">
        <f>'RAW MONTHLY'!K320</f>
        <v>4.5MW</v>
      </c>
      <c r="P320" s="16" t="str">
        <f t="shared" si="42"/>
        <v>0</v>
      </c>
      <c r="Q320" s="241">
        <f>'RAW MONTHLY'!L320</f>
        <v>4000</v>
      </c>
      <c r="R320" s="249"/>
      <c r="S320" s="242">
        <f t="shared" si="43"/>
        <v>0</v>
      </c>
      <c r="T320" s="30"/>
    </row>
    <row r="321" spans="1:20" ht="30" customHeight="1">
      <c r="A321" s="229" t="str">
        <f>'RAW MONTHLY'!A321</f>
        <v>15/2/2021</v>
      </c>
      <c r="B321" s="230" t="str">
        <f>'RAW MONTHLY'!C321</f>
        <v>ERUWA LANLATE 33KV FDR</v>
      </c>
      <c r="C321" s="5" t="str">
        <f t="shared" si="36"/>
        <v>1</v>
      </c>
      <c r="D321" s="5" t="str">
        <f>'RAW MONTHLY'!E321</f>
        <v>EDC/E/F</v>
      </c>
      <c r="E321" s="5" t="str">
        <f t="shared" si="44"/>
        <v>EDC</v>
      </c>
      <c r="F321" s="5"/>
      <c r="G321" s="5"/>
      <c r="H321" s="17">
        <f t="shared" si="37"/>
        <v>1.3888888888888888E-2</v>
      </c>
      <c r="I321" s="7">
        <f>'RAW MONTHLY'!H321</f>
        <v>1.3888888888888888E-2</v>
      </c>
      <c r="J321" s="8">
        <f>'RAW MONTHLY'!I321</f>
        <v>2.7777777777777776E-2</v>
      </c>
      <c r="K321" s="235">
        <f t="shared" si="38"/>
        <v>2.7777777777777776E-2</v>
      </c>
      <c r="L321" s="16">
        <f t="shared" si="39"/>
        <v>0.33333333333333331</v>
      </c>
      <c r="M321" s="16">
        <f t="shared" si="40"/>
        <v>6</v>
      </c>
      <c r="N321" s="236" t="str">
        <f t="shared" si="41"/>
        <v>6</v>
      </c>
      <c r="O321" s="16" t="str">
        <f>'RAW MONTHLY'!K321</f>
        <v>6MW</v>
      </c>
      <c r="P321" s="16" t="str">
        <f t="shared" si="42"/>
        <v>1</v>
      </c>
      <c r="Q321" s="241">
        <f>'RAW MONTHLY'!L321</f>
        <v>4010</v>
      </c>
      <c r="R321" s="249"/>
      <c r="S321" s="242">
        <f t="shared" si="43"/>
        <v>1336.6666666666665</v>
      </c>
      <c r="T321" s="30"/>
    </row>
    <row r="322" spans="1:20" ht="30" customHeight="1">
      <c r="A322" s="229" t="str">
        <f>'RAW MONTHLY'!A322</f>
        <v>15/2/2021</v>
      </c>
      <c r="B322" s="230" t="str">
        <f>'RAW MONTHLY'!C322</f>
        <v>OMI-ADIO 33KV FDR</v>
      </c>
      <c r="C322" s="5" t="str">
        <f t="shared" si="36"/>
        <v>1</v>
      </c>
      <c r="D322" s="5" t="str">
        <f>'RAW MONTHLY'!E322</f>
        <v>EDC/F/O</v>
      </c>
      <c r="E322" s="5" t="str">
        <f t="shared" si="44"/>
        <v>EDC</v>
      </c>
      <c r="F322" s="5"/>
      <c r="G322" s="5"/>
      <c r="H322" s="17">
        <f t="shared" si="37"/>
        <v>1.3888888888888888E-2</v>
      </c>
      <c r="I322" s="7">
        <f>'RAW MONTHLY'!H322</f>
        <v>1.3888888888888888E-2</v>
      </c>
      <c r="J322" s="8">
        <f>'RAW MONTHLY'!I322</f>
        <v>6.5972222222222224E-2</v>
      </c>
      <c r="K322" s="235">
        <f t="shared" si="38"/>
        <v>6.5972222222222224E-2</v>
      </c>
      <c r="L322" s="16">
        <f t="shared" si="39"/>
        <v>1.25</v>
      </c>
      <c r="M322" s="16">
        <f t="shared" si="40"/>
        <v>4</v>
      </c>
      <c r="N322" s="236" t="str">
        <f t="shared" si="41"/>
        <v>4</v>
      </c>
      <c r="O322" s="16" t="str">
        <f>'RAW MONTHLY'!K322</f>
        <v>4MW</v>
      </c>
      <c r="P322" s="16" t="str">
        <f t="shared" si="42"/>
        <v>1</v>
      </c>
      <c r="Q322" s="241">
        <f>'RAW MONTHLY'!L322</f>
        <v>9634</v>
      </c>
      <c r="R322" s="249"/>
      <c r="S322" s="242">
        <f t="shared" si="43"/>
        <v>12042.5</v>
      </c>
      <c r="T322" s="30"/>
    </row>
    <row r="323" spans="1:20" ht="30" customHeight="1">
      <c r="A323" s="229" t="str">
        <f>'RAW MONTHLY'!A323</f>
        <v>15/2/2021</v>
      </c>
      <c r="B323" s="230" t="str">
        <f>'RAW MONTHLY'!C323</f>
        <v>OMI-ADIO 33KV FDR</v>
      </c>
      <c r="C323" s="5" t="str">
        <f t="shared" si="36"/>
        <v>1</v>
      </c>
      <c r="D323" s="5" t="str">
        <f>'RAW MONTHLY'!E323</f>
        <v>EDC/F/O</v>
      </c>
      <c r="E323" s="5" t="str">
        <f t="shared" si="44"/>
        <v>EDC</v>
      </c>
      <c r="F323" s="5"/>
      <c r="G323" s="5"/>
      <c r="H323" s="17">
        <f t="shared" si="37"/>
        <v>0.28055555555555556</v>
      </c>
      <c r="I323" s="7">
        <f>'RAW MONTHLY'!H323</f>
        <v>0.28055555555555556</v>
      </c>
      <c r="J323" s="8">
        <f>'RAW MONTHLY'!I323</f>
        <v>0.4236111111111111</v>
      </c>
      <c r="K323" s="235">
        <f t="shared" si="38"/>
        <v>0.4236111111111111</v>
      </c>
      <c r="L323" s="16">
        <f t="shared" si="39"/>
        <v>3.4333333333333336</v>
      </c>
      <c r="M323" s="16">
        <f t="shared" si="40"/>
        <v>4.5</v>
      </c>
      <c r="N323" s="236" t="str">
        <f t="shared" si="41"/>
        <v>4.5</v>
      </c>
      <c r="O323" s="16" t="str">
        <f>'RAW MONTHLY'!K323</f>
        <v>4.5MW</v>
      </c>
      <c r="P323" s="16" t="str">
        <f t="shared" si="42"/>
        <v>1</v>
      </c>
      <c r="Q323" s="241">
        <f>'RAW MONTHLY'!L323</f>
        <v>9634</v>
      </c>
      <c r="R323" s="249"/>
      <c r="S323" s="242">
        <f t="shared" si="43"/>
        <v>33076.733333333337</v>
      </c>
      <c r="T323" s="30"/>
    </row>
    <row r="324" spans="1:20" ht="30" customHeight="1">
      <c r="A324" s="229" t="str">
        <f>'RAW MONTHLY'!A324</f>
        <v>15/2/2021</v>
      </c>
      <c r="B324" s="230" t="str">
        <f>'RAW MONTHLY'!C324</f>
        <v>ERUWA LANLATE 33KV FDR</v>
      </c>
      <c r="C324" s="5" t="str">
        <f t="shared" si="36"/>
        <v>1</v>
      </c>
      <c r="D324" s="5" t="str">
        <f>'RAW MONTHLY'!E324</f>
        <v>EDC/E/F</v>
      </c>
      <c r="E324" s="5" t="str">
        <f t="shared" si="44"/>
        <v>EDC</v>
      </c>
      <c r="F324" s="5"/>
      <c r="G324" s="5"/>
      <c r="H324" s="17">
        <f t="shared" si="37"/>
        <v>0.33263888888888887</v>
      </c>
      <c r="I324" s="7">
        <f>'RAW MONTHLY'!H324</f>
        <v>0.33263888888888887</v>
      </c>
      <c r="J324" s="8">
        <f>'RAW MONTHLY'!I324</f>
        <v>0.3576388888888889</v>
      </c>
      <c r="K324" s="235">
        <f t="shared" si="38"/>
        <v>0.3576388888888889</v>
      </c>
      <c r="L324" s="16">
        <f t="shared" si="39"/>
        <v>0.6</v>
      </c>
      <c r="M324" s="16">
        <f t="shared" si="40"/>
        <v>1.5</v>
      </c>
      <c r="N324" s="236" t="str">
        <f t="shared" si="41"/>
        <v>1.5</v>
      </c>
      <c r="O324" s="16" t="str">
        <f>'RAW MONTHLY'!K324</f>
        <v>1.5MW</v>
      </c>
      <c r="P324" s="16" t="str">
        <f t="shared" si="42"/>
        <v>1</v>
      </c>
      <c r="Q324" s="241">
        <f>'RAW MONTHLY'!L324</f>
        <v>4010</v>
      </c>
      <c r="R324" s="249"/>
      <c r="S324" s="242">
        <f t="shared" si="43"/>
        <v>2406</v>
      </c>
      <c r="T324" s="37"/>
    </row>
    <row r="325" spans="1:20" ht="30" customHeight="1">
      <c r="A325" s="229" t="str">
        <f>'RAW MONTHLY'!A325</f>
        <v>15/2/2021</v>
      </c>
      <c r="B325" s="230" t="str">
        <f>'RAW MONTHLY'!C325</f>
        <v>OMI-ADIO 33KV FDR</v>
      </c>
      <c r="C325" s="5" t="str">
        <f t="shared" si="36"/>
        <v>1</v>
      </c>
      <c r="D325" s="5" t="str">
        <f>'RAW MONTHLY'!E325</f>
        <v>EDC/P/O</v>
      </c>
      <c r="E325" s="5" t="str">
        <f t="shared" si="44"/>
        <v>EDC</v>
      </c>
      <c r="F325" s="5"/>
      <c r="G325" s="5"/>
      <c r="H325" s="17">
        <f t="shared" si="37"/>
        <v>0.51944444444444449</v>
      </c>
      <c r="I325" s="7">
        <f>'RAW MONTHLY'!H325</f>
        <v>0.51944444444444449</v>
      </c>
      <c r="J325" s="8">
        <f>'RAW MONTHLY'!I325</f>
        <v>0.69444444444444453</v>
      </c>
      <c r="K325" s="235">
        <f t="shared" si="38"/>
        <v>0.69444444444444453</v>
      </c>
      <c r="L325" s="16">
        <f t="shared" si="39"/>
        <v>4.2</v>
      </c>
      <c r="M325" s="16">
        <f t="shared" si="40"/>
        <v>2.5</v>
      </c>
      <c r="N325" s="236" t="str">
        <f t="shared" si="41"/>
        <v>2.5</v>
      </c>
      <c r="O325" s="16" t="str">
        <f>'RAW MONTHLY'!K325</f>
        <v>2.5MW</v>
      </c>
      <c r="P325" s="16" t="str">
        <f t="shared" si="42"/>
        <v>1</v>
      </c>
      <c r="Q325" s="241">
        <f>'RAW MONTHLY'!L325</f>
        <v>9634</v>
      </c>
      <c r="R325" s="5"/>
      <c r="S325" s="242">
        <f t="shared" si="43"/>
        <v>40462.800000000003</v>
      </c>
      <c r="T325" s="30"/>
    </row>
    <row r="326" spans="1:20" ht="30" customHeight="1">
      <c r="A326" s="229" t="str">
        <f>'RAW MONTHLY'!A326</f>
        <v>15/2/2021</v>
      </c>
      <c r="B326" s="230" t="str">
        <f>'RAW MONTHLY'!C326</f>
        <v>OMI-ADIO 33KV FDR</v>
      </c>
      <c r="C326" s="5" t="str">
        <f t="shared" ref="C326:C389" si="45">IF(H326&gt;=0.0001,"1","")</f>
        <v>1</v>
      </c>
      <c r="D326" s="5" t="str">
        <f>'RAW MONTHLY'!E326</f>
        <v>TCN/L/S</v>
      </c>
      <c r="E326" s="5" t="str">
        <f t="shared" si="44"/>
        <v>L/S</v>
      </c>
      <c r="F326" s="5"/>
      <c r="G326" s="5"/>
      <c r="H326" s="17">
        <f t="shared" ref="H326:H389" si="46">I326</f>
        <v>0.76736111111111116</v>
      </c>
      <c r="I326" s="7">
        <f>'RAW MONTHLY'!H326</f>
        <v>0.76736111111111116</v>
      </c>
      <c r="J326" s="8">
        <f>'RAW MONTHLY'!I326</f>
        <v>0.83680555555555547</v>
      </c>
      <c r="K326" s="235">
        <f t="shared" ref="K326:K389" si="47">J326</f>
        <v>0.83680555555555547</v>
      </c>
      <c r="L326" s="16">
        <f t="shared" ref="L326:L389" si="48">TEXT(J326-I326,"h:mm")*24</f>
        <v>1.6666666666666665</v>
      </c>
      <c r="M326" s="16">
        <f t="shared" ref="M326:M389" si="49">N326*1</f>
        <v>5</v>
      </c>
      <c r="N326" s="236" t="str">
        <f t="shared" ref="N326:N389" si="50">SUBSTITUTE(O326,"MW","")</f>
        <v>5</v>
      </c>
      <c r="O326" s="16" t="str">
        <f>'RAW MONTHLY'!K326</f>
        <v>5MW</v>
      </c>
      <c r="P326" s="16" t="str">
        <f t="shared" ref="P326:P389" si="51">IF(K326&gt;=0.99,"0","1")</f>
        <v>1</v>
      </c>
      <c r="Q326" s="241">
        <f>'RAW MONTHLY'!L326</f>
        <v>9634</v>
      </c>
      <c r="R326" s="5"/>
      <c r="S326" s="242">
        <f t="shared" ref="S326:S389" si="52">Q326*L326*P326</f>
        <v>16056.666666666666</v>
      </c>
      <c r="T326" s="37"/>
    </row>
    <row r="327" spans="1:20" ht="30" customHeight="1">
      <c r="A327" s="229" t="str">
        <f>'RAW MONTHLY'!A327</f>
        <v>15/2/2021</v>
      </c>
      <c r="B327" s="230" t="str">
        <f>'RAW MONTHLY'!C327</f>
        <v>APATA 33KV FDR</v>
      </c>
      <c r="C327" s="5" t="str">
        <f t="shared" si="45"/>
        <v>1</v>
      </c>
      <c r="D327" s="5" t="str">
        <f>'RAW MONTHLY'!E327</f>
        <v>EDC/O/C</v>
      </c>
      <c r="E327" s="5" t="str">
        <f t="shared" ref="E327:E390" si="53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E/F","EDC",IF(D327="TCN/L/S","L/S"))))))))))))))))))))))</f>
        <v>EDC</v>
      </c>
      <c r="F327" s="5"/>
      <c r="G327" s="5"/>
      <c r="H327" s="17">
        <f t="shared" si="46"/>
        <v>0.85972222222222217</v>
      </c>
      <c r="I327" s="7">
        <f>'RAW MONTHLY'!H327</f>
        <v>0.85972222222222217</v>
      </c>
      <c r="J327" s="8">
        <f>'RAW MONTHLY'!I327</f>
        <v>0.90069444444444446</v>
      </c>
      <c r="K327" s="235">
        <f t="shared" si="47"/>
        <v>0.90069444444444446</v>
      </c>
      <c r="L327" s="16">
        <f t="shared" si="48"/>
        <v>0.98333333333333339</v>
      </c>
      <c r="M327" s="16">
        <f t="shared" si="49"/>
        <v>8</v>
      </c>
      <c r="N327" s="236" t="str">
        <f t="shared" si="50"/>
        <v>8</v>
      </c>
      <c r="O327" s="16" t="str">
        <f>'RAW MONTHLY'!K327</f>
        <v>8MW</v>
      </c>
      <c r="P327" s="16" t="str">
        <f t="shared" si="51"/>
        <v>1</v>
      </c>
      <c r="Q327" s="241">
        <f>'RAW MONTHLY'!L327</f>
        <v>117</v>
      </c>
      <c r="R327" s="5"/>
      <c r="S327" s="242">
        <f t="shared" si="52"/>
        <v>115.05000000000001</v>
      </c>
      <c r="T327" s="30"/>
    </row>
    <row r="328" spans="1:20" ht="30" customHeight="1">
      <c r="A328" s="229" t="str">
        <f>'RAW MONTHLY'!A328</f>
        <v>15/2/2021</v>
      </c>
      <c r="B328" s="230" t="str">
        <f>'RAW MONTHLY'!C328</f>
        <v>ERUWA LANLATE 33KV FDR</v>
      </c>
      <c r="C328" s="5" t="str">
        <f t="shared" si="45"/>
        <v>1</v>
      </c>
      <c r="D328" s="5" t="str">
        <f>'RAW MONTHLY'!E328</f>
        <v>EDC/O/C</v>
      </c>
      <c r="E328" s="5" t="str">
        <f t="shared" si="53"/>
        <v>EDC</v>
      </c>
      <c r="F328" s="5"/>
      <c r="G328" s="5"/>
      <c r="H328" s="17">
        <f t="shared" si="46"/>
        <v>0.88402777777777775</v>
      </c>
      <c r="I328" s="7">
        <f>'RAW MONTHLY'!H328</f>
        <v>0.88402777777777775</v>
      </c>
      <c r="J328" s="8">
        <f>'RAW MONTHLY'!I328</f>
        <v>0.9</v>
      </c>
      <c r="K328" s="235">
        <f t="shared" si="47"/>
        <v>0.9</v>
      </c>
      <c r="L328" s="16">
        <f t="shared" si="48"/>
        <v>0.38333333333333341</v>
      </c>
      <c r="M328" s="16">
        <f t="shared" si="49"/>
        <v>8</v>
      </c>
      <c r="N328" s="236" t="str">
        <f t="shared" si="50"/>
        <v>8</v>
      </c>
      <c r="O328" s="16" t="str">
        <f>'RAW MONTHLY'!K328</f>
        <v>8MW</v>
      </c>
      <c r="P328" s="16" t="str">
        <f t="shared" si="51"/>
        <v>1</v>
      </c>
      <c r="Q328" s="241">
        <f>'RAW MONTHLY'!L328</f>
        <v>4010</v>
      </c>
      <c r="R328" s="5"/>
      <c r="S328" s="242">
        <f t="shared" si="52"/>
        <v>1537.166666666667</v>
      </c>
      <c r="T328" s="37"/>
    </row>
    <row r="329" spans="1:20" ht="30" customHeight="1">
      <c r="A329" s="229" t="str">
        <f>'RAW MONTHLY'!A329</f>
        <v>15/2/2021</v>
      </c>
      <c r="B329" s="230" t="str">
        <f>'RAW MONTHLY'!C329</f>
        <v>OMI-ADIO 33KV FDR</v>
      </c>
      <c r="C329" s="5" t="str">
        <f t="shared" si="45"/>
        <v>1</v>
      </c>
      <c r="D329" s="5" t="str">
        <f>'RAW MONTHLY'!E329</f>
        <v>EDC/F/O</v>
      </c>
      <c r="E329" s="5" t="str">
        <f t="shared" si="53"/>
        <v>EDC</v>
      </c>
      <c r="F329" s="6"/>
      <c r="G329" s="5"/>
      <c r="H329" s="17">
        <f t="shared" si="46"/>
        <v>0.88402777777777775</v>
      </c>
      <c r="I329" s="7">
        <f>'RAW MONTHLY'!H329</f>
        <v>0.88402777777777775</v>
      </c>
      <c r="J329" s="8">
        <f>'RAW MONTHLY'!I329</f>
        <v>0.9</v>
      </c>
      <c r="K329" s="235">
        <f t="shared" si="47"/>
        <v>0.9</v>
      </c>
      <c r="L329" s="16">
        <f t="shared" si="48"/>
        <v>0.38333333333333341</v>
      </c>
      <c r="M329" s="16">
        <f t="shared" si="49"/>
        <v>5</v>
      </c>
      <c r="N329" s="236" t="str">
        <f t="shared" si="50"/>
        <v>5</v>
      </c>
      <c r="O329" s="16" t="str">
        <f>'RAW MONTHLY'!K329</f>
        <v>5MW</v>
      </c>
      <c r="P329" s="16" t="str">
        <f t="shared" si="51"/>
        <v>1</v>
      </c>
      <c r="Q329" s="241">
        <f>'RAW MONTHLY'!L329</f>
        <v>9634</v>
      </c>
      <c r="R329" s="241"/>
      <c r="S329" s="242">
        <f t="shared" si="52"/>
        <v>3693.0333333333342</v>
      </c>
      <c r="T329" s="42"/>
    </row>
    <row r="330" spans="1:20" ht="30" customHeight="1">
      <c r="A330" s="229" t="str">
        <f>'RAW MONTHLY'!A330</f>
        <v>15/2/2021</v>
      </c>
      <c r="B330" s="230" t="str">
        <f>'RAW MONTHLY'!C330</f>
        <v>OMI-ADIO 33KV FDR</v>
      </c>
      <c r="C330" s="5" t="str">
        <f t="shared" si="45"/>
        <v>1</v>
      </c>
      <c r="D330" s="5" t="str">
        <f>'RAW MONTHLY'!E330</f>
        <v>EDC/F/O</v>
      </c>
      <c r="E330" s="5" t="str">
        <f t="shared" si="53"/>
        <v>EDC</v>
      </c>
      <c r="F330" s="6"/>
      <c r="G330" s="5"/>
      <c r="H330" s="17">
        <f t="shared" si="46"/>
        <v>0.9</v>
      </c>
      <c r="I330" s="7">
        <f>'RAW MONTHLY'!H330</f>
        <v>0.9</v>
      </c>
      <c r="J330" s="8">
        <f>'RAW MONTHLY'!I330</f>
        <v>0.9375</v>
      </c>
      <c r="K330" s="235">
        <f t="shared" si="47"/>
        <v>0.9375</v>
      </c>
      <c r="L330" s="16">
        <f t="shared" si="48"/>
        <v>0.89999999999999991</v>
      </c>
      <c r="M330" s="16">
        <f t="shared" si="49"/>
        <v>0</v>
      </c>
      <c r="N330" s="236" t="str">
        <f t="shared" si="50"/>
        <v>0</v>
      </c>
      <c r="O330" s="16" t="str">
        <f>'RAW MONTHLY'!K330</f>
        <v>0MW</v>
      </c>
      <c r="P330" s="16" t="str">
        <f t="shared" si="51"/>
        <v>1</v>
      </c>
      <c r="Q330" s="241">
        <f>'RAW MONTHLY'!L330</f>
        <v>9634</v>
      </c>
      <c r="R330" s="241"/>
      <c r="S330" s="242">
        <f t="shared" si="52"/>
        <v>8670.5999999999985</v>
      </c>
      <c r="T330" s="20"/>
    </row>
    <row r="331" spans="1:20" ht="30" customHeight="1">
      <c r="A331" s="229">
        <f>'RAW MONTHLY'!A331</f>
        <v>44241</v>
      </c>
      <c r="B331" s="230" t="str">
        <f>'RAW MONTHLY'!C331</f>
        <v>APETE 33KV</v>
      </c>
      <c r="C331" s="5" t="str">
        <f t="shared" si="45"/>
        <v/>
      </c>
      <c r="D331" s="5" t="str">
        <f>'RAW MONTHLY'!E331</f>
        <v>EDC F/O</v>
      </c>
      <c r="E331" s="5" t="str">
        <f t="shared" si="53"/>
        <v>EDC</v>
      </c>
      <c r="F331" s="6"/>
      <c r="G331" s="5"/>
      <c r="H331" s="17">
        <f t="shared" si="46"/>
        <v>0</v>
      </c>
      <c r="I331" s="7">
        <f>'RAW MONTHLY'!H331</f>
        <v>0</v>
      </c>
      <c r="J331" s="8">
        <f>'RAW MONTHLY'!I331</f>
        <v>0.67499999999999993</v>
      </c>
      <c r="K331" s="235">
        <f t="shared" si="47"/>
        <v>0.67499999999999993</v>
      </c>
      <c r="L331" s="16">
        <f t="shared" si="48"/>
        <v>16.2</v>
      </c>
      <c r="M331" s="16">
        <f t="shared" si="49"/>
        <v>4.5</v>
      </c>
      <c r="N331" s="236" t="str">
        <f t="shared" si="50"/>
        <v>4.5</v>
      </c>
      <c r="O331" s="16">
        <f>'RAW MONTHLY'!K331</f>
        <v>4.5</v>
      </c>
      <c r="P331" s="16" t="str">
        <f t="shared" si="51"/>
        <v>1</v>
      </c>
      <c r="Q331" s="241">
        <f>'RAW MONTHLY'!L331</f>
        <v>9306</v>
      </c>
      <c r="R331" s="241"/>
      <c r="S331" s="242">
        <f t="shared" si="52"/>
        <v>150757.19999999998</v>
      </c>
      <c r="T331" s="20"/>
    </row>
    <row r="332" spans="1:20" ht="30" customHeight="1">
      <c r="A332" s="229">
        <f>'RAW MONTHLY'!A332</f>
        <v>44242</v>
      </c>
      <c r="B332" s="230" t="str">
        <f>'RAW MONTHLY'!C332</f>
        <v xml:space="preserve">SAMONDA 33KV </v>
      </c>
      <c r="C332" s="5" t="str">
        <f t="shared" si="45"/>
        <v>1</v>
      </c>
      <c r="D332" s="5" t="str">
        <f>'RAW MONTHLY'!E332</f>
        <v>EDC F/O</v>
      </c>
      <c r="E332" s="5" t="str">
        <f t="shared" si="53"/>
        <v>EDC</v>
      </c>
      <c r="F332" s="6"/>
      <c r="G332" s="5"/>
      <c r="H332" s="17">
        <f t="shared" si="46"/>
        <v>4.5833333333333337E-2</v>
      </c>
      <c r="I332" s="7">
        <f>'RAW MONTHLY'!H332</f>
        <v>4.5833333333333337E-2</v>
      </c>
      <c r="J332" s="8">
        <f>'RAW MONTHLY'!I332</f>
        <v>0.71944444444444444</v>
      </c>
      <c r="K332" s="235">
        <f t="shared" si="47"/>
        <v>0.71944444444444444</v>
      </c>
      <c r="L332" s="16">
        <f t="shared" si="48"/>
        <v>16.166666666666668</v>
      </c>
      <c r="M332" s="16">
        <f t="shared" si="49"/>
        <v>0.3</v>
      </c>
      <c r="N332" s="236" t="str">
        <f t="shared" si="50"/>
        <v>0.3</v>
      </c>
      <c r="O332" s="16">
        <f>'RAW MONTHLY'!K332</f>
        <v>0.3</v>
      </c>
      <c r="P332" s="16" t="str">
        <f t="shared" si="51"/>
        <v>1</v>
      </c>
      <c r="Q332" s="241">
        <f>'RAW MONTHLY'!L332</f>
        <v>2</v>
      </c>
      <c r="R332" s="247"/>
      <c r="S332" s="242">
        <f t="shared" si="52"/>
        <v>32.333333333333336</v>
      </c>
      <c r="T332" s="6"/>
    </row>
    <row r="333" spans="1:20" ht="30" customHeight="1">
      <c r="A333" s="229">
        <f>'RAW MONTHLY'!A333</f>
        <v>44242</v>
      </c>
      <c r="B333" s="230" t="str">
        <f>'RAW MONTHLY'!C333</f>
        <v xml:space="preserve">IYAGANKU 33KV </v>
      </c>
      <c r="C333" s="5" t="str">
        <f t="shared" si="45"/>
        <v>1</v>
      </c>
      <c r="D333" s="5" t="str">
        <f>'RAW MONTHLY'!E333</f>
        <v>EDC F/O</v>
      </c>
      <c r="E333" s="5" t="str">
        <f t="shared" si="53"/>
        <v>EDC</v>
      </c>
      <c r="F333" s="6"/>
      <c r="G333" s="5"/>
      <c r="H333" s="17">
        <f t="shared" si="46"/>
        <v>0.53819444444444442</v>
      </c>
      <c r="I333" s="7">
        <f>'RAW MONTHLY'!H333</f>
        <v>0.53819444444444442</v>
      </c>
      <c r="J333" s="8">
        <f>'RAW MONTHLY'!I333</f>
        <v>0.55902777777777779</v>
      </c>
      <c r="K333" s="235">
        <f t="shared" si="47"/>
        <v>0.55902777777777779</v>
      </c>
      <c r="L333" s="16">
        <f t="shared" si="48"/>
        <v>0.5</v>
      </c>
      <c r="M333" s="16">
        <f t="shared" si="49"/>
        <v>7</v>
      </c>
      <c r="N333" s="236" t="str">
        <f t="shared" si="50"/>
        <v>7</v>
      </c>
      <c r="O333" s="16">
        <f>'RAW MONTHLY'!K333</f>
        <v>7</v>
      </c>
      <c r="P333" s="16" t="str">
        <f t="shared" si="51"/>
        <v>1</v>
      </c>
      <c r="Q333" s="241">
        <f>'RAW MONTHLY'!L333</f>
        <v>1</v>
      </c>
      <c r="R333" s="247"/>
      <c r="S333" s="242">
        <f t="shared" si="52"/>
        <v>0.5</v>
      </c>
      <c r="T333" s="6"/>
    </row>
    <row r="334" spans="1:20" ht="30" customHeight="1">
      <c r="A334" s="229">
        <f>'RAW MONTHLY'!A334</f>
        <v>44242</v>
      </c>
      <c r="B334" s="230" t="str">
        <f>'RAW MONTHLY'!C334</f>
        <v xml:space="preserve">SAMONDA 33KV </v>
      </c>
      <c r="C334" s="5" t="str">
        <f t="shared" si="45"/>
        <v>1</v>
      </c>
      <c r="D334" s="5" t="str">
        <f>'RAW MONTHLY'!E334</f>
        <v>EDC F/O</v>
      </c>
      <c r="E334" s="5" t="str">
        <f t="shared" si="53"/>
        <v>EDC</v>
      </c>
      <c r="F334" s="6"/>
      <c r="G334" s="5"/>
      <c r="H334" s="17">
        <f t="shared" si="46"/>
        <v>0.73333333333333339</v>
      </c>
      <c r="I334" s="7">
        <f>'RAW MONTHLY'!H334</f>
        <v>0.73333333333333339</v>
      </c>
      <c r="J334" s="8">
        <f>'RAW MONTHLY'!I334</f>
        <v>0.99930555555555556</v>
      </c>
      <c r="K334" s="235">
        <f t="shared" si="47"/>
        <v>0.99930555555555556</v>
      </c>
      <c r="L334" s="16">
        <f t="shared" si="48"/>
        <v>6.3833333333333329</v>
      </c>
      <c r="M334" s="16">
        <f t="shared" si="49"/>
        <v>0.3</v>
      </c>
      <c r="N334" s="236" t="str">
        <f t="shared" si="50"/>
        <v>0.3</v>
      </c>
      <c r="O334" s="16">
        <f>'RAW MONTHLY'!K334</f>
        <v>0.3</v>
      </c>
      <c r="P334" s="16" t="str">
        <f t="shared" si="51"/>
        <v>0</v>
      </c>
      <c r="Q334" s="241">
        <f>'RAW MONTHLY'!L334</f>
        <v>0</v>
      </c>
      <c r="R334" s="248"/>
      <c r="S334" s="242">
        <f t="shared" si="52"/>
        <v>0</v>
      </c>
      <c r="T334" s="6"/>
    </row>
    <row r="335" spans="1:20" ht="30" customHeight="1">
      <c r="A335" s="229">
        <f>'RAW MONTHLY'!A335</f>
        <v>44242</v>
      </c>
      <c r="B335" s="230" t="str">
        <f>'RAW MONTHLY'!C335</f>
        <v>APETE 33KV</v>
      </c>
      <c r="C335" s="5" t="str">
        <f t="shared" si="45"/>
        <v>1</v>
      </c>
      <c r="D335" s="5" t="str">
        <f>'RAW MONTHLY'!E335</f>
        <v>EDC F/O</v>
      </c>
      <c r="E335" s="5" t="str">
        <f t="shared" si="53"/>
        <v>EDC</v>
      </c>
      <c r="F335" s="6"/>
      <c r="G335" s="5"/>
      <c r="H335" s="17">
        <f t="shared" si="46"/>
        <v>0.88541666666666663</v>
      </c>
      <c r="I335" s="7">
        <f>'RAW MONTHLY'!H335</f>
        <v>0.88541666666666663</v>
      </c>
      <c r="J335" s="8">
        <f>'RAW MONTHLY'!I335</f>
        <v>0.99930555555555556</v>
      </c>
      <c r="K335" s="235">
        <f t="shared" si="47"/>
        <v>0.99930555555555556</v>
      </c>
      <c r="L335" s="16">
        <f t="shared" si="48"/>
        <v>2.7333333333333334</v>
      </c>
      <c r="M335" s="16">
        <f t="shared" si="49"/>
        <v>4.5</v>
      </c>
      <c r="N335" s="236" t="str">
        <f t="shared" si="50"/>
        <v>4.5</v>
      </c>
      <c r="O335" s="16">
        <f>'RAW MONTHLY'!K335</f>
        <v>4.5</v>
      </c>
      <c r="P335" s="16" t="str">
        <f t="shared" si="51"/>
        <v>0</v>
      </c>
      <c r="Q335" s="241">
        <f>'RAW MONTHLY'!L335</f>
        <v>0</v>
      </c>
      <c r="R335" s="248"/>
      <c r="S335" s="242">
        <f t="shared" si="52"/>
        <v>0</v>
      </c>
      <c r="T335" s="6"/>
    </row>
    <row r="336" spans="1:20" ht="30" customHeight="1">
      <c r="A336" s="229" t="str">
        <f>'RAW MONTHLY'!A336</f>
        <v>16/2/2021</v>
      </c>
      <c r="B336" s="230" t="str">
        <f>'RAW MONTHLY'!C336</f>
        <v xml:space="preserve">INTERCHANGE 33KV </v>
      </c>
      <c r="C336" s="5" t="str">
        <f t="shared" si="45"/>
        <v>1</v>
      </c>
      <c r="D336" s="5" t="str">
        <f>'RAW MONTHLY'!E336</f>
        <v>EDC F/O</v>
      </c>
      <c r="E336" s="5" t="str">
        <f t="shared" si="53"/>
        <v>EDC</v>
      </c>
      <c r="F336" s="6"/>
      <c r="G336" s="5"/>
      <c r="H336" s="17">
        <f t="shared" si="46"/>
        <v>3.8194444444444441E-2</v>
      </c>
      <c r="I336" s="7">
        <f>'RAW MONTHLY'!H336</f>
        <v>3.8194444444444441E-2</v>
      </c>
      <c r="J336" s="8">
        <f>'RAW MONTHLY'!I336</f>
        <v>0.66388888888888886</v>
      </c>
      <c r="K336" s="235">
        <f t="shared" si="47"/>
        <v>0.66388888888888886</v>
      </c>
      <c r="L336" s="16">
        <f t="shared" si="48"/>
        <v>15.016666666666666</v>
      </c>
      <c r="M336" s="16">
        <f t="shared" si="49"/>
        <v>14</v>
      </c>
      <c r="N336" s="236" t="str">
        <f t="shared" si="50"/>
        <v>14</v>
      </c>
      <c r="O336" s="16">
        <f>'RAW MONTHLY'!K336</f>
        <v>14</v>
      </c>
      <c r="P336" s="16" t="str">
        <f t="shared" si="51"/>
        <v>1</v>
      </c>
      <c r="Q336" s="241">
        <f>'RAW MONTHLY'!L336</f>
        <v>492</v>
      </c>
      <c r="R336" s="260"/>
      <c r="S336" s="242">
        <f t="shared" si="52"/>
        <v>7388.2</v>
      </c>
      <c r="T336" s="20"/>
    </row>
    <row r="337" spans="1:20" ht="30" customHeight="1">
      <c r="A337" s="229" t="str">
        <f>'RAW MONTHLY'!A337</f>
        <v>16/2/2021</v>
      </c>
      <c r="B337" s="230" t="str">
        <f>'RAW MONTHLY'!C337</f>
        <v>OLUYOLE 33KV</v>
      </c>
      <c r="C337" s="5" t="str">
        <f t="shared" si="45"/>
        <v>1</v>
      </c>
      <c r="D337" s="5" t="str">
        <f>'RAW MONTHLY'!E337</f>
        <v>EDC F/O</v>
      </c>
      <c r="E337" s="5" t="str">
        <f t="shared" si="53"/>
        <v>EDC</v>
      </c>
      <c r="F337" s="6"/>
      <c r="G337" s="5"/>
      <c r="H337" s="17">
        <f t="shared" si="46"/>
        <v>0.21180555555555555</v>
      </c>
      <c r="I337" s="7">
        <f>'RAW MONTHLY'!H337</f>
        <v>0.21180555555555555</v>
      </c>
      <c r="J337" s="8">
        <f>'RAW MONTHLY'!I337</f>
        <v>0.49444444444444446</v>
      </c>
      <c r="K337" s="235">
        <f t="shared" si="47"/>
        <v>0.49444444444444446</v>
      </c>
      <c r="L337" s="16">
        <f t="shared" si="48"/>
        <v>6.7833333333333332</v>
      </c>
      <c r="M337" s="16">
        <f t="shared" si="49"/>
        <v>19</v>
      </c>
      <c r="N337" s="236" t="str">
        <f t="shared" si="50"/>
        <v>19</v>
      </c>
      <c r="O337" s="16">
        <f>'RAW MONTHLY'!K337</f>
        <v>19</v>
      </c>
      <c r="P337" s="16" t="str">
        <f t="shared" si="51"/>
        <v>1</v>
      </c>
      <c r="Q337" s="241">
        <f>'RAW MONTHLY'!L337</f>
        <v>14</v>
      </c>
      <c r="R337" s="261"/>
      <c r="S337" s="242">
        <f t="shared" si="52"/>
        <v>94.966666666666669</v>
      </c>
      <c r="T337" s="20"/>
    </row>
    <row r="338" spans="1:20" ht="30" customHeight="1">
      <c r="A338" s="229" t="str">
        <f>'RAW MONTHLY'!A338</f>
        <v>16/2/2021</v>
      </c>
      <c r="B338" s="230" t="str">
        <f>'RAW MONTHLY'!C338</f>
        <v>INDUSTRIAL 33KV</v>
      </c>
      <c r="C338" s="5" t="str">
        <f t="shared" si="45"/>
        <v>1</v>
      </c>
      <c r="D338" s="5" t="str">
        <f>'RAW MONTHLY'!E338</f>
        <v>EDC P/O</v>
      </c>
      <c r="E338" s="5" t="str">
        <f t="shared" si="53"/>
        <v>EDC</v>
      </c>
      <c r="F338" s="20"/>
      <c r="G338" s="20"/>
      <c r="H338" s="17">
        <f t="shared" si="46"/>
        <v>0.38819444444444445</v>
      </c>
      <c r="I338" s="7">
        <f>'RAW MONTHLY'!H338</f>
        <v>0.38819444444444445</v>
      </c>
      <c r="J338" s="8">
        <f>'RAW MONTHLY'!I338</f>
        <v>0.49513888888888885</v>
      </c>
      <c r="K338" s="235">
        <f t="shared" si="47"/>
        <v>0.49513888888888885</v>
      </c>
      <c r="L338" s="16">
        <f t="shared" si="48"/>
        <v>2.5666666666666664</v>
      </c>
      <c r="M338" s="16">
        <f t="shared" si="49"/>
        <v>5</v>
      </c>
      <c r="N338" s="236" t="str">
        <f t="shared" si="50"/>
        <v>5</v>
      </c>
      <c r="O338" s="16">
        <f>'RAW MONTHLY'!K338</f>
        <v>5</v>
      </c>
      <c r="P338" s="16" t="str">
        <f t="shared" si="51"/>
        <v>1</v>
      </c>
      <c r="Q338" s="241">
        <f>'RAW MONTHLY'!L338</f>
        <v>25</v>
      </c>
      <c r="R338" s="271"/>
      <c r="S338" s="242">
        <f t="shared" si="52"/>
        <v>64.166666666666657</v>
      </c>
      <c r="T338" s="20"/>
    </row>
    <row r="339" spans="1:20" ht="30" customHeight="1">
      <c r="A339" s="229" t="str">
        <f>'RAW MONTHLY'!A339</f>
        <v>16/2/2021</v>
      </c>
      <c r="B339" s="230" t="str">
        <f>'RAW MONTHLY'!C339</f>
        <v>LIBERTY 33KV</v>
      </c>
      <c r="C339" s="5" t="str">
        <f t="shared" si="45"/>
        <v>1</v>
      </c>
      <c r="D339" s="5" t="str">
        <f>'RAW MONTHLY'!E339</f>
        <v>EDC F/O</v>
      </c>
      <c r="E339" s="5" t="str">
        <f t="shared" si="53"/>
        <v>EDC</v>
      </c>
      <c r="F339" s="20"/>
      <c r="G339" s="20"/>
      <c r="H339" s="17">
        <f t="shared" si="46"/>
        <v>0.44166666666666665</v>
      </c>
      <c r="I339" s="7">
        <f>'RAW MONTHLY'!H339</f>
        <v>0.44166666666666665</v>
      </c>
      <c r="J339" s="8">
        <f>'RAW MONTHLY'!I339</f>
        <v>0.4458333333333333</v>
      </c>
      <c r="K339" s="235">
        <f t="shared" si="47"/>
        <v>0.4458333333333333</v>
      </c>
      <c r="L339" s="16">
        <f t="shared" si="48"/>
        <v>0.1</v>
      </c>
      <c r="M339" s="16">
        <f t="shared" si="49"/>
        <v>8</v>
      </c>
      <c r="N339" s="236" t="str">
        <f t="shared" si="50"/>
        <v>8</v>
      </c>
      <c r="O339" s="16">
        <f>'RAW MONTHLY'!K339</f>
        <v>8</v>
      </c>
      <c r="P339" s="16" t="str">
        <f t="shared" si="51"/>
        <v>1</v>
      </c>
      <c r="Q339" s="241">
        <f>'RAW MONTHLY'!L339</f>
        <v>11</v>
      </c>
      <c r="R339" s="271"/>
      <c r="S339" s="242">
        <f t="shared" si="52"/>
        <v>1.1000000000000001</v>
      </c>
      <c r="T339" s="20"/>
    </row>
    <row r="340" spans="1:20" ht="30" customHeight="1">
      <c r="A340" s="229" t="str">
        <f>'RAW MONTHLY'!A340</f>
        <v>16/2/2021</v>
      </c>
      <c r="B340" s="230" t="str">
        <f>'RAW MONTHLY'!C340</f>
        <v xml:space="preserve">INTERCHANGE 33KV </v>
      </c>
      <c r="C340" s="5" t="str">
        <f t="shared" si="45"/>
        <v>1</v>
      </c>
      <c r="D340" s="5" t="str">
        <f>'RAW MONTHLY'!E340</f>
        <v>EDC F/O</v>
      </c>
      <c r="E340" s="5" t="str">
        <f t="shared" si="53"/>
        <v>EDC</v>
      </c>
      <c r="F340" s="20"/>
      <c r="G340" s="20"/>
      <c r="H340" s="17">
        <f t="shared" si="46"/>
        <v>0.69097222222222221</v>
      </c>
      <c r="I340" s="7">
        <f>'RAW MONTHLY'!H340</f>
        <v>0.69097222222222221</v>
      </c>
      <c r="J340" s="8">
        <f>'RAW MONTHLY'!I340</f>
        <v>0.72222222222222221</v>
      </c>
      <c r="K340" s="235">
        <f t="shared" si="47"/>
        <v>0.72222222222222221</v>
      </c>
      <c r="L340" s="16">
        <f t="shared" si="48"/>
        <v>0.75</v>
      </c>
      <c r="M340" s="16">
        <f t="shared" si="49"/>
        <v>5</v>
      </c>
      <c r="N340" s="236" t="str">
        <f t="shared" si="50"/>
        <v>5</v>
      </c>
      <c r="O340" s="16">
        <f>'RAW MONTHLY'!K340</f>
        <v>5</v>
      </c>
      <c r="P340" s="16" t="str">
        <f t="shared" si="51"/>
        <v>1</v>
      </c>
      <c r="Q340" s="241">
        <f>'RAW MONTHLY'!L340</f>
        <v>492</v>
      </c>
      <c r="R340" s="261"/>
      <c r="S340" s="242">
        <f t="shared" si="52"/>
        <v>369</v>
      </c>
      <c r="T340" s="37"/>
    </row>
    <row r="341" spans="1:20" ht="30" customHeight="1">
      <c r="A341" s="229" t="str">
        <f>'RAW MONTHLY'!A341</f>
        <v>16/2/2021</v>
      </c>
      <c r="B341" s="230" t="str">
        <f>'RAW MONTHLY'!C341</f>
        <v xml:space="preserve">INTERCHANGE 33KV </v>
      </c>
      <c r="C341" s="5" t="str">
        <f t="shared" si="45"/>
        <v>1</v>
      </c>
      <c r="D341" s="5" t="str">
        <f>'RAW MONTHLY'!E341</f>
        <v>EDC F/O</v>
      </c>
      <c r="E341" s="5" t="str">
        <f t="shared" si="53"/>
        <v>EDC</v>
      </c>
      <c r="F341" s="5"/>
      <c r="G341" s="5"/>
      <c r="H341" s="17">
        <f t="shared" si="46"/>
        <v>0.75416666666666676</v>
      </c>
      <c r="I341" s="7">
        <f>'RAW MONTHLY'!H341</f>
        <v>0.75416666666666676</v>
      </c>
      <c r="J341" s="8">
        <f>'RAW MONTHLY'!I341</f>
        <v>0.76388888888888884</v>
      </c>
      <c r="K341" s="235">
        <f t="shared" si="47"/>
        <v>0.76388888888888884</v>
      </c>
      <c r="L341" s="16">
        <f t="shared" si="48"/>
        <v>0.23333333333333334</v>
      </c>
      <c r="M341" s="16">
        <f t="shared" si="49"/>
        <v>17</v>
      </c>
      <c r="N341" s="236" t="str">
        <f t="shared" si="50"/>
        <v>17</v>
      </c>
      <c r="O341" s="16">
        <f>'RAW MONTHLY'!K341</f>
        <v>17</v>
      </c>
      <c r="P341" s="16" t="str">
        <f t="shared" si="51"/>
        <v>1</v>
      </c>
      <c r="Q341" s="241">
        <f>'RAW MONTHLY'!L341</f>
        <v>492</v>
      </c>
      <c r="R341" s="249"/>
      <c r="S341" s="242">
        <f t="shared" si="52"/>
        <v>114.8</v>
      </c>
      <c r="T341" s="30"/>
    </row>
    <row r="342" spans="1:20" ht="30" customHeight="1">
      <c r="A342" s="229" t="str">
        <f>'RAW MONTHLY'!A342</f>
        <v>16/2/2021</v>
      </c>
      <c r="B342" s="230" t="str">
        <f>'RAW MONTHLY'!C342</f>
        <v>ROM 33KV</v>
      </c>
      <c r="C342" s="5" t="str">
        <f t="shared" si="45"/>
        <v>1</v>
      </c>
      <c r="D342" s="5" t="str">
        <f>'RAW MONTHLY'!E342</f>
        <v>EDC F/O</v>
      </c>
      <c r="E342" s="5" t="str">
        <f t="shared" si="53"/>
        <v>EDC</v>
      </c>
      <c r="F342" s="5"/>
      <c r="G342" s="5"/>
      <c r="H342" s="17">
        <f t="shared" si="46"/>
        <v>3.8194444444444441E-2</v>
      </c>
      <c r="I342" s="7">
        <f>'RAW MONTHLY'!H342</f>
        <v>3.8194444444444441E-2</v>
      </c>
      <c r="J342" s="8">
        <f>'RAW MONTHLY'!I342</f>
        <v>0.72777777777777775</v>
      </c>
      <c r="K342" s="235">
        <f t="shared" si="47"/>
        <v>0.72777777777777775</v>
      </c>
      <c r="L342" s="16">
        <f t="shared" si="48"/>
        <v>16.55</v>
      </c>
      <c r="M342" s="16">
        <f t="shared" si="49"/>
        <v>0.6</v>
      </c>
      <c r="N342" s="236" t="str">
        <f t="shared" si="50"/>
        <v>0.6</v>
      </c>
      <c r="O342" s="16">
        <f>'RAW MONTHLY'!K342</f>
        <v>0.6</v>
      </c>
      <c r="P342" s="16" t="str">
        <f t="shared" si="51"/>
        <v>1</v>
      </c>
      <c r="Q342" s="241">
        <f>'RAW MONTHLY'!L342</f>
        <v>14</v>
      </c>
      <c r="R342" s="249"/>
      <c r="S342" s="242">
        <f t="shared" si="52"/>
        <v>231.70000000000002</v>
      </c>
      <c r="T342" s="37"/>
    </row>
    <row r="343" spans="1:20" ht="30" customHeight="1">
      <c r="A343" s="229" t="str">
        <f>'RAW MONTHLY'!A343</f>
        <v>16/2/2021</v>
      </c>
      <c r="B343" s="230" t="str">
        <f>'RAW MONTHLY'!C343</f>
        <v>ROM 33KV</v>
      </c>
      <c r="C343" s="5" t="str">
        <f t="shared" si="45"/>
        <v>1</v>
      </c>
      <c r="D343" s="5" t="str">
        <f>'RAW MONTHLY'!E343</f>
        <v>EDC F/O</v>
      </c>
      <c r="E343" s="5" t="str">
        <f t="shared" si="53"/>
        <v>EDC</v>
      </c>
      <c r="F343" s="5"/>
      <c r="G343" s="5"/>
      <c r="H343" s="17">
        <f t="shared" si="46"/>
        <v>0.75416666666666676</v>
      </c>
      <c r="I343" s="7">
        <f>'RAW MONTHLY'!H343</f>
        <v>0.75416666666666676</v>
      </c>
      <c r="J343" s="8">
        <f>'RAW MONTHLY'!I343</f>
        <v>0.76736111111111116</v>
      </c>
      <c r="K343" s="235">
        <f t="shared" si="47"/>
        <v>0.76736111111111116</v>
      </c>
      <c r="L343" s="16">
        <f t="shared" si="48"/>
        <v>0.31666666666666665</v>
      </c>
      <c r="M343" s="16">
        <f t="shared" si="49"/>
        <v>0</v>
      </c>
      <c r="N343" s="236" t="str">
        <f t="shared" si="50"/>
        <v>0</v>
      </c>
      <c r="O343" s="16">
        <f>'RAW MONTHLY'!K343</f>
        <v>0</v>
      </c>
      <c r="P343" s="16" t="str">
        <f t="shared" si="51"/>
        <v>1</v>
      </c>
      <c r="Q343" s="241">
        <f>'RAW MONTHLY'!L343</f>
        <v>0</v>
      </c>
      <c r="R343" s="249"/>
      <c r="S343" s="242">
        <f t="shared" si="52"/>
        <v>0</v>
      </c>
      <c r="T343" s="30"/>
    </row>
    <row r="344" spans="1:20" ht="30" customHeight="1">
      <c r="A344" s="229">
        <f>'RAW MONTHLY'!A344</f>
        <v>44242</v>
      </c>
      <c r="B344" s="230" t="str">
        <f>'RAW MONTHLY'!C344</f>
        <v xml:space="preserve">SAMONDA 33KV </v>
      </c>
      <c r="C344" s="5" t="str">
        <f t="shared" si="45"/>
        <v/>
      </c>
      <c r="D344" s="5" t="str">
        <f>'RAW MONTHLY'!E344</f>
        <v>EDC F/O</v>
      </c>
      <c r="E344" s="5" t="str">
        <f t="shared" si="53"/>
        <v>EDC</v>
      </c>
      <c r="F344" s="5"/>
      <c r="G344" s="5"/>
      <c r="H344" s="17">
        <f t="shared" si="46"/>
        <v>0</v>
      </c>
      <c r="I344" s="7">
        <f>'RAW MONTHLY'!H344</f>
        <v>0</v>
      </c>
      <c r="J344" s="8">
        <f>'RAW MONTHLY'!I344</f>
        <v>0.55277777777777781</v>
      </c>
      <c r="K344" s="235">
        <f t="shared" si="47"/>
        <v>0.55277777777777781</v>
      </c>
      <c r="L344" s="16">
        <f t="shared" si="48"/>
        <v>13.266666666666667</v>
      </c>
      <c r="M344" s="16">
        <f t="shared" si="49"/>
        <v>0.3</v>
      </c>
      <c r="N344" s="236" t="str">
        <f t="shared" si="50"/>
        <v>0.3</v>
      </c>
      <c r="O344" s="16">
        <f>'RAW MONTHLY'!K344</f>
        <v>0.3</v>
      </c>
      <c r="P344" s="16" t="str">
        <f t="shared" si="51"/>
        <v>1</v>
      </c>
      <c r="Q344" s="241">
        <f>'RAW MONTHLY'!L344</f>
        <v>20</v>
      </c>
      <c r="R344" s="5"/>
      <c r="S344" s="242">
        <f t="shared" si="52"/>
        <v>265.33333333333337</v>
      </c>
      <c r="T344" s="30"/>
    </row>
    <row r="345" spans="1:20" ht="30" customHeight="1">
      <c r="A345" s="229">
        <f>'RAW MONTHLY'!A345</f>
        <v>44242</v>
      </c>
      <c r="B345" s="230" t="str">
        <f>'RAW MONTHLY'!C345</f>
        <v>APETE 33KV</v>
      </c>
      <c r="C345" s="5" t="str">
        <f t="shared" si="45"/>
        <v/>
      </c>
      <c r="D345" s="5" t="str">
        <f>'RAW MONTHLY'!E345</f>
        <v>EDC L/S</v>
      </c>
      <c r="E345" s="5" t="str">
        <f t="shared" si="53"/>
        <v>L/S</v>
      </c>
      <c r="F345" s="6"/>
      <c r="G345" s="5"/>
      <c r="H345" s="17">
        <f t="shared" si="46"/>
        <v>0</v>
      </c>
      <c r="I345" s="7">
        <f>'RAW MONTHLY'!H345</f>
        <v>0</v>
      </c>
      <c r="J345" s="8">
        <f>'RAW MONTHLY'!I345</f>
        <v>0.23124999999999998</v>
      </c>
      <c r="K345" s="235">
        <f t="shared" si="47"/>
        <v>0.23124999999999998</v>
      </c>
      <c r="L345" s="16">
        <f t="shared" si="48"/>
        <v>5.55</v>
      </c>
      <c r="M345" s="16">
        <f t="shared" si="49"/>
        <v>4.5</v>
      </c>
      <c r="N345" s="236" t="str">
        <f t="shared" si="50"/>
        <v>4.5</v>
      </c>
      <c r="O345" s="16">
        <f>'RAW MONTHLY'!K345</f>
        <v>4.5</v>
      </c>
      <c r="P345" s="16" t="str">
        <f t="shared" si="51"/>
        <v>1</v>
      </c>
      <c r="Q345" s="241">
        <f>'RAW MONTHLY'!L345</f>
        <v>9306</v>
      </c>
      <c r="R345" s="249"/>
      <c r="S345" s="242">
        <f t="shared" si="52"/>
        <v>51648.299999999996</v>
      </c>
      <c r="T345" s="37"/>
    </row>
    <row r="346" spans="1:20" ht="30" customHeight="1">
      <c r="A346" s="229">
        <f>'RAW MONTHLY'!A346</f>
        <v>44243</v>
      </c>
      <c r="B346" s="230" t="str">
        <f>'RAW MONTHLY'!C346</f>
        <v>MINISTER 33KV</v>
      </c>
      <c r="C346" s="5" t="str">
        <f t="shared" si="45"/>
        <v>1</v>
      </c>
      <c r="D346" s="5" t="str">
        <f>'RAW MONTHLY'!E346</f>
        <v>EDC F/O</v>
      </c>
      <c r="E346" s="5" t="str">
        <f t="shared" si="53"/>
        <v>EDC</v>
      </c>
      <c r="F346" s="6"/>
      <c r="G346" s="5"/>
      <c r="H346" s="17">
        <f t="shared" si="46"/>
        <v>0.32291666666666669</v>
      </c>
      <c r="I346" s="7">
        <f>'RAW MONTHLY'!H346</f>
        <v>0.32291666666666669</v>
      </c>
      <c r="J346" s="8">
        <f>'RAW MONTHLY'!I346</f>
        <v>0.46319444444444446</v>
      </c>
      <c r="K346" s="235">
        <f t="shared" si="47"/>
        <v>0.46319444444444446</v>
      </c>
      <c r="L346" s="16">
        <f t="shared" si="48"/>
        <v>3.3666666666666667</v>
      </c>
      <c r="M346" s="16">
        <f t="shared" si="49"/>
        <v>0.1</v>
      </c>
      <c r="N346" s="236" t="str">
        <f t="shared" si="50"/>
        <v>0.1</v>
      </c>
      <c r="O346" s="16">
        <f>'RAW MONTHLY'!K346</f>
        <v>0.1</v>
      </c>
      <c r="P346" s="16" t="str">
        <f t="shared" si="51"/>
        <v>1</v>
      </c>
      <c r="Q346" s="241">
        <f>'RAW MONTHLY'!L346</f>
        <v>1065</v>
      </c>
      <c r="R346" s="5"/>
      <c r="S346" s="242">
        <f t="shared" si="52"/>
        <v>3585.5</v>
      </c>
      <c r="T346" s="30"/>
    </row>
    <row r="347" spans="1:20" ht="30" customHeight="1">
      <c r="A347" s="229">
        <f>'RAW MONTHLY'!A347</f>
        <v>44243</v>
      </c>
      <c r="B347" s="230" t="str">
        <f>'RAW MONTHLY'!C347</f>
        <v>APETE 33KV</v>
      </c>
      <c r="C347" s="5" t="str">
        <f t="shared" si="45"/>
        <v>1</v>
      </c>
      <c r="D347" s="5" t="str">
        <f>'RAW MONTHLY'!E347</f>
        <v>EDC L/S</v>
      </c>
      <c r="E347" s="5" t="str">
        <f t="shared" si="53"/>
        <v>L/S</v>
      </c>
      <c r="F347" s="6"/>
      <c r="G347" s="5"/>
      <c r="H347" s="17">
        <f t="shared" si="46"/>
        <v>0.56041666666666667</v>
      </c>
      <c r="I347" s="7">
        <f>'RAW MONTHLY'!H347</f>
        <v>0.56041666666666667</v>
      </c>
      <c r="J347" s="8">
        <f>'RAW MONTHLY'!I347</f>
        <v>0.99930555555555556</v>
      </c>
      <c r="K347" s="235">
        <f t="shared" si="47"/>
        <v>0.99930555555555556</v>
      </c>
      <c r="L347" s="16">
        <f t="shared" si="48"/>
        <v>10.533333333333333</v>
      </c>
      <c r="M347" s="16">
        <f t="shared" si="49"/>
        <v>4.5</v>
      </c>
      <c r="N347" s="236" t="str">
        <f t="shared" si="50"/>
        <v>4.5</v>
      </c>
      <c r="O347" s="16">
        <f>'RAW MONTHLY'!K347</f>
        <v>4.5</v>
      </c>
      <c r="P347" s="16" t="str">
        <f t="shared" si="51"/>
        <v>0</v>
      </c>
      <c r="Q347" s="241">
        <f>'RAW MONTHLY'!L347</f>
        <v>0</v>
      </c>
      <c r="R347" s="246"/>
      <c r="S347" s="242">
        <f t="shared" si="52"/>
        <v>0</v>
      </c>
      <c r="T347" s="27"/>
    </row>
    <row r="348" spans="1:20" ht="30" customHeight="1">
      <c r="A348" s="229">
        <f>'RAW MONTHLY'!A348</f>
        <v>44243</v>
      </c>
      <c r="B348" s="230" t="str">
        <f>'RAW MONTHLY'!C348</f>
        <v xml:space="preserve">SAMONDA 33KV </v>
      </c>
      <c r="C348" s="5" t="str">
        <f t="shared" si="45"/>
        <v>1</v>
      </c>
      <c r="D348" s="5" t="str">
        <f>'RAW MONTHLY'!E348</f>
        <v>EDC F/O</v>
      </c>
      <c r="E348" s="5" t="str">
        <f t="shared" si="53"/>
        <v>EDC</v>
      </c>
      <c r="F348" s="6"/>
      <c r="G348" s="5"/>
      <c r="H348" s="17">
        <f t="shared" si="46"/>
        <v>0.76597222222222217</v>
      </c>
      <c r="I348" s="7">
        <f>'RAW MONTHLY'!H348</f>
        <v>0.76597222222222217</v>
      </c>
      <c r="J348" s="8">
        <f>'RAW MONTHLY'!I348</f>
        <v>0.99930555555555556</v>
      </c>
      <c r="K348" s="235">
        <f t="shared" si="47"/>
        <v>0.99930555555555556</v>
      </c>
      <c r="L348" s="16">
        <f t="shared" si="48"/>
        <v>5.6</v>
      </c>
      <c r="M348" s="16">
        <f t="shared" si="49"/>
        <v>0.3</v>
      </c>
      <c r="N348" s="236" t="str">
        <f t="shared" si="50"/>
        <v>0.3</v>
      </c>
      <c r="O348" s="16">
        <f>'RAW MONTHLY'!K348</f>
        <v>0.3</v>
      </c>
      <c r="P348" s="16" t="str">
        <f t="shared" si="51"/>
        <v>0</v>
      </c>
      <c r="Q348" s="241">
        <f>'RAW MONTHLY'!L348</f>
        <v>0</v>
      </c>
      <c r="R348" s="241"/>
      <c r="S348" s="242">
        <f t="shared" si="52"/>
        <v>0</v>
      </c>
      <c r="T348" s="27"/>
    </row>
    <row r="349" spans="1:20" ht="30" customHeight="1">
      <c r="A349" s="229">
        <f>'RAW MONTHLY'!A349</f>
        <v>44243</v>
      </c>
      <c r="B349" s="230" t="str">
        <f>'RAW MONTHLY'!C349</f>
        <v>MINISTER 33KV</v>
      </c>
      <c r="C349" s="5" t="str">
        <f t="shared" si="45"/>
        <v>1</v>
      </c>
      <c r="D349" s="5" t="str">
        <f>'RAW MONTHLY'!E349</f>
        <v>EDC L/S</v>
      </c>
      <c r="E349" s="5" t="str">
        <f t="shared" si="53"/>
        <v>L/S</v>
      </c>
      <c r="F349" s="6"/>
      <c r="G349" s="5"/>
      <c r="H349" s="17">
        <f t="shared" si="46"/>
        <v>0.84583333333333333</v>
      </c>
      <c r="I349" s="7">
        <f>'RAW MONTHLY'!H349</f>
        <v>0.84583333333333333</v>
      </c>
      <c r="J349" s="8">
        <f>'RAW MONTHLY'!I349</f>
        <v>0.99930555555555556</v>
      </c>
      <c r="K349" s="235">
        <f t="shared" si="47"/>
        <v>0.99930555555555556</v>
      </c>
      <c r="L349" s="16">
        <f t="shared" si="48"/>
        <v>3.6833333333333336</v>
      </c>
      <c r="M349" s="16">
        <f t="shared" si="49"/>
        <v>0.1</v>
      </c>
      <c r="N349" s="236" t="str">
        <f t="shared" si="50"/>
        <v>0.1</v>
      </c>
      <c r="O349" s="16">
        <f>'RAW MONTHLY'!K349</f>
        <v>0.1</v>
      </c>
      <c r="P349" s="16" t="str">
        <f t="shared" si="51"/>
        <v>0</v>
      </c>
      <c r="Q349" s="241">
        <f>'RAW MONTHLY'!L349</f>
        <v>0</v>
      </c>
      <c r="R349" s="241"/>
      <c r="S349" s="242">
        <f t="shared" si="52"/>
        <v>0</v>
      </c>
      <c r="T349" s="29"/>
    </row>
    <row r="350" spans="1:20" ht="30" customHeight="1">
      <c r="A350" s="229" t="str">
        <f>'RAW MONTHLY'!A350</f>
        <v>16/2/2021</v>
      </c>
      <c r="B350" s="230" t="str">
        <f>'RAW MONTHLY'!C350</f>
        <v>ERUWA TOWN 33KV FDR</v>
      </c>
      <c r="C350" s="5" t="str">
        <f t="shared" si="45"/>
        <v/>
      </c>
      <c r="D350" s="5" t="str">
        <f>'RAW MONTHLY'!E350</f>
        <v>EDC/E/F</v>
      </c>
      <c r="E350" s="5" t="str">
        <f t="shared" si="53"/>
        <v>EDC</v>
      </c>
      <c r="F350" s="6"/>
      <c r="G350" s="5"/>
      <c r="H350" s="17">
        <f t="shared" si="46"/>
        <v>0</v>
      </c>
      <c r="I350" s="7">
        <f>'RAW MONTHLY'!H350</f>
        <v>0</v>
      </c>
      <c r="J350" s="8">
        <f>'RAW MONTHLY'!I350</f>
        <v>0.65625</v>
      </c>
      <c r="K350" s="235">
        <f t="shared" si="47"/>
        <v>0.65625</v>
      </c>
      <c r="L350" s="16">
        <f t="shared" si="48"/>
        <v>15.75</v>
      </c>
      <c r="M350" s="16">
        <f t="shared" si="49"/>
        <v>0</v>
      </c>
      <c r="N350" s="236" t="str">
        <f t="shared" si="50"/>
        <v>0</v>
      </c>
      <c r="O350" s="16" t="str">
        <f>'RAW MONTHLY'!K350</f>
        <v>0MW</v>
      </c>
      <c r="P350" s="16" t="str">
        <f t="shared" si="51"/>
        <v>1</v>
      </c>
      <c r="Q350" s="241">
        <f>'RAW MONTHLY'!L350</f>
        <v>4000</v>
      </c>
      <c r="R350" s="241"/>
      <c r="S350" s="242">
        <f t="shared" si="52"/>
        <v>63000</v>
      </c>
      <c r="T350" s="42"/>
    </row>
    <row r="351" spans="1:20" ht="30" customHeight="1">
      <c r="A351" s="229" t="str">
        <f>'RAW MONTHLY'!A351</f>
        <v>16/2/2021</v>
      </c>
      <c r="B351" s="230" t="str">
        <f>'RAW MONTHLY'!C351</f>
        <v>OMI ADIO 33KV FDR</v>
      </c>
      <c r="C351" s="5" t="str">
        <f t="shared" si="45"/>
        <v>1</v>
      </c>
      <c r="D351" s="5" t="str">
        <f>'RAW MONTHLY'!E351</f>
        <v>EDC /F/O</v>
      </c>
      <c r="E351" s="5" t="b">
        <f t="shared" si="53"/>
        <v>0</v>
      </c>
      <c r="F351" s="6"/>
      <c r="G351" s="5"/>
      <c r="H351" s="17">
        <f t="shared" si="46"/>
        <v>0.26041666666666669</v>
      </c>
      <c r="I351" s="7">
        <f>'RAW MONTHLY'!H351</f>
        <v>0.26041666666666669</v>
      </c>
      <c r="J351" s="8">
        <f>'RAW MONTHLY'!I351</f>
        <v>0.6333333333333333</v>
      </c>
      <c r="K351" s="235">
        <f t="shared" si="47"/>
        <v>0.6333333333333333</v>
      </c>
      <c r="L351" s="16">
        <f t="shared" si="48"/>
        <v>8.9499999999999993</v>
      </c>
      <c r="M351" s="16">
        <f t="shared" si="49"/>
        <v>5.8</v>
      </c>
      <c r="N351" s="236" t="str">
        <f t="shared" si="50"/>
        <v>5.8</v>
      </c>
      <c r="O351" s="16" t="str">
        <f>'RAW MONTHLY'!K351</f>
        <v>5.8MW</v>
      </c>
      <c r="P351" s="16" t="str">
        <f t="shared" si="51"/>
        <v>1</v>
      </c>
      <c r="Q351" s="241">
        <f>'RAW MONTHLY'!L351</f>
        <v>9634</v>
      </c>
      <c r="R351" s="241"/>
      <c r="S351" s="242">
        <f t="shared" si="52"/>
        <v>86224.299999999988</v>
      </c>
      <c r="T351" s="42"/>
    </row>
    <row r="352" spans="1:20" ht="30" customHeight="1">
      <c r="A352" s="229" t="str">
        <f>'RAW MONTHLY'!A352</f>
        <v>16/2/2021</v>
      </c>
      <c r="B352" s="230" t="str">
        <f>'RAW MONTHLY'!C352</f>
        <v>ERUWA/LANLATE 33KV FDR</v>
      </c>
      <c r="C352" s="5" t="str">
        <f t="shared" si="45"/>
        <v>1</v>
      </c>
      <c r="D352" s="5" t="str">
        <f>'RAW MONTHLY'!E352</f>
        <v>EDC/O/C</v>
      </c>
      <c r="E352" s="5" t="str">
        <f t="shared" si="53"/>
        <v>EDC</v>
      </c>
      <c r="F352" s="6"/>
      <c r="G352" s="5"/>
      <c r="H352" s="17">
        <f t="shared" si="46"/>
        <v>0.67361111111111116</v>
      </c>
      <c r="I352" s="7">
        <f>'RAW MONTHLY'!H352</f>
        <v>0.67361111111111116</v>
      </c>
      <c r="J352" s="8">
        <f>'RAW MONTHLY'!I352</f>
        <v>0.68333333333333324</v>
      </c>
      <c r="K352" s="235">
        <f t="shared" si="47"/>
        <v>0.68333333333333324</v>
      </c>
      <c r="L352" s="16">
        <f t="shared" si="48"/>
        <v>0.23333333333333334</v>
      </c>
      <c r="M352" s="16">
        <f t="shared" si="49"/>
        <v>12</v>
      </c>
      <c r="N352" s="236" t="str">
        <f t="shared" si="50"/>
        <v>12</v>
      </c>
      <c r="O352" s="16" t="str">
        <f>'RAW MONTHLY'!K352</f>
        <v>12MW</v>
      </c>
      <c r="P352" s="16" t="str">
        <f t="shared" si="51"/>
        <v>1</v>
      </c>
      <c r="Q352" s="241">
        <f>'RAW MONTHLY'!L352</f>
        <v>4010</v>
      </c>
      <c r="R352" s="241"/>
      <c r="S352" s="242">
        <f t="shared" si="52"/>
        <v>935.66666666666663</v>
      </c>
      <c r="T352" s="20"/>
    </row>
    <row r="353" spans="1:20" ht="30" customHeight="1">
      <c r="A353" s="229" t="str">
        <f>'RAW MONTHLY'!A353</f>
        <v>16/2/2021</v>
      </c>
      <c r="B353" s="230" t="str">
        <f>'RAW MONTHLY'!C353</f>
        <v>ERUWA TOWN 33KV FDR</v>
      </c>
      <c r="C353" s="5" t="str">
        <f t="shared" si="45"/>
        <v>1</v>
      </c>
      <c r="D353" s="5" t="str">
        <f>'RAW MONTHLY'!E353</f>
        <v>EDC/F/O</v>
      </c>
      <c r="E353" s="5" t="str">
        <f t="shared" si="53"/>
        <v>EDC</v>
      </c>
      <c r="F353" s="6"/>
      <c r="G353" s="6"/>
      <c r="H353" s="17">
        <f t="shared" si="46"/>
        <v>0.67361111111111116</v>
      </c>
      <c r="I353" s="7">
        <f>'RAW MONTHLY'!H353</f>
        <v>0.67361111111111116</v>
      </c>
      <c r="J353" s="8">
        <f>'RAW MONTHLY'!I353</f>
        <v>0.68333333333333324</v>
      </c>
      <c r="K353" s="235">
        <f t="shared" si="47"/>
        <v>0.68333333333333324</v>
      </c>
      <c r="L353" s="16">
        <f t="shared" si="48"/>
        <v>0.23333333333333334</v>
      </c>
      <c r="M353" s="16">
        <f t="shared" si="49"/>
        <v>0</v>
      </c>
      <c r="N353" s="236" t="str">
        <f t="shared" si="50"/>
        <v>0</v>
      </c>
      <c r="O353" s="16" t="str">
        <f>'RAW MONTHLY'!K353</f>
        <v>0MW</v>
      </c>
      <c r="P353" s="16" t="str">
        <f t="shared" si="51"/>
        <v>1</v>
      </c>
      <c r="Q353" s="241">
        <f>'RAW MONTHLY'!L353</f>
        <v>0</v>
      </c>
      <c r="R353" s="244"/>
      <c r="S353" s="242">
        <f t="shared" si="52"/>
        <v>0</v>
      </c>
      <c r="T353" s="20"/>
    </row>
    <row r="354" spans="1:20" ht="30" customHeight="1">
      <c r="A354" s="229" t="str">
        <f>'RAW MONTHLY'!A354</f>
        <v>16/2/2021</v>
      </c>
      <c r="B354" s="230" t="str">
        <f>'RAW MONTHLY'!C354</f>
        <v>OMI ADIO 33KV FDR</v>
      </c>
      <c r="C354" s="5" t="str">
        <f t="shared" si="45"/>
        <v>1</v>
      </c>
      <c r="D354" s="5" t="str">
        <f>'RAW MONTHLY'!E354</f>
        <v>EDC/F/O</v>
      </c>
      <c r="E354" s="5" t="str">
        <f t="shared" si="53"/>
        <v>EDC</v>
      </c>
      <c r="F354" s="6"/>
      <c r="G354" s="6"/>
      <c r="H354" s="17">
        <f t="shared" si="46"/>
        <v>0.67361111111111116</v>
      </c>
      <c r="I354" s="7">
        <f>'RAW MONTHLY'!H354</f>
        <v>0.67361111111111116</v>
      </c>
      <c r="J354" s="8">
        <f>'RAW MONTHLY'!I354</f>
        <v>0.68333333333333324</v>
      </c>
      <c r="K354" s="235">
        <f t="shared" si="47"/>
        <v>0.68333333333333324</v>
      </c>
      <c r="L354" s="16">
        <f t="shared" si="48"/>
        <v>0.23333333333333334</v>
      </c>
      <c r="M354" s="16">
        <f t="shared" si="49"/>
        <v>0</v>
      </c>
      <c r="N354" s="236" t="str">
        <f t="shared" si="50"/>
        <v>0</v>
      </c>
      <c r="O354" s="16" t="str">
        <f>'RAW MONTHLY'!K354</f>
        <v>0MW</v>
      </c>
      <c r="P354" s="16" t="str">
        <f t="shared" si="51"/>
        <v>1</v>
      </c>
      <c r="Q354" s="241">
        <f>'RAW MONTHLY'!L354</f>
        <v>0</v>
      </c>
      <c r="R354" s="258"/>
      <c r="S354" s="242">
        <f t="shared" si="52"/>
        <v>0</v>
      </c>
      <c r="T354" s="20"/>
    </row>
    <row r="355" spans="1:20" ht="30" customHeight="1">
      <c r="A355" s="229" t="str">
        <f>'RAW MONTHLY'!A355</f>
        <v>16/2/2021</v>
      </c>
      <c r="B355" s="230" t="str">
        <f>'RAW MONTHLY'!C355</f>
        <v>ERUWA TOWN 33KV FDR</v>
      </c>
      <c r="C355" s="5" t="str">
        <f t="shared" si="45"/>
        <v>1</v>
      </c>
      <c r="D355" s="5" t="str">
        <f>'RAW MONTHLY'!E355</f>
        <v>TCN/L/S</v>
      </c>
      <c r="E355" s="5" t="str">
        <f t="shared" si="53"/>
        <v>L/S</v>
      </c>
      <c r="F355" s="6"/>
      <c r="G355" s="6"/>
      <c r="H355" s="17">
        <f t="shared" si="46"/>
        <v>0.68333333333333324</v>
      </c>
      <c r="I355" s="7">
        <f>'RAW MONTHLY'!H355</f>
        <v>0.68333333333333324</v>
      </c>
      <c r="J355" s="8">
        <f>'RAW MONTHLY'!I355</f>
        <v>0.99930555555555556</v>
      </c>
      <c r="K355" s="235">
        <f t="shared" si="47"/>
        <v>0.99930555555555556</v>
      </c>
      <c r="L355" s="16">
        <f t="shared" si="48"/>
        <v>7.583333333333333</v>
      </c>
      <c r="M355" s="16">
        <f t="shared" si="49"/>
        <v>0</v>
      </c>
      <c r="N355" s="236" t="str">
        <f t="shared" si="50"/>
        <v>0</v>
      </c>
      <c r="O355" s="16" t="str">
        <f>'RAW MONTHLY'!K355</f>
        <v>0MW</v>
      </c>
      <c r="P355" s="16" t="str">
        <f t="shared" si="51"/>
        <v>0</v>
      </c>
      <c r="Q355" s="241">
        <f>'RAW MONTHLY'!L355</f>
        <v>0</v>
      </c>
      <c r="R355" s="258"/>
      <c r="S355" s="242">
        <f t="shared" si="52"/>
        <v>0</v>
      </c>
      <c r="T355" s="20"/>
    </row>
    <row r="356" spans="1:20" ht="30" customHeight="1">
      <c r="A356" s="229" t="str">
        <f>'RAW MONTHLY'!A356</f>
        <v>16/2/2021</v>
      </c>
      <c r="B356" s="230" t="str">
        <f>'RAW MONTHLY'!C356</f>
        <v>OMI ADIO 33KV FDR</v>
      </c>
      <c r="C356" s="5" t="str">
        <f t="shared" si="45"/>
        <v>1</v>
      </c>
      <c r="D356" s="5" t="str">
        <f>'RAW MONTHLY'!E356</f>
        <v>TCN/L/S</v>
      </c>
      <c r="E356" s="5" t="str">
        <f t="shared" si="53"/>
        <v>L/S</v>
      </c>
      <c r="F356" s="6"/>
      <c r="G356" s="6"/>
      <c r="H356" s="17">
        <f t="shared" si="46"/>
        <v>0.68333333333333324</v>
      </c>
      <c r="I356" s="7">
        <f>'RAW MONTHLY'!H356</f>
        <v>0.68333333333333324</v>
      </c>
      <c r="J356" s="8">
        <f>'RAW MONTHLY'!I356</f>
        <v>0.99930555555555556</v>
      </c>
      <c r="K356" s="235">
        <f t="shared" si="47"/>
        <v>0.99930555555555556</v>
      </c>
      <c r="L356" s="16">
        <f t="shared" si="48"/>
        <v>7.583333333333333</v>
      </c>
      <c r="M356" s="16">
        <f t="shared" si="49"/>
        <v>0</v>
      </c>
      <c r="N356" s="236" t="str">
        <f t="shared" si="50"/>
        <v>0</v>
      </c>
      <c r="O356" s="16" t="str">
        <f>'RAW MONTHLY'!K356</f>
        <v>0MW</v>
      </c>
      <c r="P356" s="16" t="str">
        <f t="shared" si="51"/>
        <v>0</v>
      </c>
      <c r="Q356" s="241">
        <f>'RAW MONTHLY'!L356</f>
        <v>0</v>
      </c>
      <c r="R356" s="244"/>
      <c r="S356" s="242">
        <f t="shared" si="52"/>
        <v>0</v>
      </c>
      <c r="T356" s="20"/>
    </row>
    <row r="357" spans="1:20" ht="30" customHeight="1">
      <c r="A357" s="229" t="str">
        <f>'RAW MONTHLY'!A357</f>
        <v>16/2/2021</v>
      </c>
      <c r="B357" s="230" t="str">
        <f>'RAW MONTHLY'!C357</f>
        <v>APATA 33KV FDR</v>
      </c>
      <c r="C357" s="5" t="str">
        <f t="shared" si="45"/>
        <v>1</v>
      </c>
      <c r="D357" s="5" t="str">
        <f>'RAW MONTHLY'!E357</f>
        <v>EDC/O/C</v>
      </c>
      <c r="E357" s="5" t="str">
        <f t="shared" si="53"/>
        <v>EDC</v>
      </c>
      <c r="F357" s="6"/>
      <c r="G357" s="6"/>
      <c r="H357" s="17">
        <f t="shared" si="46"/>
        <v>0.69097222222222221</v>
      </c>
      <c r="I357" s="7">
        <f>'RAW MONTHLY'!H357</f>
        <v>0.69097222222222221</v>
      </c>
      <c r="J357" s="8">
        <f>'RAW MONTHLY'!I357</f>
        <v>0.72499999999999998</v>
      </c>
      <c r="K357" s="235">
        <f t="shared" si="47"/>
        <v>0.72499999999999998</v>
      </c>
      <c r="L357" s="16">
        <f t="shared" si="48"/>
        <v>0.81666666666666665</v>
      </c>
      <c r="M357" s="16">
        <f t="shared" si="49"/>
        <v>1</v>
      </c>
      <c r="N357" s="236" t="str">
        <f t="shared" si="50"/>
        <v>1</v>
      </c>
      <c r="O357" s="16" t="str">
        <f>'RAW MONTHLY'!K357</f>
        <v>1MW</v>
      </c>
      <c r="P357" s="16" t="str">
        <f t="shared" si="51"/>
        <v>1</v>
      </c>
      <c r="Q357" s="241">
        <f>'RAW MONTHLY'!L357</f>
        <v>117</v>
      </c>
      <c r="R357" s="244"/>
      <c r="S357" s="242">
        <f t="shared" si="52"/>
        <v>95.55</v>
      </c>
      <c r="T357" s="20"/>
    </row>
    <row r="358" spans="1:20" ht="30" customHeight="1">
      <c r="A358" s="229" t="str">
        <f>'RAW MONTHLY'!A358</f>
        <v>16/2/2021</v>
      </c>
      <c r="B358" s="230" t="str">
        <f>'RAW MONTHLY'!C358</f>
        <v>ERUWA/LANLATE 33KV FDR</v>
      </c>
      <c r="C358" s="5" t="str">
        <f t="shared" si="45"/>
        <v>1</v>
      </c>
      <c r="D358" s="5" t="str">
        <f>'RAW MONTHLY'!E358</f>
        <v>EDC/O/C</v>
      </c>
      <c r="E358" s="5" t="str">
        <f t="shared" si="53"/>
        <v>EDC</v>
      </c>
      <c r="F358" s="6"/>
      <c r="G358" s="6"/>
      <c r="H358" s="17">
        <f t="shared" si="46"/>
        <v>0.71180555555555547</v>
      </c>
      <c r="I358" s="7">
        <f>'RAW MONTHLY'!H358</f>
        <v>0.71180555555555547</v>
      </c>
      <c r="J358" s="8">
        <f>'RAW MONTHLY'!I358</f>
        <v>0.7284722222222223</v>
      </c>
      <c r="K358" s="235">
        <f t="shared" si="47"/>
        <v>0.7284722222222223</v>
      </c>
      <c r="L358" s="16">
        <f t="shared" si="48"/>
        <v>0.4</v>
      </c>
      <c r="M358" s="16">
        <f t="shared" si="49"/>
        <v>1</v>
      </c>
      <c r="N358" s="236" t="str">
        <f t="shared" si="50"/>
        <v>1</v>
      </c>
      <c r="O358" s="16" t="str">
        <f>'RAW MONTHLY'!K358</f>
        <v>1MW</v>
      </c>
      <c r="P358" s="16" t="str">
        <f t="shared" si="51"/>
        <v>1</v>
      </c>
      <c r="Q358" s="241">
        <f>'RAW MONTHLY'!L358</f>
        <v>4010</v>
      </c>
      <c r="R358" s="244"/>
      <c r="S358" s="242">
        <f t="shared" si="52"/>
        <v>1604</v>
      </c>
      <c r="T358" s="20"/>
    </row>
    <row r="359" spans="1:20" ht="30" customHeight="1">
      <c r="A359" s="229" t="str">
        <f>'RAW MONTHLY'!A359</f>
        <v>16/2/2021</v>
      </c>
      <c r="B359" s="230" t="str">
        <f>'RAW MONTHLY'!C359</f>
        <v>ERUWA/LANLATE 33KV FDR</v>
      </c>
      <c r="C359" s="5" t="str">
        <f t="shared" si="45"/>
        <v>1</v>
      </c>
      <c r="D359" s="5" t="str">
        <f>'RAW MONTHLY'!E359</f>
        <v>EDC/E/F</v>
      </c>
      <c r="E359" s="5" t="str">
        <f t="shared" si="53"/>
        <v>EDC</v>
      </c>
      <c r="F359" s="6"/>
      <c r="G359" s="6"/>
      <c r="H359" s="17">
        <f t="shared" si="46"/>
        <v>0.98333333333333339</v>
      </c>
      <c r="I359" s="7">
        <f>'RAW MONTHLY'!H359</f>
        <v>0.98333333333333339</v>
      </c>
      <c r="J359" s="8">
        <f>'RAW MONTHLY'!I359</f>
        <v>0.98611111111111116</v>
      </c>
      <c r="K359" s="235">
        <f t="shared" si="47"/>
        <v>0.98611111111111116</v>
      </c>
      <c r="L359" s="16">
        <f t="shared" si="48"/>
        <v>6.6666666666666666E-2</v>
      </c>
      <c r="M359" s="16">
        <f t="shared" si="49"/>
        <v>2</v>
      </c>
      <c r="N359" s="236" t="str">
        <f t="shared" si="50"/>
        <v>2</v>
      </c>
      <c r="O359" s="16" t="str">
        <f>'RAW MONTHLY'!K359</f>
        <v>2MW</v>
      </c>
      <c r="P359" s="16" t="str">
        <f t="shared" si="51"/>
        <v>1</v>
      </c>
      <c r="Q359" s="241">
        <f>'RAW MONTHLY'!L359</f>
        <v>4010</v>
      </c>
      <c r="R359" s="248"/>
      <c r="S359" s="242">
        <f t="shared" si="52"/>
        <v>267.33333333333331</v>
      </c>
      <c r="T359" s="20"/>
    </row>
    <row r="360" spans="1:20" ht="30" customHeight="1">
      <c r="A360" s="229" t="str">
        <f>'RAW MONTHLY'!A360</f>
        <v>17/1//2021</v>
      </c>
      <c r="B360" s="230" t="str">
        <f>'RAW MONTHLY'!C360</f>
        <v>EXPRESS 33KV</v>
      </c>
      <c r="C360" s="5" t="str">
        <f t="shared" si="45"/>
        <v>1</v>
      </c>
      <c r="D360" s="5" t="str">
        <f>'RAW MONTHLY'!E360</f>
        <v>EDC F/O</v>
      </c>
      <c r="E360" s="5" t="str">
        <f t="shared" si="53"/>
        <v>EDC</v>
      </c>
      <c r="F360" s="257"/>
      <c r="G360" s="257"/>
      <c r="H360" s="17">
        <f t="shared" si="46"/>
        <v>0.15625</v>
      </c>
      <c r="I360" s="7">
        <f>'RAW MONTHLY'!H360</f>
        <v>0.15625</v>
      </c>
      <c r="J360" s="8">
        <f>'RAW MONTHLY'!I360</f>
        <v>0.15972222222222224</v>
      </c>
      <c r="K360" s="235">
        <f t="shared" si="47"/>
        <v>0.15972222222222224</v>
      </c>
      <c r="L360" s="16">
        <f t="shared" si="48"/>
        <v>8.3333333333333329E-2</v>
      </c>
      <c r="M360" s="16">
        <f t="shared" si="49"/>
        <v>9</v>
      </c>
      <c r="N360" s="236" t="str">
        <f t="shared" si="50"/>
        <v>9</v>
      </c>
      <c r="O360" s="16">
        <f>'RAW MONTHLY'!K360</f>
        <v>9</v>
      </c>
      <c r="P360" s="16" t="str">
        <f t="shared" si="51"/>
        <v>1</v>
      </c>
      <c r="Q360" s="241">
        <f>'RAW MONTHLY'!L360</f>
        <v>1</v>
      </c>
      <c r="R360" s="247"/>
      <c r="S360" s="242">
        <f t="shared" si="52"/>
        <v>8.3333333333333329E-2</v>
      </c>
      <c r="T360" s="30"/>
    </row>
    <row r="361" spans="1:20" ht="30" customHeight="1">
      <c r="A361" s="229" t="str">
        <f>'RAW MONTHLY'!A361</f>
        <v>17/1//2021</v>
      </c>
      <c r="B361" s="230" t="str">
        <f>'RAW MONTHLY'!C361</f>
        <v>OLUYOLE 33KV</v>
      </c>
      <c r="C361" s="5" t="str">
        <f t="shared" si="45"/>
        <v>1</v>
      </c>
      <c r="D361" s="5" t="str">
        <f>'RAW MONTHLY'!E361</f>
        <v>EDC F/O</v>
      </c>
      <c r="E361" s="5" t="str">
        <f t="shared" si="53"/>
        <v>EDC</v>
      </c>
      <c r="F361" s="257"/>
      <c r="G361" s="257"/>
      <c r="H361" s="17">
        <f t="shared" si="46"/>
        <v>0.25972222222222224</v>
      </c>
      <c r="I361" s="7">
        <f>'RAW MONTHLY'!H361</f>
        <v>0.25972222222222224</v>
      </c>
      <c r="J361" s="8">
        <f>'RAW MONTHLY'!I361</f>
        <v>0.26597222222222222</v>
      </c>
      <c r="K361" s="235">
        <f t="shared" si="47"/>
        <v>0.26597222222222222</v>
      </c>
      <c r="L361" s="16">
        <f t="shared" si="48"/>
        <v>0.15</v>
      </c>
      <c r="M361" s="16">
        <f t="shared" si="49"/>
        <v>17</v>
      </c>
      <c r="N361" s="236" t="str">
        <f t="shared" si="50"/>
        <v>17</v>
      </c>
      <c r="O361" s="16">
        <f>'RAW MONTHLY'!K361</f>
        <v>17</v>
      </c>
      <c r="P361" s="16" t="str">
        <f t="shared" si="51"/>
        <v>1</v>
      </c>
      <c r="Q361" s="241">
        <f>'RAW MONTHLY'!L361</f>
        <v>14</v>
      </c>
      <c r="R361" s="247"/>
      <c r="S361" s="242">
        <f t="shared" si="52"/>
        <v>2.1</v>
      </c>
      <c r="T361" s="30"/>
    </row>
    <row r="362" spans="1:20" ht="30" customHeight="1">
      <c r="A362" s="229" t="str">
        <f>'RAW MONTHLY'!A362</f>
        <v>17/1//2021</v>
      </c>
      <c r="B362" s="230" t="str">
        <f>'RAW MONTHLY'!C362</f>
        <v>INDUSTRIAL 33KV</v>
      </c>
      <c r="C362" s="5" t="str">
        <f t="shared" si="45"/>
        <v>1</v>
      </c>
      <c r="D362" s="5" t="str">
        <f>'RAW MONTHLY'!E362</f>
        <v>EDC F/O</v>
      </c>
      <c r="E362" s="5" t="str">
        <f t="shared" si="53"/>
        <v>EDC</v>
      </c>
      <c r="F362" s="6"/>
      <c r="G362" s="6"/>
      <c r="H362" s="17">
        <f t="shared" si="46"/>
        <v>0.45277777777777778</v>
      </c>
      <c r="I362" s="7">
        <f>'RAW MONTHLY'!H362</f>
        <v>0.45277777777777778</v>
      </c>
      <c r="J362" s="8">
        <f>'RAW MONTHLY'!I362</f>
        <v>0.49513888888888885</v>
      </c>
      <c r="K362" s="235">
        <f t="shared" si="47"/>
        <v>0.49513888888888885</v>
      </c>
      <c r="L362" s="16">
        <f t="shared" si="48"/>
        <v>1.0166666666666666</v>
      </c>
      <c r="M362" s="16">
        <f t="shared" si="49"/>
        <v>5</v>
      </c>
      <c r="N362" s="236" t="str">
        <f t="shared" si="50"/>
        <v>5</v>
      </c>
      <c r="O362" s="16">
        <f>'RAW MONTHLY'!K362</f>
        <v>5</v>
      </c>
      <c r="P362" s="16" t="str">
        <f t="shared" si="51"/>
        <v>1</v>
      </c>
      <c r="Q362" s="241">
        <f>'RAW MONTHLY'!L362</f>
        <v>25</v>
      </c>
      <c r="R362" s="247"/>
      <c r="S362" s="242">
        <f t="shared" si="52"/>
        <v>25.416666666666664</v>
      </c>
      <c r="T362" s="30"/>
    </row>
    <row r="363" spans="1:20" ht="30" customHeight="1">
      <c r="A363" s="229" t="str">
        <f>'RAW MONTHLY'!A363</f>
        <v>17/1//2021</v>
      </c>
      <c r="B363" s="230" t="str">
        <f>'RAW MONTHLY'!C363</f>
        <v>EXPRESS 33KV</v>
      </c>
      <c r="C363" s="5" t="str">
        <f t="shared" si="45"/>
        <v>1</v>
      </c>
      <c r="D363" s="5" t="str">
        <f>'RAW MONTHLY'!E363</f>
        <v>EDC F/O</v>
      </c>
      <c r="E363" s="5" t="str">
        <f t="shared" si="53"/>
        <v>EDC</v>
      </c>
      <c r="F363" s="6"/>
      <c r="G363" s="6"/>
      <c r="H363" s="17">
        <f t="shared" si="46"/>
        <v>0.52986111111111112</v>
      </c>
      <c r="I363" s="7">
        <f>'RAW MONTHLY'!H363</f>
        <v>0.52986111111111112</v>
      </c>
      <c r="J363" s="8">
        <f>'RAW MONTHLY'!I363</f>
        <v>0.53749999999999998</v>
      </c>
      <c r="K363" s="235">
        <f t="shared" si="47"/>
        <v>0.53749999999999998</v>
      </c>
      <c r="L363" s="16">
        <f t="shared" si="48"/>
        <v>0.18333333333333332</v>
      </c>
      <c r="M363" s="16">
        <f t="shared" si="49"/>
        <v>12</v>
      </c>
      <c r="N363" s="236" t="str">
        <f t="shared" si="50"/>
        <v>12</v>
      </c>
      <c r="O363" s="16">
        <f>'RAW MONTHLY'!K363</f>
        <v>12</v>
      </c>
      <c r="P363" s="16" t="str">
        <f t="shared" si="51"/>
        <v>1</v>
      </c>
      <c r="Q363" s="241">
        <f>'RAW MONTHLY'!L363</f>
        <v>1</v>
      </c>
      <c r="R363" s="247"/>
      <c r="S363" s="242">
        <f t="shared" si="52"/>
        <v>0.18333333333333332</v>
      </c>
      <c r="T363" s="30"/>
    </row>
    <row r="364" spans="1:20" ht="30" customHeight="1">
      <c r="A364" s="229" t="str">
        <f>'RAW MONTHLY'!A364</f>
        <v>17/1//2021</v>
      </c>
      <c r="B364" s="230" t="str">
        <f>'RAW MONTHLY'!C364</f>
        <v>INTERCHANGE 33KV</v>
      </c>
      <c r="C364" s="5" t="str">
        <f t="shared" si="45"/>
        <v>1</v>
      </c>
      <c r="D364" s="5" t="str">
        <f>'RAW MONTHLY'!E364</f>
        <v>EDC F/O</v>
      </c>
      <c r="E364" s="5" t="str">
        <f t="shared" si="53"/>
        <v>EDC</v>
      </c>
      <c r="F364" s="6"/>
      <c r="G364" s="6"/>
      <c r="H364" s="17">
        <f t="shared" si="46"/>
        <v>0.54305555555555551</v>
      </c>
      <c r="I364" s="7">
        <f>'RAW MONTHLY'!H364</f>
        <v>0.54305555555555551</v>
      </c>
      <c r="J364" s="8">
        <f>'RAW MONTHLY'!I364</f>
        <v>0.55347222222222225</v>
      </c>
      <c r="K364" s="235">
        <f t="shared" si="47"/>
        <v>0.55347222222222225</v>
      </c>
      <c r="L364" s="16">
        <f t="shared" si="48"/>
        <v>0.25</v>
      </c>
      <c r="M364" s="16">
        <f t="shared" si="49"/>
        <v>18</v>
      </c>
      <c r="N364" s="236" t="str">
        <f t="shared" si="50"/>
        <v>18</v>
      </c>
      <c r="O364" s="16">
        <f>'RAW MONTHLY'!K364</f>
        <v>18</v>
      </c>
      <c r="P364" s="16" t="str">
        <f t="shared" si="51"/>
        <v>1</v>
      </c>
      <c r="Q364" s="241">
        <f>'RAW MONTHLY'!L364</f>
        <v>492</v>
      </c>
      <c r="R364" s="247"/>
      <c r="S364" s="242">
        <f t="shared" si="52"/>
        <v>123</v>
      </c>
      <c r="T364" s="37"/>
    </row>
    <row r="365" spans="1:20" ht="30" customHeight="1">
      <c r="A365" s="229" t="str">
        <f>'RAW MONTHLY'!A365</f>
        <v>17/1//2021</v>
      </c>
      <c r="B365" s="230" t="str">
        <f>'RAW MONTHLY'!C365</f>
        <v>EXPRESS 33KV</v>
      </c>
      <c r="C365" s="5" t="str">
        <f t="shared" si="45"/>
        <v>1</v>
      </c>
      <c r="D365" s="5" t="str">
        <f>'RAW MONTHLY'!E365</f>
        <v>EDC F/O</v>
      </c>
      <c r="E365" s="5" t="str">
        <f t="shared" si="53"/>
        <v>EDC</v>
      </c>
      <c r="F365" s="6"/>
      <c r="G365" s="6"/>
      <c r="H365" s="17">
        <f t="shared" si="46"/>
        <v>0.54305555555555551</v>
      </c>
      <c r="I365" s="7">
        <f>'RAW MONTHLY'!H365</f>
        <v>0.54305555555555551</v>
      </c>
      <c r="J365" s="8">
        <f>'RAW MONTHLY'!I365</f>
        <v>0.69027777777777777</v>
      </c>
      <c r="K365" s="235">
        <f t="shared" si="47"/>
        <v>0.69027777777777777</v>
      </c>
      <c r="L365" s="16">
        <f t="shared" si="48"/>
        <v>3.5333333333333332</v>
      </c>
      <c r="M365" s="16">
        <f t="shared" si="49"/>
        <v>6</v>
      </c>
      <c r="N365" s="236" t="str">
        <f t="shared" si="50"/>
        <v>6</v>
      </c>
      <c r="O365" s="16">
        <f>'RAW MONTHLY'!K365</f>
        <v>6</v>
      </c>
      <c r="P365" s="16" t="str">
        <f t="shared" si="51"/>
        <v>1</v>
      </c>
      <c r="Q365" s="241">
        <f>'RAW MONTHLY'!L365</f>
        <v>1</v>
      </c>
      <c r="R365" s="248"/>
      <c r="S365" s="242">
        <f t="shared" si="52"/>
        <v>3.5333333333333332</v>
      </c>
      <c r="T365" s="30"/>
    </row>
    <row r="366" spans="1:20" ht="30" customHeight="1">
      <c r="A366" s="229" t="str">
        <f>'RAW MONTHLY'!A366</f>
        <v>17/1//2021</v>
      </c>
      <c r="B366" s="230" t="str">
        <f>'RAW MONTHLY'!C366</f>
        <v>OLUYOLE 33KV</v>
      </c>
      <c r="C366" s="5" t="str">
        <f t="shared" si="45"/>
        <v>1</v>
      </c>
      <c r="D366" s="5" t="str">
        <f>'RAW MONTHLY'!E366</f>
        <v>EDC F/O</v>
      </c>
      <c r="E366" s="5" t="str">
        <f t="shared" si="53"/>
        <v>EDC</v>
      </c>
      <c r="F366" s="6"/>
      <c r="G366" s="6"/>
      <c r="H366" s="17">
        <f t="shared" si="46"/>
        <v>0.57152777777777775</v>
      </c>
      <c r="I366" s="7">
        <f>'RAW MONTHLY'!H366</f>
        <v>0.57152777777777775</v>
      </c>
      <c r="J366" s="8">
        <f>'RAW MONTHLY'!I366</f>
        <v>0.57916666666666672</v>
      </c>
      <c r="K366" s="235">
        <f t="shared" si="47"/>
        <v>0.57916666666666672</v>
      </c>
      <c r="L366" s="16">
        <f t="shared" si="48"/>
        <v>0.18333333333333332</v>
      </c>
      <c r="M366" s="16">
        <f t="shared" si="49"/>
        <v>19</v>
      </c>
      <c r="N366" s="236" t="str">
        <f t="shared" si="50"/>
        <v>19</v>
      </c>
      <c r="O366" s="16">
        <f>'RAW MONTHLY'!K366</f>
        <v>19</v>
      </c>
      <c r="P366" s="16" t="str">
        <f t="shared" si="51"/>
        <v>1</v>
      </c>
      <c r="Q366" s="241">
        <f>'RAW MONTHLY'!L366</f>
        <v>14</v>
      </c>
      <c r="R366" s="272"/>
      <c r="S366" s="242">
        <f t="shared" si="52"/>
        <v>2.5666666666666664</v>
      </c>
      <c r="T366" s="27"/>
    </row>
    <row r="367" spans="1:20" ht="30" customHeight="1">
      <c r="A367" s="229" t="str">
        <f>'RAW MONTHLY'!A367</f>
        <v>17/1//2021</v>
      </c>
      <c r="B367" s="230" t="str">
        <f>'RAW MONTHLY'!C367</f>
        <v>INDUSTRIAL 33KV</v>
      </c>
      <c r="C367" s="5" t="str">
        <f t="shared" si="45"/>
        <v>1</v>
      </c>
      <c r="D367" s="5" t="str">
        <f>'RAW MONTHLY'!E367</f>
        <v>GEN S/C</v>
      </c>
      <c r="E367" s="5" t="str">
        <f t="shared" si="53"/>
        <v>F/O</v>
      </c>
      <c r="F367" s="6"/>
      <c r="G367" s="6"/>
      <c r="H367" s="17">
        <f t="shared" si="46"/>
        <v>0.58124999999999993</v>
      </c>
      <c r="I367" s="7">
        <f>'RAW MONTHLY'!H367</f>
        <v>0.58124999999999993</v>
      </c>
      <c r="J367" s="8">
        <f>'RAW MONTHLY'!I367</f>
        <v>0.62847222222222221</v>
      </c>
      <c r="K367" s="235">
        <f t="shared" si="47"/>
        <v>0.62847222222222221</v>
      </c>
      <c r="L367" s="16">
        <f t="shared" si="48"/>
        <v>1.1333333333333333</v>
      </c>
      <c r="M367" s="16">
        <f t="shared" si="49"/>
        <v>0</v>
      </c>
      <c r="N367" s="236" t="str">
        <f t="shared" si="50"/>
        <v>0</v>
      </c>
      <c r="O367" s="16">
        <f>'RAW MONTHLY'!K367</f>
        <v>0</v>
      </c>
      <c r="P367" s="16" t="str">
        <f t="shared" si="51"/>
        <v>1</v>
      </c>
      <c r="Q367" s="241">
        <f>'RAW MONTHLY'!L367</f>
        <v>25</v>
      </c>
      <c r="R367" s="248"/>
      <c r="S367" s="242">
        <f t="shared" si="52"/>
        <v>28.333333333333332</v>
      </c>
      <c r="T367" s="27"/>
    </row>
    <row r="368" spans="1:20" ht="30" customHeight="1">
      <c r="A368" s="229" t="str">
        <f>'RAW MONTHLY'!A368</f>
        <v>17/1//2021</v>
      </c>
      <c r="B368" s="230" t="str">
        <f>'RAW MONTHLY'!C368</f>
        <v>OLUYOLE 33KV</v>
      </c>
      <c r="C368" s="5" t="str">
        <f t="shared" si="45"/>
        <v>1</v>
      </c>
      <c r="D368" s="5" t="str">
        <f>'RAW MONTHLY'!E368</f>
        <v>GEN S/C</v>
      </c>
      <c r="E368" s="5" t="str">
        <f t="shared" si="53"/>
        <v>F/O</v>
      </c>
      <c r="F368" s="6"/>
      <c r="G368" s="5"/>
      <c r="H368" s="17">
        <f t="shared" si="46"/>
        <v>0.58124999999999993</v>
      </c>
      <c r="I368" s="7">
        <f>'RAW MONTHLY'!H368</f>
        <v>0.58124999999999993</v>
      </c>
      <c r="J368" s="8">
        <f>'RAW MONTHLY'!I368</f>
        <v>0.62291666666666667</v>
      </c>
      <c r="K368" s="235">
        <f t="shared" si="47"/>
        <v>0.62291666666666667</v>
      </c>
      <c r="L368" s="16">
        <f t="shared" si="48"/>
        <v>1</v>
      </c>
      <c r="M368" s="16">
        <f t="shared" si="49"/>
        <v>0</v>
      </c>
      <c r="N368" s="236" t="str">
        <f t="shared" si="50"/>
        <v>0</v>
      </c>
      <c r="O368" s="16">
        <f>'RAW MONTHLY'!K368</f>
        <v>0</v>
      </c>
      <c r="P368" s="16" t="str">
        <f t="shared" si="51"/>
        <v>1</v>
      </c>
      <c r="Q368" s="241">
        <f>'RAW MONTHLY'!L368</f>
        <v>14</v>
      </c>
      <c r="R368" s="241"/>
      <c r="S368" s="242">
        <f t="shared" si="52"/>
        <v>14</v>
      </c>
      <c r="T368" s="29"/>
    </row>
    <row r="369" spans="1:20" ht="30" customHeight="1">
      <c r="A369" s="229" t="str">
        <f>'RAW MONTHLY'!A369</f>
        <v>17/1//2021</v>
      </c>
      <c r="B369" s="230" t="str">
        <f>'RAW MONTHLY'!C369</f>
        <v>LIBERTY 33KV</v>
      </c>
      <c r="C369" s="5" t="str">
        <f t="shared" si="45"/>
        <v>1</v>
      </c>
      <c r="D369" s="5" t="str">
        <f>'RAW MONTHLY'!E369</f>
        <v>GEN S/C</v>
      </c>
      <c r="E369" s="5" t="str">
        <f t="shared" si="53"/>
        <v>F/O</v>
      </c>
      <c r="F369" s="6"/>
      <c r="G369" s="5"/>
      <c r="H369" s="17">
        <f t="shared" si="46"/>
        <v>0.58124999999999993</v>
      </c>
      <c r="I369" s="7">
        <f>'RAW MONTHLY'!H369</f>
        <v>0.58124999999999993</v>
      </c>
      <c r="J369" s="8">
        <f>'RAW MONTHLY'!I369</f>
        <v>0.62569444444444444</v>
      </c>
      <c r="K369" s="235">
        <f t="shared" si="47"/>
        <v>0.62569444444444444</v>
      </c>
      <c r="L369" s="16">
        <f t="shared" si="48"/>
        <v>1.0666666666666667</v>
      </c>
      <c r="M369" s="16">
        <f t="shared" si="49"/>
        <v>0</v>
      </c>
      <c r="N369" s="236" t="str">
        <f t="shared" si="50"/>
        <v>0</v>
      </c>
      <c r="O369" s="16">
        <f>'RAW MONTHLY'!K369</f>
        <v>0</v>
      </c>
      <c r="P369" s="16" t="str">
        <f t="shared" si="51"/>
        <v>1</v>
      </c>
      <c r="Q369" s="241">
        <f>'RAW MONTHLY'!L369</f>
        <v>11</v>
      </c>
      <c r="R369" s="241"/>
      <c r="S369" s="242">
        <f t="shared" si="52"/>
        <v>11.733333333333333</v>
      </c>
      <c r="T369" s="42"/>
    </row>
    <row r="370" spans="1:20" ht="30" customHeight="1">
      <c r="A370" s="229" t="str">
        <f>'RAW MONTHLY'!A370</f>
        <v>17/1//2021</v>
      </c>
      <c r="B370" s="230" t="str">
        <f>'RAW MONTHLY'!C370</f>
        <v>INTERCHANGE 33KV</v>
      </c>
      <c r="C370" s="5" t="str">
        <f t="shared" si="45"/>
        <v>1</v>
      </c>
      <c r="D370" s="5" t="str">
        <f>'RAW MONTHLY'!E370</f>
        <v>GEN S/C</v>
      </c>
      <c r="E370" s="5" t="str">
        <f t="shared" si="53"/>
        <v>F/O</v>
      </c>
      <c r="F370" s="6"/>
      <c r="G370" s="5"/>
      <c r="H370" s="17">
        <f t="shared" si="46"/>
        <v>0.58124999999999993</v>
      </c>
      <c r="I370" s="7">
        <f>'RAW MONTHLY'!H370</f>
        <v>0.58124999999999993</v>
      </c>
      <c r="J370" s="8">
        <f>'RAW MONTHLY'!I370</f>
        <v>0.66041666666666665</v>
      </c>
      <c r="K370" s="235">
        <f t="shared" si="47"/>
        <v>0.66041666666666665</v>
      </c>
      <c r="L370" s="16">
        <f t="shared" si="48"/>
        <v>1.9</v>
      </c>
      <c r="M370" s="16">
        <f t="shared" si="49"/>
        <v>0</v>
      </c>
      <c r="N370" s="236" t="str">
        <f t="shared" si="50"/>
        <v>0</v>
      </c>
      <c r="O370" s="16">
        <f>'RAW MONTHLY'!K370</f>
        <v>0</v>
      </c>
      <c r="P370" s="16" t="str">
        <f t="shared" si="51"/>
        <v>1</v>
      </c>
      <c r="Q370" s="241">
        <f>'RAW MONTHLY'!L370</f>
        <v>492</v>
      </c>
      <c r="R370" s="241"/>
      <c r="S370" s="242">
        <f t="shared" si="52"/>
        <v>934.8</v>
      </c>
      <c r="T370" s="42"/>
    </row>
    <row r="371" spans="1:20" ht="30" customHeight="1">
      <c r="A371" s="229" t="str">
        <f>'RAW MONTHLY'!A371</f>
        <v>17/1//2021</v>
      </c>
      <c r="B371" s="230" t="str">
        <f>'RAW MONTHLY'!C371</f>
        <v>EXPRESS 33KV</v>
      </c>
      <c r="C371" s="5" t="str">
        <f t="shared" si="45"/>
        <v>1</v>
      </c>
      <c r="D371" s="5" t="str">
        <f>'RAW MONTHLY'!E371</f>
        <v>EDC F/O</v>
      </c>
      <c r="E371" s="5" t="str">
        <f t="shared" si="53"/>
        <v>EDC</v>
      </c>
      <c r="F371" s="6"/>
      <c r="G371" s="5"/>
      <c r="H371" s="17">
        <f t="shared" si="46"/>
        <v>0.69444444444444453</v>
      </c>
      <c r="I371" s="7">
        <f>'RAW MONTHLY'!H371</f>
        <v>0.69444444444444453</v>
      </c>
      <c r="J371" s="8">
        <f>'RAW MONTHLY'!I371</f>
        <v>0.72083333333333333</v>
      </c>
      <c r="K371" s="235">
        <f t="shared" si="47"/>
        <v>0.72083333333333333</v>
      </c>
      <c r="L371" s="16">
        <f t="shared" si="48"/>
        <v>0.6333333333333333</v>
      </c>
      <c r="M371" s="16">
        <f t="shared" si="49"/>
        <v>5</v>
      </c>
      <c r="N371" s="236" t="str">
        <f t="shared" si="50"/>
        <v>5</v>
      </c>
      <c r="O371" s="16">
        <f>'RAW MONTHLY'!K371</f>
        <v>5</v>
      </c>
      <c r="P371" s="16" t="str">
        <f t="shared" si="51"/>
        <v>1</v>
      </c>
      <c r="Q371" s="241">
        <f>'RAW MONTHLY'!L371</f>
        <v>1</v>
      </c>
      <c r="R371" s="241"/>
      <c r="S371" s="242">
        <f t="shared" si="52"/>
        <v>0.6333333333333333</v>
      </c>
      <c r="T371" s="20"/>
    </row>
    <row r="372" spans="1:20" ht="30" customHeight="1">
      <c r="A372" s="229" t="str">
        <f>'RAW MONTHLY'!A372</f>
        <v>17/1//2021</v>
      </c>
      <c r="B372" s="230" t="str">
        <f>'RAW MONTHLY'!C372</f>
        <v>EXPRESS 33KV</v>
      </c>
      <c r="C372" s="5" t="str">
        <f t="shared" si="45"/>
        <v>1</v>
      </c>
      <c r="D372" s="5" t="str">
        <f>'RAW MONTHLY'!E372</f>
        <v>EDC F/O</v>
      </c>
      <c r="E372" s="5" t="str">
        <f t="shared" si="53"/>
        <v>EDC</v>
      </c>
      <c r="F372" s="6"/>
      <c r="G372" s="5"/>
      <c r="H372" s="17">
        <f t="shared" si="46"/>
        <v>0.72083333333333333</v>
      </c>
      <c r="I372" s="7">
        <f>'RAW MONTHLY'!H372</f>
        <v>0.72083333333333333</v>
      </c>
      <c r="J372" s="8">
        <f>'RAW MONTHLY'!I372</f>
        <v>0.99930555555555556</v>
      </c>
      <c r="K372" s="235">
        <f t="shared" si="47"/>
        <v>0.99930555555555556</v>
      </c>
      <c r="L372" s="16">
        <f t="shared" si="48"/>
        <v>6.6833333333333336</v>
      </c>
      <c r="M372" s="16">
        <f t="shared" si="49"/>
        <v>0</v>
      </c>
      <c r="N372" s="236" t="str">
        <f t="shared" si="50"/>
        <v>0</v>
      </c>
      <c r="O372" s="16">
        <f>'RAW MONTHLY'!K372</f>
        <v>0</v>
      </c>
      <c r="P372" s="16" t="str">
        <f t="shared" si="51"/>
        <v>0</v>
      </c>
      <c r="Q372" s="241">
        <f>'RAW MONTHLY'!L372</f>
        <v>0</v>
      </c>
      <c r="R372" s="241"/>
      <c r="S372" s="242">
        <f t="shared" si="52"/>
        <v>0</v>
      </c>
      <c r="T372" s="20"/>
    </row>
    <row r="373" spans="1:20" ht="30" customHeight="1">
      <c r="A373" s="229" t="str">
        <f>'RAW MONTHLY'!A373</f>
        <v>17/1//2021</v>
      </c>
      <c r="B373" s="230" t="str">
        <f>'RAW MONTHLY'!C373</f>
        <v>OLUYOLE 33KV</v>
      </c>
      <c r="C373" s="5" t="str">
        <f t="shared" si="45"/>
        <v>1</v>
      </c>
      <c r="D373" s="5" t="str">
        <f>'RAW MONTHLY'!E373</f>
        <v>EDC P/O</v>
      </c>
      <c r="E373" s="5" t="str">
        <f t="shared" si="53"/>
        <v>EDC</v>
      </c>
      <c r="F373" s="6"/>
      <c r="G373" s="5"/>
      <c r="H373" s="17">
        <f t="shared" si="46"/>
        <v>0.75138888888888899</v>
      </c>
      <c r="I373" s="7">
        <f>'RAW MONTHLY'!H373</f>
        <v>0.75138888888888899</v>
      </c>
      <c r="J373" s="8">
        <f>'RAW MONTHLY'!I373</f>
        <v>0.80208333333333337</v>
      </c>
      <c r="K373" s="235">
        <f t="shared" si="47"/>
        <v>0.80208333333333337</v>
      </c>
      <c r="L373" s="16">
        <f t="shared" si="48"/>
        <v>1.2166666666666668</v>
      </c>
      <c r="M373" s="16">
        <f t="shared" si="49"/>
        <v>6</v>
      </c>
      <c r="N373" s="236" t="str">
        <f t="shared" si="50"/>
        <v>6</v>
      </c>
      <c r="O373" s="16">
        <f>'RAW MONTHLY'!K373</f>
        <v>6</v>
      </c>
      <c r="P373" s="16" t="str">
        <f t="shared" si="51"/>
        <v>1</v>
      </c>
      <c r="Q373" s="241">
        <f>'RAW MONTHLY'!L373</f>
        <v>14</v>
      </c>
      <c r="R373" s="247"/>
      <c r="S373" s="242">
        <f t="shared" si="52"/>
        <v>17.033333333333335</v>
      </c>
      <c r="T373" s="6"/>
    </row>
    <row r="374" spans="1:20" ht="30" customHeight="1">
      <c r="A374" s="229" t="str">
        <f>'RAW MONTHLY'!A374</f>
        <v>17/1//2021</v>
      </c>
      <c r="B374" s="230" t="str">
        <f>'RAW MONTHLY'!C374</f>
        <v>ROM 33KV</v>
      </c>
      <c r="C374" s="5" t="str">
        <f t="shared" si="45"/>
        <v>1</v>
      </c>
      <c r="D374" s="5" t="str">
        <f>'RAW MONTHLY'!E374</f>
        <v>EDC F/O</v>
      </c>
      <c r="E374" s="5" t="str">
        <f t="shared" si="53"/>
        <v>EDC</v>
      </c>
      <c r="F374" s="5"/>
      <c r="G374" s="5"/>
      <c r="H374" s="17">
        <f t="shared" si="46"/>
        <v>0.54305555555555551</v>
      </c>
      <c r="I374" s="7">
        <f>'RAW MONTHLY'!H374</f>
        <v>0.54305555555555551</v>
      </c>
      <c r="J374" s="8">
        <f>'RAW MONTHLY'!I374</f>
        <v>0.55486111111111114</v>
      </c>
      <c r="K374" s="235">
        <f t="shared" si="47"/>
        <v>0.55486111111111114</v>
      </c>
      <c r="L374" s="16">
        <f t="shared" si="48"/>
        <v>0.28333333333333333</v>
      </c>
      <c r="M374" s="16">
        <f t="shared" si="49"/>
        <v>0</v>
      </c>
      <c r="N374" s="236" t="str">
        <f t="shared" si="50"/>
        <v>0</v>
      </c>
      <c r="O374" s="16">
        <f>'RAW MONTHLY'!K374</f>
        <v>0</v>
      </c>
      <c r="P374" s="16" t="str">
        <f t="shared" si="51"/>
        <v>1</v>
      </c>
      <c r="Q374" s="241">
        <f>'RAW MONTHLY'!L374</f>
        <v>14</v>
      </c>
      <c r="R374" s="249"/>
      <c r="S374" s="242">
        <f t="shared" si="52"/>
        <v>3.9666666666666668</v>
      </c>
      <c r="T374" s="30"/>
    </row>
    <row r="375" spans="1:20" ht="30" customHeight="1">
      <c r="A375" s="229" t="str">
        <f>'RAW MONTHLY'!A375</f>
        <v>17/1//2021</v>
      </c>
      <c r="B375" s="230" t="str">
        <f>'RAW MONTHLY'!C375</f>
        <v>ROM 33KV</v>
      </c>
      <c r="C375" s="5" t="str">
        <f t="shared" si="45"/>
        <v>1</v>
      </c>
      <c r="D375" s="5" t="str">
        <f>'RAW MONTHLY'!E375</f>
        <v>GEN S/C</v>
      </c>
      <c r="E375" s="5" t="str">
        <f t="shared" si="53"/>
        <v>F/O</v>
      </c>
      <c r="F375" s="5"/>
      <c r="G375" s="5"/>
      <c r="H375" s="17">
        <f t="shared" si="46"/>
        <v>0.58124999999999993</v>
      </c>
      <c r="I375" s="7">
        <f>'RAW MONTHLY'!H375</f>
        <v>0.58124999999999993</v>
      </c>
      <c r="J375" s="8">
        <f>'RAW MONTHLY'!I375</f>
        <v>0.65277777777777779</v>
      </c>
      <c r="K375" s="235">
        <f t="shared" si="47"/>
        <v>0.65277777777777779</v>
      </c>
      <c r="L375" s="16">
        <f t="shared" si="48"/>
        <v>1.7166666666666668</v>
      </c>
      <c r="M375" s="16">
        <f t="shared" si="49"/>
        <v>0</v>
      </c>
      <c r="N375" s="236" t="str">
        <f t="shared" si="50"/>
        <v>0</v>
      </c>
      <c r="O375" s="16">
        <f>'RAW MONTHLY'!K375</f>
        <v>0</v>
      </c>
      <c r="P375" s="16" t="str">
        <f t="shared" si="51"/>
        <v>1</v>
      </c>
      <c r="Q375" s="241">
        <f>'RAW MONTHLY'!L375</f>
        <v>14</v>
      </c>
      <c r="R375" s="249"/>
      <c r="S375" s="242">
        <f t="shared" si="52"/>
        <v>24.033333333333335</v>
      </c>
      <c r="T375" s="30"/>
    </row>
    <row r="376" spans="1:20" ht="30" customHeight="1">
      <c r="A376" s="229" t="str">
        <f>'RAW MONTHLY'!A376</f>
        <v>17/2/2021</v>
      </c>
      <c r="B376" s="230" t="str">
        <f>'RAW MONTHLY'!C376</f>
        <v>ERUWA TOWN 33KV FDR</v>
      </c>
      <c r="C376" s="5" t="str">
        <f t="shared" si="45"/>
        <v/>
      </c>
      <c r="D376" s="5" t="str">
        <f>'RAW MONTHLY'!E376</f>
        <v>TCN/L/S</v>
      </c>
      <c r="E376" s="5" t="str">
        <f t="shared" si="53"/>
        <v>L/S</v>
      </c>
      <c r="F376" s="5"/>
      <c r="G376" s="5"/>
      <c r="H376" s="17">
        <f t="shared" si="46"/>
        <v>0</v>
      </c>
      <c r="I376" s="7">
        <f>'RAW MONTHLY'!H376</f>
        <v>0</v>
      </c>
      <c r="J376" s="8">
        <f>'RAW MONTHLY'!I376</f>
        <v>0.42499999999999999</v>
      </c>
      <c r="K376" s="235">
        <f t="shared" si="47"/>
        <v>0.42499999999999999</v>
      </c>
      <c r="L376" s="16">
        <f t="shared" si="48"/>
        <v>10.199999999999999</v>
      </c>
      <c r="M376" s="16">
        <f t="shared" si="49"/>
        <v>0</v>
      </c>
      <c r="N376" s="236" t="str">
        <f t="shared" si="50"/>
        <v>0</v>
      </c>
      <c r="O376" s="16" t="str">
        <f>'RAW MONTHLY'!K376</f>
        <v>0MW</v>
      </c>
      <c r="P376" s="16" t="str">
        <f t="shared" si="51"/>
        <v>1</v>
      </c>
      <c r="Q376" s="241">
        <f>'RAW MONTHLY'!L376</f>
        <v>4000</v>
      </c>
      <c r="R376" s="249"/>
      <c r="S376" s="242">
        <f t="shared" si="52"/>
        <v>40800</v>
      </c>
      <c r="T376" s="30"/>
    </row>
    <row r="377" spans="1:20" ht="30" customHeight="1">
      <c r="A377" s="229" t="str">
        <f>'RAW MONTHLY'!A377</f>
        <v>17/2/2021</v>
      </c>
      <c r="B377" s="230" t="str">
        <f>'RAW MONTHLY'!C377</f>
        <v>OMI ADIO 33KV FDR</v>
      </c>
      <c r="C377" s="5" t="str">
        <f t="shared" si="45"/>
        <v/>
      </c>
      <c r="D377" s="5" t="str">
        <f>'RAW MONTHLY'!E377</f>
        <v>TCN/L/S</v>
      </c>
      <c r="E377" s="5" t="str">
        <f t="shared" si="53"/>
        <v>L/S</v>
      </c>
      <c r="F377" s="5"/>
      <c r="G377" s="5"/>
      <c r="H377" s="17">
        <f t="shared" si="46"/>
        <v>0</v>
      </c>
      <c r="I377" s="7">
        <f>'RAW MONTHLY'!H377</f>
        <v>0</v>
      </c>
      <c r="J377" s="8">
        <f>'RAW MONTHLY'!I377</f>
        <v>9.7222222222222224E-2</v>
      </c>
      <c r="K377" s="235">
        <f t="shared" si="47"/>
        <v>9.7222222222222224E-2</v>
      </c>
      <c r="L377" s="16">
        <f t="shared" si="48"/>
        <v>2.3333333333333335</v>
      </c>
      <c r="M377" s="16">
        <f t="shared" si="49"/>
        <v>7</v>
      </c>
      <c r="N377" s="236" t="str">
        <f t="shared" si="50"/>
        <v>7.0</v>
      </c>
      <c r="O377" s="16" t="str">
        <f>'RAW MONTHLY'!K377</f>
        <v>7.0MW</v>
      </c>
      <c r="P377" s="16" t="str">
        <f t="shared" si="51"/>
        <v>1</v>
      </c>
      <c r="Q377" s="241">
        <f>'RAW MONTHLY'!L377</f>
        <v>9634</v>
      </c>
      <c r="R377" s="249"/>
      <c r="S377" s="242">
        <f t="shared" si="52"/>
        <v>22479.333333333336</v>
      </c>
      <c r="T377" s="30"/>
    </row>
    <row r="378" spans="1:20" ht="30" customHeight="1">
      <c r="A378" s="229" t="str">
        <f>'RAW MONTHLY'!A378</f>
        <v>17/2/2021</v>
      </c>
      <c r="B378" s="230" t="str">
        <f>'RAW MONTHLY'!C378</f>
        <v>ERUWA/LANLATE 33KV FDR</v>
      </c>
      <c r="C378" s="5" t="str">
        <f t="shared" si="45"/>
        <v>1</v>
      </c>
      <c r="D378" s="5" t="str">
        <f>'RAW MONTHLY'!E378</f>
        <v>EDC/E/F</v>
      </c>
      <c r="E378" s="5" t="str">
        <f t="shared" si="53"/>
        <v>EDC</v>
      </c>
      <c r="F378" s="5"/>
      <c r="G378" s="5"/>
      <c r="H378" s="17">
        <f t="shared" si="46"/>
        <v>0.22222222222222221</v>
      </c>
      <c r="I378" s="7">
        <f>'RAW MONTHLY'!H378</f>
        <v>0.22222222222222221</v>
      </c>
      <c r="J378" s="8">
        <f>'RAW MONTHLY'!I378</f>
        <v>0.23055555555555554</v>
      </c>
      <c r="K378" s="235">
        <f t="shared" si="47"/>
        <v>0.23055555555555554</v>
      </c>
      <c r="L378" s="16">
        <f t="shared" si="48"/>
        <v>0.2</v>
      </c>
      <c r="M378" s="16">
        <f t="shared" si="49"/>
        <v>11</v>
      </c>
      <c r="N378" s="236" t="str">
        <f t="shared" si="50"/>
        <v>11.0</v>
      </c>
      <c r="O378" s="16" t="str">
        <f>'RAW MONTHLY'!K378</f>
        <v>11.0MW</v>
      </c>
      <c r="P378" s="16" t="str">
        <f t="shared" si="51"/>
        <v>1</v>
      </c>
      <c r="Q378" s="241">
        <f>'RAW MONTHLY'!L378</f>
        <v>4010</v>
      </c>
      <c r="R378" s="5"/>
      <c r="S378" s="242">
        <f t="shared" si="52"/>
        <v>802</v>
      </c>
      <c r="T378" s="30"/>
    </row>
    <row r="379" spans="1:20" ht="30" customHeight="1">
      <c r="A379" s="229" t="str">
        <f>'RAW MONTHLY'!A379</f>
        <v>17/2/2021</v>
      </c>
      <c r="B379" s="230" t="str">
        <f>'RAW MONTHLY'!C379</f>
        <v>OMI ADIO 33KV FDR</v>
      </c>
      <c r="C379" s="5" t="str">
        <f t="shared" si="45"/>
        <v>1</v>
      </c>
      <c r="D379" s="5" t="str">
        <f>'RAW MONTHLY'!E379</f>
        <v>EDC/F/O</v>
      </c>
      <c r="E379" s="5" t="str">
        <f t="shared" si="53"/>
        <v>EDC</v>
      </c>
      <c r="F379" s="5"/>
      <c r="G379" s="5"/>
      <c r="H379" s="17">
        <f t="shared" si="46"/>
        <v>0.22222222222222221</v>
      </c>
      <c r="I379" s="7">
        <f>'RAW MONTHLY'!H379</f>
        <v>0.22222222222222221</v>
      </c>
      <c r="J379" s="8">
        <f>'RAW MONTHLY'!I379</f>
        <v>0.44791666666666669</v>
      </c>
      <c r="K379" s="235">
        <f t="shared" si="47"/>
        <v>0.44791666666666669</v>
      </c>
      <c r="L379" s="16">
        <f t="shared" si="48"/>
        <v>5.416666666666667</v>
      </c>
      <c r="M379" s="16">
        <f t="shared" si="49"/>
        <v>0</v>
      </c>
      <c r="N379" s="236" t="str">
        <f t="shared" si="50"/>
        <v>0</v>
      </c>
      <c r="O379" s="16" t="str">
        <f>'RAW MONTHLY'!K379</f>
        <v>0MW</v>
      </c>
      <c r="P379" s="16" t="str">
        <f t="shared" si="51"/>
        <v>1</v>
      </c>
      <c r="Q379" s="241">
        <f>'RAW MONTHLY'!L379</f>
        <v>9634</v>
      </c>
      <c r="R379" s="249"/>
      <c r="S379" s="242">
        <f t="shared" si="52"/>
        <v>52184.166666666672</v>
      </c>
      <c r="T379" s="30"/>
    </row>
    <row r="380" spans="1:20" ht="30" customHeight="1">
      <c r="A380" s="229" t="str">
        <f>'RAW MONTHLY'!A380</f>
        <v>17/2/2021</v>
      </c>
      <c r="B380" s="230" t="str">
        <f>'RAW MONTHLY'!C380</f>
        <v>ERUWA/LANLATE 33KV FDR</v>
      </c>
      <c r="C380" s="5" t="str">
        <f t="shared" si="45"/>
        <v>1</v>
      </c>
      <c r="D380" s="5" t="str">
        <f>'RAW MONTHLY'!E380</f>
        <v>EDC/O/C</v>
      </c>
      <c r="E380" s="5" t="str">
        <f t="shared" si="53"/>
        <v>EDC</v>
      </c>
      <c r="F380" s="5"/>
      <c r="G380" s="5"/>
      <c r="H380" s="17">
        <f t="shared" si="46"/>
        <v>0.25555555555555559</v>
      </c>
      <c r="I380" s="7">
        <f>'RAW MONTHLY'!H380</f>
        <v>0.25555555555555559</v>
      </c>
      <c r="J380" s="8">
        <f>'RAW MONTHLY'!I380</f>
        <v>0.26666666666666666</v>
      </c>
      <c r="K380" s="235">
        <f t="shared" si="47"/>
        <v>0.26666666666666666</v>
      </c>
      <c r="L380" s="16">
        <f t="shared" si="48"/>
        <v>0.26666666666666666</v>
      </c>
      <c r="M380" s="16">
        <f t="shared" si="49"/>
        <v>6</v>
      </c>
      <c r="N380" s="236" t="str">
        <f t="shared" si="50"/>
        <v>6.0</v>
      </c>
      <c r="O380" s="16" t="str">
        <f>'RAW MONTHLY'!K380</f>
        <v>6.0MW</v>
      </c>
      <c r="P380" s="16" t="str">
        <f t="shared" si="51"/>
        <v>1</v>
      </c>
      <c r="Q380" s="241">
        <f>'RAW MONTHLY'!L380</f>
        <v>4010</v>
      </c>
      <c r="R380" s="249"/>
      <c r="S380" s="242">
        <f t="shared" si="52"/>
        <v>1069.3333333333333</v>
      </c>
      <c r="T380" s="30"/>
    </row>
    <row r="381" spans="1:20" ht="30" customHeight="1">
      <c r="A381" s="229" t="str">
        <f>'RAW MONTHLY'!A381</f>
        <v>17/2/2021</v>
      </c>
      <c r="B381" s="230" t="str">
        <f>'RAW MONTHLY'!C381</f>
        <v>OMI ADIO 33KV FDR</v>
      </c>
      <c r="C381" s="5" t="str">
        <f t="shared" si="45"/>
        <v>1</v>
      </c>
      <c r="D381" s="5" t="str">
        <f>'RAW MONTHLY'!E381</f>
        <v>EDC/P/O</v>
      </c>
      <c r="E381" s="5" t="str">
        <f t="shared" si="53"/>
        <v>EDC</v>
      </c>
      <c r="F381" s="5"/>
      <c r="G381" s="5"/>
      <c r="H381" s="17">
        <f t="shared" si="46"/>
        <v>0.44861111111111113</v>
      </c>
      <c r="I381" s="7">
        <f>'RAW MONTHLY'!H381</f>
        <v>0.44861111111111113</v>
      </c>
      <c r="J381" s="8">
        <f>'RAW MONTHLY'!I381</f>
        <v>0.63194444444444442</v>
      </c>
      <c r="K381" s="235">
        <f t="shared" si="47"/>
        <v>0.63194444444444442</v>
      </c>
      <c r="L381" s="16">
        <f t="shared" si="48"/>
        <v>4.4000000000000004</v>
      </c>
      <c r="M381" s="16">
        <f t="shared" si="49"/>
        <v>0</v>
      </c>
      <c r="N381" s="236" t="str">
        <f t="shared" si="50"/>
        <v>0</v>
      </c>
      <c r="O381" s="16" t="str">
        <f>'RAW MONTHLY'!K381</f>
        <v>0MW</v>
      </c>
      <c r="P381" s="16" t="str">
        <f t="shared" si="51"/>
        <v>1</v>
      </c>
      <c r="Q381" s="241">
        <f>'RAW MONTHLY'!L381</f>
        <v>9634</v>
      </c>
      <c r="R381" s="249"/>
      <c r="S381" s="242">
        <f t="shared" si="52"/>
        <v>42389.600000000006</v>
      </c>
      <c r="T381" s="30"/>
    </row>
    <row r="382" spans="1:20" ht="30" customHeight="1">
      <c r="A382" s="229" t="str">
        <f>'RAW MONTHLY'!A382</f>
        <v>17/2/2021</v>
      </c>
      <c r="B382" s="230" t="str">
        <f>'RAW MONTHLY'!C382</f>
        <v>ERUWA/LANLATE 33KV FDR</v>
      </c>
      <c r="C382" s="5" t="str">
        <f t="shared" si="45"/>
        <v>1</v>
      </c>
      <c r="D382" s="5" t="str">
        <f>'RAW MONTHLY'!E382</f>
        <v>EDC/O/C</v>
      </c>
      <c r="E382" s="5" t="str">
        <f t="shared" si="53"/>
        <v>EDC</v>
      </c>
      <c r="F382" s="5"/>
      <c r="G382" s="5"/>
      <c r="H382" s="17">
        <f t="shared" si="46"/>
        <v>0.54513888888888895</v>
      </c>
      <c r="I382" s="7">
        <f>'RAW MONTHLY'!H382</f>
        <v>0.54513888888888895</v>
      </c>
      <c r="J382" s="8">
        <f>'RAW MONTHLY'!I382</f>
        <v>0.55555555555555558</v>
      </c>
      <c r="K382" s="235">
        <f t="shared" si="47"/>
        <v>0.55555555555555558</v>
      </c>
      <c r="L382" s="16">
        <f t="shared" si="48"/>
        <v>0.25</v>
      </c>
      <c r="M382" s="16">
        <f t="shared" si="49"/>
        <v>5.0999999999999996</v>
      </c>
      <c r="N382" s="236" t="str">
        <f t="shared" si="50"/>
        <v>5.1</v>
      </c>
      <c r="O382" s="16" t="str">
        <f>'RAW MONTHLY'!K382</f>
        <v>5.1MW</v>
      </c>
      <c r="P382" s="16" t="str">
        <f t="shared" si="51"/>
        <v>1</v>
      </c>
      <c r="Q382" s="241">
        <f>'RAW MONTHLY'!L382</f>
        <v>4010</v>
      </c>
      <c r="R382" s="249"/>
      <c r="S382" s="242">
        <f t="shared" si="52"/>
        <v>1002.5</v>
      </c>
      <c r="T382" s="30"/>
    </row>
    <row r="383" spans="1:20" ht="30" customHeight="1">
      <c r="A383" s="229" t="str">
        <f>'RAW MONTHLY'!A383</f>
        <v>17/2/2021</v>
      </c>
      <c r="B383" s="230" t="str">
        <f>'RAW MONTHLY'!C383</f>
        <v>ERUWA TOWN 33KV FDR</v>
      </c>
      <c r="C383" s="5" t="str">
        <f t="shared" si="45"/>
        <v>1</v>
      </c>
      <c r="D383" s="5" t="str">
        <f>'RAW MONTHLY'!E383</f>
        <v>EDC/F/O</v>
      </c>
      <c r="E383" s="5" t="str">
        <f t="shared" si="53"/>
        <v>EDC</v>
      </c>
      <c r="F383" s="5"/>
      <c r="G383" s="5"/>
      <c r="H383" s="17">
        <f t="shared" si="46"/>
        <v>0.54513888888888895</v>
      </c>
      <c r="I383" s="7">
        <f>'RAW MONTHLY'!H383</f>
        <v>0.54513888888888895</v>
      </c>
      <c r="J383" s="8">
        <f>'RAW MONTHLY'!I383</f>
        <v>0.56597222222222221</v>
      </c>
      <c r="K383" s="235">
        <f t="shared" si="47"/>
        <v>0.56597222222222221</v>
      </c>
      <c r="L383" s="16">
        <f t="shared" si="48"/>
        <v>0.5</v>
      </c>
      <c r="M383" s="16">
        <f t="shared" si="49"/>
        <v>0</v>
      </c>
      <c r="N383" s="236" t="str">
        <f t="shared" si="50"/>
        <v>0</v>
      </c>
      <c r="O383" s="16" t="str">
        <f>'RAW MONTHLY'!K383</f>
        <v>0MW</v>
      </c>
      <c r="P383" s="16" t="str">
        <f t="shared" si="51"/>
        <v>1</v>
      </c>
      <c r="Q383" s="241">
        <f>'RAW MONTHLY'!L383</f>
        <v>4000</v>
      </c>
      <c r="R383" s="249"/>
      <c r="S383" s="242">
        <f t="shared" si="52"/>
        <v>2000</v>
      </c>
      <c r="T383" s="37"/>
    </row>
    <row r="384" spans="1:20" ht="30" customHeight="1">
      <c r="A384" s="229" t="str">
        <f>'RAW MONTHLY'!A384</f>
        <v>17/2/2021</v>
      </c>
      <c r="B384" s="230" t="str">
        <f>'RAW MONTHLY'!C384</f>
        <v>APATA 33KV FDR</v>
      </c>
      <c r="C384" s="5" t="str">
        <f t="shared" si="45"/>
        <v>1</v>
      </c>
      <c r="D384" s="5" t="str">
        <f>'RAW MONTHLY'!E384</f>
        <v>TCN/L/S</v>
      </c>
      <c r="E384" s="5" t="str">
        <f t="shared" si="53"/>
        <v>L/S</v>
      </c>
      <c r="F384" s="5"/>
      <c r="G384" s="5"/>
      <c r="H384" s="17">
        <f t="shared" si="46"/>
        <v>0.58124999999999993</v>
      </c>
      <c r="I384" s="7">
        <f>'RAW MONTHLY'!H384</f>
        <v>0.58124999999999993</v>
      </c>
      <c r="J384" s="8">
        <f>'RAW MONTHLY'!I384</f>
        <v>0.62430555555555556</v>
      </c>
      <c r="K384" s="235">
        <f t="shared" si="47"/>
        <v>0.62430555555555556</v>
      </c>
      <c r="L384" s="16">
        <f t="shared" si="48"/>
        <v>1.0333333333333334</v>
      </c>
      <c r="M384" s="16">
        <f t="shared" si="49"/>
        <v>5</v>
      </c>
      <c r="N384" s="236" t="str">
        <f t="shared" si="50"/>
        <v>5.0</v>
      </c>
      <c r="O384" s="16" t="str">
        <f>'RAW MONTHLY'!K384</f>
        <v>5.0MW</v>
      </c>
      <c r="P384" s="16" t="str">
        <f t="shared" si="51"/>
        <v>1</v>
      </c>
      <c r="Q384" s="241">
        <f>'RAW MONTHLY'!L384</f>
        <v>117</v>
      </c>
      <c r="R384" s="5"/>
      <c r="S384" s="242">
        <f t="shared" si="52"/>
        <v>120.9</v>
      </c>
      <c r="T384" s="30"/>
    </row>
    <row r="385" spans="1:20" ht="30" customHeight="1">
      <c r="A385" s="229" t="str">
        <f>'RAW MONTHLY'!A385</f>
        <v>17/2/2021</v>
      </c>
      <c r="B385" s="230" t="str">
        <f>'RAW MONTHLY'!C385</f>
        <v>ERUWA/LANLATE 33KV FDR</v>
      </c>
      <c r="C385" s="5" t="str">
        <f t="shared" si="45"/>
        <v>1</v>
      </c>
      <c r="D385" s="5" t="str">
        <f>'RAW MONTHLY'!E385</f>
        <v>TCN/L/S</v>
      </c>
      <c r="E385" s="5" t="str">
        <f t="shared" si="53"/>
        <v>L/S</v>
      </c>
      <c r="F385" s="6"/>
      <c r="G385" s="5"/>
      <c r="H385" s="17">
        <f t="shared" si="46"/>
        <v>0.58124999999999993</v>
      </c>
      <c r="I385" s="7">
        <f>'RAW MONTHLY'!H385</f>
        <v>0.58124999999999993</v>
      </c>
      <c r="J385" s="8">
        <f>'RAW MONTHLY'!I385</f>
        <v>0.62569444444444444</v>
      </c>
      <c r="K385" s="235">
        <f t="shared" si="47"/>
        <v>0.62569444444444444</v>
      </c>
      <c r="L385" s="16">
        <f t="shared" si="48"/>
        <v>1.0666666666666667</v>
      </c>
      <c r="M385" s="16">
        <f t="shared" si="49"/>
        <v>6</v>
      </c>
      <c r="N385" s="236" t="str">
        <f t="shared" si="50"/>
        <v>6.0</v>
      </c>
      <c r="O385" s="16" t="str">
        <f>'RAW MONTHLY'!K385</f>
        <v>6.0MW</v>
      </c>
      <c r="P385" s="16" t="str">
        <f t="shared" si="51"/>
        <v>1</v>
      </c>
      <c r="Q385" s="241">
        <f>'RAW MONTHLY'!L385</f>
        <v>4010</v>
      </c>
      <c r="R385" s="246"/>
      <c r="S385" s="242">
        <f t="shared" si="52"/>
        <v>4277.333333333333</v>
      </c>
      <c r="T385" s="27"/>
    </row>
    <row r="386" spans="1:20" ht="30" customHeight="1">
      <c r="A386" s="229" t="str">
        <f>'RAW MONTHLY'!A386</f>
        <v>17/2/2021</v>
      </c>
      <c r="B386" s="230" t="str">
        <f>'RAW MONTHLY'!C386</f>
        <v>ERUWA TOWN 33KV FDR</v>
      </c>
      <c r="C386" s="5" t="str">
        <f t="shared" si="45"/>
        <v>1</v>
      </c>
      <c r="D386" s="5" t="str">
        <f>'RAW MONTHLY'!E386</f>
        <v>TCN/F/O</v>
      </c>
      <c r="E386" s="5" t="str">
        <f t="shared" si="53"/>
        <v>F/O</v>
      </c>
      <c r="F386" s="6"/>
      <c r="G386" s="5"/>
      <c r="H386" s="17">
        <f t="shared" si="46"/>
        <v>0.58124999999999993</v>
      </c>
      <c r="I386" s="7">
        <f>'RAW MONTHLY'!H386</f>
        <v>0.58124999999999993</v>
      </c>
      <c r="J386" s="8">
        <f>'RAW MONTHLY'!I386</f>
        <v>0.92499999999999993</v>
      </c>
      <c r="K386" s="235">
        <f t="shared" si="47"/>
        <v>0.92499999999999993</v>
      </c>
      <c r="L386" s="16">
        <f t="shared" si="48"/>
        <v>8.25</v>
      </c>
      <c r="M386" s="16">
        <f t="shared" si="49"/>
        <v>0</v>
      </c>
      <c r="N386" s="236" t="str">
        <f t="shared" si="50"/>
        <v>0</v>
      </c>
      <c r="O386" s="16" t="str">
        <f>'RAW MONTHLY'!K386</f>
        <v>0MW</v>
      </c>
      <c r="P386" s="16" t="str">
        <f t="shared" si="51"/>
        <v>1</v>
      </c>
      <c r="Q386" s="241">
        <f>'RAW MONTHLY'!L386</f>
        <v>4000</v>
      </c>
      <c r="R386" s="241"/>
      <c r="S386" s="242">
        <f t="shared" si="52"/>
        <v>33000</v>
      </c>
      <c r="T386" s="27"/>
    </row>
    <row r="387" spans="1:20" ht="30" customHeight="1">
      <c r="A387" s="229" t="str">
        <f>'RAW MONTHLY'!A387</f>
        <v>17/2/2021</v>
      </c>
      <c r="B387" s="230" t="str">
        <f>'RAW MONTHLY'!C387</f>
        <v>ERUWA/LANLATE 33KV FDR</v>
      </c>
      <c r="C387" s="5" t="str">
        <f t="shared" si="45"/>
        <v>1</v>
      </c>
      <c r="D387" s="5" t="str">
        <f>'RAW MONTHLY'!E387</f>
        <v>TCN/L/S</v>
      </c>
      <c r="E387" s="5" t="str">
        <f t="shared" si="53"/>
        <v>L/S</v>
      </c>
      <c r="F387" s="6"/>
      <c r="G387" s="5"/>
      <c r="H387" s="17">
        <f t="shared" si="46"/>
        <v>0.63680555555555551</v>
      </c>
      <c r="I387" s="7">
        <f>'RAW MONTHLY'!H387</f>
        <v>0.63680555555555551</v>
      </c>
      <c r="J387" s="8">
        <f>'RAW MONTHLY'!I387</f>
        <v>0.64513888888888882</v>
      </c>
      <c r="K387" s="235">
        <f t="shared" si="47"/>
        <v>0.64513888888888882</v>
      </c>
      <c r="L387" s="16">
        <f t="shared" si="48"/>
        <v>0.2</v>
      </c>
      <c r="M387" s="16">
        <f t="shared" si="49"/>
        <v>6</v>
      </c>
      <c r="N387" s="236" t="str">
        <f t="shared" si="50"/>
        <v>6.0</v>
      </c>
      <c r="O387" s="16" t="str">
        <f>'RAW MONTHLY'!K387</f>
        <v>6.0MW</v>
      </c>
      <c r="P387" s="16" t="str">
        <f t="shared" si="51"/>
        <v>1</v>
      </c>
      <c r="Q387" s="241">
        <f>'RAW MONTHLY'!L387</f>
        <v>4010</v>
      </c>
      <c r="R387" s="241"/>
      <c r="S387" s="242">
        <f t="shared" si="52"/>
        <v>802</v>
      </c>
      <c r="T387" s="29"/>
    </row>
    <row r="388" spans="1:20" ht="30" customHeight="1">
      <c r="A388" s="229" t="str">
        <f>'RAW MONTHLY'!A388</f>
        <v>17/2/2021</v>
      </c>
      <c r="B388" s="230" t="str">
        <f>'RAW MONTHLY'!C388</f>
        <v>OMI ADIO 33KV FDR</v>
      </c>
      <c r="C388" s="5" t="str">
        <f t="shared" si="45"/>
        <v>1</v>
      </c>
      <c r="D388" s="5" t="str">
        <f>'RAW MONTHLY'!E388</f>
        <v>TCN/F/O</v>
      </c>
      <c r="E388" s="5" t="str">
        <f t="shared" si="53"/>
        <v>F/O</v>
      </c>
      <c r="F388" s="6"/>
      <c r="G388" s="5"/>
      <c r="H388" s="17">
        <f t="shared" si="46"/>
        <v>0.63680555555555551</v>
      </c>
      <c r="I388" s="7">
        <f>'RAW MONTHLY'!H388</f>
        <v>0.63680555555555551</v>
      </c>
      <c r="J388" s="8">
        <f>'RAW MONTHLY'!I388</f>
        <v>0.65833333333333333</v>
      </c>
      <c r="K388" s="235">
        <f t="shared" si="47"/>
        <v>0.65833333333333333</v>
      </c>
      <c r="L388" s="16">
        <f t="shared" si="48"/>
        <v>0.51666666666666672</v>
      </c>
      <c r="M388" s="16">
        <f t="shared" si="49"/>
        <v>0</v>
      </c>
      <c r="N388" s="236" t="str">
        <f t="shared" si="50"/>
        <v>0</v>
      </c>
      <c r="O388" s="16" t="str">
        <f>'RAW MONTHLY'!K388</f>
        <v>0MW</v>
      </c>
      <c r="P388" s="16" t="str">
        <f t="shared" si="51"/>
        <v>1</v>
      </c>
      <c r="Q388" s="241">
        <f>'RAW MONTHLY'!L388</f>
        <v>9634</v>
      </c>
      <c r="R388" s="241"/>
      <c r="S388" s="242">
        <f t="shared" si="52"/>
        <v>4977.5666666666675</v>
      </c>
      <c r="T388" s="42"/>
    </row>
    <row r="389" spans="1:20" ht="30" customHeight="1">
      <c r="A389" s="229" t="str">
        <f>'RAW MONTHLY'!A389</f>
        <v>17/2/2021</v>
      </c>
      <c r="B389" s="230" t="str">
        <f>'RAW MONTHLY'!C389</f>
        <v>ERUWA/LANLATE 33KV FDR</v>
      </c>
      <c r="C389" s="5" t="str">
        <f t="shared" si="45"/>
        <v>1</v>
      </c>
      <c r="D389" s="5" t="str">
        <f>'RAW MONTHLY'!E389</f>
        <v>EDC/O/C</v>
      </c>
      <c r="E389" s="5" t="str">
        <f t="shared" si="53"/>
        <v>EDC</v>
      </c>
      <c r="F389" s="6"/>
      <c r="G389" s="5"/>
      <c r="H389" s="17">
        <f t="shared" si="46"/>
        <v>0.73819444444444438</v>
      </c>
      <c r="I389" s="7">
        <f>'RAW MONTHLY'!H389</f>
        <v>0.73819444444444438</v>
      </c>
      <c r="J389" s="8">
        <f>'RAW MONTHLY'!I389</f>
        <v>0.74722222222222223</v>
      </c>
      <c r="K389" s="235">
        <f t="shared" si="47"/>
        <v>0.74722222222222223</v>
      </c>
      <c r="L389" s="16">
        <f t="shared" si="48"/>
        <v>0.21666666666666667</v>
      </c>
      <c r="M389" s="16">
        <f t="shared" si="49"/>
        <v>9</v>
      </c>
      <c r="N389" s="236" t="str">
        <f t="shared" si="50"/>
        <v>9.0</v>
      </c>
      <c r="O389" s="16" t="str">
        <f>'RAW MONTHLY'!K389</f>
        <v>9.0MW</v>
      </c>
      <c r="P389" s="16" t="str">
        <f t="shared" si="51"/>
        <v>1</v>
      </c>
      <c r="Q389" s="241">
        <f>'RAW MONTHLY'!L389</f>
        <v>9634</v>
      </c>
      <c r="R389" s="241"/>
      <c r="S389" s="242">
        <f t="shared" si="52"/>
        <v>2087.3666666666668</v>
      </c>
      <c r="T389" s="42"/>
    </row>
    <row r="390" spans="1:20" ht="30" customHeight="1">
      <c r="A390" s="229" t="str">
        <f>'RAW MONTHLY'!A390</f>
        <v>17/2/2021</v>
      </c>
      <c r="B390" s="230" t="str">
        <f>'RAW MONTHLY'!C390</f>
        <v>OMI ADIO 33KV FDR</v>
      </c>
      <c r="C390" s="5" t="str">
        <f t="shared" ref="C390:C453" si="54">IF(H390&gt;=0.0001,"1","")</f>
        <v>1</v>
      </c>
      <c r="D390" s="5" t="str">
        <f>'RAW MONTHLY'!E390</f>
        <v>TCN/F/O</v>
      </c>
      <c r="E390" s="5" t="str">
        <f t="shared" si="53"/>
        <v>F/O</v>
      </c>
      <c r="F390" s="6"/>
      <c r="G390" s="5"/>
      <c r="H390" s="17">
        <f t="shared" ref="H390:H453" si="55">I390</f>
        <v>0.73819444444444438</v>
      </c>
      <c r="I390" s="7">
        <f>'RAW MONTHLY'!H390</f>
        <v>0.73819444444444438</v>
      </c>
      <c r="J390" s="8">
        <f>'RAW MONTHLY'!I390</f>
        <v>0.76388888888888884</v>
      </c>
      <c r="K390" s="235">
        <f t="shared" ref="K390:K453" si="56">J390</f>
        <v>0.76388888888888884</v>
      </c>
      <c r="L390" s="16">
        <f t="shared" ref="L390:L453" si="57">TEXT(J390-I390,"h:mm")*24</f>
        <v>0.6166666666666667</v>
      </c>
      <c r="M390" s="16">
        <f t="shared" ref="M390:M453" si="58">N390*1</f>
        <v>0</v>
      </c>
      <c r="N390" s="236" t="str">
        <f t="shared" ref="N390:N453" si="59">SUBSTITUTE(O390,"MW","")</f>
        <v>0</v>
      </c>
      <c r="O390" s="16" t="str">
        <f>'RAW MONTHLY'!K390</f>
        <v>0MW</v>
      </c>
      <c r="P390" s="16" t="str">
        <f t="shared" ref="P390:P453" si="60">IF(K390&gt;=0.99,"0","1")</f>
        <v>1</v>
      </c>
      <c r="Q390" s="241">
        <f>'RAW MONTHLY'!L390</f>
        <v>9634</v>
      </c>
      <c r="R390" s="241"/>
      <c r="S390" s="242">
        <f t="shared" ref="S390:S453" si="61">Q390*L390*P390</f>
        <v>5940.9666666666672</v>
      </c>
      <c r="T390" s="20"/>
    </row>
    <row r="391" spans="1:20" ht="30" customHeight="1">
      <c r="A391" s="229" t="str">
        <f>'RAW MONTHLY'!A391</f>
        <v>17/2/2021</v>
      </c>
      <c r="B391" s="230" t="str">
        <f>'RAW MONTHLY'!C391</f>
        <v>ERUWA/LANLATE 33KV FDR</v>
      </c>
      <c r="C391" s="5" t="str">
        <f t="shared" si="54"/>
        <v>1</v>
      </c>
      <c r="D391" s="5" t="str">
        <f>'RAW MONTHLY'!E391</f>
        <v>EDC/O/C</v>
      </c>
      <c r="E391" s="5" t="str">
        <f t="shared" ref="E391:E454" si="62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E/F","EDC",IF(D391="TCN/L/S","L/S"))))))))))))))))))))))</f>
        <v>EDC</v>
      </c>
      <c r="F391" s="6"/>
      <c r="G391" s="5"/>
      <c r="H391" s="17">
        <f t="shared" si="55"/>
        <v>0.76874999999999993</v>
      </c>
      <c r="I391" s="7">
        <f>'RAW MONTHLY'!H391</f>
        <v>0.76874999999999993</v>
      </c>
      <c r="J391" s="8">
        <f>'RAW MONTHLY'!I391</f>
        <v>0.77500000000000002</v>
      </c>
      <c r="K391" s="235">
        <f t="shared" si="56"/>
        <v>0.77500000000000002</v>
      </c>
      <c r="L391" s="16">
        <f t="shared" si="57"/>
        <v>0.15</v>
      </c>
      <c r="M391" s="16">
        <f t="shared" si="58"/>
        <v>0</v>
      </c>
      <c r="N391" s="236" t="str">
        <f t="shared" si="59"/>
        <v>0</v>
      </c>
      <c r="O391" s="16" t="str">
        <f>'RAW MONTHLY'!K391</f>
        <v>0MW</v>
      </c>
      <c r="P391" s="16" t="str">
        <f t="shared" si="60"/>
        <v>1</v>
      </c>
      <c r="Q391" s="241">
        <f>'RAW MONTHLY'!L391</f>
        <v>9634</v>
      </c>
      <c r="R391" s="241"/>
      <c r="S391" s="242">
        <f t="shared" si="61"/>
        <v>1445.1</v>
      </c>
      <c r="T391" s="20"/>
    </row>
    <row r="392" spans="1:20" ht="30" customHeight="1">
      <c r="A392" s="229" t="str">
        <f>'RAW MONTHLY'!A392</f>
        <v>17/2/2021</v>
      </c>
      <c r="B392" s="230" t="str">
        <f>'RAW MONTHLY'!C392</f>
        <v>OMI ADIO 33KV FDR</v>
      </c>
      <c r="C392" s="5" t="str">
        <f t="shared" si="54"/>
        <v>1</v>
      </c>
      <c r="D392" s="5" t="str">
        <f>'RAW MONTHLY'!E392</f>
        <v>EDC/F/O</v>
      </c>
      <c r="E392" s="5" t="str">
        <f t="shared" si="62"/>
        <v>EDC</v>
      </c>
      <c r="F392" s="6"/>
      <c r="G392" s="6"/>
      <c r="H392" s="17">
        <f t="shared" si="55"/>
        <v>0.76874999999999993</v>
      </c>
      <c r="I392" s="7">
        <f>'RAW MONTHLY'!H392</f>
        <v>0.76874999999999993</v>
      </c>
      <c r="J392" s="8">
        <f>'RAW MONTHLY'!I392</f>
        <v>0.99930555555555556</v>
      </c>
      <c r="K392" s="235">
        <f t="shared" si="56"/>
        <v>0.99930555555555556</v>
      </c>
      <c r="L392" s="16">
        <f t="shared" si="57"/>
        <v>5.5333333333333332</v>
      </c>
      <c r="M392" s="16">
        <f t="shared" si="58"/>
        <v>0</v>
      </c>
      <c r="N392" s="236" t="str">
        <f t="shared" si="59"/>
        <v>0</v>
      </c>
      <c r="O392" s="16" t="str">
        <f>'RAW MONTHLY'!K392</f>
        <v>0MW</v>
      </c>
      <c r="P392" s="16" t="str">
        <f t="shared" si="60"/>
        <v>0</v>
      </c>
      <c r="Q392" s="241">
        <f>'RAW MONTHLY'!L392</f>
        <v>0</v>
      </c>
      <c r="R392" s="122"/>
      <c r="S392" s="242">
        <f t="shared" si="61"/>
        <v>0</v>
      </c>
      <c r="T392" s="6"/>
    </row>
    <row r="393" spans="1:20" ht="30" customHeight="1">
      <c r="A393" s="229" t="str">
        <f>'RAW MONTHLY'!A393</f>
        <v>17/2/2021</v>
      </c>
      <c r="B393" s="230" t="str">
        <f>'RAW MONTHLY'!C393</f>
        <v>ERUWA TOWN 33KV FDR</v>
      </c>
      <c r="C393" s="5" t="str">
        <f t="shared" si="54"/>
        <v>1</v>
      </c>
      <c r="D393" s="5" t="str">
        <f>'RAW MONTHLY'!E393</f>
        <v>TCN/L/S</v>
      </c>
      <c r="E393" s="5" t="str">
        <f t="shared" si="62"/>
        <v>L/S</v>
      </c>
      <c r="F393" s="6"/>
      <c r="G393" s="6"/>
      <c r="H393" s="17">
        <f t="shared" si="55"/>
        <v>0.99652777777777779</v>
      </c>
      <c r="I393" s="7">
        <f>'RAW MONTHLY'!H393</f>
        <v>0.99652777777777779</v>
      </c>
      <c r="J393" s="8">
        <f>'RAW MONTHLY'!I393</f>
        <v>0.99930555555555556</v>
      </c>
      <c r="K393" s="235">
        <f t="shared" si="56"/>
        <v>0.99930555555555556</v>
      </c>
      <c r="L393" s="16">
        <f t="shared" si="57"/>
        <v>6.6666666666666666E-2</v>
      </c>
      <c r="M393" s="16">
        <f t="shared" si="58"/>
        <v>3</v>
      </c>
      <c r="N393" s="236" t="str">
        <f t="shared" si="59"/>
        <v>3.0</v>
      </c>
      <c r="O393" s="16" t="str">
        <f>'RAW MONTHLY'!K393</f>
        <v>3.0MW</v>
      </c>
      <c r="P393" s="16" t="str">
        <f t="shared" si="60"/>
        <v>0</v>
      </c>
      <c r="Q393" s="241">
        <f>'RAW MONTHLY'!L393</f>
        <v>0</v>
      </c>
      <c r="R393" s="247"/>
      <c r="S393" s="242">
        <f t="shared" si="61"/>
        <v>0</v>
      </c>
      <c r="T393" s="6"/>
    </row>
    <row r="394" spans="1:20" ht="30" customHeight="1">
      <c r="A394" s="229">
        <f>'RAW MONTHLY'!A394</f>
        <v>44243</v>
      </c>
      <c r="B394" s="230" t="str">
        <f>'RAW MONTHLY'!C394</f>
        <v>APETE 33KV</v>
      </c>
      <c r="C394" s="5" t="str">
        <f t="shared" si="54"/>
        <v/>
      </c>
      <c r="D394" s="5" t="str">
        <f>'RAW MONTHLY'!E394</f>
        <v>EDC L/S</v>
      </c>
      <c r="E394" s="5" t="str">
        <f t="shared" si="62"/>
        <v>L/S</v>
      </c>
      <c r="F394" s="6"/>
      <c r="G394" s="6"/>
      <c r="H394" s="17">
        <f t="shared" si="55"/>
        <v>0</v>
      </c>
      <c r="I394" s="7">
        <f>'RAW MONTHLY'!H394</f>
        <v>0</v>
      </c>
      <c r="J394" s="8">
        <f>'RAW MONTHLY'!I394</f>
        <v>0.23263888888888887</v>
      </c>
      <c r="K394" s="235">
        <f t="shared" si="56"/>
        <v>0.23263888888888887</v>
      </c>
      <c r="L394" s="16">
        <f t="shared" si="57"/>
        <v>5.583333333333333</v>
      </c>
      <c r="M394" s="16">
        <f t="shared" si="58"/>
        <v>4.5</v>
      </c>
      <c r="N394" s="236" t="str">
        <f t="shared" si="59"/>
        <v>4.5</v>
      </c>
      <c r="O394" s="16">
        <f>'RAW MONTHLY'!K394</f>
        <v>4.5</v>
      </c>
      <c r="P394" s="16" t="str">
        <f t="shared" si="60"/>
        <v>1</v>
      </c>
      <c r="Q394" s="241">
        <f>'RAW MONTHLY'!L394</f>
        <v>9306</v>
      </c>
      <c r="R394" s="248"/>
      <c r="S394" s="242">
        <f t="shared" si="61"/>
        <v>51958.5</v>
      </c>
      <c r="T394" s="6"/>
    </row>
    <row r="395" spans="1:20" ht="30" customHeight="1">
      <c r="A395" s="229">
        <f>'RAW MONTHLY'!A395</f>
        <v>44243</v>
      </c>
      <c r="B395" s="230" t="str">
        <f>'RAW MONTHLY'!C395</f>
        <v xml:space="preserve">SAMONDA 33KV </v>
      </c>
      <c r="C395" s="5" t="str">
        <f t="shared" si="54"/>
        <v/>
      </c>
      <c r="D395" s="5" t="str">
        <f>'RAW MONTHLY'!E395</f>
        <v>EDC F/O</v>
      </c>
      <c r="E395" s="5" t="str">
        <f t="shared" si="62"/>
        <v>EDC</v>
      </c>
      <c r="F395" s="6"/>
      <c r="G395" s="6"/>
      <c r="H395" s="17">
        <f t="shared" si="55"/>
        <v>0</v>
      </c>
      <c r="I395" s="7">
        <f>'RAW MONTHLY'!H395</f>
        <v>0</v>
      </c>
      <c r="J395" s="8">
        <f>'RAW MONTHLY'!I395</f>
        <v>0.62361111111111112</v>
      </c>
      <c r="K395" s="235">
        <f t="shared" si="56"/>
        <v>0.62361111111111112</v>
      </c>
      <c r="L395" s="16">
        <f t="shared" si="57"/>
        <v>14.966666666666667</v>
      </c>
      <c r="M395" s="16">
        <f t="shared" si="58"/>
        <v>0.3</v>
      </c>
      <c r="N395" s="236" t="str">
        <f t="shared" si="59"/>
        <v>0.3</v>
      </c>
      <c r="O395" s="16">
        <f>'RAW MONTHLY'!K395</f>
        <v>0.3</v>
      </c>
      <c r="P395" s="16" t="str">
        <f t="shared" si="60"/>
        <v>1</v>
      </c>
      <c r="Q395" s="241">
        <f>'RAW MONTHLY'!L395</f>
        <v>20</v>
      </c>
      <c r="R395" s="248"/>
      <c r="S395" s="242">
        <f t="shared" si="61"/>
        <v>299.33333333333331</v>
      </c>
      <c r="T395" s="6"/>
    </row>
    <row r="396" spans="1:20" ht="30" customHeight="1">
      <c r="A396" s="229">
        <f>'RAW MONTHLY'!A396</f>
        <v>44243</v>
      </c>
      <c r="B396" s="230" t="str">
        <f>'RAW MONTHLY'!C396</f>
        <v>MINISTER 33KV</v>
      </c>
      <c r="C396" s="5" t="str">
        <f t="shared" si="54"/>
        <v/>
      </c>
      <c r="D396" s="5" t="str">
        <f>'RAW MONTHLY'!E396</f>
        <v>EDC L/S</v>
      </c>
      <c r="E396" s="5" t="str">
        <f t="shared" si="62"/>
        <v>L/S</v>
      </c>
      <c r="F396" s="6"/>
      <c r="G396" s="6"/>
      <c r="H396" s="17">
        <f t="shared" si="55"/>
        <v>0</v>
      </c>
      <c r="I396" s="7">
        <f>'RAW MONTHLY'!H396</f>
        <v>0</v>
      </c>
      <c r="J396" s="8">
        <f>'RAW MONTHLY'!I396</f>
        <v>8.8888888888888892E-2</v>
      </c>
      <c r="K396" s="235">
        <f t="shared" si="56"/>
        <v>8.8888888888888892E-2</v>
      </c>
      <c r="L396" s="16">
        <f t="shared" si="57"/>
        <v>2.1333333333333333</v>
      </c>
      <c r="M396" s="16">
        <f t="shared" si="58"/>
        <v>0.1</v>
      </c>
      <c r="N396" s="236" t="str">
        <f t="shared" si="59"/>
        <v>0.1</v>
      </c>
      <c r="O396" s="16">
        <f>'RAW MONTHLY'!K396</f>
        <v>0.1</v>
      </c>
      <c r="P396" s="16" t="str">
        <f t="shared" si="60"/>
        <v>1</v>
      </c>
      <c r="Q396" s="241">
        <f>'RAW MONTHLY'!L396</f>
        <v>1065</v>
      </c>
      <c r="R396" s="248"/>
      <c r="S396" s="242">
        <f t="shared" si="61"/>
        <v>2272</v>
      </c>
      <c r="T396" s="6"/>
    </row>
    <row r="397" spans="1:20" ht="30" customHeight="1">
      <c r="A397" s="229">
        <f>'RAW MONTHLY'!A397</f>
        <v>44244</v>
      </c>
      <c r="B397" s="230" t="str">
        <f>'RAW MONTHLY'!C397</f>
        <v>ELEYELE 33KV</v>
      </c>
      <c r="C397" s="5" t="str">
        <f t="shared" si="54"/>
        <v>1</v>
      </c>
      <c r="D397" s="5" t="str">
        <f>'RAW MONTHLY'!E397</f>
        <v>EDC F/O</v>
      </c>
      <c r="E397" s="5" t="str">
        <f t="shared" si="62"/>
        <v>EDC</v>
      </c>
      <c r="F397" s="6"/>
      <c r="G397" s="6"/>
      <c r="H397" s="17">
        <f t="shared" si="55"/>
        <v>0.3979166666666667</v>
      </c>
      <c r="I397" s="7">
        <f>'RAW MONTHLY'!H397</f>
        <v>0.3979166666666667</v>
      </c>
      <c r="J397" s="8">
        <f>'RAW MONTHLY'!I397</f>
        <v>0.66319444444444442</v>
      </c>
      <c r="K397" s="235">
        <f t="shared" si="56"/>
        <v>0.66319444444444442</v>
      </c>
      <c r="L397" s="16">
        <f t="shared" si="57"/>
        <v>6.3666666666666671</v>
      </c>
      <c r="M397" s="16">
        <f t="shared" si="58"/>
        <v>9</v>
      </c>
      <c r="N397" s="236" t="str">
        <f t="shared" si="59"/>
        <v>9</v>
      </c>
      <c r="O397" s="16">
        <f>'RAW MONTHLY'!K397</f>
        <v>9</v>
      </c>
      <c r="P397" s="16" t="str">
        <f t="shared" si="60"/>
        <v>1</v>
      </c>
      <c r="Q397" s="241">
        <f>'RAW MONTHLY'!L397</f>
        <v>33</v>
      </c>
      <c r="R397" s="248"/>
      <c r="S397" s="242">
        <f t="shared" si="61"/>
        <v>210.10000000000002</v>
      </c>
      <c r="T397" s="6"/>
    </row>
    <row r="398" spans="1:20" ht="30" customHeight="1">
      <c r="A398" s="229">
        <f>'RAW MONTHLY'!A398</f>
        <v>44244</v>
      </c>
      <c r="B398" s="230" t="str">
        <f>'RAW MONTHLY'!C398</f>
        <v>APETE 33KV</v>
      </c>
      <c r="C398" s="5" t="str">
        <f t="shared" si="54"/>
        <v>1</v>
      </c>
      <c r="D398" s="5" t="str">
        <f>'RAW MONTHLY'!E398</f>
        <v>EDC L/S</v>
      </c>
      <c r="E398" s="5" t="str">
        <f t="shared" si="62"/>
        <v>L/S</v>
      </c>
      <c r="F398" s="6"/>
      <c r="G398" s="6"/>
      <c r="H398" s="17">
        <f t="shared" si="55"/>
        <v>0.3979166666666667</v>
      </c>
      <c r="I398" s="7">
        <f>'RAW MONTHLY'!H398</f>
        <v>0.3979166666666667</v>
      </c>
      <c r="J398" s="8">
        <f>'RAW MONTHLY'!I398</f>
        <v>0.97083333333333333</v>
      </c>
      <c r="K398" s="235">
        <f t="shared" si="56"/>
        <v>0.97083333333333333</v>
      </c>
      <c r="L398" s="16">
        <f t="shared" si="57"/>
        <v>13.75</v>
      </c>
      <c r="M398" s="16">
        <f t="shared" si="58"/>
        <v>4.5</v>
      </c>
      <c r="N398" s="236" t="str">
        <f t="shared" si="59"/>
        <v>4.5</v>
      </c>
      <c r="O398" s="16">
        <f>'RAW MONTHLY'!K398</f>
        <v>4.5</v>
      </c>
      <c r="P398" s="16" t="str">
        <f t="shared" si="60"/>
        <v>1</v>
      </c>
      <c r="Q398" s="241">
        <f>'RAW MONTHLY'!L398</f>
        <v>9306</v>
      </c>
      <c r="R398" s="247"/>
      <c r="S398" s="242">
        <f t="shared" si="61"/>
        <v>127957.5</v>
      </c>
      <c r="T398" s="6"/>
    </row>
    <row r="399" spans="1:20" ht="30" customHeight="1">
      <c r="A399" s="229">
        <f>'RAW MONTHLY'!A399</f>
        <v>44244</v>
      </c>
      <c r="B399" s="230" t="str">
        <f>'RAW MONTHLY'!C399</f>
        <v>AGODI 2 33KV</v>
      </c>
      <c r="C399" s="5" t="str">
        <f t="shared" si="54"/>
        <v>1</v>
      </c>
      <c r="D399" s="5" t="str">
        <f>'RAW MONTHLY'!E399</f>
        <v>TCN P/O</v>
      </c>
      <c r="E399" s="5" t="str">
        <f t="shared" si="62"/>
        <v>P/O</v>
      </c>
      <c r="F399" s="6"/>
      <c r="G399" s="6"/>
      <c r="H399" s="17">
        <f t="shared" si="55"/>
        <v>0.48680555555555555</v>
      </c>
      <c r="I399" s="7">
        <f>'RAW MONTHLY'!H399</f>
        <v>0.48680555555555555</v>
      </c>
      <c r="J399" s="8">
        <f>'RAW MONTHLY'!I399</f>
        <v>0.71458333333333324</v>
      </c>
      <c r="K399" s="235">
        <f t="shared" si="56"/>
        <v>0.71458333333333324</v>
      </c>
      <c r="L399" s="16">
        <f t="shared" si="57"/>
        <v>5.4666666666666668</v>
      </c>
      <c r="M399" s="16">
        <f t="shared" si="58"/>
        <v>17</v>
      </c>
      <c r="N399" s="236" t="str">
        <f t="shared" si="59"/>
        <v>17</v>
      </c>
      <c r="O399" s="16">
        <f>'RAW MONTHLY'!K399</f>
        <v>17</v>
      </c>
      <c r="P399" s="16" t="str">
        <f t="shared" si="60"/>
        <v>1</v>
      </c>
      <c r="Q399" s="241">
        <f>'RAW MONTHLY'!L399</f>
        <v>6</v>
      </c>
      <c r="R399" s="247"/>
      <c r="S399" s="242">
        <f t="shared" si="61"/>
        <v>32.799999999999997</v>
      </c>
      <c r="T399" s="6"/>
    </row>
    <row r="400" spans="1:20" ht="30" customHeight="1">
      <c r="A400" s="229">
        <f>'RAW MONTHLY'!A400</f>
        <v>44244</v>
      </c>
      <c r="B400" s="230" t="str">
        <f>'RAW MONTHLY'!C400</f>
        <v>MINISTER 33KV</v>
      </c>
      <c r="C400" s="5" t="str">
        <f t="shared" si="54"/>
        <v>1</v>
      </c>
      <c r="D400" s="5" t="str">
        <f>'RAW MONTHLY'!E400</f>
        <v>TCN P/O</v>
      </c>
      <c r="E400" s="5" t="str">
        <f t="shared" si="62"/>
        <v>P/O</v>
      </c>
      <c r="F400" s="6"/>
      <c r="G400" s="6"/>
      <c r="H400" s="17">
        <f t="shared" si="55"/>
        <v>0.48680555555555555</v>
      </c>
      <c r="I400" s="7">
        <f>'RAW MONTHLY'!H400</f>
        <v>0.48680555555555555</v>
      </c>
      <c r="J400" s="8">
        <f>'RAW MONTHLY'!I400</f>
        <v>0.72499999999999998</v>
      </c>
      <c r="K400" s="235">
        <f t="shared" si="56"/>
        <v>0.72499999999999998</v>
      </c>
      <c r="L400" s="16">
        <f t="shared" si="57"/>
        <v>5.7166666666666668</v>
      </c>
      <c r="M400" s="16">
        <f t="shared" si="58"/>
        <v>0.08</v>
      </c>
      <c r="N400" s="236" t="str">
        <f t="shared" si="59"/>
        <v>0.08</v>
      </c>
      <c r="O400" s="16">
        <f>'RAW MONTHLY'!K400</f>
        <v>0.08</v>
      </c>
      <c r="P400" s="16" t="str">
        <f t="shared" si="60"/>
        <v>1</v>
      </c>
      <c r="Q400" s="241">
        <f>'RAW MONTHLY'!L400</f>
        <v>1065</v>
      </c>
      <c r="R400" s="248"/>
      <c r="S400" s="242">
        <f t="shared" si="61"/>
        <v>6088.25</v>
      </c>
      <c r="T400" s="43"/>
    </row>
    <row r="401" spans="1:20" ht="30" customHeight="1">
      <c r="A401" s="229">
        <f>'RAW MONTHLY'!A401</f>
        <v>44244</v>
      </c>
      <c r="B401" s="230" t="str">
        <f>'RAW MONTHLY'!C401</f>
        <v>FAN MILK 33KV</v>
      </c>
      <c r="C401" s="5" t="str">
        <f t="shared" si="54"/>
        <v>1</v>
      </c>
      <c r="D401" s="5" t="str">
        <f>'RAW MONTHLY'!E401</f>
        <v>TCN P/O</v>
      </c>
      <c r="E401" s="5" t="str">
        <f t="shared" si="62"/>
        <v>P/O</v>
      </c>
      <c r="F401" s="6"/>
      <c r="G401" s="6"/>
      <c r="H401" s="17">
        <f t="shared" si="55"/>
        <v>0.48680555555555555</v>
      </c>
      <c r="I401" s="7">
        <f>'RAW MONTHLY'!H401</f>
        <v>0.48680555555555555</v>
      </c>
      <c r="J401" s="8">
        <f>'RAW MONTHLY'!I401</f>
        <v>0.71388888888888891</v>
      </c>
      <c r="K401" s="235">
        <f t="shared" si="56"/>
        <v>0.71388888888888891</v>
      </c>
      <c r="L401" s="16">
        <f t="shared" si="57"/>
        <v>5.45</v>
      </c>
      <c r="M401" s="16">
        <f t="shared" si="58"/>
        <v>1.5</v>
      </c>
      <c r="N401" s="236" t="str">
        <f t="shared" si="59"/>
        <v>1.5</v>
      </c>
      <c r="O401" s="16">
        <f>'RAW MONTHLY'!K401</f>
        <v>1.5</v>
      </c>
      <c r="P401" s="16" t="str">
        <f t="shared" si="60"/>
        <v>1</v>
      </c>
      <c r="Q401" s="241">
        <f>'RAW MONTHLY'!L401</f>
        <v>1</v>
      </c>
      <c r="R401" s="248"/>
      <c r="S401" s="242">
        <f t="shared" si="61"/>
        <v>5.45</v>
      </c>
      <c r="T401" s="44"/>
    </row>
    <row r="402" spans="1:20" s="46" customFormat="1" ht="30" customHeight="1">
      <c r="A402" s="229">
        <f>'RAW MONTHLY'!A402</f>
        <v>44244</v>
      </c>
      <c r="B402" s="230" t="str">
        <f>'RAW MONTHLY'!C402</f>
        <v>T-2A 15MVA @ JERICHO</v>
      </c>
      <c r="C402" s="5" t="str">
        <f t="shared" si="54"/>
        <v>1</v>
      </c>
      <c r="D402" s="5" t="str">
        <f>'RAW MONTHLY'!E402</f>
        <v>GEN S/C</v>
      </c>
      <c r="E402" s="5" t="str">
        <f t="shared" si="62"/>
        <v>F/O</v>
      </c>
      <c r="F402" s="5"/>
      <c r="G402" s="5"/>
      <c r="H402" s="17">
        <f t="shared" si="55"/>
        <v>0.5805555555555556</v>
      </c>
      <c r="I402" s="7">
        <f>'RAW MONTHLY'!H402</f>
        <v>0.5805555555555556</v>
      </c>
      <c r="J402" s="8">
        <f>'RAW MONTHLY'!I402</f>
        <v>0.62291666666666667</v>
      </c>
      <c r="K402" s="235">
        <f t="shared" si="56"/>
        <v>0.62291666666666667</v>
      </c>
      <c r="L402" s="16">
        <f t="shared" si="57"/>
        <v>1.0166666666666666</v>
      </c>
      <c r="M402" s="16">
        <f t="shared" si="58"/>
        <v>3.4</v>
      </c>
      <c r="N402" s="236" t="str">
        <f t="shared" si="59"/>
        <v>3.4</v>
      </c>
      <c r="O402" s="16">
        <f>'RAW MONTHLY'!K402</f>
        <v>3.4</v>
      </c>
      <c r="P402" s="16" t="str">
        <f t="shared" si="60"/>
        <v>1</v>
      </c>
      <c r="Q402" s="241">
        <f>'RAW MONTHLY'!L402</f>
        <v>7882</v>
      </c>
      <c r="R402" s="249"/>
      <c r="S402" s="242">
        <f t="shared" si="61"/>
        <v>8013.3666666666659</v>
      </c>
      <c r="T402" s="30"/>
    </row>
    <row r="403" spans="1:20" ht="30" customHeight="1">
      <c r="A403" s="229">
        <f>'RAW MONTHLY'!A403</f>
        <v>44244</v>
      </c>
      <c r="B403" s="230" t="str">
        <f>'RAW MONTHLY'!C403</f>
        <v>T-2B 15MVA @ JERICHO</v>
      </c>
      <c r="C403" s="5" t="str">
        <f t="shared" si="54"/>
        <v>1</v>
      </c>
      <c r="D403" s="5" t="str">
        <f>'RAW MONTHLY'!E403</f>
        <v>GEN S/C</v>
      </c>
      <c r="E403" s="5" t="str">
        <f t="shared" si="62"/>
        <v>F/O</v>
      </c>
      <c r="F403" s="5"/>
      <c r="G403" s="5"/>
      <c r="H403" s="17">
        <f t="shared" si="55"/>
        <v>0.5805555555555556</v>
      </c>
      <c r="I403" s="7">
        <f>'RAW MONTHLY'!H403</f>
        <v>0.5805555555555556</v>
      </c>
      <c r="J403" s="8">
        <f>'RAW MONTHLY'!I403</f>
        <v>0.62291666666666667</v>
      </c>
      <c r="K403" s="235">
        <f t="shared" si="56"/>
        <v>0.62291666666666667</v>
      </c>
      <c r="L403" s="16">
        <f t="shared" si="57"/>
        <v>1.0166666666666666</v>
      </c>
      <c r="M403" s="16">
        <f t="shared" si="58"/>
        <v>5.0999999999999996</v>
      </c>
      <c r="N403" s="236" t="str">
        <f t="shared" si="59"/>
        <v>5.1</v>
      </c>
      <c r="O403" s="16">
        <f>'RAW MONTHLY'!K403</f>
        <v>5.0999999999999996</v>
      </c>
      <c r="P403" s="16" t="str">
        <f t="shared" si="60"/>
        <v>1</v>
      </c>
      <c r="Q403" s="241">
        <f>'RAW MONTHLY'!L403</f>
        <v>1948</v>
      </c>
      <c r="R403" s="249"/>
      <c r="S403" s="242">
        <f t="shared" si="61"/>
        <v>1980.4666666666665</v>
      </c>
      <c r="T403" s="30"/>
    </row>
    <row r="404" spans="1:20" ht="30" customHeight="1">
      <c r="A404" s="229">
        <f>'RAW MONTHLY'!A404</f>
        <v>44244</v>
      </c>
      <c r="B404" s="230" t="str">
        <f>'RAW MONTHLY'!C404</f>
        <v>IYAGANKU 33KV</v>
      </c>
      <c r="C404" s="5" t="str">
        <f t="shared" si="54"/>
        <v>1</v>
      </c>
      <c r="D404" s="5" t="str">
        <f>'RAW MONTHLY'!E404</f>
        <v>GEN S/C</v>
      </c>
      <c r="E404" s="5" t="str">
        <f t="shared" si="62"/>
        <v>F/O</v>
      </c>
      <c r="F404" s="5"/>
      <c r="G404" s="5"/>
      <c r="H404" s="17">
        <f t="shared" si="55"/>
        <v>0.5805555555555556</v>
      </c>
      <c r="I404" s="7">
        <f>'RAW MONTHLY'!H404</f>
        <v>0.5805555555555556</v>
      </c>
      <c r="J404" s="8">
        <f>'RAW MONTHLY'!I404</f>
        <v>0.62569444444444444</v>
      </c>
      <c r="K404" s="235">
        <f t="shared" si="56"/>
        <v>0.62569444444444444</v>
      </c>
      <c r="L404" s="16">
        <f t="shared" si="57"/>
        <v>1.0833333333333333</v>
      </c>
      <c r="M404" s="16">
        <f t="shared" si="58"/>
        <v>4.0999999999999996</v>
      </c>
      <c r="N404" s="236" t="str">
        <f t="shared" si="59"/>
        <v>4.1</v>
      </c>
      <c r="O404" s="16">
        <f>'RAW MONTHLY'!K404</f>
        <v>4.0999999999999996</v>
      </c>
      <c r="P404" s="16" t="str">
        <f t="shared" si="60"/>
        <v>1</v>
      </c>
      <c r="Q404" s="241">
        <f>'RAW MONTHLY'!L404</f>
        <v>2</v>
      </c>
      <c r="R404" s="249"/>
      <c r="S404" s="242">
        <f t="shared" si="61"/>
        <v>2.1666666666666665</v>
      </c>
      <c r="T404" s="30"/>
    </row>
    <row r="405" spans="1:20" ht="30" customHeight="1">
      <c r="A405" s="229" t="str">
        <f>'RAW MONTHLY'!A405</f>
        <v>19/1/2021</v>
      </c>
      <c r="B405" s="230" t="str">
        <f>'RAW MONTHLY'!C405</f>
        <v>INDUSTRIAL 33KV</v>
      </c>
      <c r="C405" s="5" t="str">
        <f t="shared" si="54"/>
        <v>1</v>
      </c>
      <c r="D405" s="5" t="str">
        <f>'RAW MONTHLY'!E405</f>
        <v>EDC F/O</v>
      </c>
      <c r="E405" s="5" t="str">
        <f t="shared" si="62"/>
        <v>EDC</v>
      </c>
      <c r="F405" s="5"/>
      <c r="G405" s="5"/>
      <c r="H405" s="17">
        <f t="shared" si="55"/>
        <v>0.61944444444444446</v>
      </c>
      <c r="I405" s="7">
        <f>'RAW MONTHLY'!H405</f>
        <v>0.61944444444444446</v>
      </c>
      <c r="J405" s="8">
        <f>'RAW MONTHLY'!I405</f>
        <v>0.62361111111111112</v>
      </c>
      <c r="K405" s="235">
        <f t="shared" si="56"/>
        <v>0.62361111111111112</v>
      </c>
      <c r="L405" s="16">
        <f t="shared" si="57"/>
        <v>0.1</v>
      </c>
      <c r="M405" s="16">
        <f t="shared" si="58"/>
        <v>5</v>
      </c>
      <c r="N405" s="236" t="str">
        <f t="shared" si="59"/>
        <v>5</v>
      </c>
      <c r="O405" s="16">
        <f>'RAW MONTHLY'!K405</f>
        <v>5</v>
      </c>
      <c r="P405" s="16" t="str">
        <f t="shared" si="60"/>
        <v>1</v>
      </c>
      <c r="Q405" s="241">
        <f>'RAW MONTHLY'!L405</f>
        <v>25</v>
      </c>
      <c r="R405" s="249"/>
      <c r="S405" s="242">
        <f t="shared" si="61"/>
        <v>2.5</v>
      </c>
      <c r="T405" s="30"/>
    </row>
    <row r="406" spans="1:20" ht="30" customHeight="1">
      <c r="A406" s="229" t="str">
        <f>'RAW MONTHLY'!A406</f>
        <v>19/1/2021</v>
      </c>
      <c r="B406" s="230" t="str">
        <f>'RAW MONTHLY'!C406</f>
        <v>INTERCHANGE 33KV</v>
      </c>
      <c r="C406" s="5" t="str">
        <f t="shared" si="54"/>
        <v>1</v>
      </c>
      <c r="D406" s="5" t="str">
        <f>'RAW MONTHLY'!E406</f>
        <v>EDC F/O</v>
      </c>
      <c r="E406" s="5" t="str">
        <f t="shared" si="62"/>
        <v>EDC</v>
      </c>
      <c r="F406" s="5"/>
      <c r="G406" s="5"/>
      <c r="H406" s="17">
        <f t="shared" si="55"/>
        <v>0.66527777777777775</v>
      </c>
      <c r="I406" s="7">
        <f>'RAW MONTHLY'!H406</f>
        <v>0.66527777777777775</v>
      </c>
      <c r="J406" s="8">
        <f>'RAW MONTHLY'!I406</f>
        <v>0.67361111111111116</v>
      </c>
      <c r="K406" s="235">
        <f t="shared" si="56"/>
        <v>0.67361111111111116</v>
      </c>
      <c r="L406" s="16">
        <f t="shared" si="57"/>
        <v>0.2</v>
      </c>
      <c r="M406" s="16">
        <f t="shared" si="58"/>
        <v>14</v>
      </c>
      <c r="N406" s="236" t="str">
        <f t="shared" si="59"/>
        <v>14</v>
      </c>
      <c r="O406" s="16">
        <f>'RAW MONTHLY'!K406</f>
        <v>14</v>
      </c>
      <c r="P406" s="16" t="str">
        <f t="shared" si="60"/>
        <v>1</v>
      </c>
      <c r="Q406" s="241">
        <f>'RAW MONTHLY'!L406</f>
        <v>492</v>
      </c>
      <c r="R406" s="249"/>
      <c r="S406" s="242">
        <f t="shared" si="61"/>
        <v>98.4</v>
      </c>
      <c r="T406" s="37"/>
    </row>
    <row r="407" spans="1:20" ht="30" customHeight="1">
      <c r="A407" s="229" t="str">
        <f>'RAW MONTHLY'!A407</f>
        <v>19/1/2021</v>
      </c>
      <c r="B407" s="230" t="str">
        <f>'RAW MONTHLY'!C407</f>
        <v>ROM 33KV</v>
      </c>
      <c r="C407" s="5" t="str">
        <f t="shared" si="54"/>
        <v>1</v>
      </c>
      <c r="D407" s="5" t="str">
        <f>'RAW MONTHLY'!E407</f>
        <v>EDC F/O</v>
      </c>
      <c r="E407" s="5" t="str">
        <f t="shared" si="62"/>
        <v>EDC</v>
      </c>
      <c r="F407" s="5"/>
      <c r="G407" s="5"/>
      <c r="H407" s="17">
        <f t="shared" si="55"/>
        <v>0.66527777777777775</v>
      </c>
      <c r="I407" s="7">
        <f>'RAW MONTHLY'!H407</f>
        <v>0.66527777777777775</v>
      </c>
      <c r="J407" s="8">
        <f>'RAW MONTHLY'!I407</f>
        <v>0.67708333333333337</v>
      </c>
      <c r="K407" s="235">
        <f t="shared" si="56"/>
        <v>0.67708333333333337</v>
      </c>
      <c r="L407" s="16">
        <f t="shared" si="57"/>
        <v>0.28333333333333333</v>
      </c>
      <c r="M407" s="16">
        <f t="shared" si="58"/>
        <v>0</v>
      </c>
      <c r="N407" s="236" t="str">
        <f t="shared" si="59"/>
        <v>0</v>
      </c>
      <c r="O407" s="16">
        <f>'RAW MONTHLY'!K407</f>
        <v>0</v>
      </c>
      <c r="P407" s="16" t="str">
        <f t="shared" si="60"/>
        <v>1</v>
      </c>
      <c r="Q407" s="241">
        <f>'RAW MONTHLY'!L407</f>
        <v>14</v>
      </c>
      <c r="R407" s="249"/>
      <c r="S407" s="242">
        <f t="shared" si="61"/>
        <v>3.9666666666666668</v>
      </c>
      <c r="T407" s="37"/>
    </row>
    <row r="408" spans="1:20" ht="30" customHeight="1">
      <c r="A408" s="229">
        <f>'RAW MONTHLY'!A408</f>
        <v>44245</v>
      </c>
      <c r="B408" s="230" t="str">
        <f>'RAW MONTHLY'!C408</f>
        <v>APETE 33KV</v>
      </c>
      <c r="C408" s="5" t="str">
        <f t="shared" si="54"/>
        <v/>
      </c>
      <c r="D408" s="5" t="str">
        <f>'RAW MONTHLY'!E408</f>
        <v>EDC F/O</v>
      </c>
      <c r="E408" s="5" t="str">
        <f t="shared" si="62"/>
        <v>EDC</v>
      </c>
      <c r="F408" s="5"/>
      <c r="G408" s="5"/>
      <c r="H408" s="17">
        <f t="shared" si="55"/>
        <v>0</v>
      </c>
      <c r="I408" s="7">
        <f>'RAW MONTHLY'!H408</f>
        <v>0</v>
      </c>
      <c r="J408" s="8">
        <f>'RAW MONTHLY'!I408</f>
        <v>0.29583333333333334</v>
      </c>
      <c r="K408" s="235">
        <f t="shared" si="56"/>
        <v>0.29583333333333334</v>
      </c>
      <c r="L408" s="16">
        <f t="shared" si="57"/>
        <v>7.1</v>
      </c>
      <c r="M408" s="16">
        <f t="shared" si="58"/>
        <v>9</v>
      </c>
      <c r="N408" s="236" t="str">
        <f t="shared" si="59"/>
        <v>9</v>
      </c>
      <c r="O408" s="16">
        <f>'RAW MONTHLY'!K408</f>
        <v>9</v>
      </c>
      <c r="P408" s="16" t="str">
        <f t="shared" si="60"/>
        <v>1</v>
      </c>
      <c r="Q408" s="241">
        <f>'RAW MONTHLY'!L408</f>
        <v>0</v>
      </c>
      <c r="R408" s="249"/>
      <c r="S408" s="242">
        <f t="shared" si="61"/>
        <v>0</v>
      </c>
      <c r="T408" s="37"/>
    </row>
    <row r="409" spans="1:20" ht="30" customHeight="1">
      <c r="A409" s="229">
        <f>'RAW MONTHLY'!A409</f>
        <v>44245</v>
      </c>
      <c r="B409" s="230" t="str">
        <f>'RAW MONTHLY'!C409</f>
        <v>AGODI 2 33KV</v>
      </c>
      <c r="C409" s="5" t="str">
        <f t="shared" si="54"/>
        <v/>
      </c>
      <c r="D409" s="5" t="str">
        <f>'RAW MONTHLY'!E409</f>
        <v>EDC F/O</v>
      </c>
      <c r="E409" s="5" t="str">
        <f t="shared" si="62"/>
        <v>EDC</v>
      </c>
      <c r="F409" s="6"/>
      <c r="G409" s="5"/>
      <c r="H409" s="17">
        <f t="shared" si="55"/>
        <v>0</v>
      </c>
      <c r="I409" s="7">
        <f>'RAW MONTHLY'!H409</f>
        <v>0</v>
      </c>
      <c r="J409" s="8">
        <f>'RAW MONTHLY'!I409</f>
        <v>0.62708333333333333</v>
      </c>
      <c r="K409" s="235">
        <f t="shared" si="56"/>
        <v>0.62708333333333333</v>
      </c>
      <c r="L409" s="16">
        <f t="shared" si="57"/>
        <v>15.05</v>
      </c>
      <c r="M409" s="16">
        <f t="shared" si="58"/>
        <v>15.9</v>
      </c>
      <c r="N409" s="236" t="str">
        <f t="shared" si="59"/>
        <v>15.9</v>
      </c>
      <c r="O409" s="16">
        <f>'RAW MONTHLY'!K409</f>
        <v>15.9</v>
      </c>
      <c r="P409" s="16" t="str">
        <f t="shared" si="60"/>
        <v>1</v>
      </c>
      <c r="Q409" s="241">
        <f>'RAW MONTHLY'!L409</f>
        <v>0</v>
      </c>
      <c r="R409" s="241"/>
      <c r="S409" s="242">
        <f t="shared" si="61"/>
        <v>0</v>
      </c>
      <c r="T409" s="27"/>
    </row>
    <row r="410" spans="1:20" ht="30" customHeight="1">
      <c r="A410" s="229">
        <f>'RAW MONTHLY'!A410</f>
        <v>44245</v>
      </c>
      <c r="B410" s="230" t="str">
        <f>'RAW MONTHLY'!C410</f>
        <v>MINISTER 33KV</v>
      </c>
      <c r="C410" s="5" t="str">
        <f t="shared" si="54"/>
        <v/>
      </c>
      <c r="D410" s="5" t="str">
        <f>'RAW MONTHLY'!E410</f>
        <v>EDC F/O</v>
      </c>
      <c r="E410" s="5" t="str">
        <f t="shared" si="62"/>
        <v>EDC</v>
      </c>
      <c r="F410" s="6"/>
      <c r="G410" s="5"/>
      <c r="H410" s="17">
        <f t="shared" si="55"/>
        <v>0</v>
      </c>
      <c r="I410" s="7">
        <f>'RAW MONTHLY'!H410</f>
        <v>0</v>
      </c>
      <c r="J410" s="8">
        <f>'RAW MONTHLY'!I410</f>
        <v>0.99930555555555556</v>
      </c>
      <c r="K410" s="235">
        <f t="shared" si="56"/>
        <v>0.99930555555555556</v>
      </c>
      <c r="L410" s="16">
        <f t="shared" si="57"/>
        <v>23.983333333333334</v>
      </c>
      <c r="M410" s="16">
        <f t="shared" si="58"/>
        <v>0.09</v>
      </c>
      <c r="N410" s="236" t="str">
        <f t="shared" si="59"/>
        <v>0.09</v>
      </c>
      <c r="O410" s="16">
        <f>'RAW MONTHLY'!K410</f>
        <v>0.09</v>
      </c>
      <c r="P410" s="16" t="str">
        <f t="shared" si="60"/>
        <v>0</v>
      </c>
      <c r="Q410" s="241">
        <f>'RAW MONTHLY'!L410</f>
        <v>0</v>
      </c>
      <c r="R410" s="241"/>
      <c r="S410" s="242">
        <f t="shared" si="61"/>
        <v>0</v>
      </c>
      <c r="T410" s="29"/>
    </row>
    <row r="411" spans="1:20" ht="30" customHeight="1">
      <c r="A411" s="229">
        <f>'RAW MONTHLY'!A411</f>
        <v>44245</v>
      </c>
      <c r="B411" s="230" t="str">
        <f>'RAW MONTHLY'!C411</f>
        <v>SAMONDA  33KV</v>
      </c>
      <c r="C411" s="5" t="str">
        <f t="shared" si="54"/>
        <v>1</v>
      </c>
      <c r="D411" s="5" t="str">
        <f>'RAW MONTHLY'!E411</f>
        <v>EDC P/O</v>
      </c>
      <c r="E411" s="5" t="str">
        <f t="shared" si="62"/>
        <v>EDC</v>
      </c>
      <c r="F411" s="6"/>
      <c r="G411" s="5"/>
      <c r="H411" s="17">
        <f t="shared" si="55"/>
        <v>0.45763888888888887</v>
      </c>
      <c r="I411" s="7">
        <f>'RAW MONTHLY'!H411</f>
        <v>0.45763888888888887</v>
      </c>
      <c r="J411" s="8">
        <f>'RAW MONTHLY'!I411</f>
        <v>0.53125</v>
      </c>
      <c r="K411" s="235">
        <f t="shared" si="56"/>
        <v>0.53125</v>
      </c>
      <c r="L411" s="16">
        <f t="shared" si="57"/>
        <v>1.7666666666666666</v>
      </c>
      <c r="M411" s="16">
        <f t="shared" si="58"/>
        <v>0.09</v>
      </c>
      <c r="N411" s="236" t="str">
        <f t="shared" si="59"/>
        <v>0.09</v>
      </c>
      <c r="O411" s="16">
        <f>'RAW MONTHLY'!K411</f>
        <v>0.09</v>
      </c>
      <c r="P411" s="16" t="str">
        <f t="shared" si="60"/>
        <v>1</v>
      </c>
      <c r="Q411" s="241">
        <f>'RAW MONTHLY'!L411</f>
        <v>0</v>
      </c>
      <c r="R411" s="241"/>
      <c r="S411" s="242">
        <f t="shared" si="61"/>
        <v>0</v>
      </c>
      <c r="T411" s="42"/>
    </row>
    <row r="412" spans="1:20" ht="30" customHeight="1">
      <c r="A412" s="229">
        <f>'RAW MONTHLY'!A412</f>
        <v>44246</v>
      </c>
      <c r="B412" s="230" t="str">
        <f>'RAW MONTHLY'!C412</f>
        <v>AGODI 2 33KV</v>
      </c>
      <c r="C412" s="5" t="str">
        <f t="shared" si="54"/>
        <v>1</v>
      </c>
      <c r="D412" s="5" t="str">
        <f>'RAW MONTHLY'!E412</f>
        <v>EDC F/O</v>
      </c>
      <c r="E412" s="5" t="str">
        <f t="shared" si="62"/>
        <v>EDC</v>
      </c>
      <c r="F412" s="6"/>
      <c r="G412" s="5"/>
      <c r="H412" s="17">
        <f t="shared" si="55"/>
        <v>0.62708333333333333</v>
      </c>
      <c r="I412" s="7">
        <f>'RAW MONTHLY'!H412</f>
        <v>0.62708333333333333</v>
      </c>
      <c r="J412" s="8">
        <f>'RAW MONTHLY'!I412</f>
        <v>0.77013888888888893</v>
      </c>
      <c r="K412" s="235">
        <f t="shared" si="56"/>
        <v>0.77013888888888893</v>
      </c>
      <c r="L412" s="16">
        <f t="shared" si="57"/>
        <v>3.4333333333333336</v>
      </c>
      <c r="M412" s="16">
        <f t="shared" si="58"/>
        <v>15.9</v>
      </c>
      <c r="N412" s="236" t="str">
        <f t="shared" si="59"/>
        <v>15.9</v>
      </c>
      <c r="O412" s="16">
        <f>'RAW MONTHLY'!K412</f>
        <v>15.9</v>
      </c>
      <c r="P412" s="16" t="str">
        <f t="shared" si="60"/>
        <v>1</v>
      </c>
      <c r="Q412" s="241">
        <f>'RAW MONTHLY'!L412</f>
        <v>0</v>
      </c>
      <c r="R412" s="241"/>
      <c r="S412" s="242">
        <f t="shared" si="61"/>
        <v>0</v>
      </c>
      <c r="T412" s="42"/>
    </row>
    <row r="413" spans="1:20" ht="30" customHeight="1">
      <c r="A413" s="229">
        <f>'RAW MONTHLY'!A413</f>
        <v>44246</v>
      </c>
      <c r="B413" s="230" t="str">
        <f>'RAW MONTHLY'!C413</f>
        <v>APETE 33KV</v>
      </c>
      <c r="C413" s="5" t="str">
        <f t="shared" si="54"/>
        <v>1</v>
      </c>
      <c r="D413" s="5" t="str">
        <f>'RAW MONTHLY'!E413</f>
        <v>EDC L/S</v>
      </c>
      <c r="E413" s="5" t="str">
        <f t="shared" si="62"/>
        <v>L/S</v>
      </c>
      <c r="F413" s="6"/>
      <c r="G413" s="5"/>
      <c r="H413" s="17">
        <f t="shared" si="55"/>
        <v>0.63055555555555554</v>
      </c>
      <c r="I413" s="7">
        <f>'RAW MONTHLY'!H413</f>
        <v>0.63055555555555554</v>
      </c>
      <c r="J413" s="8">
        <f>'RAW MONTHLY'!I413</f>
        <v>0.99930555555555556</v>
      </c>
      <c r="K413" s="235">
        <f t="shared" si="56"/>
        <v>0.99930555555555556</v>
      </c>
      <c r="L413" s="16">
        <f t="shared" si="57"/>
        <v>8.85</v>
      </c>
      <c r="M413" s="16">
        <f t="shared" si="58"/>
        <v>9</v>
      </c>
      <c r="N413" s="236" t="str">
        <f t="shared" si="59"/>
        <v>9</v>
      </c>
      <c r="O413" s="16">
        <f>'RAW MONTHLY'!K413</f>
        <v>9</v>
      </c>
      <c r="P413" s="16" t="str">
        <f t="shared" si="60"/>
        <v>0</v>
      </c>
      <c r="Q413" s="241">
        <f>'RAW MONTHLY'!L413</f>
        <v>0</v>
      </c>
      <c r="R413" s="241"/>
      <c r="S413" s="242">
        <f t="shared" si="61"/>
        <v>0</v>
      </c>
      <c r="T413" s="20"/>
    </row>
    <row r="414" spans="1:20" ht="30" customHeight="1">
      <c r="A414" s="229">
        <f>'RAW MONTHLY'!A414</f>
        <v>44246</v>
      </c>
      <c r="B414" s="230" t="str">
        <f>'RAW MONTHLY'!C414</f>
        <v>AGODI 2 33KV</v>
      </c>
      <c r="C414" s="5" t="str">
        <f t="shared" si="54"/>
        <v>1</v>
      </c>
      <c r="D414" s="5" t="str">
        <f>'RAW MONTHLY'!E414</f>
        <v>EDC F/O</v>
      </c>
      <c r="E414" s="5" t="str">
        <f t="shared" si="62"/>
        <v>EDC</v>
      </c>
      <c r="F414" s="6"/>
      <c r="G414" s="6"/>
      <c r="H414" s="17">
        <f t="shared" si="55"/>
        <v>0.77013888888888893</v>
      </c>
      <c r="I414" s="7">
        <f>'RAW MONTHLY'!H414</f>
        <v>0.77013888888888893</v>
      </c>
      <c r="J414" s="8">
        <f>'RAW MONTHLY'!I414</f>
        <v>0.99930555555555556</v>
      </c>
      <c r="K414" s="235">
        <f t="shared" si="56"/>
        <v>0.99930555555555556</v>
      </c>
      <c r="L414" s="16">
        <f t="shared" si="57"/>
        <v>5.5</v>
      </c>
      <c r="M414" s="16">
        <f t="shared" si="58"/>
        <v>15.9</v>
      </c>
      <c r="N414" s="236" t="str">
        <f t="shared" si="59"/>
        <v>15.9</v>
      </c>
      <c r="O414" s="16">
        <f>'RAW MONTHLY'!K414</f>
        <v>15.9</v>
      </c>
      <c r="P414" s="16" t="str">
        <f t="shared" si="60"/>
        <v>0</v>
      </c>
      <c r="Q414" s="241">
        <f>'RAW MONTHLY'!L414</f>
        <v>0</v>
      </c>
      <c r="R414" s="248"/>
      <c r="S414" s="242">
        <f t="shared" si="61"/>
        <v>0</v>
      </c>
      <c r="T414" s="20"/>
    </row>
    <row r="415" spans="1:20" ht="30" customHeight="1">
      <c r="A415" s="229">
        <f>'RAW MONTHLY'!A415</f>
        <v>44246</v>
      </c>
      <c r="B415" s="230" t="str">
        <f>'RAW MONTHLY'!C415</f>
        <v>SAMONDA33KV</v>
      </c>
      <c r="C415" s="5" t="str">
        <f t="shared" si="54"/>
        <v>1</v>
      </c>
      <c r="D415" s="5" t="str">
        <f>'RAW MONTHLY'!E415</f>
        <v>EDC F/O</v>
      </c>
      <c r="E415" s="5" t="str">
        <f t="shared" si="62"/>
        <v>EDC</v>
      </c>
      <c r="F415" s="257"/>
      <c r="G415" s="257"/>
      <c r="H415" s="17">
        <f t="shared" si="55"/>
        <v>0.86041666666666661</v>
      </c>
      <c r="I415" s="7">
        <f>'RAW MONTHLY'!H415</f>
        <v>0.86041666666666661</v>
      </c>
      <c r="J415" s="8">
        <f>'RAW MONTHLY'!I415</f>
        <v>0.89861111111111114</v>
      </c>
      <c r="K415" s="235">
        <f t="shared" si="56"/>
        <v>0.89861111111111114</v>
      </c>
      <c r="L415" s="16">
        <f t="shared" si="57"/>
        <v>0.91666666666666652</v>
      </c>
      <c r="M415" s="16">
        <f t="shared" si="58"/>
        <v>15.9</v>
      </c>
      <c r="N415" s="236" t="str">
        <f t="shared" si="59"/>
        <v>15.9</v>
      </c>
      <c r="O415" s="16">
        <f>'RAW MONTHLY'!K415</f>
        <v>15.9</v>
      </c>
      <c r="P415" s="16" t="str">
        <f t="shared" si="60"/>
        <v>1</v>
      </c>
      <c r="Q415" s="241">
        <f>'RAW MONTHLY'!L415</f>
        <v>0</v>
      </c>
      <c r="R415" s="247"/>
      <c r="S415" s="242">
        <f t="shared" si="61"/>
        <v>0</v>
      </c>
      <c r="T415" s="6"/>
    </row>
    <row r="416" spans="1:20" ht="30" customHeight="1">
      <c r="A416" s="229" t="str">
        <f>'RAW MONTHLY'!A416</f>
        <v>18/2/2021</v>
      </c>
      <c r="B416" s="230" t="str">
        <f>'RAW MONTHLY'!C416</f>
        <v>ERUWA TOWN 33KV FDR</v>
      </c>
      <c r="C416" s="5" t="str">
        <f t="shared" si="54"/>
        <v/>
      </c>
      <c r="D416" s="5" t="str">
        <f>'RAW MONTHLY'!E416</f>
        <v>TCN/L/S</v>
      </c>
      <c r="E416" s="5" t="str">
        <f t="shared" si="62"/>
        <v>L/S</v>
      </c>
      <c r="F416" s="257"/>
      <c r="G416" s="257"/>
      <c r="H416" s="17">
        <f t="shared" si="55"/>
        <v>0</v>
      </c>
      <c r="I416" s="7">
        <f>'RAW MONTHLY'!H416</f>
        <v>0</v>
      </c>
      <c r="J416" s="8">
        <f>'RAW MONTHLY'!I416</f>
        <v>0.54861111111111105</v>
      </c>
      <c r="K416" s="235">
        <f t="shared" si="56"/>
        <v>0.54861111111111105</v>
      </c>
      <c r="L416" s="16">
        <f t="shared" si="57"/>
        <v>13.166666666666664</v>
      </c>
      <c r="M416" s="16">
        <f t="shared" si="58"/>
        <v>6</v>
      </c>
      <c r="N416" s="236" t="str">
        <f t="shared" si="59"/>
        <v>6</v>
      </c>
      <c r="O416" s="16" t="str">
        <f>'RAW MONTHLY'!K416</f>
        <v>6MW</v>
      </c>
      <c r="P416" s="16" t="str">
        <f t="shared" si="60"/>
        <v>1</v>
      </c>
      <c r="Q416" s="241">
        <f>'RAW MONTHLY'!L416</f>
        <v>0</v>
      </c>
      <c r="R416" s="122"/>
      <c r="S416" s="242">
        <f t="shared" si="61"/>
        <v>0</v>
      </c>
      <c r="T416" s="6"/>
    </row>
    <row r="417" spans="1:20" ht="30" customHeight="1">
      <c r="A417" s="229" t="str">
        <f>'RAW MONTHLY'!A417</f>
        <v>19/2/2021</v>
      </c>
      <c r="B417" s="230" t="str">
        <f>'RAW MONTHLY'!C417</f>
        <v>OMI ADIO 33KV FDR</v>
      </c>
      <c r="C417" s="5" t="str">
        <f t="shared" si="54"/>
        <v>1</v>
      </c>
      <c r="D417" s="5" t="str">
        <f>'RAW MONTHLY'!E417</f>
        <v>TCN/L/S</v>
      </c>
      <c r="E417" s="5" t="str">
        <f t="shared" si="62"/>
        <v>L/S</v>
      </c>
      <c r="F417" s="6"/>
      <c r="G417" s="6"/>
      <c r="H417" s="17">
        <f t="shared" si="55"/>
        <v>0.22569444444444445</v>
      </c>
      <c r="I417" s="7">
        <f>'RAW MONTHLY'!H417</f>
        <v>0.22569444444444445</v>
      </c>
      <c r="J417" s="8">
        <f>'RAW MONTHLY'!I417</f>
        <v>0.68402777777777779</v>
      </c>
      <c r="K417" s="235">
        <f t="shared" si="56"/>
        <v>0.68402777777777779</v>
      </c>
      <c r="L417" s="16">
        <f t="shared" si="57"/>
        <v>11</v>
      </c>
      <c r="M417" s="16">
        <f t="shared" si="58"/>
        <v>8.1999999999999993</v>
      </c>
      <c r="N417" s="236" t="str">
        <f t="shared" si="59"/>
        <v>8.2</v>
      </c>
      <c r="O417" s="16" t="str">
        <f>'RAW MONTHLY'!K417</f>
        <v>8.2MW</v>
      </c>
      <c r="P417" s="16" t="str">
        <f t="shared" si="60"/>
        <v>1</v>
      </c>
      <c r="Q417" s="241">
        <f>'RAW MONTHLY'!L417</f>
        <v>9634</v>
      </c>
      <c r="R417" s="248"/>
      <c r="S417" s="242">
        <f t="shared" si="61"/>
        <v>105974</v>
      </c>
      <c r="T417" s="6"/>
    </row>
    <row r="418" spans="1:20" ht="30" customHeight="1">
      <c r="A418" s="229" t="str">
        <f>'RAW MONTHLY'!A418</f>
        <v>19/2/2021</v>
      </c>
      <c r="B418" s="230" t="str">
        <f>'RAW MONTHLY'!C418</f>
        <v>ERUWA TOWN 33KV FDR</v>
      </c>
      <c r="C418" s="5" t="str">
        <f t="shared" si="54"/>
        <v>1</v>
      </c>
      <c r="D418" s="5" t="str">
        <f>'RAW MONTHLY'!E418</f>
        <v>TCN/L/S</v>
      </c>
      <c r="E418" s="5" t="str">
        <f t="shared" si="62"/>
        <v>L/S</v>
      </c>
      <c r="F418" s="6"/>
      <c r="G418" s="6"/>
      <c r="H418" s="17">
        <f t="shared" si="55"/>
        <v>0.68055555555555547</v>
      </c>
      <c r="I418" s="7">
        <f>'RAW MONTHLY'!H418</f>
        <v>0.68055555555555547</v>
      </c>
      <c r="J418" s="8">
        <f>'RAW MONTHLY'!I418</f>
        <v>0.99930555555555556</v>
      </c>
      <c r="K418" s="235">
        <f t="shared" si="56"/>
        <v>0.99930555555555556</v>
      </c>
      <c r="L418" s="16">
        <f t="shared" si="57"/>
        <v>7.65</v>
      </c>
      <c r="M418" s="16">
        <f t="shared" si="58"/>
        <v>6.3</v>
      </c>
      <c r="N418" s="236" t="str">
        <f t="shared" si="59"/>
        <v>6.3</v>
      </c>
      <c r="O418" s="16" t="str">
        <f>'RAW MONTHLY'!K418</f>
        <v>6.3MW</v>
      </c>
      <c r="P418" s="16" t="str">
        <f t="shared" si="60"/>
        <v>0</v>
      </c>
      <c r="Q418" s="241">
        <f>'RAW MONTHLY'!L418</f>
        <v>4000</v>
      </c>
      <c r="R418" s="248"/>
      <c r="S418" s="242">
        <f t="shared" si="61"/>
        <v>0</v>
      </c>
      <c r="T418" s="6"/>
    </row>
    <row r="419" spans="1:20" ht="30" customHeight="1">
      <c r="A419" s="229" t="str">
        <f>'RAW MONTHLY'!A419</f>
        <v>19/2/2021</v>
      </c>
      <c r="B419" s="230" t="str">
        <f>'RAW MONTHLY'!C419</f>
        <v>ERUWA LANLATE 33KV FDR</v>
      </c>
      <c r="C419" s="5" t="str">
        <f t="shared" si="54"/>
        <v>1</v>
      </c>
      <c r="D419" s="5" t="str">
        <f>'RAW MONTHLY'!E419</f>
        <v>EDC/E/F</v>
      </c>
      <c r="E419" s="5" t="str">
        <f t="shared" si="62"/>
        <v>EDC</v>
      </c>
      <c r="F419" s="6"/>
      <c r="G419" s="6"/>
      <c r="H419" s="17">
        <f t="shared" si="55"/>
        <v>0.83333333333333337</v>
      </c>
      <c r="I419" s="7">
        <f>'RAW MONTHLY'!H419</f>
        <v>0.83333333333333337</v>
      </c>
      <c r="J419" s="8">
        <f>'RAW MONTHLY'!I419</f>
        <v>0.83819444444444446</v>
      </c>
      <c r="K419" s="235">
        <f t="shared" si="56"/>
        <v>0.83819444444444446</v>
      </c>
      <c r="L419" s="16">
        <f t="shared" si="57"/>
        <v>0.11666666666666667</v>
      </c>
      <c r="M419" s="16">
        <f t="shared" si="58"/>
        <v>11</v>
      </c>
      <c r="N419" s="236" t="str">
        <f t="shared" si="59"/>
        <v>11</v>
      </c>
      <c r="O419" s="16" t="str">
        <f>'RAW MONTHLY'!K419</f>
        <v>11MW</v>
      </c>
      <c r="P419" s="16" t="str">
        <f t="shared" si="60"/>
        <v>1</v>
      </c>
      <c r="Q419" s="241">
        <f>'RAW MONTHLY'!L419</f>
        <v>4010</v>
      </c>
      <c r="R419" s="248"/>
      <c r="S419" s="242">
        <f t="shared" si="61"/>
        <v>467.83333333333331</v>
      </c>
      <c r="T419" s="20"/>
    </row>
    <row r="420" spans="1:20" ht="30" customHeight="1">
      <c r="A420" s="229" t="str">
        <f>'RAW MONTHLY'!A420</f>
        <v>19/2/2021</v>
      </c>
      <c r="B420" s="230" t="str">
        <f>'RAW MONTHLY'!C420</f>
        <v>OMI ADIO 33KV FDR</v>
      </c>
      <c r="C420" s="5" t="str">
        <f t="shared" si="54"/>
        <v>1</v>
      </c>
      <c r="D420" s="5" t="str">
        <f>'RAW MONTHLY'!E420</f>
        <v>EDC/F/O</v>
      </c>
      <c r="E420" s="5" t="str">
        <f t="shared" si="62"/>
        <v>EDC</v>
      </c>
      <c r="F420" s="6"/>
      <c r="G420" s="6"/>
      <c r="H420" s="17">
        <f t="shared" si="55"/>
        <v>0.83333333333333337</v>
      </c>
      <c r="I420" s="7">
        <f>'RAW MONTHLY'!H420</f>
        <v>0.83333333333333337</v>
      </c>
      <c r="J420" s="8">
        <f>'RAW MONTHLY'!I420</f>
        <v>0.83819444444444446</v>
      </c>
      <c r="K420" s="235">
        <f t="shared" si="56"/>
        <v>0.83819444444444446</v>
      </c>
      <c r="L420" s="16">
        <f t="shared" si="57"/>
        <v>0.11666666666666667</v>
      </c>
      <c r="M420" s="16">
        <f t="shared" si="58"/>
        <v>8.8000000000000007</v>
      </c>
      <c r="N420" s="236" t="str">
        <f t="shared" si="59"/>
        <v>8.8</v>
      </c>
      <c r="O420" s="16" t="str">
        <f>'RAW MONTHLY'!K420</f>
        <v>8.8MW</v>
      </c>
      <c r="P420" s="16" t="str">
        <f t="shared" si="60"/>
        <v>1</v>
      </c>
      <c r="Q420" s="241">
        <f>'RAW MONTHLY'!L420</f>
        <v>9634</v>
      </c>
      <c r="R420" s="248"/>
      <c r="S420" s="242">
        <f t="shared" si="61"/>
        <v>1123.9666666666667</v>
      </c>
      <c r="T420" s="20"/>
    </row>
    <row r="421" spans="1:20" ht="30" customHeight="1">
      <c r="A421" s="229" t="str">
        <f>'RAW MONTHLY'!A421</f>
        <v>20/2/2021</v>
      </c>
      <c r="B421" s="230" t="str">
        <f>'RAW MONTHLY'!C421</f>
        <v>INTERCHANGE 33KV</v>
      </c>
      <c r="C421" s="5" t="str">
        <f t="shared" si="54"/>
        <v>1</v>
      </c>
      <c r="D421" s="5" t="str">
        <f>'RAW MONTHLY'!E421</f>
        <v>EDC F/O</v>
      </c>
      <c r="E421" s="5" t="str">
        <f t="shared" si="62"/>
        <v>EDC</v>
      </c>
      <c r="F421" s="6"/>
      <c r="G421" s="6"/>
      <c r="H421" s="17">
        <f t="shared" si="55"/>
        <v>7.7777777777777779E-2</v>
      </c>
      <c r="I421" s="7">
        <f>'RAW MONTHLY'!H421</f>
        <v>7.7777777777777779E-2</v>
      </c>
      <c r="J421" s="8">
        <f>'RAW MONTHLY'!I421</f>
        <v>9.0277777777777776E-2</v>
      </c>
      <c r="K421" s="235">
        <f t="shared" si="56"/>
        <v>9.0277777777777776E-2</v>
      </c>
      <c r="L421" s="16">
        <f t="shared" si="57"/>
        <v>0.3</v>
      </c>
      <c r="M421" s="16">
        <f t="shared" si="58"/>
        <v>11</v>
      </c>
      <c r="N421" s="236" t="str">
        <f t="shared" si="59"/>
        <v>11</v>
      </c>
      <c r="O421" s="16">
        <f>'RAW MONTHLY'!K421</f>
        <v>11</v>
      </c>
      <c r="P421" s="16" t="str">
        <f t="shared" si="60"/>
        <v>1</v>
      </c>
      <c r="Q421" s="241">
        <f>'RAW MONTHLY'!L421</f>
        <v>492</v>
      </c>
      <c r="R421" s="247"/>
      <c r="S421" s="242">
        <f t="shared" si="61"/>
        <v>147.6</v>
      </c>
      <c r="T421" s="20"/>
    </row>
    <row r="422" spans="1:20" ht="30" customHeight="1">
      <c r="A422" s="229" t="str">
        <f>'RAW MONTHLY'!A422</f>
        <v>20/2/2021</v>
      </c>
      <c r="B422" s="230" t="str">
        <f>'RAW MONTHLY'!C422</f>
        <v>INDUSTRIAL 33KV</v>
      </c>
      <c r="C422" s="5" t="str">
        <f t="shared" si="54"/>
        <v>1</v>
      </c>
      <c r="D422" s="5" t="str">
        <f>'RAW MONTHLY'!E422</f>
        <v>EDC F/O</v>
      </c>
      <c r="E422" s="5" t="str">
        <f t="shared" si="62"/>
        <v>EDC</v>
      </c>
      <c r="F422" s="6"/>
      <c r="G422" s="6"/>
      <c r="H422" s="17">
        <f t="shared" si="55"/>
        <v>0.43055555555555558</v>
      </c>
      <c r="I422" s="7">
        <f>'RAW MONTHLY'!H422</f>
        <v>0.43055555555555558</v>
      </c>
      <c r="J422" s="8">
        <f>'RAW MONTHLY'!I422</f>
        <v>0.43958333333333338</v>
      </c>
      <c r="K422" s="235">
        <f t="shared" si="56"/>
        <v>0.43958333333333338</v>
      </c>
      <c r="L422" s="16">
        <f t="shared" si="57"/>
        <v>0.21666666666666667</v>
      </c>
      <c r="M422" s="16">
        <f t="shared" si="58"/>
        <v>4</v>
      </c>
      <c r="N422" s="236" t="str">
        <f t="shared" si="59"/>
        <v>4</v>
      </c>
      <c r="O422" s="16">
        <f>'RAW MONTHLY'!K422</f>
        <v>4</v>
      </c>
      <c r="P422" s="16" t="str">
        <f t="shared" si="60"/>
        <v>1</v>
      </c>
      <c r="Q422" s="241">
        <f>'RAW MONTHLY'!L422</f>
        <v>25</v>
      </c>
      <c r="R422" s="247"/>
      <c r="S422" s="242">
        <f t="shared" si="61"/>
        <v>5.416666666666667</v>
      </c>
      <c r="T422" s="20"/>
    </row>
    <row r="423" spans="1:20" ht="30" customHeight="1">
      <c r="A423" s="229" t="str">
        <f>'RAW MONTHLY'!A423</f>
        <v>20/2/2021</v>
      </c>
      <c r="B423" s="230" t="str">
        <f>'RAW MONTHLY'!C423</f>
        <v>EXPRESS 33KV</v>
      </c>
      <c r="C423" s="5" t="str">
        <f t="shared" si="54"/>
        <v>1</v>
      </c>
      <c r="D423" s="5" t="str">
        <f>'RAW MONTHLY'!E423</f>
        <v>EDC F/O</v>
      </c>
      <c r="E423" s="5" t="str">
        <f t="shared" si="62"/>
        <v>EDC</v>
      </c>
      <c r="F423" s="6"/>
      <c r="G423" s="5"/>
      <c r="H423" s="17">
        <f t="shared" si="55"/>
        <v>0.77916666666666667</v>
      </c>
      <c r="I423" s="7">
        <f>'RAW MONTHLY'!H423</f>
        <v>0.77916666666666667</v>
      </c>
      <c r="J423" s="8">
        <f>'RAW MONTHLY'!I423</f>
        <v>0.79583333333333339</v>
      </c>
      <c r="K423" s="235">
        <f t="shared" si="56"/>
        <v>0.79583333333333339</v>
      </c>
      <c r="L423" s="16">
        <f t="shared" si="57"/>
        <v>0.4</v>
      </c>
      <c r="M423" s="16">
        <f t="shared" si="58"/>
        <v>9</v>
      </c>
      <c r="N423" s="236" t="str">
        <f t="shared" si="59"/>
        <v>9</v>
      </c>
      <c r="O423" s="16">
        <f>'RAW MONTHLY'!K423</f>
        <v>9</v>
      </c>
      <c r="P423" s="16" t="str">
        <f t="shared" si="60"/>
        <v>1</v>
      </c>
      <c r="Q423" s="241">
        <f>'RAW MONTHLY'!L423</f>
        <v>1</v>
      </c>
      <c r="R423" s="249"/>
      <c r="S423" s="242">
        <f t="shared" si="61"/>
        <v>0.4</v>
      </c>
      <c r="T423" s="30"/>
    </row>
    <row r="424" spans="1:20" ht="30" customHeight="1">
      <c r="A424" s="229" t="str">
        <f>'RAW MONTHLY'!A424</f>
        <v>20/2/2021</v>
      </c>
      <c r="B424" s="230" t="str">
        <f>'RAW MONTHLY'!C424</f>
        <v>ROM 33KV</v>
      </c>
      <c r="C424" s="5" t="str">
        <f t="shared" si="54"/>
        <v>1</v>
      </c>
      <c r="D424" s="5" t="str">
        <f>'RAW MONTHLY'!E424</f>
        <v>EDC F/O</v>
      </c>
      <c r="E424" s="5" t="str">
        <f t="shared" si="62"/>
        <v>EDC</v>
      </c>
      <c r="F424" s="6"/>
      <c r="G424" s="5"/>
      <c r="H424" s="17">
        <f t="shared" si="55"/>
        <v>7.7777777777777779E-2</v>
      </c>
      <c r="I424" s="7">
        <f>'RAW MONTHLY'!H424</f>
        <v>7.7777777777777779E-2</v>
      </c>
      <c r="J424" s="8">
        <f>'RAW MONTHLY'!I424</f>
        <v>9.3055555555555558E-2</v>
      </c>
      <c r="K424" s="235">
        <f t="shared" si="56"/>
        <v>9.3055555555555558E-2</v>
      </c>
      <c r="L424" s="16">
        <f t="shared" si="57"/>
        <v>0.36666666666666664</v>
      </c>
      <c r="M424" s="16">
        <f t="shared" si="58"/>
        <v>0</v>
      </c>
      <c r="N424" s="236" t="str">
        <f t="shared" si="59"/>
        <v>0</v>
      </c>
      <c r="O424" s="16">
        <f>'RAW MONTHLY'!K424</f>
        <v>0</v>
      </c>
      <c r="P424" s="16" t="str">
        <f t="shared" si="60"/>
        <v>1</v>
      </c>
      <c r="Q424" s="241">
        <f>'RAW MONTHLY'!L424</f>
        <v>14</v>
      </c>
      <c r="R424" s="249"/>
      <c r="S424" s="242">
        <f t="shared" si="61"/>
        <v>5.1333333333333329</v>
      </c>
      <c r="T424" s="30"/>
    </row>
    <row r="425" spans="1:20" ht="30" customHeight="1">
      <c r="A425" s="229">
        <f>'RAW MONTHLY'!A425</f>
        <v>44246</v>
      </c>
      <c r="B425" s="230" t="str">
        <f>'RAW MONTHLY'!C425</f>
        <v>AGODI 2 33KV</v>
      </c>
      <c r="C425" s="5" t="str">
        <f t="shared" si="54"/>
        <v/>
      </c>
      <c r="D425" s="5" t="str">
        <f>'RAW MONTHLY'!E425</f>
        <v>EDC F/O</v>
      </c>
      <c r="E425" s="5" t="str">
        <f t="shared" si="62"/>
        <v>EDC</v>
      </c>
      <c r="F425" s="233"/>
      <c r="G425" s="233"/>
      <c r="H425" s="17">
        <f t="shared" si="55"/>
        <v>0</v>
      </c>
      <c r="I425" s="7">
        <f>'RAW MONTHLY'!H425</f>
        <v>0</v>
      </c>
      <c r="J425" s="8">
        <f>'RAW MONTHLY'!I425</f>
        <v>0.65069444444444446</v>
      </c>
      <c r="K425" s="235">
        <f t="shared" si="56"/>
        <v>0.65069444444444446</v>
      </c>
      <c r="L425" s="16">
        <f t="shared" si="57"/>
        <v>15.616666666666667</v>
      </c>
      <c r="M425" s="16">
        <f t="shared" si="58"/>
        <v>15.9</v>
      </c>
      <c r="N425" s="236" t="str">
        <f t="shared" si="59"/>
        <v>15.9</v>
      </c>
      <c r="O425" s="16">
        <f>'RAW MONTHLY'!K425</f>
        <v>15.9</v>
      </c>
      <c r="P425" s="16" t="str">
        <f t="shared" si="60"/>
        <v>1</v>
      </c>
      <c r="Q425" s="241">
        <f>'RAW MONTHLY'!L425</f>
        <v>6</v>
      </c>
      <c r="R425" s="249"/>
      <c r="S425" s="242">
        <f t="shared" si="61"/>
        <v>93.7</v>
      </c>
      <c r="T425" s="30"/>
    </row>
    <row r="426" spans="1:20" ht="30" customHeight="1">
      <c r="A426" s="229">
        <f>'RAW MONTHLY'!A426</f>
        <v>44246</v>
      </c>
      <c r="B426" s="230" t="str">
        <f>'RAW MONTHLY'!C426</f>
        <v>MINISTER 33KV</v>
      </c>
      <c r="C426" s="5" t="str">
        <f t="shared" si="54"/>
        <v/>
      </c>
      <c r="D426" s="5" t="str">
        <f>'RAW MONTHLY'!E426</f>
        <v>EDC F/O</v>
      </c>
      <c r="E426" s="5" t="str">
        <f t="shared" si="62"/>
        <v>EDC</v>
      </c>
      <c r="F426" s="233"/>
      <c r="G426" s="233"/>
      <c r="H426" s="17">
        <f t="shared" si="55"/>
        <v>0</v>
      </c>
      <c r="I426" s="7">
        <f>'RAW MONTHLY'!H426</f>
        <v>0</v>
      </c>
      <c r="J426" s="8">
        <f>'RAW MONTHLY'!I426</f>
        <v>0.65208333333333335</v>
      </c>
      <c r="K426" s="235">
        <f t="shared" si="56"/>
        <v>0.65208333333333335</v>
      </c>
      <c r="L426" s="16">
        <f t="shared" si="57"/>
        <v>15.65</v>
      </c>
      <c r="M426" s="16">
        <f t="shared" si="58"/>
        <v>0.09</v>
      </c>
      <c r="N426" s="236" t="str">
        <f t="shared" si="59"/>
        <v>0.09</v>
      </c>
      <c r="O426" s="16">
        <f>'RAW MONTHLY'!K426</f>
        <v>0.09</v>
      </c>
      <c r="P426" s="16" t="str">
        <f t="shared" si="60"/>
        <v>1</v>
      </c>
      <c r="Q426" s="241">
        <f>'RAW MONTHLY'!L426</f>
        <v>1065</v>
      </c>
      <c r="R426" s="249"/>
      <c r="S426" s="242">
        <f t="shared" si="61"/>
        <v>16667.25</v>
      </c>
      <c r="T426" s="30"/>
    </row>
    <row r="427" spans="1:20" ht="30" customHeight="1">
      <c r="A427" s="229">
        <f>'RAW MONTHLY'!A427</f>
        <v>44246</v>
      </c>
      <c r="B427" s="230" t="str">
        <f>'RAW MONTHLY'!C427</f>
        <v>APETE 33KV</v>
      </c>
      <c r="C427" s="5" t="str">
        <f t="shared" si="54"/>
        <v/>
      </c>
      <c r="D427" s="5" t="str">
        <f>'RAW MONTHLY'!E427</f>
        <v>EDC L/S</v>
      </c>
      <c r="E427" s="5" t="str">
        <f t="shared" si="62"/>
        <v>L/S</v>
      </c>
      <c r="F427" s="233"/>
      <c r="G427" s="233"/>
      <c r="H427" s="17">
        <f t="shared" si="55"/>
        <v>0</v>
      </c>
      <c r="I427" s="7">
        <f>'RAW MONTHLY'!H427</f>
        <v>0</v>
      </c>
      <c r="J427" s="8">
        <f>'RAW MONTHLY'!I427</f>
        <v>0.37847222222222227</v>
      </c>
      <c r="K427" s="235">
        <f t="shared" si="56"/>
        <v>0.37847222222222227</v>
      </c>
      <c r="L427" s="16">
        <f t="shared" si="57"/>
        <v>9.0833333333333339</v>
      </c>
      <c r="M427" s="16">
        <f t="shared" si="58"/>
        <v>9</v>
      </c>
      <c r="N427" s="236" t="str">
        <f t="shared" si="59"/>
        <v>9</v>
      </c>
      <c r="O427" s="16">
        <f>'RAW MONTHLY'!K427</f>
        <v>9</v>
      </c>
      <c r="P427" s="16" t="str">
        <f t="shared" si="60"/>
        <v>1</v>
      </c>
      <c r="Q427" s="241">
        <f>'RAW MONTHLY'!L427</f>
        <v>9306</v>
      </c>
      <c r="R427" s="249"/>
      <c r="S427" s="242">
        <f t="shared" si="61"/>
        <v>84529.5</v>
      </c>
      <c r="T427" s="37"/>
    </row>
    <row r="428" spans="1:20" ht="30" customHeight="1">
      <c r="A428" s="229">
        <f>'RAW MONTHLY'!A428</f>
        <v>44247</v>
      </c>
      <c r="B428" s="230" t="str">
        <f>'RAW MONTHLY'!C428</f>
        <v>FAN MILK 33KV</v>
      </c>
      <c r="C428" s="5" t="str">
        <f t="shared" si="54"/>
        <v>1</v>
      </c>
      <c r="D428" s="5" t="str">
        <f>'RAW MONTHLY'!E428</f>
        <v>EDC P/O</v>
      </c>
      <c r="E428" s="5" t="str">
        <f t="shared" si="62"/>
        <v>EDC</v>
      </c>
      <c r="F428" s="5"/>
      <c r="G428" s="5"/>
      <c r="H428" s="17">
        <f t="shared" si="55"/>
        <v>0.49722222222222223</v>
      </c>
      <c r="I428" s="7">
        <f>'RAW MONTHLY'!H428</f>
        <v>0.49722222222222223</v>
      </c>
      <c r="J428" s="8">
        <f>'RAW MONTHLY'!I428</f>
        <v>0.65138888888888891</v>
      </c>
      <c r="K428" s="235">
        <f t="shared" si="56"/>
        <v>0.65138888888888891</v>
      </c>
      <c r="L428" s="16">
        <f t="shared" si="57"/>
        <v>3.7</v>
      </c>
      <c r="M428" s="16">
        <f t="shared" si="58"/>
        <v>1.3</v>
      </c>
      <c r="N428" s="236" t="str">
        <f t="shared" si="59"/>
        <v>1.3</v>
      </c>
      <c r="O428" s="16">
        <f>'RAW MONTHLY'!K428</f>
        <v>1.3</v>
      </c>
      <c r="P428" s="16" t="str">
        <f t="shared" si="60"/>
        <v>1</v>
      </c>
      <c r="Q428" s="241">
        <f>'RAW MONTHLY'!L428</f>
        <v>1</v>
      </c>
      <c r="R428" s="249"/>
      <c r="S428" s="242">
        <f t="shared" si="61"/>
        <v>3.7</v>
      </c>
      <c r="T428" s="30"/>
    </row>
    <row r="429" spans="1:20" ht="30" customHeight="1">
      <c r="A429" s="229">
        <f>'RAW MONTHLY'!A429</f>
        <v>44247</v>
      </c>
      <c r="B429" s="230" t="str">
        <f>'RAW MONTHLY'!C429</f>
        <v>SAMONDA 33KV</v>
      </c>
      <c r="C429" s="5" t="str">
        <f t="shared" si="54"/>
        <v>1</v>
      </c>
      <c r="D429" s="5" t="str">
        <f>'RAW MONTHLY'!E429</f>
        <v>EDC F/O</v>
      </c>
      <c r="E429" s="5" t="str">
        <f t="shared" si="62"/>
        <v>EDC</v>
      </c>
      <c r="F429" s="5"/>
      <c r="G429" s="5"/>
      <c r="H429" s="17">
        <f t="shared" si="55"/>
        <v>0.59027777777777779</v>
      </c>
      <c r="I429" s="7">
        <f>'RAW MONTHLY'!H429</f>
        <v>0.59027777777777779</v>
      </c>
      <c r="J429" s="8">
        <f>'RAW MONTHLY'!I429</f>
        <v>0.7055555555555556</v>
      </c>
      <c r="K429" s="235">
        <f t="shared" si="56"/>
        <v>0.7055555555555556</v>
      </c>
      <c r="L429" s="16">
        <f t="shared" si="57"/>
        <v>2.7666666666666666</v>
      </c>
      <c r="M429" s="16">
        <f t="shared" si="58"/>
        <v>3.7</v>
      </c>
      <c r="N429" s="236" t="str">
        <f t="shared" si="59"/>
        <v>3.7</v>
      </c>
      <c r="O429" s="16">
        <f>'RAW MONTHLY'!K429</f>
        <v>3.7</v>
      </c>
      <c r="P429" s="16" t="str">
        <f t="shared" si="60"/>
        <v>1</v>
      </c>
      <c r="Q429" s="241">
        <f>'RAW MONTHLY'!L429</f>
        <v>20</v>
      </c>
      <c r="R429" s="249"/>
      <c r="S429" s="242">
        <f t="shared" si="61"/>
        <v>55.333333333333329</v>
      </c>
      <c r="T429" s="30"/>
    </row>
    <row r="430" spans="1:20" ht="30" customHeight="1">
      <c r="A430" s="229">
        <f>'RAW MONTHLY'!A430</f>
        <v>44247</v>
      </c>
      <c r="B430" s="230" t="str">
        <f>'RAW MONTHLY'!C430</f>
        <v>T-2A 15MVA @ JERICHO</v>
      </c>
      <c r="C430" s="5" t="str">
        <f t="shared" si="54"/>
        <v>1</v>
      </c>
      <c r="D430" s="5" t="str">
        <f>'RAW MONTHLY'!E430</f>
        <v>TCN F/O</v>
      </c>
      <c r="E430" s="5" t="str">
        <f t="shared" si="62"/>
        <v>F/O</v>
      </c>
      <c r="F430" s="5"/>
      <c r="G430" s="5"/>
      <c r="H430" s="17">
        <f t="shared" si="55"/>
        <v>0.57291666666666663</v>
      </c>
      <c r="I430" s="7">
        <f>'RAW MONTHLY'!H430</f>
        <v>0.57291666666666663</v>
      </c>
      <c r="J430" s="8">
        <f>'RAW MONTHLY'!I430</f>
        <v>0.99930555555555556</v>
      </c>
      <c r="K430" s="235">
        <f t="shared" si="56"/>
        <v>0.99930555555555556</v>
      </c>
      <c r="L430" s="16">
        <f t="shared" si="57"/>
        <v>10.233333333333333</v>
      </c>
      <c r="M430" s="16">
        <f t="shared" si="58"/>
        <v>9</v>
      </c>
      <c r="N430" s="236" t="str">
        <f t="shared" si="59"/>
        <v>9</v>
      </c>
      <c r="O430" s="16">
        <f>'RAW MONTHLY'!K430</f>
        <v>9</v>
      </c>
      <c r="P430" s="16" t="str">
        <f t="shared" si="60"/>
        <v>0</v>
      </c>
      <c r="Q430" s="241">
        <f>'RAW MONTHLY'!L430</f>
        <v>0</v>
      </c>
      <c r="R430" s="249"/>
      <c r="S430" s="242">
        <f t="shared" si="61"/>
        <v>0</v>
      </c>
      <c r="T430" s="30"/>
    </row>
    <row r="431" spans="1:20" ht="30" customHeight="1">
      <c r="A431" s="229">
        <f>'RAW MONTHLY'!A431</f>
        <v>44247</v>
      </c>
      <c r="B431" s="230" t="str">
        <f>'RAW MONTHLY'!C431</f>
        <v>APETE 33KV</v>
      </c>
      <c r="C431" s="5" t="str">
        <f t="shared" si="54"/>
        <v>1</v>
      </c>
      <c r="D431" s="5" t="str">
        <f>'RAW MONTHLY'!E431</f>
        <v>EDC L/S</v>
      </c>
      <c r="E431" s="5" t="str">
        <f t="shared" si="62"/>
        <v>L/S</v>
      </c>
      <c r="F431" s="5"/>
      <c r="G431" s="5"/>
      <c r="H431" s="17">
        <f t="shared" si="55"/>
        <v>0.62638888888888888</v>
      </c>
      <c r="I431" s="7">
        <f>'RAW MONTHLY'!H431</f>
        <v>0.62638888888888888</v>
      </c>
      <c r="J431" s="8">
        <f>'RAW MONTHLY'!I431</f>
        <v>0.99930555555555556</v>
      </c>
      <c r="K431" s="235">
        <f t="shared" si="56"/>
        <v>0.99930555555555556</v>
      </c>
      <c r="L431" s="16">
        <f t="shared" si="57"/>
        <v>8.9499999999999993</v>
      </c>
      <c r="M431" s="16">
        <f t="shared" si="58"/>
        <v>9</v>
      </c>
      <c r="N431" s="236" t="str">
        <f t="shared" si="59"/>
        <v>9</v>
      </c>
      <c r="O431" s="16">
        <f>'RAW MONTHLY'!K431</f>
        <v>9</v>
      </c>
      <c r="P431" s="16" t="str">
        <f t="shared" si="60"/>
        <v>0</v>
      </c>
      <c r="Q431" s="241">
        <f>'RAW MONTHLY'!L431</f>
        <v>0</v>
      </c>
      <c r="R431" s="249"/>
      <c r="S431" s="242">
        <f t="shared" si="61"/>
        <v>0</v>
      </c>
      <c r="T431" s="30"/>
    </row>
    <row r="432" spans="1:20" ht="30" customHeight="1">
      <c r="A432" s="229" t="str">
        <f>'RAW MONTHLY'!A432</f>
        <v>20/2/2021</v>
      </c>
      <c r="B432" s="230" t="str">
        <f>'RAW MONTHLY'!C432</f>
        <v>ERUWA TOWN 33KV FDR</v>
      </c>
      <c r="C432" s="5" t="str">
        <f t="shared" si="54"/>
        <v/>
      </c>
      <c r="D432" s="5" t="str">
        <f>'RAW MONTHLY'!E432</f>
        <v>TCN/L/S</v>
      </c>
      <c r="E432" s="5" t="str">
        <f t="shared" si="62"/>
        <v>L/S</v>
      </c>
      <c r="F432" s="5"/>
      <c r="G432" s="5"/>
      <c r="H432" s="17">
        <f t="shared" si="55"/>
        <v>0</v>
      </c>
      <c r="I432" s="7">
        <f>'RAW MONTHLY'!H432</f>
        <v>0</v>
      </c>
      <c r="J432" s="8">
        <f>'RAW MONTHLY'!I432</f>
        <v>0.50138888888888888</v>
      </c>
      <c r="K432" s="235">
        <f t="shared" si="56"/>
        <v>0.50138888888888888</v>
      </c>
      <c r="L432" s="16">
        <f t="shared" si="57"/>
        <v>12.033333333333333</v>
      </c>
      <c r="M432" s="16">
        <f t="shared" si="58"/>
        <v>0</v>
      </c>
      <c r="N432" s="236" t="str">
        <f t="shared" si="59"/>
        <v>0</v>
      </c>
      <c r="O432" s="16" t="str">
        <f>'RAW MONTHLY'!K432</f>
        <v>0MW</v>
      </c>
      <c r="P432" s="16" t="str">
        <f t="shared" si="60"/>
        <v>1</v>
      </c>
      <c r="Q432" s="241">
        <f>'RAW MONTHLY'!L432</f>
        <v>4000</v>
      </c>
      <c r="R432" s="249"/>
      <c r="S432" s="242">
        <f t="shared" si="61"/>
        <v>48133.333333333336</v>
      </c>
      <c r="T432" s="37"/>
    </row>
    <row r="433" spans="1:20" ht="30" customHeight="1">
      <c r="A433" s="229" t="str">
        <f>'RAW MONTHLY'!A433</f>
        <v>20/2/2021</v>
      </c>
      <c r="B433" s="230" t="str">
        <f>'RAW MONTHLY'!C433</f>
        <v>OMI ADIO 33KV FDR</v>
      </c>
      <c r="C433" s="5" t="str">
        <f t="shared" si="54"/>
        <v/>
      </c>
      <c r="D433" s="5" t="str">
        <f>'RAW MONTHLY'!E433</f>
        <v>TCN/L/S</v>
      </c>
      <c r="E433" s="5" t="str">
        <f t="shared" si="62"/>
        <v>L/S</v>
      </c>
      <c r="F433" s="5"/>
      <c r="G433" s="5"/>
      <c r="H433" s="17">
        <f t="shared" si="55"/>
        <v>0</v>
      </c>
      <c r="I433" s="7">
        <f>'RAW MONTHLY'!H433</f>
        <v>0</v>
      </c>
      <c r="J433" s="8">
        <f>'RAW MONTHLY'!I433</f>
        <v>0.18055555555555555</v>
      </c>
      <c r="K433" s="235">
        <f t="shared" si="56"/>
        <v>0.18055555555555555</v>
      </c>
      <c r="L433" s="16">
        <f t="shared" si="57"/>
        <v>4.333333333333333</v>
      </c>
      <c r="M433" s="16">
        <f t="shared" si="58"/>
        <v>0</v>
      </c>
      <c r="N433" s="236" t="str">
        <f t="shared" si="59"/>
        <v>0</v>
      </c>
      <c r="O433" s="16" t="str">
        <f>'RAW MONTHLY'!K433</f>
        <v>0MW</v>
      </c>
      <c r="P433" s="16" t="str">
        <f t="shared" si="60"/>
        <v>1</v>
      </c>
      <c r="Q433" s="241">
        <f>'RAW MONTHLY'!L433</f>
        <v>9634</v>
      </c>
      <c r="R433" s="249"/>
      <c r="S433" s="242">
        <f t="shared" si="61"/>
        <v>41747.333333333328</v>
      </c>
      <c r="T433" s="37"/>
    </row>
    <row r="434" spans="1:20" ht="30" customHeight="1">
      <c r="A434" s="229" t="str">
        <f>'RAW MONTHLY'!A434</f>
        <v>20/2/2021</v>
      </c>
      <c r="B434" s="230" t="str">
        <f>'RAW MONTHLY'!C434</f>
        <v>ERUWA/LANLATE 33KV FDR</v>
      </c>
      <c r="C434" s="5" t="str">
        <f t="shared" si="54"/>
        <v>1</v>
      </c>
      <c r="D434" s="5" t="str">
        <f>'RAW MONTHLY'!E434</f>
        <v>EDC/E/F</v>
      </c>
      <c r="E434" s="5" t="str">
        <f t="shared" si="62"/>
        <v>EDC</v>
      </c>
      <c r="F434" s="5"/>
      <c r="G434" s="5"/>
      <c r="H434" s="17">
        <f t="shared" si="55"/>
        <v>0.41388888888888892</v>
      </c>
      <c r="I434" s="7">
        <f>'RAW MONTHLY'!H434</f>
        <v>0.41388888888888892</v>
      </c>
      <c r="J434" s="8">
        <f>'RAW MONTHLY'!I434</f>
        <v>0.42499999999999999</v>
      </c>
      <c r="K434" s="235">
        <f t="shared" si="56"/>
        <v>0.42499999999999999</v>
      </c>
      <c r="L434" s="16">
        <f t="shared" si="57"/>
        <v>0.26666666666666666</v>
      </c>
      <c r="M434" s="16">
        <f t="shared" si="58"/>
        <v>8</v>
      </c>
      <c r="N434" s="236" t="str">
        <f t="shared" si="59"/>
        <v>8</v>
      </c>
      <c r="O434" s="16" t="str">
        <f>'RAW MONTHLY'!K434</f>
        <v>8MW</v>
      </c>
      <c r="P434" s="16" t="str">
        <f t="shared" si="60"/>
        <v>1</v>
      </c>
      <c r="Q434" s="241">
        <f>'RAW MONTHLY'!L434</f>
        <v>4010</v>
      </c>
      <c r="R434" s="5"/>
      <c r="S434" s="242">
        <f t="shared" si="61"/>
        <v>1069.3333333333333</v>
      </c>
      <c r="T434" s="30"/>
    </row>
    <row r="435" spans="1:20" ht="30" customHeight="1">
      <c r="A435" s="229" t="str">
        <f>'RAW MONTHLY'!A435</f>
        <v>20/2/2021</v>
      </c>
      <c r="B435" s="230" t="str">
        <f>'RAW MONTHLY'!C435</f>
        <v>OMI ADIO 33KV FDR</v>
      </c>
      <c r="C435" s="5" t="str">
        <f t="shared" si="54"/>
        <v>1</v>
      </c>
      <c r="D435" s="5" t="str">
        <f>'RAW MONTHLY'!E435</f>
        <v>EDC/F/O</v>
      </c>
      <c r="E435" s="5" t="str">
        <f t="shared" si="62"/>
        <v>EDC</v>
      </c>
      <c r="F435" s="5"/>
      <c r="G435" s="5"/>
      <c r="H435" s="17">
        <f t="shared" si="55"/>
        <v>0.41388888888888892</v>
      </c>
      <c r="I435" s="7">
        <f>'RAW MONTHLY'!H435</f>
        <v>0.41388888888888892</v>
      </c>
      <c r="J435" s="8">
        <f>'RAW MONTHLY'!I435</f>
        <v>0.42499999999999999</v>
      </c>
      <c r="K435" s="235">
        <f t="shared" si="56"/>
        <v>0.42499999999999999</v>
      </c>
      <c r="L435" s="16">
        <f t="shared" si="57"/>
        <v>0.26666666666666666</v>
      </c>
      <c r="M435" s="16">
        <f t="shared" si="58"/>
        <v>0</v>
      </c>
      <c r="N435" s="236" t="str">
        <f t="shared" si="59"/>
        <v>0</v>
      </c>
      <c r="O435" s="16" t="str">
        <f>'RAW MONTHLY'!K435</f>
        <v>0MW</v>
      </c>
      <c r="P435" s="16" t="str">
        <f t="shared" si="60"/>
        <v>1</v>
      </c>
      <c r="Q435" s="241">
        <f>'RAW MONTHLY'!L435</f>
        <v>0</v>
      </c>
      <c r="R435" s="5"/>
      <c r="S435" s="242">
        <f t="shared" si="61"/>
        <v>0</v>
      </c>
      <c r="T435" s="30"/>
    </row>
    <row r="436" spans="1:20" ht="30" customHeight="1">
      <c r="A436" s="229" t="str">
        <f>'RAW MONTHLY'!A436</f>
        <v>20/2/2021</v>
      </c>
      <c r="B436" s="230" t="str">
        <f>'RAW MONTHLY'!C436</f>
        <v>OMI ADIO 33KV FDR</v>
      </c>
      <c r="C436" s="5" t="str">
        <f t="shared" si="54"/>
        <v>1</v>
      </c>
      <c r="D436" s="5" t="str">
        <f>'RAW MONTHLY'!E436</f>
        <v>TCN/L/S</v>
      </c>
      <c r="E436" s="5" t="str">
        <f t="shared" si="62"/>
        <v>L/S</v>
      </c>
      <c r="F436" s="6"/>
      <c r="G436" s="6"/>
      <c r="H436" s="17">
        <f t="shared" si="55"/>
        <v>0.42499999999999999</v>
      </c>
      <c r="I436" s="7">
        <f>'RAW MONTHLY'!H436</f>
        <v>0.42499999999999999</v>
      </c>
      <c r="J436" s="8">
        <f>'RAW MONTHLY'!I436</f>
        <v>0.69444444444444453</v>
      </c>
      <c r="K436" s="235">
        <f t="shared" si="56"/>
        <v>0.69444444444444453</v>
      </c>
      <c r="L436" s="16">
        <f t="shared" si="57"/>
        <v>6.4666666666666668</v>
      </c>
      <c r="M436" s="16">
        <f t="shared" si="58"/>
        <v>0</v>
      </c>
      <c r="N436" s="236" t="str">
        <f t="shared" si="59"/>
        <v>0</v>
      </c>
      <c r="O436" s="16" t="str">
        <f>'RAW MONTHLY'!K436</f>
        <v>0MW</v>
      </c>
      <c r="P436" s="16" t="str">
        <f t="shared" si="60"/>
        <v>1</v>
      </c>
      <c r="Q436" s="241">
        <f>'RAW MONTHLY'!L436</f>
        <v>9634</v>
      </c>
      <c r="R436" s="247"/>
      <c r="S436" s="242">
        <f t="shared" si="61"/>
        <v>62299.866666666669</v>
      </c>
      <c r="T436" s="6"/>
    </row>
    <row r="437" spans="1:20" ht="30" customHeight="1">
      <c r="A437" s="229" t="str">
        <f>'RAW MONTHLY'!A437</f>
        <v>20/2/2021</v>
      </c>
      <c r="B437" s="230" t="str">
        <f>'RAW MONTHLY'!C437</f>
        <v>ERUWA TOWN 33KV FDR</v>
      </c>
      <c r="C437" s="5" t="str">
        <f t="shared" si="54"/>
        <v>1</v>
      </c>
      <c r="D437" s="5" t="str">
        <f>'RAW MONTHLY'!E437</f>
        <v>TCN/L/S</v>
      </c>
      <c r="E437" s="5" t="str">
        <f t="shared" si="62"/>
        <v>L/S</v>
      </c>
      <c r="F437" s="6"/>
      <c r="G437" s="6"/>
      <c r="H437" s="17">
        <f t="shared" si="55"/>
        <v>0.6791666666666667</v>
      </c>
      <c r="I437" s="7">
        <f>'RAW MONTHLY'!H437</f>
        <v>0.6791666666666667</v>
      </c>
      <c r="J437" s="8">
        <f>'RAW MONTHLY'!I437</f>
        <v>0.99930555555555556</v>
      </c>
      <c r="K437" s="235">
        <f t="shared" si="56"/>
        <v>0.99930555555555556</v>
      </c>
      <c r="L437" s="16">
        <f t="shared" si="57"/>
        <v>7.6833333333333336</v>
      </c>
      <c r="M437" s="16">
        <f t="shared" si="58"/>
        <v>6.5</v>
      </c>
      <c r="N437" s="236" t="str">
        <f t="shared" si="59"/>
        <v>6.5</v>
      </c>
      <c r="O437" s="16" t="str">
        <f>'RAW MONTHLY'!K437</f>
        <v>6.5MW</v>
      </c>
      <c r="P437" s="16" t="str">
        <f t="shared" si="60"/>
        <v>0</v>
      </c>
      <c r="Q437" s="241">
        <f>'RAW MONTHLY'!L437</f>
        <v>0</v>
      </c>
      <c r="R437" s="247"/>
      <c r="S437" s="242">
        <f t="shared" si="61"/>
        <v>0</v>
      </c>
      <c r="T437" s="6"/>
    </row>
    <row r="438" spans="1:20" ht="30" customHeight="1">
      <c r="A438" s="229" t="str">
        <f>'RAW MONTHLY'!A438</f>
        <v>20/2/2021</v>
      </c>
      <c r="B438" s="230" t="str">
        <f>'RAW MONTHLY'!C438</f>
        <v>OMI ADIO 33KV FDR</v>
      </c>
      <c r="C438" s="5" t="str">
        <f t="shared" si="54"/>
        <v>1</v>
      </c>
      <c r="D438" s="5" t="str">
        <f>'RAW MONTHLY'!E438</f>
        <v>TCN/L/S</v>
      </c>
      <c r="E438" s="5" t="str">
        <f t="shared" si="62"/>
        <v>L/S</v>
      </c>
      <c r="F438" s="6"/>
      <c r="G438" s="6"/>
      <c r="H438" s="17">
        <f t="shared" si="55"/>
        <v>0.78819444444444453</v>
      </c>
      <c r="I438" s="7">
        <f>'RAW MONTHLY'!H438</f>
        <v>0.78819444444444453</v>
      </c>
      <c r="J438" s="8">
        <f>'RAW MONTHLY'!I438</f>
        <v>0.99930555555555556</v>
      </c>
      <c r="K438" s="235">
        <f t="shared" si="56"/>
        <v>0.99930555555555556</v>
      </c>
      <c r="L438" s="16">
        <f t="shared" si="57"/>
        <v>5.0666666666666664</v>
      </c>
      <c r="M438" s="16">
        <f t="shared" si="58"/>
        <v>8</v>
      </c>
      <c r="N438" s="236" t="str">
        <f t="shared" si="59"/>
        <v>8</v>
      </c>
      <c r="O438" s="16" t="str">
        <f>'RAW MONTHLY'!K438</f>
        <v>8MW</v>
      </c>
      <c r="P438" s="16" t="str">
        <f t="shared" si="60"/>
        <v>0</v>
      </c>
      <c r="Q438" s="241">
        <f>'RAW MONTHLY'!L438</f>
        <v>0</v>
      </c>
      <c r="R438" s="248"/>
      <c r="S438" s="242">
        <f t="shared" si="61"/>
        <v>0</v>
      </c>
      <c r="T438" s="6"/>
    </row>
    <row r="439" spans="1:20" ht="30" customHeight="1">
      <c r="A439" s="229" t="str">
        <f>'RAW MONTHLY'!A439</f>
        <v>21/1/2021</v>
      </c>
      <c r="B439" s="230" t="str">
        <f>'RAW MONTHLY'!C439</f>
        <v>INTERCHANGE 33KV</v>
      </c>
      <c r="C439" s="5" t="str">
        <f t="shared" si="54"/>
        <v>1</v>
      </c>
      <c r="D439" s="5" t="str">
        <f>'RAW MONTHLY'!E439</f>
        <v>EDC F/O</v>
      </c>
      <c r="E439" s="5" t="str">
        <f t="shared" si="62"/>
        <v>EDC</v>
      </c>
      <c r="F439" s="6"/>
      <c r="G439" s="6"/>
      <c r="H439" s="17">
        <f t="shared" si="55"/>
        <v>2.4999999999999998E-2</v>
      </c>
      <c r="I439" s="7">
        <f>'RAW MONTHLY'!H439</f>
        <v>2.4999999999999998E-2</v>
      </c>
      <c r="J439" s="8">
        <f>'RAW MONTHLY'!I439</f>
        <v>3.3333333333333333E-2</v>
      </c>
      <c r="K439" s="235">
        <f t="shared" si="56"/>
        <v>3.3333333333333333E-2</v>
      </c>
      <c r="L439" s="16">
        <f t="shared" si="57"/>
        <v>0.2</v>
      </c>
      <c r="M439" s="16">
        <f t="shared" si="58"/>
        <v>10</v>
      </c>
      <c r="N439" s="236" t="str">
        <f t="shared" si="59"/>
        <v>10</v>
      </c>
      <c r="O439" s="16">
        <f>'RAW MONTHLY'!K439</f>
        <v>10</v>
      </c>
      <c r="P439" s="16" t="str">
        <f t="shared" si="60"/>
        <v>1</v>
      </c>
      <c r="Q439" s="241">
        <f>'RAW MONTHLY'!L439</f>
        <v>492</v>
      </c>
      <c r="R439" s="248"/>
      <c r="S439" s="242">
        <f t="shared" si="61"/>
        <v>98.4</v>
      </c>
      <c r="T439" s="6"/>
    </row>
    <row r="440" spans="1:20" ht="30" customHeight="1">
      <c r="A440" s="229" t="str">
        <f>'RAW MONTHLY'!A440</f>
        <v>21/1/2021</v>
      </c>
      <c r="B440" s="230" t="str">
        <f>'RAW MONTHLY'!C440</f>
        <v>OLUYOLE 33KV</v>
      </c>
      <c r="C440" s="5" t="str">
        <f t="shared" si="54"/>
        <v>1</v>
      </c>
      <c r="D440" s="5" t="str">
        <f>'RAW MONTHLY'!E440</f>
        <v>EDC F/O</v>
      </c>
      <c r="E440" s="5" t="str">
        <f t="shared" si="62"/>
        <v>EDC</v>
      </c>
      <c r="F440" s="6"/>
      <c r="G440" s="6"/>
      <c r="H440" s="17">
        <f t="shared" si="55"/>
        <v>0.24652777777777779</v>
      </c>
      <c r="I440" s="7">
        <f>'RAW MONTHLY'!H440</f>
        <v>0.24652777777777779</v>
      </c>
      <c r="J440" s="8">
        <f>'RAW MONTHLY'!I440</f>
        <v>0.4375</v>
      </c>
      <c r="K440" s="235">
        <f t="shared" si="56"/>
        <v>0.4375</v>
      </c>
      <c r="L440" s="16">
        <f t="shared" si="57"/>
        <v>4.583333333333333</v>
      </c>
      <c r="M440" s="16">
        <f t="shared" si="58"/>
        <v>0</v>
      </c>
      <c r="N440" s="236" t="str">
        <f t="shared" si="59"/>
        <v>0</v>
      </c>
      <c r="O440" s="16">
        <f>'RAW MONTHLY'!K440</f>
        <v>0</v>
      </c>
      <c r="P440" s="16" t="str">
        <f t="shared" si="60"/>
        <v>1</v>
      </c>
      <c r="Q440" s="241">
        <f>'RAW MONTHLY'!L440</f>
        <v>14</v>
      </c>
      <c r="R440" s="248"/>
      <c r="S440" s="242">
        <f t="shared" si="61"/>
        <v>64.166666666666657</v>
      </c>
      <c r="T440" s="20"/>
    </row>
    <row r="441" spans="1:20" ht="30" customHeight="1">
      <c r="A441" s="229" t="str">
        <f>'RAW MONTHLY'!A441</f>
        <v>21/1/2021</v>
      </c>
      <c r="B441" s="230" t="str">
        <f>'RAW MONTHLY'!C441</f>
        <v>LIBERTY 33KV</v>
      </c>
      <c r="C441" s="5" t="str">
        <f t="shared" si="54"/>
        <v>1</v>
      </c>
      <c r="D441" s="5" t="str">
        <f>'RAW MONTHLY'!E441</f>
        <v>EDC F/O</v>
      </c>
      <c r="E441" s="5" t="str">
        <f t="shared" si="62"/>
        <v>EDC</v>
      </c>
      <c r="F441" s="5"/>
      <c r="G441" s="5"/>
      <c r="H441" s="17">
        <f t="shared" si="55"/>
        <v>0.62777777777777777</v>
      </c>
      <c r="I441" s="7">
        <f>'RAW MONTHLY'!H441</f>
        <v>0.62777777777777777</v>
      </c>
      <c r="J441" s="8">
        <f>'RAW MONTHLY'!I441</f>
        <v>0.63541666666666663</v>
      </c>
      <c r="K441" s="235">
        <f t="shared" si="56"/>
        <v>0.63541666666666663</v>
      </c>
      <c r="L441" s="16">
        <f t="shared" si="57"/>
        <v>0.18333333333333332</v>
      </c>
      <c r="M441" s="16">
        <f t="shared" si="58"/>
        <v>8</v>
      </c>
      <c r="N441" s="236" t="str">
        <f t="shared" si="59"/>
        <v>8</v>
      </c>
      <c r="O441" s="16">
        <f>'RAW MONTHLY'!K441</f>
        <v>8</v>
      </c>
      <c r="P441" s="16" t="str">
        <f t="shared" si="60"/>
        <v>1</v>
      </c>
      <c r="Q441" s="241">
        <f>'RAW MONTHLY'!L441</f>
        <v>11</v>
      </c>
      <c r="R441" s="249"/>
      <c r="S441" s="242">
        <f t="shared" si="61"/>
        <v>2.0166666666666666</v>
      </c>
      <c r="T441" s="30"/>
    </row>
    <row r="442" spans="1:20" ht="30" customHeight="1">
      <c r="A442" s="229" t="str">
        <f>'RAW MONTHLY'!A442</f>
        <v>21/1/2021</v>
      </c>
      <c r="B442" s="230" t="str">
        <f>'RAW MONTHLY'!C442</f>
        <v>INDUSTRIAL 33KV</v>
      </c>
      <c r="C442" s="5" t="str">
        <f t="shared" si="54"/>
        <v>1</v>
      </c>
      <c r="D442" s="5" t="str">
        <f>'RAW MONTHLY'!E442</f>
        <v>EDC F/O</v>
      </c>
      <c r="E442" s="5" t="str">
        <f t="shared" si="62"/>
        <v>EDC</v>
      </c>
      <c r="F442" s="5"/>
      <c r="G442" s="5"/>
      <c r="H442" s="17">
        <f t="shared" si="55"/>
        <v>0.84930555555555554</v>
      </c>
      <c r="I442" s="7">
        <f>'RAW MONTHLY'!H442</f>
        <v>0.84930555555555554</v>
      </c>
      <c r="J442" s="8">
        <f>'RAW MONTHLY'!I442</f>
        <v>0.99930555555555556</v>
      </c>
      <c r="K442" s="235">
        <f t="shared" si="56"/>
        <v>0.99930555555555556</v>
      </c>
      <c r="L442" s="16">
        <f t="shared" si="57"/>
        <v>3.5999999999999996</v>
      </c>
      <c r="M442" s="16">
        <f t="shared" si="58"/>
        <v>2</v>
      </c>
      <c r="N442" s="236" t="str">
        <f t="shared" si="59"/>
        <v>2</v>
      </c>
      <c r="O442" s="16">
        <f>'RAW MONTHLY'!K442</f>
        <v>2</v>
      </c>
      <c r="P442" s="16" t="str">
        <f t="shared" si="60"/>
        <v>0</v>
      </c>
      <c r="Q442" s="241">
        <f>'RAW MONTHLY'!L442</f>
        <v>0</v>
      </c>
      <c r="R442" s="249"/>
      <c r="S442" s="242">
        <f t="shared" si="61"/>
        <v>0</v>
      </c>
      <c r="T442" s="30"/>
    </row>
    <row r="443" spans="1:20" ht="30" customHeight="1">
      <c r="A443" s="229" t="str">
        <f>'RAW MONTHLY'!A443</f>
        <v>21/1/2021</v>
      </c>
      <c r="B443" s="230" t="str">
        <f>'RAW MONTHLY'!C443</f>
        <v>ROM 33KV</v>
      </c>
      <c r="C443" s="5" t="str">
        <f t="shared" si="54"/>
        <v>1</v>
      </c>
      <c r="D443" s="5" t="str">
        <f>'RAW MONTHLY'!E443</f>
        <v>EDC F/O</v>
      </c>
      <c r="E443" s="5" t="str">
        <f t="shared" si="62"/>
        <v>EDC</v>
      </c>
      <c r="F443" s="5"/>
      <c r="G443" s="5"/>
      <c r="H443" s="17">
        <f t="shared" si="55"/>
        <v>2.4999999999999998E-2</v>
      </c>
      <c r="I443" s="7">
        <f>'RAW MONTHLY'!H443</f>
        <v>2.4999999999999998E-2</v>
      </c>
      <c r="J443" s="8">
        <f>'RAW MONTHLY'!I443</f>
        <v>3.8194444444444441E-2</v>
      </c>
      <c r="K443" s="235">
        <f t="shared" si="56"/>
        <v>3.8194444444444441E-2</v>
      </c>
      <c r="L443" s="16">
        <f t="shared" si="57"/>
        <v>0.31666666666666665</v>
      </c>
      <c r="M443" s="16">
        <f t="shared" si="58"/>
        <v>0</v>
      </c>
      <c r="N443" s="236" t="str">
        <f t="shared" si="59"/>
        <v>0</v>
      </c>
      <c r="O443" s="16">
        <f>'RAW MONTHLY'!K443</f>
        <v>0</v>
      </c>
      <c r="P443" s="16" t="str">
        <f t="shared" si="60"/>
        <v>1</v>
      </c>
      <c r="Q443" s="241">
        <f>'RAW MONTHLY'!L443</f>
        <v>14</v>
      </c>
      <c r="R443" s="249"/>
      <c r="S443" s="242">
        <f t="shared" si="61"/>
        <v>4.4333333333333336</v>
      </c>
      <c r="T443" s="30"/>
    </row>
    <row r="444" spans="1:20" ht="30" customHeight="1">
      <c r="A444" s="229">
        <f>'RAW MONTHLY'!A444</f>
        <v>44247</v>
      </c>
      <c r="B444" s="230" t="str">
        <f>'RAW MONTHLY'!C444</f>
        <v>T-2A 15MVA @ JERICHO</v>
      </c>
      <c r="C444" s="5" t="str">
        <f t="shared" si="54"/>
        <v/>
      </c>
      <c r="D444" s="5" t="str">
        <f>'RAW MONTHLY'!E444</f>
        <v>EDC F/O</v>
      </c>
      <c r="E444" s="5" t="str">
        <f t="shared" si="62"/>
        <v>EDC</v>
      </c>
      <c r="F444" s="5"/>
      <c r="G444" s="5"/>
      <c r="H444" s="17">
        <f t="shared" si="55"/>
        <v>0</v>
      </c>
      <c r="I444" s="7">
        <f>'RAW MONTHLY'!H444</f>
        <v>0</v>
      </c>
      <c r="J444" s="8">
        <f>'RAW MONTHLY'!I444</f>
        <v>0.99930555555555556</v>
      </c>
      <c r="K444" s="235">
        <f t="shared" si="56"/>
        <v>0.99930555555555556</v>
      </c>
      <c r="L444" s="16">
        <f t="shared" si="57"/>
        <v>23.983333333333334</v>
      </c>
      <c r="M444" s="16">
        <f t="shared" si="58"/>
        <v>9</v>
      </c>
      <c r="N444" s="236" t="str">
        <f t="shared" si="59"/>
        <v>9</v>
      </c>
      <c r="O444" s="16">
        <f>'RAW MONTHLY'!K444</f>
        <v>9</v>
      </c>
      <c r="P444" s="16" t="str">
        <f t="shared" si="60"/>
        <v>0</v>
      </c>
      <c r="Q444" s="241">
        <f>'RAW MONTHLY'!L444</f>
        <v>0</v>
      </c>
      <c r="R444" s="249"/>
      <c r="S444" s="242">
        <f t="shared" si="61"/>
        <v>0</v>
      </c>
      <c r="T444" s="30"/>
    </row>
    <row r="445" spans="1:20" ht="30" customHeight="1">
      <c r="A445" s="229">
        <f>'RAW MONTHLY'!A445</f>
        <v>44247</v>
      </c>
      <c r="B445" s="230" t="str">
        <f>'RAW MONTHLY'!C445</f>
        <v>APETE 33KV</v>
      </c>
      <c r="C445" s="5" t="str">
        <f t="shared" si="54"/>
        <v/>
      </c>
      <c r="D445" s="5" t="str">
        <f>'RAW MONTHLY'!E445</f>
        <v>EDC L/S</v>
      </c>
      <c r="E445" s="5" t="str">
        <f t="shared" si="62"/>
        <v>L/S</v>
      </c>
      <c r="F445" s="5"/>
      <c r="G445" s="5"/>
      <c r="H445" s="17">
        <f t="shared" si="55"/>
        <v>0</v>
      </c>
      <c r="I445" s="7">
        <f>'RAW MONTHLY'!H445</f>
        <v>0</v>
      </c>
      <c r="J445" s="8">
        <f>'RAW MONTHLY'!I445</f>
        <v>0.4236111111111111</v>
      </c>
      <c r="K445" s="235">
        <f t="shared" si="56"/>
        <v>0.4236111111111111</v>
      </c>
      <c r="L445" s="16">
        <f t="shared" si="57"/>
        <v>10.166666666666666</v>
      </c>
      <c r="M445" s="16">
        <f t="shared" si="58"/>
        <v>9</v>
      </c>
      <c r="N445" s="236" t="str">
        <f t="shared" si="59"/>
        <v>9</v>
      </c>
      <c r="O445" s="16">
        <f>'RAW MONTHLY'!K445</f>
        <v>9</v>
      </c>
      <c r="P445" s="16" t="str">
        <f t="shared" si="60"/>
        <v>1</v>
      </c>
      <c r="Q445" s="241">
        <f>'RAW MONTHLY'!L445</f>
        <v>9.06</v>
      </c>
      <c r="R445" s="249"/>
      <c r="S445" s="242">
        <f t="shared" si="61"/>
        <v>92.11</v>
      </c>
      <c r="T445" s="37"/>
    </row>
    <row r="446" spans="1:20" ht="30" customHeight="1">
      <c r="A446" s="229">
        <f>'RAW MONTHLY'!A446</f>
        <v>44248</v>
      </c>
      <c r="B446" s="230" t="str">
        <f>'RAW MONTHLY'!C446</f>
        <v>APETE 33KV</v>
      </c>
      <c r="C446" s="5" t="str">
        <f t="shared" si="54"/>
        <v>1</v>
      </c>
      <c r="D446" s="5" t="str">
        <f>'RAW MONTHLY'!E446</f>
        <v>EDC L/S</v>
      </c>
      <c r="E446" s="5" t="str">
        <f t="shared" si="62"/>
        <v>L/S</v>
      </c>
      <c r="F446" s="5"/>
      <c r="G446" s="5"/>
      <c r="H446" s="17">
        <f t="shared" si="55"/>
        <v>0.62986111111111109</v>
      </c>
      <c r="I446" s="7">
        <f>'RAW MONTHLY'!H446</f>
        <v>0.62986111111111109</v>
      </c>
      <c r="J446" s="8">
        <f>'RAW MONTHLY'!I446</f>
        <v>0.92361111111111116</v>
      </c>
      <c r="K446" s="235">
        <f t="shared" si="56"/>
        <v>0.92361111111111116</v>
      </c>
      <c r="L446" s="16">
        <f t="shared" si="57"/>
        <v>7.0500000000000007</v>
      </c>
      <c r="M446" s="16">
        <f t="shared" si="58"/>
        <v>7.7</v>
      </c>
      <c r="N446" s="236" t="str">
        <f t="shared" si="59"/>
        <v>7.7</v>
      </c>
      <c r="O446" s="16">
        <f>'RAW MONTHLY'!K446</f>
        <v>7.7</v>
      </c>
      <c r="P446" s="16" t="str">
        <f t="shared" si="60"/>
        <v>1</v>
      </c>
      <c r="Q446" s="241">
        <f>'RAW MONTHLY'!L446</f>
        <v>9.06</v>
      </c>
      <c r="R446" s="5"/>
      <c r="S446" s="242">
        <f t="shared" si="61"/>
        <v>63.873000000000012</v>
      </c>
      <c r="T446" s="30"/>
    </row>
    <row r="447" spans="1:20" ht="30" customHeight="1">
      <c r="A447" s="229">
        <f>'RAW MONTHLY'!A447</f>
        <v>44248</v>
      </c>
      <c r="B447" s="230" t="str">
        <f>'RAW MONTHLY'!C447</f>
        <v>MINISTER 33KV</v>
      </c>
      <c r="C447" s="5" t="str">
        <f t="shared" si="54"/>
        <v>1</v>
      </c>
      <c r="D447" s="5" t="str">
        <f>'RAW MONTHLY'!E447</f>
        <v>EDC L/S</v>
      </c>
      <c r="E447" s="5" t="str">
        <f t="shared" si="62"/>
        <v>L/S</v>
      </c>
      <c r="F447" s="233"/>
      <c r="G447" s="233"/>
      <c r="H447" s="17">
        <f t="shared" si="55"/>
        <v>0.63472222222222219</v>
      </c>
      <c r="I447" s="7">
        <f>'RAW MONTHLY'!H447</f>
        <v>0.63472222222222219</v>
      </c>
      <c r="J447" s="8">
        <f>'RAW MONTHLY'!I447</f>
        <v>0.7993055555555556</v>
      </c>
      <c r="K447" s="235">
        <f t="shared" si="56"/>
        <v>0.7993055555555556</v>
      </c>
      <c r="L447" s="16">
        <f t="shared" si="57"/>
        <v>3.95</v>
      </c>
      <c r="M447" s="16">
        <f t="shared" si="58"/>
        <v>7.0000000000000007E-2</v>
      </c>
      <c r="N447" s="236" t="str">
        <f t="shared" si="59"/>
        <v>0.07</v>
      </c>
      <c r="O447" s="16">
        <f>'RAW MONTHLY'!K447</f>
        <v>7.0000000000000007E-2</v>
      </c>
      <c r="P447" s="16" t="str">
        <f t="shared" si="60"/>
        <v>1</v>
      </c>
      <c r="Q447" s="241">
        <f>'RAW MONTHLY'!L447</f>
        <v>1065</v>
      </c>
      <c r="R447" s="246"/>
      <c r="S447" s="242">
        <f t="shared" si="61"/>
        <v>4206.75</v>
      </c>
      <c r="T447" s="27"/>
    </row>
    <row r="448" spans="1:20" ht="30" customHeight="1">
      <c r="A448" s="229" t="str">
        <f>'RAW MONTHLY'!A448</f>
        <v>21/2/2021</v>
      </c>
      <c r="B448" s="230" t="str">
        <f>'RAW MONTHLY'!C448</f>
        <v>OMI ADIO 33KV FDR</v>
      </c>
      <c r="C448" s="5" t="str">
        <f t="shared" si="54"/>
        <v/>
      </c>
      <c r="D448" s="5" t="str">
        <f>'RAW MONTHLY'!E448</f>
        <v>TCN/L/S</v>
      </c>
      <c r="E448" s="5" t="str">
        <f t="shared" si="62"/>
        <v>L/S</v>
      </c>
      <c r="F448" s="6"/>
      <c r="G448" s="5"/>
      <c r="H448" s="17">
        <f t="shared" si="55"/>
        <v>0</v>
      </c>
      <c r="I448" s="7">
        <f>'RAW MONTHLY'!H448</f>
        <v>0</v>
      </c>
      <c r="J448" s="8">
        <f>'RAW MONTHLY'!I448</f>
        <v>3.472222222222222E-3</v>
      </c>
      <c r="K448" s="235">
        <f t="shared" si="56"/>
        <v>3.472222222222222E-3</v>
      </c>
      <c r="L448" s="16">
        <f t="shared" si="57"/>
        <v>8.3333333333333329E-2</v>
      </c>
      <c r="M448" s="16">
        <f t="shared" si="58"/>
        <v>0</v>
      </c>
      <c r="N448" s="236" t="str">
        <f t="shared" si="59"/>
        <v>0</v>
      </c>
      <c r="O448" s="16" t="str">
        <f>'RAW MONTHLY'!K448</f>
        <v>0MW</v>
      </c>
      <c r="P448" s="16" t="str">
        <f t="shared" si="60"/>
        <v>1</v>
      </c>
      <c r="Q448" s="241">
        <f>'RAW MONTHLY'!L448</f>
        <v>9634</v>
      </c>
      <c r="R448" s="241"/>
      <c r="S448" s="242">
        <f t="shared" si="61"/>
        <v>802.83333333333326</v>
      </c>
      <c r="T448" s="27"/>
    </row>
    <row r="449" spans="1:20" ht="30" customHeight="1">
      <c r="A449" s="229" t="str">
        <f>'RAW MONTHLY'!A449</f>
        <v>21/2/2021</v>
      </c>
      <c r="B449" s="230" t="str">
        <f>'RAW MONTHLY'!C449</f>
        <v>ERUWA TOWN 33KV FDR</v>
      </c>
      <c r="C449" s="5" t="str">
        <f t="shared" si="54"/>
        <v/>
      </c>
      <c r="D449" s="5" t="str">
        <f>'RAW MONTHLY'!E449</f>
        <v>TCN/L/S</v>
      </c>
      <c r="E449" s="5" t="str">
        <f t="shared" si="62"/>
        <v>L/S</v>
      </c>
      <c r="F449" s="6"/>
      <c r="G449" s="5"/>
      <c r="H449" s="17">
        <f t="shared" si="55"/>
        <v>0</v>
      </c>
      <c r="I449" s="7">
        <f>'RAW MONTHLY'!H449</f>
        <v>0</v>
      </c>
      <c r="J449" s="8">
        <f>'RAW MONTHLY'!I449</f>
        <v>0.42222222222222222</v>
      </c>
      <c r="K449" s="235">
        <f t="shared" si="56"/>
        <v>0.42222222222222222</v>
      </c>
      <c r="L449" s="16">
        <f t="shared" si="57"/>
        <v>10.133333333333333</v>
      </c>
      <c r="M449" s="16">
        <f t="shared" si="58"/>
        <v>0</v>
      </c>
      <c r="N449" s="236" t="str">
        <f t="shared" si="59"/>
        <v>0</v>
      </c>
      <c r="O449" s="16" t="str">
        <f>'RAW MONTHLY'!K449</f>
        <v>0MW</v>
      </c>
      <c r="P449" s="16" t="str">
        <f t="shared" si="60"/>
        <v>1</v>
      </c>
      <c r="Q449" s="241">
        <f>'RAW MONTHLY'!L449</f>
        <v>4000</v>
      </c>
      <c r="R449" s="241"/>
      <c r="S449" s="242">
        <f t="shared" si="61"/>
        <v>40533.333333333328</v>
      </c>
      <c r="T449" s="29"/>
    </row>
    <row r="450" spans="1:20" ht="30" customHeight="1">
      <c r="A450" s="229" t="str">
        <f>'RAW MONTHLY'!A450</f>
        <v>21/2/2021</v>
      </c>
      <c r="B450" s="230" t="str">
        <f>'RAW MONTHLY'!C450</f>
        <v>OMI ADIO 33KV FDR</v>
      </c>
      <c r="C450" s="5" t="str">
        <f t="shared" si="54"/>
        <v>1</v>
      </c>
      <c r="D450" s="5" t="str">
        <f>'RAW MONTHLY'!E450</f>
        <v>TCN/L/S</v>
      </c>
      <c r="E450" s="5" t="str">
        <f t="shared" si="62"/>
        <v>L/S</v>
      </c>
      <c r="F450" s="6"/>
      <c r="G450" s="5"/>
      <c r="H450" s="17">
        <f t="shared" si="55"/>
        <v>0.3125</v>
      </c>
      <c r="I450" s="7">
        <f>'RAW MONTHLY'!H450</f>
        <v>0.3125</v>
      </c>
      <c r="J450" s="8">
        <f>'RAW MONTHLY'!I450</f>
        <v>0.75347222222222221</v>
      </c>
      <c r="K450" s="235">
        <f t="shared" si="56"/>
        <v>0.75347222222222221</v>
      </c>
      <c r="L450" s="16">
        <f t="shared" si="57"/>
        <v>10.583333333333334</v>
      </c>
      <c r="M450" s="16">
        <f t="shared" si="58"/>
        <v>8.4</v>
      </c>
      <c r="N450" s="236" t="str">
        <f t="shared" si="59"/>
        <v>8.4</v>
      </c>
      <c r="O450" s="16" t="str">
        <f>'RAW MONTHLY'!K450</f>
        <v>8.4MW</v>
      </c>
      <c r="P450" s="16" t="str">
        <f t="shared" si="60"/>
        <v>1</v>
      </c>
      <c r="Q450" s="241">
        <f>'RAW MONTHLY'!L450</f>
        <v>9632</v>
      </c>
      <c r="R450" s="241"/>
      <c r="S450" s="242">
        <f t="shared" si="61"/>
        <v>101938.66666666667</v>
      </c>
      <c r="T450" s="42"/>
    </row>
    <row r="451" spans="1:20" ht="30" customHeight="1">
      <c r="A451" s="229" t="str">
        <f>'RAW MONTHLY'!A451</f>
        <v>21/2/2021</v>
      </c>
      <c r="B451" s="230" t="str">
        <f>'RAW MONTHLY'!C451</f>
        <v>ERUWA TOWN 33KV FDR</v>
      </c>
      <c r="C451" s="5" t="str">
        <f t="shared" si="54"/>
        <v>1</v>
      </c>
      <c r="D451" s="5" t="str">
        <f>'RAW MONTHLY'!E451</f>
        <v>EDC/E/F</v>
      </c>
      <c r="E451" s="5" t="str">
        <f t="shared" si="62"/>
        <v>EDC</v>
      </c>
      <c r="F451" s="233"/>
      <c r="G451" s="233"/>
      <c r="H451" s="17">
        <f t="shared" si="55"/>
        <v>0.42777777777777781</v>
      </c>
      <c r="I451" s="7">
        <f>'RAW MONTHLY'!H451</f>
        <v>0.42777777777777781</v>
      </c>
      <c r="J451" s="8">
        <f>'RAW MONTHLY'!I451</f>
        <v>0.54513888888888895</v>
      </c>
      <c r="K451" s="235">
        <f t="shared" si="56"/>
        <v>0.54513888888888895</v>
      </c>
      <c r="L451" s="16">
        <f t="shared" si="57"/>
        <v>2.8166666666666664</v>
      </c>
      <c r="M451" s="16">
        <f t="shared" si="58"/>
        <v>5.2</v>
      </c>
      <c r="N451" s="236" t="str">
        <f t="shared" si="59"/>
        <v>5.2</v>
      </c>
      <c r="O451" s="16" t="str">
        <f>'RAW MONTHLY'!K451</f>
        <v>5.2MW</v>
      </c>
      <c r="P451" s="16" t="str">
        <f t="shared" si="60"/>
        <v>1</v>
      </c>
      <c r="Q451" s="241">
        <f>'RAW MONTHLY'!L451</f>
        <v>4000</v>
      </c>
      <c r="R451" s="241"/>
      <c r="S451" s="242">
        <f t="shared" si="61"/>
        <v>11266.666666666666</v>
      </c>
      <c r="T451" s="42"/>
    </row>
    <row r="452" spans="1:20" ht="30" customHeight="1">
      <c r="A452" s="229" t="str">
        <f>'RAW MONTHLY'!A452</f>
        <v>21/2/2021</v>
      </c>
      <c r="B452" s="230" t="str">
        <f>'RAW MONTHLY'!C452</f>
        <v>ERUWA LANLATE 33KV FDR</v>
      </c>
      <c r="C452" s="5" t="str">
        <f t="shared" si="54"/>
        <v>1</v>
      </c>
      <c r="D452" s="5" t="str">
        <f>'RAW MONTHLY'!E452</f>
        <v>EDC/E/F</v>
      </c>
      <c r="E452" s="5" t="str">
        <f t="shared" si="62"/>
        <v>EDC</v>
      </c>
      <c r="F452" s="233"/>
      <c r="G452" s="233"/>
      <c r="H452" s="17">
        <f t="shared" si="55"/>
        <v>0.42777777777777781</v>
      </c>
      <c r="I452" s="7">
        <f>'RAW MONTHLY'!H452</f>
        <v>0.42777777777777781</v>
      </c>
      <c r="J452" s="8">
        <f>'RAW MONTHLY'!I452</f>
        <v>0.43472222222222223</v>
      </c>
      <c r="K452" s="235">
        <f t="shared" si="56"/>
        <v>0.43472222222222223</v>
      </c>
      <c r="L452" s="16">
        <f t="shared" si="57"/>
        <v>0.16666666666666666</v>
      </c>
      <c r="M452" s="16">
        <f t="shared" si="58"/>
        <v>7</v>
      </c>
      <c r="N452" s="236" t="str">
        <f t="shared" si="59"/>
        <v>7.0</v>
      </c>
      <c r="O452" s="16" t="str">
        <f>'RAW MONTHLY'!K452</f>
        <v>7.0MW</v>
      </c>
      <c r="P452" s="16" t="str">
        <f t="shared" si="60"/>
        <v>1</v>
      </c>
      <c r="Q452" s="241">
        <f>'RAW MONTHLY'!L452</f>
        <v>4010</v>
      </c>
      <c r="R452" s="241"/>
      <c r="S452" s="242">
        <f t="shared" si="61"/>
        <v>668.33333333333326</v>
      </c>
      <c r="T452" s="20"/>
    </row>
    <row r="453" spans="1:20" ht="30" customHeight="1">
      <c r="A453" s="229" t="str">
        <f>'RAW MONTHLY'!A453</f>
        <v>21/2/2021</v>
      </c>
      <c r="B453" s="230" t="str">
        <f>'RAW MONTHLY'!C453</f>
        <v>ERUWA TOWN 33KV FDR</v>
      </c>
      <c r="C453" s="5" t="str">
        <f t="shared" si="54"/>
        <v>1</v>
      </c>
      <c r="D453" s="5" t="str">
        <f>'RAW MONTHLY'!E453</f>
        <v>TCN/L/S</v>
      </c>
      <c r="E453" s="5" t="str">
        <f t="shared" si="62"/>
        <v>L/S</v>
      </c>
      <c r="F453" s="6"/>
      <c r="G453" s="5"/>
      <c r="H453" s="17">
        <f t="shared" si="55"/>
        <v>0.74652777777777779</v>
      </c>
      <c r="I453" s="7">
        <f>'RAW MONTHLY'!H453</f>
        <v>0.74652777777777779</v>
      </c>
      <c r="J453" s="8">
        <f>'RAW MONTHLY'!I453</f>
        <v>0.99930555555555556</v>
      </c>
      <c r="K453" s="235">
        <f t="shared" si="56"/>
        <v>0.99930555555555556</v>
      </c>
      <c r="L453" s="16">
        <f t="shared" si="57"/>
        <v>6.0666666666666664</v>
      </c>
      <c r="M453" s="16">
        <f t="shared" si="58"/>
        <v>6</v>
      </c>
      <c r="N453" s="236" t="str">
        <f t="shared" si="59"/>
        <v>6.0</v>
      </c>
      <c r="O453" s="16" t="str">
        <f>'RAW MONTHLY'!K453</f>
        <v>6.0MW</v>
      </c>
      <c r="P453" s="16" t="str">
        <f t="shared" si="60"/>
        <v>0</v>
      </c>
      <c r="Q453" s="241">
        <f>'RAW MONTHLY'!L453</f>
        <v>0</v>
      </c>
      <c r="R453" s="241"/>
      <c r="S453" s="242">
        <f t="shared" si="61"/>
        <v>0</v>
      </c>
      <c r="T453" s="20"/>
    </row>
    <row r="454" spans="1:20" ht="30" customHeight="1">
      <c r="A454" s="229" t="str">
        <f>'RAW MONTHLY'!A454</f>
        <v>21/2/2021</v>
      </c>
      <c r="B454" s="230" t="str">
        <f>'RAW MONTHLY'!C454</f>
        <v>OMI ADIO 33KV FDR</v>
      </c>
      <c r="C454" s="5" t="str">
        <f t="shared" ref="C454:C517" si="63">IF(H454&gt;=0.0001,"1","")</f>
        <v>1</v>
      </c>
      <c r="D454" s="5" t="str">
        <f>'RAW MONTHLY'!E454</f>
        <v>TCN/L/S</v>
      </c>
      <c r="E454" s="5" t="str">
        <f t="shared" si="62"/>
        <v>L/S</v>
      </c>
      <c r="F454" s="6"/>
      <c r="G454" s="5"/>
      <c r="H454" s="17">
        <f t="shared" ref="H454:H517" si="64">I454</f>
        <v>0.87152777777777779</v>
      </c>
      <c r="I454" s="7">
        <f>'RAW MONTHLY'!H454</f>
        <v>0.87152777777777779</v>
      </c>
      <c r="J454" s="8">
        <f>'RAW MONTHLY'!I454</f>
        <v>0.99930555555555556</v>
      </c>
      <c r="K454" s="235">
        <f t="shared" ref="K454:K517" si="65">J454</f>
        <v>0.99930555555555556</v>
      </c>
      <c r="L454" s="16">
        <f t="shared" ref="L454:L517" si="66">TEXT(J454-I454,"h:mm")*24</f>
        <v>3.0666666666666673</v>
      </c>
      <c r="M454" s="16">
        <f t="shared" ref="M454:M517" si="67">N454*1</f>
        <v>10.199999999999999</v>
      </c>
      <c r="N454" s="236" t="str">
        <f t="shared" ref="N454:N517" si="68">SUBSTITUTE(O454,"MW","")</f>
        <v>10.2</v>
      </c>
      <c r="O454" s="16" t="str">
        <f>'RAW MONTHLY'!K454</f>
        <v>10.2MW</v>
      </c>
      <c r="P454" s="16" t="str">
        <f t="shared" ref="P454:P517" si="69">IF(K454&gt;=0.99,"0","1")</f>
        <v>0</v>
      </c>
      <c r="Q454" s="241">
        <f>'RAW MONTHLY'!L454</f>
        <v>0</v>
      </c>
      <c r="R454" s="247"/>
      <c r="S454" s="242">
        <f t="shared" ref="S454:S517" si="70">Q454*L454*P454</f>
        <v>0</v>
      </c>
      <c r="T454" s="6"/>
    </row>
    <row r="455" spans="1:20" ht="30" customHeight="1">
      <c r="A455" s="229" t="str">
        <f>'RAW MONTHLY'!A455</f>
        <v>17/1//2021</v>
      </c>
      <c r="B455" s="230" t="str">
        <f>'RAW MONTHLY'!C455</f>
        <v>EXPRESS 33KV</v>
      </c>
      <c r="C455" s="5" t="str">
        <f t="shared" si="63"/>
        <v/>
      </c>
      <c r="D455" s="5" t="str">
        <f>'RAW MONTHLY'!E455</f>
        <v>EDC F/O</v>
      </c>
      <c r="E455" s="5" t="str">
        <f t="shared" ref="E455:E518" si="71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E/F","EDC",IF(D455="TCN/L/S","L/S"))))))))))))))))))))))</f>
        <v>EDC</v>
      </c>
      <c r="F455" s="6"/>
      <c r="G455" s="6"/>
      <c r="H455" s="17">
        <f t="shared" si="64"/>
        <v>0</v>
      </c>
      <c r="I455" s="7">
        <f>'RAW MONTHLY'!H455</f>
        <v>0</v>
      </c>
      <c r="J455" s="8">
        <f>'RAW MONTHLY'!I455</f>
        <v>0.48958333333333331</v>
      </c>
      <c r="K455" s="235">
        <f t="shared" si="65"/>
        <v>0.48958333333333331</v>
      </c>
      <c r="L455" s="16">
        <f t="shared" si="66"/>
        <v>11.75</v>
      </c>
      <c r="M455" s="16">
        <f t="shared" si="67"/>
        <v>0</v>
      </c>
      <c r="N455" s="236" t="str">
        <f t="shared" si="68"/>
        <v>0</v>
      </c>
      <c r="O455" s="16">
        <f>'RAW MONTHLY'!K455</f>
        <v>0</v>
      </c>
      <c r="P455" s="16" t="str">
        <f t="shared" si="69"/>
        <v>1</v>
      </c>
      <c r="Q455" s="241">
        <f>'RAW MONTHLY'!L455</f>
        <v>1</v>
      </c>
      <c r="R455" s="258"/>
      <c r="S455" s="242">
        <f t="shared" si="70"/>
        <v>11.75</v>
      </c>
      <c r="T455" s="6"/>
    </row>
    <row r="456" spans="1:20" ht="30" customHeight="1">
      <c r="A456" s="229" t="str">
        <f>'RAW MONTHLY'!A456</f>
        <v>18/2/2021</v>
      </c>
      <c r="B456" s="230" t="str">
        <f>'RAW MONTHLY'!C456</f>
        <v>INTERCHANGE 33KV</v>
      </c>
      <c r="C456" s="5" t="str">
        <f t="shared" si="63"/>
        <v>1</v>
      </c>
      <c r="D456" s="5" t="str">
        <f>'RAW MONTHLY'!E456</f>
        <v>EDC F/O</v>
      </c>
      <c r="E456" s="5" t="str">
        <f t="shared" si="71"/>
        <v>EDC</v>
      </c>
      <c r="F456" s="6"/>
      <c r="G456" s="6"/>
      <c r="H456" s="17">
        <f t="shared" si="64"/>
        <v>5.486111111111111E-2</v>
      </c>
      <c r="I456" s="7">
        <f>'RAW MONTHLY'!H456</f>
        <v>5.486111111111111E-2</v>
      </c>
      <c r="J456" s="8">
        <f>'RAW MONTHLY'!I456</f>
        <v>0.21180555555555555</v>
      </c>
      <c r="K456" s="235">
        <f t="shared" si="65"/>
        <v>0.21180555555555555</v>
      </c>
      <c r="L456" s="16">
        <f t="shared" si="66"/>
        <v>3.7666666666666666</v>
      </c>
      <c r="M456" s="16">
        <f t="shared" si="67"/>
        <v>15</v>
      </c>
      <c r="N456" s="236" t="str">
        <f t="shared" si="68"/>
        <v>15</v>
      </c>
      <c r="O456" s="16">
        <f>'RAW MONTHLY'!K456</f>
        <v>15</v>
      </c>
      <c r="P456" s="16" t="str">
        <f t="shared" si="69"/>
        <v>1</v>
      </c>
      <c r="Q456" s="241">
        <f>'RAW MONTHLY'!L456</f>
        <v>492</v>
      </c>
      <c r="R456" s="248"/>
      <c r="S456" s="242">
        <f t="shared" si="70"/>
        <v>1853.2</v>
      </c>
      <c r="T456" s="6"/>
    </row>
    <row r="457" spans="1:20" ht="30" customHeight="1">
      <c r="A457" s="229" t="str">
        <f>'RAW MONTHLY'!A457</f>
        <v>18/2/2021</v>
      </c>
      <c r="B457" s="230" t="str">
        <f>'RAW MONTHLY'!C457</f>
        <v>INDUSTRIAL 33KV</v>
      </c>
      <c r="C457" s="5" t="str">
        <f t="shared" si="63"/>
        <v>1</v>
      </c>
      <c r="D457" s="5" t="str">
        <f>'RAW MONTHLY'!E457</f>
        <v>EDC F/O</v>
      </c>
      <c r="E457" s="5" t="str">
        <f t="shared" si="71"/>
        <v>EDC</v>
      </c>
      <c r="F457" s="6"/>
      <c r="G457" s="6"/>
      <c r="H457" s="17">
        <f t="shared" si="64"/>
        <v>0.44236111111111115</v>
      </c>
      <c r="I457" s="7">
        <f>'RAW MONTHLY'!H457</f>
        <v>0.44236111111111115</v>
      </c>
      <c r="J457" s="8">
        <f>'RAW MONTHLY'!I457</f>
        <v>0.44722222222222219</v>
      </c>
      <c r="K457" s="235">
        <f t="shared" si="65"/>
        <v>0.44722222222222219</v>
      </c>
      <c r="L457" s="16">
        <f t="shared" si="66"/>
        <v>0.11666666666666667</v>
      </c>
      <c r="M457" s="16">
        <f t="shared" si="67"/>
        <v>5</v>
      </c>
      <c r="N457" s="236" t="str">
        <f t="shared" si="68"/>
        <v>5</v>
      </c>
      <c r="O457" s="16">
        <f>'RAW MONTHLY'!K457</f>
        <v>5</v>
      </c>
      <c r="P457" s="16" t="str">
        <f t="shared" si="69"/>
        <v>1</v>
      </c>
      <c r="Q457" s="241">
        <f>'RAW MONTHLY'!L457</f>
        <v>25</v>
      </c>
      <c r="R457" s="248"/>
      <c r="S457" s="242">
        <f t="shared" si="70"/>
        <v>2.9166666666666665</v>
      </c>
      <c r="T457" s="6"/>
    </row>
    <row r="458" spans="1:20" ht="30" customHeight="1">
      <c r="A458" s="229" t="str">
        <f>'RAW MONTHLY'!A458</f>
        <v>18/2/2021</v>
      </c>
      <c r="B458" s="230" t="str">
        <f>'RAW MONTHLY'!C458</f>
        <v>INTERCHANGE 33KV</v>
      </c>
      <c r="C458" s="5" t="str">
        <f t="shared" si="63"/>
        <v>1</v>
      </c>
      <c r="D458" s="5" t="str">
        <f>'RAW MONTHLY'!E458</f>
        <v>EDC F/O</v>
      </c>
      <c r="E458" s="5" t="str">
        <f t="shared" si="71"/>
        <v>EDC</v>
      </c>
      <c r="F458" s="6"/>
      <c r="G458" s="6"/>
      <c r="H458" s="17">
        <f t="shared" si="64"/>
        <v>0.60625000000000007</v>
      </c>
      <c r="I458" s="7">
        <f>'RAW MONTHLY'!H458</f>
        <v>0.60625000000000007</v>
      </c>
      <c r="J458" s="8">
        <f>'RAW MONTHLY'!I458</f>
        <v>0.62847222222222221</v>
      </c>
      <c r="K458" s="235">
        <f t="shared" si="65"/>
        <v>0.62847222222222221</v>
      </c>
      <c r="L458" s="16">
        <f t="shared" si="66"/>
        <v>0.53333333333333333</v>
      </c>
      <c r="M458" s="16">
        <f t="shared" si="67"/>
        <v>17</v>
      </c>
      <c r="N458" s="236" t="str">
        <f t="shared" si="68"/>
        <v>17</v>
      </c>
      <c r="O458" s="16">
        <f>'RAW MONTHLY'!K458</f>
        <v>17</v>
      </c>
      <c r="P458" s="16" t="str">
        <f t="shared" si="69"/>
        <v>1</v>
      </c>
      <c r="Q458" s="241">
        <f>'RAW MONTHLY'!L458</f>
        <v>492</v>
      </c>
      <c r="R458" s="248"/>
      <c r="S458" s="242">
        <f t="shared" si="70"/>
        <v>262.39999999999998</v>
      </c>
      <c r="T458" s="20"/>
    </row>
    <row r="459" spans="1:20" ht="30" customHeight="1">
      <c r="A459" s="229" t="str">
        <f>'RAW MONTHLY'!A459</f>
        <v>18/2/2021</v>
      </c>
      <c r="B459" s="230" t="str">
        <f>'RAW MONTHLY'!C459</f>
        <v>INTERCHANGE 33KV</v>
      </c>
      <c r="C459" s="5" t="str">
        <f t="shared" si="63"/>
        <v>1</v>
      </c>
      <c r="D459" s="5" t="str">
        <f>'RAW MONTHLY'!E459</f>
        <v>EDC F/O</v>
      </c>
      <c r="E459" s="5" t="str">
        <f t="shared" si="71"/>
        <v>EDC</v>
      </c>
      <c r="F459" s="6"/>
      <c r="G459" s="6"/>
      <c r="H459" s="17">
        <f t="shared" si="64"/>
        <v>0.68055555555555547</v>
      </c>
      <c r="I459" s="7">
        <f>'RAW MONTHLY'!H459</f>
        <v>0.68055555555555547</v>
      </c>
      <c r="J459" s="8">
        <f>'RAW MONTHLY'!I459</f>
        <v>0.72361111111111109</v>
      </c>
      <c r="K459" s="235">
        <f t="shared" si="65"/>
        <v>0.72361111111111109</v>
      </c>
      <c r="L459" s="16">
        <f t="shared" si="66"/>
        <v>1.0333333333333334</v>
      </c>
      <c r="M459" s="16">
        <f t="shared" si="67"/>
        <v>18</v>
      </c>
      <c r="N459" s="236" t="str">
        <f t="shared" si="68"/>
        <v>18</v>
      </c>
      <c r="O459" s="16">
        <f>'RAW MONTHLY'!K459</f>
        <v>18</v>
      </c>
      <c r="P459" s="16" t="str">
        <f t="shared" si="69"/>
        <v>1</v>
      </c>
      <c r="Q459" s="241">
        <f>'RAW MONTHLY'!L459</f>
        <v>492</v>
      </c>
      <c r="R459" s="248"/>
      <c r="S459" s="242">
        <f t="shared" si="70"/>
        <v>508.40000000000003</v>
      </c>
      <c r="T459" s="20"/>
    </row>
    <row r="460" spans="1:20" ht="30" customHeight="1">
      <c r="A460" s="229" t="str">
        <f>'RAW MONTHLY'!A460</f>
        <v>18/2/2021</v>
      </c>
      <c r="B460" s="230" t="str">
        <f>'RAW MONTHLY'!C460</f>
        <v>ROM 33KV</v>
      </c>
      <c r="C460" s="5" t="str">
        <f t="shared" si="63"/>
        <v>1</v>
      </c>
      <c r="D460" s="5" t="str">
        <f>'RAW MONTHLY'!E460</f>
        <v>EDC F/O</v>
      </c>
      <c r="E460" s="5" t="str">
        <f t="shared" si="71"/>
        <v>EDC</v>
      </c>
      <c r="F460" s="6"/>
      <c r="G460" s="6"/>
      <c r="H460" s="17">
        <f t="shared" si="64"/>
        <v>5.486111111111111E-2</v>
      </c>
      <c r="I460" s="7">
        <f>'RAW MONTHLY'!H460</f>
        <v>5.486111111111111E-2</v>
      </c>
      <c r="J460" s="8">
        <f>'RAW MONTHLY'!I460</f>
        <v>0.21319444444444444</v>
      </c>
      <c r="K460" s="235">
        <f t="shared" si="65"/>
        <v>0.21319444444444444</v>
      </c>
      <c r="L460" s="16">
        <f t="shared" si="66"/>
        <v>3.8</v>
      </c>
      <c r="M460" s="16">
        <f t="shared" si="67"/>
        <v>0</v>
      </c>
      <c r="N460" s="236" t="str">
        <f t="shared" si="68"/>
        <v>0</v>
      </c>
      <c r="O460" s="16">
        <f>'RAW MONTHLY'!K460</f>
        <v>0</v>
      </c>
      <c r="P460" s="16" t="str">
        <f t="shared" si="69"/>
        <v>1</v>
      </c>
      <c r="Q460" s="241">
        <f>'RAW MONTHLY'!L460</f>
        <v>14</v>
      </c>
      <c r="R460" s="247"/>
      <c r="S460" s="242">
        <f t="shared" si="70"/>
        <v>53.199999999999996</v>
      </c>
      <c r="T460" s="20"/>
    </row>
    <row r="461" spans="1:20" ht="30" customHeight="1">
      <c r="A461" s="229" t="str">
        <f>'RAW MONTHLY'!A461</f>
        <v>18/2/2021</v>
      </c>
      <c r="B461" s="230" t="str">
        <f>'RAW MONTHLY'!C461</f>
        <v>ROM 33KV</v>
      </c>
      <c r="C461" s="5" t="str">
        <f t="shared" si="63"/>
        <v>1</v>
      </c>
      <c r="D461" s="5" t="str">
        <f>'RAW MONTHLY'!E461</f>
        <v>EDC F/O</v>
      </c>
      <c r="E461" s="5" t="str">
        <f t="shared" si="71"/>
        <v>EDC</v>
      </c>
      <c r="F461" s="6"/>
      <c r="G461" s="5"/>
      <c r="H461" s="17">
        <f t="shared" si="64"/>
        <v>0.60625000000000007</v>
      </c>
      <c r="I461" s="7">
        <f>'RAW MONTHLY'!H461</f>
        <v>0.60625000000000007</v>
      </c>
      <c r="J461" s="8">
        <f>'RAW MONTHLY'!I461</f>
        <v>0.63611111111111118</v>
      </c>
      <c r="K461" s="235">
        <f t="shared" si="65"/>
        <v>0.63611111111111118</v>
      </c>
      <c r="L461" s="16">
        <f t="shared" si="66"/>
        <v>0.71666666666666667</v>
      </c>
      <c r="M461" s="16">
        <f t="shared" si="67"/>
        <v>0</v>
      </c>
      <c r="N461" s="236" t="str">
        <f t="shared" si="68"/>
        <v>0</v>
      </c>
      <c r="O461" s="16">
        <f>'RAW MONTHLY'!K461</f>
        <v>0</v>
      </c>
      <c r="P461" s="16" t="str">
        <f t="shared" si="69"/>
        <v>1</v>
      </c>
      <c r="Q461" s="241">
        <f>'RAW MONTHLY'!L461</f>
        <v>14</v>
      </c>
      <c r="R461" s="249"/>
      <c r="S461" s="242">
        <f t="shared" si="70"/>
        <v>10.033333333333333</v>
      </c>
      <c r="T461" s="30"/>
    </row>
    <row r="462" spans="1:20" ht="30" customHeight="1">
      <c r="A462" s="229" t="str">
        <f>'RAW MONTHLY'!A462</f>
        <v>18/2/2021</v>
      </c>
      <c r="B462" s="230" t="str">
        <f>'RAW MONTHLY'!C462</f>
        <v>ROM 33KV</v>
      </c>
      <c r="C462" s="5" t="str">
        <f t="shared" si="63"/>
        <v>1</v>
      </c>
      <c r="D462" s="5" t="str">
        <f>'RAW MONTHLY'!E462</f>
        <v>EDC F/O</v>
      </c>
      <c r="E462" s="5" t="str">
        <f t="shared" si="71"/>
        <v>EDC</v>
      </c>
      <c r="F462" s="6"/>
      <c r="G462" s="5"/>
      <c r="H462" s="17">
        <f t="shared" si="64"/>
        <v>0.68055555555555547</v>
      </c>
      <c r="I462" s="7">
        <f>'RAW MONTHLY'!H462</f>
        <v>0.68055555555555547</v>
      </c>
      <c r="J462" s="8">
        <f>'RAW MONTHLY'!I462</f>
        <v>0.96944444444444444</v>
      </c>
      <c r="K462" s="235">
        <f t="shared" si="65"/>
        <v>0.96944444444444444</v>
      </c>
      <c r="L462" s="16">
        <f t="shared" si="66"/>
        <v>6.9333333333333336</v>
      </c>
      <c r="M462" s="16">
        <f t="shared" si="67"/>
        <v>2.7</v>
      </c>
      <c r="N462" s="236" t="str">
        <f t="shared" si="68"/>
        <v>2.7</v>
      </c>
      <c r="O462" s="16">
        <f>'RAW MONTHLY'!K462</f>
        <v>2.7</v>
      </c>
      <c r="P462" s="16" t="str">
        <f t="shared" si="69"/>
        <v>1</v>
      </c>
      <c r="Q462" s="241">
        <f>'RAW MONTHLY'!L462</f>
        <v>14</v>
      </c>
      <c r="R462" s="249"/>
      <c r="S462" s="242">
        <f t="shared" si="70"/>
        <v>97.066666666666663</v>
      </c>
      <c r="T462" s="30"/>
    </row>
    <row r="463" spans="1:20" ht="30" customHeight="1">
      <c r="A463" s="229">
        <f>'RAW MONTHLY'!A463</f>
        <v>44245</v>
      </c>
      <c r="B463" s="230" t="str">
        <f>'RAW MONTHLY'!C463</f>
        <v>APETE 33KV</v>
      </c>
      <c r="C463" s="5" t="str">
        <f t="shared" si="63"/>
        <v>1</v>
      </c>
      <c r="D463" s="5" t="str">
        <f>'RAW MONTHLY'!E463</f>
        <v>EDC L/S</v>
      </c>
      <c r="E463" s="5" t="str">
        <f t="shared" si="71"/>
        <v>L/S</v>
      </c>
      <c r="F463" s="6"/>
      <c r="G463" s="5"/>
      <c r="H463" s="17">
        <f t="shared" si="64"/>
        <v>7.6388888888888895E-2</v>
      </c>
      <c r="I463" s="7">
        <f>'RAW MONTHLY'!H463</f>
        <v>7.6388888888888895E-2</v>
      </c>
      <c r="J463" s="8">
        <f>'RAW MONTHLY'!I463</f>
        <v>0.37916666666666665</v>
      </c>
      <c r="K463" s="235">
        <f t="shared" si="65"/>
        <v>0.37916666666666665</v>
      </c>
      <c r="L463" s="16">
        <f t="shared" si="66"/>
        <v>7.2666666666666657</v>
      </c>
      <c r="M463" s="16">
        <f t="shared" si="67"/>
        <v>8</v>
      </c>
      <c r="N463" s="236" t="str">
        <f t="shared" si="68"/>
        <v>8</v>
      </c>
      <c r="O463" s="16">
        <f>'RAW MONTHLY'!K463</f>
        <v>8</v>
      </c>
      <c r="P463" s="16" t="str">
        <f t="shared" si="69"/>
        <v>1</v>
      </c>
      <c r="Q463" s="241">
        <f>'RAW MONTHLY'!L463</f>
        <v>9306</v>
      </c>
      <c r="R463" s="249"/>
      <c r="S463" s="242">
        <f t="shared" si="70"/>
        <v>67623.599999999991</v>
      </c>
      <c r="T463" s="30"/>
    </row>
    <row r="464" spans="1:20" ht="30" customHeight="1">
      <c r="A464" s="229">
        <f>'RAW MONTHLY'!A464</f>
        <v>44245</v>
      </c>
      <c r="B464" s="230" t="str">
        <f>'RAW MONTHLY'!C464</f>
        <v>APETE 33KV</v>
      </c>
      <c r="C464" s="5" t="str">
        <f t="shared" si="63"/>
        <v>1</v>
      </c>
      <c r="D464" s="5" t="str">
        <f>'RAW MONTHLY'!E464</f>
        <v>EDC L/S</v>
      </c>
      <c r="E464" s="5" t="str">
        <f t="shared" si="71"/>
        <v>L/S</v>
      </c>
      <c r="F464" s="6"/>
      <c r="G464" s="5"/>
      <c r="H464" s="17">
        <f t="shared" si="64"/>
        <v>0.43472222222222223</v>
      </c>
      <c r="I464" s="7">
        <f>'RAW MONTHLY'!H464</f>
        <v>0.43472222222222223</v>
      </c>
      <c r="J464" s="8">
        <f>'RAW MONTHLY'!I464</f>
        <v>0.75416666666666676</v>
      </c>
      <c r="K464" s="235">
        <f t="shared" si="65"/>
        <v>0.75416666666666676</v>
      </c>
      <c r="L464" s="16">
        <f t="shared" si="66"/>
        <v>7.6666666666666679</v>
      </c>
      <c r="M464" s="16">
        <f t="shared" si="67"/>
        <v>7</v>
      </c>
      <c r="N464" s="236" t="str">
        <f t="shared" si="68"/>
        <v>7</v>
      </c>
      <c r="O464" s="16">
        <f>'RAW MONTHLY'!K464</f>
        <v>7</v>
      </c>
      <c r="P464" s="16" t="str">
        <f t="shared" si="69"/>
        <v>1</v>
      </c>
      <c r="Q464" s="241">
        <f>'RAW MONTHLY'!L464</f>
        <v>9306</v>
      </c>
      <c r="R464" s="249"/>
      <c r="S464" s="242">
        <f t="shared" si="70"/>
        <v>71346.000000000015</v>
      </c>
      <c r="T464" s="30"/>
    </row>
    <row r="465" spans="1:20" ht="30" customHeight="1">
      <c r="A465" s="229">
        <f>'RAW MONTHLY'!A465</f>
        <v>44245</v>
      </c>
      <c r="B465" s="230" t="str">
        <f>'RAW MONTHLY'!C465</f>
        <v>MINISTER 33KV</v>
      </c>
      <c r="C465" s="5" t="str">
        <f t="shared" si="63"/>
        <v>1</v>
      </c>
      <c r="D465" s="5" t="str">
        <f>'RAW MONTHLY'!E465</f>
        <v>EDC L/S</v>
      </c>
      <c r="E465" s="5" t="str">
        <f t="shared" si="71"/>
        <v>L/S</v>
      </c>
      <c r="F465" s="6"/>
      <c r="G465" s="5"/>
      <c r="H465" s="17">
        <f t="shared" si="64"/>
        <v>0.43611111111111112</v>
      </c>
      <c r="I465" s="7">
        <f>'RAW MONTHLY'!H465</f>
        <v>0.43611111111111112</v>
      </c>
      <c r="J465" s="8">
        <f>'RAW MONTHLY'!I465</f>
        <v>0.7715277777777777</v>
      </c>
      <c r="K465" s="235">
        <f t="shared" si="65"/>
        <v>0.7715277777777777</v>
      </c>
      <c r="L465" s="16">
        <f t="shared" si="66"/>
        <v>8.0500000000000007</v>
      </c>
      <c r="M465" s="16">
        <f t="shared" si="67"/>
        <v>0.09</v>
      </c>
      <c r="N465" s="236" t="str">
        <f t="shared" si="68"/>
        <v>0.09</v>
      </c>
      <c r="O465" s="16">
        <f>'RAW MONTHLY'!K465</f>
        <v>0.09</v>
      </c>
      <c r="P465" s="16" t="str">
        <f t="shared" si="69"/>
        <v>1</v>
      </c>
      <c r="Q465" s="241">
        <f>'RAW MONTHLY'!L465</f>
        <v>0</v>
      </c>
      <c r="R465" s="249"/>
      <c r="S465" s="242">
        <f t="shared" si="70"/>
        <v>0</v>
      </c>
      <c r="T465" s="37"/>
    </row>
    <row r="466" spans="1:20" ht="30" customHeight="1">
      <c r="A466" s="229">
        <f>'RAW MONTHLY'!A466</f>
        <v>44245</v>
      </c>
      <c r="B466" s="230" t="str">
        <f>'RAW MONTHLY'!C466</f>
        <v>APETE 33KV</v>
      </c>
      <c r="C466" s="5" t="str">
        <f t="shared" si="63"/>
        <v>1</v>
      </c>
      <c r="D466" s="5" t="str">
        <f>'RAW MONTHLY'!E466</f>
        <v>EDC F/O</v>
      </c>
      <c r="E466" s="5" t="str">
        <f t="shared" si="71"/>
        <v>EDC</v>
      </c>
      <c r="F466" s="6"/>
      <c r="G466" s="5"/>
      <c r="H466" s="17">
        <f t="shared" si="64"/>
        <v>0.81041666666666667</v>
      </c>
      <c r="I466" s="7">
        <f>'RAW MONTHLY'!H466</f>
        <v>0.81041666666666667</v>
      </c>
      <c r="J466" s="8">
        <f>'RAW MONTHLY'!I466</f>
        <v>0.99930555555555556</v>
      </c>
      <c r="K466" s="235">
        <f t="shared" si="65"/>
        <v>0.99930555555555556</v>
      </c>
      <c r="L466" s="16">
        <f t="shared" si="66"/>
        <v>4.5333333333333332</v>
      </c>
      <c r="M466" s="16">
        <f t="shared" si="67"/>
        <v>9</v>
      </c>
      <c r="N466" s="236" t="str">
        <f t="shared" si="68"/>
        <v>9</v>
      </c>
      <c r="O466" s="16">
        <f>'RAW MONTHLY'!K466</f>
        <v>9</v>
      </c>
      <c r="P466" s="16" t="str">
        <f t="shared" si="69"/>
        <v>0</v>
      </c>
      <c r="Q466" s="241">
        <f>'RAW MONTHLY'!L466</f>
        <v>0</v>
      </c>
      <c r="R466" s="5"/>
      <c r="S466" s="242">
        <f t="shared" si="70"/>
        <v>0</v>
      </c>
      <c r="T466" s="30"/>
    </row>
    <row r="467" spans="1:20" ht="30" customHeight="1">
      <c r="A467" s="229">
        <f>'RAW MONTHLY'!A467</f>
        <v>44245</v>
      </c>
      <c r="B467" s="230" t="str">
        <f>'RAW MONTHLY'!C467</f>
        <v>AGODI 2 33KV</v>
      </c>
      <c r="C467" s="5" t="str">
        <f t="shared" si="63"/>
        <v>1</v>
      </c>
      <c r="D467" s="5" t="str">
        <f>'RAW MONTHLY'!E467</f>
        <v>EDC F/O</v>
      </c>
      <c r="E467" s="5" t="str">
        <f t="shared" si="71"/>
        <v>EDC</v>
      </c>
      <c r="F467" s="6"/>
      <c r="G467" s="5"/>
      <c r="H467" s="17">
        <f t="shared" si="64"/>
        <v>0.90416666666666667</v>
      </c>
      <c r="I467" s="7">
        <f>'RAW MONTHLY'!H467</f>
        <v>0.90416666666666667</v>
      </c>
      <c r="J467" s="8">
        <f>'RAW MONTHLY'!I467</f>
        <v>0.99930555555555556</v>
      </c>
      <c r="K467" s="235">
        <f t="shared" si="65"/>
        <v>0.99930555555555556</v>
      </c>
      <c r="L467" s="16">
        <f t="shared" si="66"/>
        <v>2.2833333333333332</v>
      </c>
      <c r="M467" s="16">
        <f t="shared" si="67"/>
        <v>15.9</v>
      </c>
      <c r="N467" s="236" t="str">
        <f t="shared" si="68"/>
        <v>15.9</v>
      </c>
      <c r="O467" s="16">
        <f>'RAW MONTHLY'!K467</f>
        <v>15.9</v>
      </c>
      <c r="P467" s="16" t="str">
        <f t="shared" si="69"/>
        <v>0</v>
      </c>
      <c r="Q467" s="241">
        <f>'RAW MONTHLY'!L467</f>
        <v>0</v>
      </c>
      <c r="R467" s="246"/>
      <c r="S467" s="242">
        <f t="shared" si="70"/>
        <v>0</v>
      </c>
      <c r="T467" s="27"/>
    </row>
    <row r="468" spans="1:20" ht="30" customHeight="1">
      <c r="A468" s="229">
        <f>'RAW MONTHLY'!A468</f>
        <v>44245</v>
      </c>
      <c r="B468" s="230" t="str">
        <f>'RAW MONTHLY'!C468</f>
        <v>MINISTER 33KV</v>
      </c>
      <c r="C468" s="5" t="str">
        <f t="shared" si="63"/>
        <v>1</v>
      </c>
      <c r="D468" s="5" t="str">
        <f>'RAW MONTHLY'!E468</f>
        <v>EDC F/O</v>
      </c>
      <c r="E468" s="5" t="str">
        <f t="shared" si="71"/>
        <v>EDC</v>
      </c>
      <c r="F468" s="6"/>
      <c r="G468" s="5"/>
      <c r="H468" s="17">
        <f t="shared" si="64"/>
        <v>0.90416666666666667</v>
      </c>
      <c r="I468" s="7">
        <f>'RAW MONTHLY'!H468</f>
        <v>0.90416666666666667</v>
      </c>
      <c r="J468" s="8">
        <f>'RAW MONTHLY'!I468</f>
        <v>0.99930555555555556</v>
      </c>
      <c r="K468" s="235">
        <f t="shared" si="65"/>
        <v>0.99930555555555556</v>
      </c>
      <c r="L468" s="16">
        <f t="shared" si="66"/>
        <v>2.2833333333333332</v>
      </c>
      <c r="M468" s="16">
        <f t="shared" si="67"/>
        <v>0.09</v>
      </c>
      <c r="N468" s="236" t="str">
        <f t="shared" si="68"/>
        <v>0.09</v>
      </c>
      <c r="O468" s="16">
        <f>'RAW MONTHLY'!K468</f>
        <v>0.09</v>
      </c>
      <c r="P468" s="16" t="str">
        <f t="shared" si="69"/>
        <v>0</v>
      </c>
      <c r="Q468" s="241">
        <f>'RAW MONTHLY'!L468</f>
        <v>0</v>
      </c>
      <c r="R468" s="241"/>
      <c r="S468" s="242">
        <f t="shared" si="70"/>
        <v>0</v>
      </c>
      <c r="T468" s="27"/>
    </row>
    <row r="469" spans="1:20" ht="30" customHeight="1">
      <c r="A469" s="229" t="str">
        <f>'RAW MONTHLY'!A469</f>
        <v>18/2/2021</v>
      </c>
      <c r="B469" s="230" t="str">
        <f>'RAW MONTHLY'!C469</f>
        <v>ERUWA TOWN 33KV FDR</v>
      </c>
      <c r="C469" s="5" t="str">
        <f t="shared" si="63"/>
        <v/>
      </c>
      <c r="D469" s="5" t="str">
        <f>'RAW MONTHLY'!E469</f>
        <v>TCN/L/S</v>
      </c>
      <c r="E469" s="5" t="str">
        <f t="shared" si="71"/>
        <v>L/S</v>
      </c>
      <c r="F469" s="6"/>
      <c r="G469" s="6"/>
      <c r="H469" s="17">
        <f t="shared" si="64"/>
        <v>0</v>
      </c>
      <c r="I469" s="7">
        <f>'RAW MONTHLY'!H469</f>
        <v>0</v>
      </c>
      <c r="J469" s="8">
        <f>'RAW MONTHLY'!I469</f>
        <v>0.42222222222222222</v>
      </c>
      <c r="K469" s="235">
        <f t="shared" si="65"/>
        <v>0.42222222222222222</v>
      </c>
      <c r="L469" s="16">
        <f t="shared" si="66"/>
        <v>10.133333333333333</v>
      </c>
      <c r="M469" s="16">
        <f t="shared" si="67"/>
        <v>5.0999999999999996</v>
      </c>
      <c r="N469" s="236" t="str">
        <f t="shared" si="68"/>
        <v>5.1</v>
      </c>
      <c r="O469" s="16" t="str">
        <f>'RAW MONTHLY'!K469</f>
        <v>5.1MW</v>
      </c>
      <c r="P469" s="16" t="str">
        <f t="shared" si="69"/>
        <v>1</v>
      </c>
      <c r="Q469" s="241">
        <f>'RAW MONTHLY'!L469</f>
        <v>4000</v>
      </c>
      <c r="R469" s="248"/>
      <c r="S469" s="242">
        <f t="shared" si="70"/>
        <v>40533.333333333328</v>
      </c>
      <c r="T469" s="29"/>
    </row>
    <row r="470" spans="1:20" ht="30" customHeight="1">
      <c r="A470" s="229" t="str">
        <f>'RAW MONTHLY'!A470</f>
        <v>18/2/2021</v>
      </c>
      <c r="B470" s="230" t="str">
        <f>'RAW MONTHLY'!C470</f>
        <v>OMI ADIO 33KV FDR</v>
      </c>
      <c r="C470" s="5" t="str">
        <f t="shared" si="63"/>
        <v/>
      </c>
      <c r="D470" s="5" t="str">
        <f>'RAW MONTHLY'!E470</f>
        <v>TCN/L/S</v>
      </c>
      <c r="E470" s="5" t="str">
        <f t="shared" si="71"/>
        <v>L/S</v>
      </c>
      <c r="F470" s="6"/>
      <c r="G470" s="6"/>
      <c r="H470" s="17">
        <f t="shared" si="64"/>
        <v>0</v>
      </c>
      <c r="I470" s="7">
        <f>'RAW MONTHLY'!H470</f>
        <v>0</v>
      </c>
      <c r="J470" s="8">
        <f>'RAW MONTHLY'!I470</f>
        <v>3.472222222222222E-3</v>
      </c>
      <c r="K470" s="235">
        <f t="shared" si="65"/>
        <v>3.472222222222222E-3</v>
      </c>
      <c r="L470" s="16">
        <f t="shared" si="66"/>
        <v>8.3333333333333329E-2</v>
      </c>
      <c r="M470" s="16">
        <f t="shared" si="67"/>
        <v>0</v>
      </c>
      <c r="N470" s="236" t="str">
        <f t="shared" si="68"/>
        <v>0</v>
      </c>
      <c r="O470" s="16" t="str">
        <f>'RAW MONTHLY'!K470</f>
        <v>0MW</v>
      </c>
      <c r="P470" s="16" t="str">
        <f t="shared" si="69"/>
        <v>1</v>
      </c>
      <c r="Q470" s="241">
        <f>'RAW MONTHLY'!L470</f>
        <v>9634</v>
      </c>
      <c r="R470" s="248"/>
      <c r="S470" s="242">
        <f t="shared" si="70"/>
        <v>802.83333333333326</v>
      </c>
      <c r="T470" s="42"/>
    </row>
    <row r="471" spans="1:20" ht="30" customHeight="1">
      <c r="A471" s="229" t="str">
        <f>'RAW MONTHLY'!A471</f>
        <v>18/2/2021</v>
      </c>
      <c r="B471" s="230" t="str">
        <f>'RAW MONTHLY'!C471</f>
        <v>OMI ADIO 33KV FDR</v>
      </c>
      <c r="C471" s="5" t="str">
        <f t="shared" si="63"/>
        <v>1</v>
      </c>
      <c r="D471" s="5" t="str">
        <f>'RAW MONTHLY'!E471</f>
        <v>EDC/E/F</v>
      </c>
      <c r="E471" s="5" t="str">
        <f t="shared" si="71"/>
        <v>EDC</v>
      </c>
      <c r="F471" s="6"/>
      <c r="G471" s="6"/>
      <c r="H471" s="17">
        <f t="shared" si="64"/>
        <v>0.21805555555555556</v>
      </c>
      <c r="I471" s="7">
        <f>'RAW MONTHLY'!H471</f>
        <v>0.21805555555555556</v>
      </c>
      <c r="J471" s="8">
        <f>'RAW MONTHLY'!I471</f>
        <v>0.34861111111111115</v>
      </c>
      <c r="K471" s="235">
        <f t="shared" si="65"/>
        <v>0.34861111111111115</v>
      </c>
      <c r="L471" s="16">
        <f t="shared" si="66"/>
        <v>3.1333333333333337</v>
      </c>
      <c r="M471" s="16">
        <f t="shared" si="67"/>
        <v>8</v>
      </c>
      <c r="N471" s="236" t="str">
        <f t="shared" si="68"/>
        <v>8</v>
      </c>
      <c r="O471" s="16" t="str">
        <f>'RAW MONTHLY'!K471</f>
        <v>8MW</v>
      </c>
      <c r="P471" s="16" t="str">
        <f t="shared" si="69"/>
        <v>1</v>
      </c>
      <c r="Q471" s="241">
        <f>'RAW MONTHLY'!L471</f>
        <v>9634</v>
      </c>
      <c r="R471" s="248"/>
      <c r="S471" s="242">
        <f t="shared" si="70"/>
        <v>30186.533333333336</v>
      </c>
      <c r="T471" s="42"/>
    </row>
    <row r="472" spans="1:20" ht="30" customHeight="1">
      <c r="A472" s="229" t="str">
        <f>'RAW MONTHLY'!A472</f>
        <v>18/2/2021</v>
      </c>
      <c r="B472" s="230" t="str">
        <f>'RAW MONTHLY'!C472</f>
        <v>ERUWA LANLATE 33KV FDR</v>
      </c>
      <c r="C472" s="5" t="str">
        <f t="shared" si="63"/>
        <v>1</v>
      </c>
      <c r="D472" s="5" t="str">
        <f>'RAW MONTHLY'!E472</f>
        <v>EDC/E/F</v>
      </c>
      <c r="E472" s="5" t="str">
        <f t="shared" si="71"/>
        <v>EDC</v>
      </c>
      <c r="F472" s="6"/>
      <c r="G472" s="6"/>
      <c r="H472" s="17">
        <f t="shared" si="64"/>
        <v>0.21805555555555556</v>
      </c>
      <c r="I472" s="7">
        <f>'RAW MONTHLY'!H472</f>
        <v>0.21805555555555556</v>
      </c>
      <c r="J472" s="8">
        <f>'RAW MONTHLY'!I472</f>
        <v>0.23541666666666669</v>
      </c>
      <c r="K472" s="235">
        <f t="shared" si="65"/>
        <v>0.23541666666666669</v>
      </c>
      <c r="L472" s="16">
        <f t="shared" si="66"/>
        <v>0.41666666666666669</v>
      </c>
      <c r="M472" s="16">
        <f t="shared" si="67"/>
        <v>6.2</v>
      </c>
      <c r="N472" s="236" t="str">
        <f t="shared" si="68"/>
        <v>6.2</v>
      </c>
      <c r="O472" s="16" t="str">
        <f>'RAW MONTHLY'!K472</f>
        <v>6.2MW</v>
      </c>
      <c r="P472" s="16" t="str">
        <f t="shared" si="69"/>
        <v>1</v>
      </c>
      <c r="Q472" s="241">
        <f>'RAW MONTHLY'!L472</f>
        <v>4010</v>
      </c>
      <c r="R472" s="248"/>
      <c r="S472" s="242">
        <f t="shared" si="70"/>
        <v>1670.8333333333335</v>
      </c>
      <c r="T472" s="20"/>
    </row>
    <row r="473" spans="1:20" ht="30" customHeight="1">
      <c r="A473" s="229" t="str">
        <f>'RAW MONTHLY'!A473</f>
        <v>18/2/2021</v>
      </c>
      <c r="B473" s="230" t="str">
        <f>'RAW MONTHLY'!C473</f>
        <v>OMI ADIO 33KV FDR</v>
      </c>
      <c r="C473" s="5" t="str">
        <f t="shared" si="63"/>
        <v>1</v>
      </c>
      <c r="D473" s="5" t="str">
        <f>'RAW MONTHLY'!E473</f>
        <v>TCN/L/S</v>
      </c>
      <c r="E473" s="5" t="str">
        <f t="shared" si="71"/>
        <v>L/S</v>
      </c>
      <c r="F473" s="6"/>
      <c r="G473" s="6"/>
      <c r="H473" s="17">
        <f t="shared" si="64"/>
        <v>0.40625</v>
      </c>
      <c r="I473" s="7">
        <f>'RAW MONTHLY'!H473</f>
        <v>0.40625</v>
      </c>
      <c r="J473" s="8">
        <f>'RAW MONTHLY'!I473</f>
        <v>0.53333333333333333</v>
      </c>
      <c r="K473" s="235">
        <f t="shared" si="65"/>
        <v>0.53333333333333333</v>
      </c>
      <c r="L473" s="16">
        <f t="shared" si="66"/>
        <v>3.05</v>
      </c>
      <c r="M473" s="16">
        <f t="shared" si="67"/>
        <v>2.2000000000000002</v>
      </c>
      <c r="N473" s="236" t="str">
        <f t="shared" si="68"/>
        <v>2.2</v>
      </c>
      <c r="O473" s="16" t="str">
        <f>'RAW MONTHLY'!K473</f>
        <v>2.2MW</v>
      </c>
      <c r="P473" s="16" t="str">
        <f t="shared" si="69"/>
        <v>1</v>
      </c>
      <c r="Q473" s="241">
        <f>'RAW MONTHLY'!L473</f>
        <v>9634</v>
      </c>
      <c r="R473" s="248"/>
      <c r="S473" s="242">
        <f t="shared" si="70"/>
        <v>29383.699999999997</v>
      </c>
      <c r="T473" s="20"/>
    </row>
    <row r="474" spans="1:20" ht="30" customHeight="1">
      <c r="A474" s="229" t="str">
        <f>'RAW MONTHLY'!A474</f>
        <v>18/2/2021</v>
      </c>
      <c r="B474" s="230" t="str">
        <f>'RAW MONTHLY'!C474</f>
        <v>ERUWA TOWN 33KV FDR</v>
      </c>
      <c r="C474" s="5" t="str">
        <f t="shared" si="63"/>
        <v>1</v>
      </c>
      <c r="D474" s="5" t="str">
        <f>'RAW MONTHLY'!E474</f>
        <v>EDC/E/F</v>
      </c>
      <c r="E474" s="5" t="str">
        <f t="shared" si="71"/>
        <v>EDC</v>
      </c>
      <c r="F474" s="6"/>
      <c r="G474" s="6"/>
      <c r="H474" s="17">
        <f t="shared" si="64"/>
        <v>0.44791666666666669</v>
      </c>
      <c r="I474" s="7">
        <f>'RAW MONTHLY'!H474</f>
        <v>0.44791666666666669</v>
      </c>
      <c r="J474" s="8">
        <f>'RAW MONTHLY'!I474</f>
        <v>0.64236111111111105</v>
      </c>
      <c r="K474" s="235">
        <f t="shared" si="65"/>
        <v>0.64236111111111105</v>
      </c>
      <c r="L474" s="16">
        <f t="shared" si="66"/>
        <v>4.666666666666667</v>
      </c>
      <c r="M474" s="16">
        <f t="shared" si="67"/>
        <v>8</v>
      </c>
      <c r="N474" s="236" t="str">
        <f t="shared" si="68"/>
        <v>8</v>
      </c>
      <c r="O474" s="16" t="str">
        <f>'RAW MONTHLY'!K474</f>
        <v>8MW</v>
      </c>
      <c r="P474" s="16" t="str">
        <f t="shared" si="69"/>
        <v>1</v>
      </c>
      <c r="Q474" s="241">
        <f>'RAW MONTHLY'!L474</f>
        <v>4000</v>
      </c>
      <c r="R474" s="247"/>
      <c r="S474" s="242">
        <f t="shared" si="70"/>
        <v>18666.666666666668</v>
      </c>
      <c r="T474" s="6"/>
    </row>
    <row r="475" spans="1:20" ht="30" customHeight="1">
      <c r="A475" s="229" t="str">
        <f>'RAW MONTHLY'!A475</f>
        <v>18/2/2021</v>
      </c>
      <c r="B475" s="230" t="str">
        <f>'RAW MONTHLY'!C475</f>
        <v>ERUWA LANLATE 33KV FDR</v>
      </c>
      <c r="C475" s="5" t="str">
        <f t="shared" si="63"/>
        <v>1</v>
      </c>
      <c r="D475" s="5" t="str">
        <f>'RAW MONTHLY'!E475</f>
        <v>EDC/O/C</v>
      </c>
      <c r="E475" s="5" t="str">
        <f t="shared" si="71"/>
        <v>EDC</v>
      </c>
      <c r="F475" s="6"/>
      <c r="G475" s="6"/>
      <c r="H475" s="17">
        <f t="shared" si="64"/>
        <v>0.62986111111111109</v>
      </c>
      <c r="I475" s="7">
        <f>'RAW MONTHLY'!H475</f>
        <v>0.62986111111111109</v>
      </c>
      <c r="J475" s="8">
        <f>'RAW MONTHLY'!I475</f>
        <v>0.63750000000000007</v>
      </c>
      <c r="K475" s="235">
        <f t="shared" si="65"/>
        <v>0.63750000000000007</v>
      </c>
      <c r="L475" s="16">
        <f t="shared" si="66"/>
        <v>0.18333333333333332</v>
      </c>
      <c r="M475" s="16">
        <f t="shared" si="67"/>
        <v>7</v>
      </c>
      <c r="N475" s="236" t="str">
        <f t="shared" si="68"/>
        <v>7</v>
      </c>
      <c r="O475" s="16" t="str">
        <f>'RAW MONTHLY'!K475</f>
        <v>7MW</v>
      </c>
      <c r="P475" s="16" t="str">
        <f t="shared" si="69"/>
        <v>1</v>
      </c>
      <c r="Q475" s="241">
        <f>'RAW MONTHLY'!L475</f>
        <v>4010</v>
      </c>
      <c r="R475" s="247"/>
      <c r="S475" s="242">
        <f t="shared" si="70"/>
        <v>735.16666666666663</v>
      </c>
      <c r="T475" s="6"/>
    </row>
    <row r="476" spans="1:20" ht="30" customHeight="1">
      <c r="A476" s="229" t="str">
        <f>'RAW MONTHLY'!A476</f>
        <v>18/2/2021</v>
      </c>
      <c r="B476" s="230" t="str">
        <f>'RAW MONTHLY'!C476</f>
        <v>OMI ADIO 33KV FDR</v>
      </c>
      <c r="C476" s="5" t="str">
        <f t="shared" si="63"/>
        <v>1</v>
      </c>
      <c r="D476" s="5" t="str">
        <f>'RAW MONTHLY'!E476</f>
        <v>TCN/L/S</v>
      </c>
      <c r="E476" s="5" t="str">
        <f t="shared" si="71"/>
        <v>L/S</v>
      </c>
      <c r="F476" s="6"/>
      <c r="G476" s="6"/>
      <c r="H476" s="17">
        <f t="shared" si="64"/>
        <v>0.62986111111111109</v>
      </c>
      <c r="I476" s="7">
        <f>'RAW MONTHLY'!H476</f>
        <v>0.62986111111111109</v>
      </c>
      <c r="J476" s="8">
        <f>'RAW MONTHLY'!I476</f>
        <v>0.9375</v>
      </c>
      <c r="K476" s="235">
        <f t="shared" si="65"/>
        <v>0.9375</v>
      </c>
      <c r="L476" s="16">
        <f t="shared" si="66"/>
        <v>7.3833333333333337</v>
      </c>
      <c r="M476" s="16">
        <f t="shared" si="67"/>
        <v>0</v>
      </c>
      <c r="N476" s="236" t="str">
        <f t="shared" si="68"/>
        <v>0</v>
      </c>
      <c r="O476" s="16" t="str">
        <f>'RAW MONTHLY'!K476</f>
        <v>0MW</v>
      </c>
      <c r="P476" s="16" t="str">
        <f t="shared" si="69"/>
        <v>1</v>
      </c>
      <c r="Q476" s="241">
        <f>'RAW MONTHLY'!L476</f>
        <v>9634</v>
      </c>
      <c r="R476" s="248"/>
      <c r="S476" s="242">
        <f t="shared" si="70"/>
        <v>71131.03333333334</v>
      </c>
      <c r="T476" s="6"/>
    </row>
    <row r="477" spans="1:20" ht="30" customHeight="1">
      <c r="A477" s="229" t="str">
        <f>'RAW MONTHLY'!A477</f>
        <v>18/2/2021</v>
      </c>
      <c r="B477" s="230" t="str">
        <f>'RAW MONTHLY'!C477</f>
        <v>ERUWA TOWN 33KV FDR</v>
      </c>
      <c r="C477" s="5" t="str">
        <f t="shared" si="63"/>
        <v>1</v>
      </c>
      <c r="D477" s="5" t="str">
        <f>'RAW MONTHLY'!E477</f>
        <v>TCN/L/S</v>
      </c>
      <c r="E477" s="5" t="str">
        <f t="shared" si="71"/>
        <v>L/S</v>
      </c>
      <c r="F477" s="5"/>
      <c r="G477" s="5"/>
      <c r="H477" s="17">
        <f t="shared" si="64"/>
        <v>0.80972222222222223</v>
      </c>
      <c r="I477" s="7">
        <f>'RAW MONTHLY'!H477</f>
        <v>0.80972222222222223</v>
      </c>
      <c r="J477" s="8">
        <f>'RAW MONTHLY'!I477</f>
        <v>0.99930555555555556</v>
      </c>
      <c r="K477" s="235">
        <f t="shared" si="65"/>
        <v>0.99930555555555556</v>
      </c>
      <c r="L477" s="16">
        <f t="shared" si="66"/>
        <v>4.55</v>
      </c>
      <c r="M477" s="16">
        <f t="shared" si="67"/>
        <v>6</v>
      </c>
      <c r="N477" s="236" t="str">
        <f t="shared" si="68"/>
        <v>6</v>
      </c>
      <c r="O477" s="16" t="str">
        <f>'RAW MONTHLY'!K477</f>
        <v>6MW</v>
      </c>
      <c r="P477" s="16" t="str">
        <f t="shared" si="69"/>
        <v>0</v>
      </c>
      <c r="Q477" s="241">
        <f>'RAW MONTHLY'!L477</f>
        <v>0</v>
      </c>
      <c r="R477" s="249"/>
      <c r="S477" s="242">
        <f t="shared" si="70"/>
        <v>0</v>
      </c>
      <c r="T477" s="30"/>
    </row>
    <row r="478" spans="1:20" ht="30" customHeight="1">
      <c r="A478" s="229" t="str">
        <f>'RAW MONTHLY'!A478</f>
        <v>21/1/2021</v>
      </c>
      <c r="B478" s="230" t="str">
        <f>'RAW MONTHLY'!C478</f>
        <v>INDUSTRIAL 33KV</v>
      </c>
      <c r="C478" s="5" t="str">
        <f t="shared" si="63"/>
        <v/>
      </c>
      <c r="D478" s="5" t="str">
        <f>'RAW MONTHLY'!E478</f>
        <v>EDC F/O</v>
      </c>
      <c r="E478" s="5" t="str">
        <f t="shared" si="71"/>
        <v>EDC</v>
      </c>
      <c r="F478" s="5"/>
      <c r="G478" s="5"/>
      <c r="H478" s="17">
        <f t="shared" si="64"/>
        <v>0</v>
      </c>
      <c r="I478" s="7">
        <f>'RAW MONTHLY'!H478</f>
        <v>0</v>
      </c>
      <c r="J478" s="8">
        <f>'RAW MONTHLY'!I478</f>
        <v>0.42777777777777781</v>
      </c>
      <c r="K478" s="235">
        <f t="shared" si="65"/>
        <v>0.42777777777777781</v>
      </c>
      <c r="L478" s="16">
        <f t="shared" si="66"/>
        <v>10.266666666666667</v>
      </c>
      <c r="M478" s="16">
        <f t="shared" si="67"/>
        <v>0</v>
      </c>
      <c r="N478" s="236" t="str">
        <f t="shared" si="68"/>
        <v>0</v>
      </c>
      <c r="O478" s="16">
        <f>'RAW MONTHLY'!K478</f>
        <v>0</v>
      </c>
      <c r="P478" s="16" t="str">
        <f t="shared" si="69"/>
        <v>1</v>
      </c>
      <c r="Q478" s="241">
        <f>'RAW MONTHLY'!L478</f>
        <v>25</v>
      </c>
      <c r="R478" s="249"/>
      <c r="S478" s="242">
        <f t="shared" si="70"/>
        <v>256.66666666666669</v>
      </c>
      <c r="T478" s="30"/>
    </row>
    <row r="479" spans="1:20" ht="30" customHeight="1">
      <c r="A479" s="229" t="str">
        <f>'RAW MONTHLY'!A479</f>
        <v>22/2/2021</v>
      </c>
      <c r="B479" s="230" t="str">
        <f>'RAW MONTHLY'!C479</f>
        <v>EXPRESS 33KV</v>
      </c>
      <c r="C479" s="5" t="str">
        <f t="shared" si="63"/>
        <v>1</v>
      </c>
      <c r="D479" s="5" t="str">
        <f>'RAW MONTHLY'!E479</f>
        <v>EDC F/O</v>
      </c>
      <c r="E479" s="5" t="str">
        <f t="shared" si="71"/>
        <v>EDC</v>
      </c>
      <c r="F479" s="5"/>
      <c r="G479" s="5"/>
      <c r="H479" s="17">
        <f t="shared" si="64"/>
        <v>0.32430555555555557</v>
      </c>
      <c r="I479" s="7">
        <f>'RAW MONTHLY'!H479</f>
        <v>0.32430555555555557</v>
      </c>
      <c r="J479" s="8">
        <f>'RAW MONTHLY'!I479</f>
        <v>0.33055555555555555</v>
      </c>
      <c r="K479" s="235">
        <f t="shared" si="65"/>
        <v>0.33055555555555555</v>
      </c>
      <c r="L479" s="16">
        <f t="shared" si="66"/>
        <v>0.15</v>
      </c>
      <c r="M479" s="16">
        <f t="shared" si="67"/>
        <v>12</v>
      </c>
      <c r="N479" s="236" t="str">
        <f t="shared" si="68"/>
        <v>12</v>
      </c>
      <c r="O479" s="16">
        <f>'RAW MONTHLY'!K479</f>
        <v>12</v>
      </c>
      <c r="P479" s="16" t="str">
        <f t="shared" si="69"/>
        <v>1</v>
      </c>
      <c r="Q479" s="241">
        <f>'RAW MONTHLY'!L479</f>
        <v>1</v>
      </c>
      <c r="R479" s="249"/>
      <c r="S479" s="242">
        <f t="shared" si="70"/>
        <v>0.15</v>
      </c>
      <c r="T479" s="30"/>
    </row>
    <row r="480" spans="1:20" ht="30" customHeight="1">
      <c r="A480" s="229" t="str">
        <f>'RAW MONTHLY'!A480</f>
        <v>22/2/2021</v>
      </c>
      <c r="B480" s="230" t="str">
        <f>'RAW MONTHLY'!C480</f>
        <v>INTERCHANGE 33KV</v>
      </c>
      <c r="C480" s="5" t="str">
        <f t="shared" si="63"/>
        <v>1</v>
      </c>
      <c r="D480" s="5" t="str">
        <f>'RAW MONTHLY'!E480</f>
        <v>TCN P/O</v>
      </c>
      <c r="E480" s="5" t="str">
        <f t="shared" si="71"/>
        <v>P/O</v>
      </c>
      <c r="F480" s="5"/>
      <c r="G480" s="5"/>
      <c r="H480" s="17">
        <f t="shared" si="64"/>
        <v>0.42708333333333331</v>
      </c>
      <c r="I480" s="7">
        <f>'RAW MONTHLY'!H480</f>
        <v>0.42708333333333331</v>
      </c>
      <c r="J480" s="8">
        <f>'RAW MONTHLY'!I480</f>
        <v>0.45347222222222222</v>
      </c>
      <c r="K480" s="235">
        <f t="shared" si="65"/>
        <v>0.45347222222222222</v>
      </c>
      <c r="L480" s="16">
        <f t="shared" si="66"/>
        <v>0.6333333333333333</v>
      </c>
      <c r="M480" s="16">
        <f t="shared" si="67"/>
        <v>10</v>
      </c>
      <c r="N480" s="236" t="str">
        <f t="shared" si="68"/>
        <v>10</v>
      </c>
      <c r="O480" s="16">
        <f>'RAW MONTHLY'!K480</f>
        <v>10</v>
      </c>
      <c r="P480" s="16" t="str">
        <f t="shared" si="69"/>
        <v>1</v>
      </c>
      <c r="Q480" s="241">
        <f>'RAW MONTHLY'!L480</f>
        <v>492</v>
      </c>
      <c r="R480" s="5"/>
      <c r="S480" s="242">
        <f t="shared" si="70"/>
        <v>311.59999999999997</v>
      </c>
      <c r="T480" s="30"/>
    </row>
    <row r="481" spans="1:20" ht="30" customHeight="1">
      <c r="A481" s="229" t="str">
        <f>'RAW MONTHLY'!A481</f>
        <v>22/2/2021</v>
      </c>
      <c r="B481" s="230" t="str">
        <f>'RAW MONTHLY'!C481</f>
        <v>EXPRESS 33KV</v>
      </c>
      <c r="C481" s="5" t="str">
        <f t="shared" si="63"/>
        <v>1</v>
      </c>
      <c r="D481" s="5" t="str">
        <f>'RAW MONTHLY'!E481</f>
        <v>EDC F/O</v>
      </c>
      <c r="E481" s="5" t="str">
        <f t="shared" si="71"/>
        <v>EDC</v>
      </c>
      <c r="F481" s="5"/>
      <c r="G481" s="5"/>
      <c r="H481" s="17">
        <f t="shared" si="64"/>
        <v>0.52916666666666667</v>
      </c>
      <c r="I481" s="7">
        <f>'RAW MONTHLY'!H481</f>
        <v>0.52916666666666667</v>
      </c>
      <c r="J481" s="8">
        <f>'RAW MONTHLY'!I481</f>
        <v>0.5541666666666667</v>
      </c>
      <c r="K481" s="235">
        <f t="shared" si="65"/>
        <v>0.5541666666666667</v>
      </c>
      <c r="L481" s="16">
        <f t="shared" si="66"/>
        <v>0.6</v>
      </c>
      <c r="M481" s="16">
        <f t="shared" si="67"/>
        <v>10</v>
      </c>
      <c r="N481" s="236" t="str">
        <f t="shared" si="68"/>
        <v>10</v>
      </c>
      <c r="O481" s="16">
        <f>'RAW MONTHLY'!K481</f>
        <v>10</v>
      </c>
      <c r="P481" s="16" t="str">
        <f t="shared" si="69"/>
        <v>1</v>
      </c>
      <c r="Q481" s="241">
        <f>'RAW MONTHLY'!L481</f>
        <v>1</v>
      </c>
      <c r="R481" s="249"/>
      <c r="S481" s="242">
        <f t="shared" si="70"/>
        <v>0.6</v>
      </c>
      <c r="T481" s="30"/>
    </row>
    <row r="482" spans="1:20" ht="30" customHeight="1">
      <c r="A482" s="229" t="str">
        <f>'RAW MONTHLY'!A482</f>
        <v>22/2/2021</v>
      </c>
      <c r="B482" s="230" t="str">
        <f>'RAW MONTHLY'!C482</f>
        <v>INTERCHANGE 33KV</v>
      </c>
      <c r="C482" s="5" t="str">
        <f t="shared" si="63"/>
        <v>1</v>
      </c>
      <c r="D482" s="5" t="str">
        <f>'RAW MONTHLY'!E482</f>
        <v>EDC F/O</v>
      </c>
      <c r="E482" s="5" t="str">
        <f t="shared" si="71"/>
        <v>EDC</v>
      </c>
      <c r="F482" s="5"/>
      <c r="G482" s="5"/>
      <c r="H482" s="17">
        <f t="shared" si="64"/>
        <v>0.62013888888888891</v>
      </c>
      <c r="I482" s="7">
        <f>'RAW MONTHLY'!H482</f>
        <v>0.62013888888888891</v>
      </c>
      <c r="J482" s="8">
        <f>'RAW MONTHLY'!I482</f>
        <v>0.73819444444444438</v>
      </c>
      <c r="K482" s="235">
        <f t="shared" si="65"/>
        <v>0.73819444444444438</v>
      </c>
      <c r="L482" s="16">
        <f t="shared" si="66"/>
        <v>2.8333333333333335</v>
      </c>
      <c r="M482" s="16">
        <f t="shared" si="67"/>
        <v>14</v>
      </c>
      <c r="N482" s="236" t="str">
        <f t="shared" si="68"/>
        <v>14</v>
      </c>
      <c r="O482" s="16">
        <f>'RAW MONTHLY'!K482</f>
        <v>14</v>
      </c>
      <c r="P482" s="16" t="str">
        <f t="shared" si="69"/>
        <v>1</v>
      </c>
      <c r="Q482" s="241">
        <f>'RAW MONTHLY'!L482</f>
        <v>492</v>
      </c>
      <c r="R482" s="5"/>
      <c r="S482" s="242">
        <f t="shared" si="70"/>
        <v>1394</v>
      </c>
      <c r="T482" s="30"/>
    </row>
    <row r="483" spans="1:20" ht="30" customHeight="1">
      <c r="A483" s="229" t="str">
        <f>'RAW MONTHLY'!A483</f>
        <v>22/2/2021</v>
      </c>
      <c r="B483" s="230" t="str">
        <f>'RAW MONTHLY'!C483</f>
        <v>ROM 33KV</v>
      </c>
      <c r="C483" s="5" t="str">
        <f t="shared" si="63"/>
        <v>1</v>
      </c>
      <c r="D483" s="5" t="str">
        <f>'RAW MONTHLY'!E483</f>
        <v>TCN P/O</v>
      </c>
      <c r="E483" s="5" t="str">
        <f t="shared" si="71"/>
        <v>P/O</v>
      </c>
      <c r="F483" s="5"/>
      <c r="G483" s="5"/>
      <c r="H483" s="17">
        <f t="shared" si="64"/>
        <v>0.42708333333333331</v>
      </c>
      <c r="I483" s="7">
        <f>'RAW MONTHLY'!H483</f>
        <v>0.42708333333333331</v>
      </c>
      <c r="J483" s="8">
        <f>'RAW MONTHLY'!I483</f>
        <v>0.4548611111111111</v>
      </c>
      <c r="K483" s="235">
        <f t="shared" si="65"/>
        <v>0.4548611111111111</v>
      </c>
      <c r="L483" s="16">
        <f t="shared" si="66"/>
        <v>0.66666666666666663</v>
      </c>
      <c r="M483" s="16">
        <f t="shared" si="67"/>
        <v>0</v>
      </c>
      <c r="N483" s="236" t="str">
        <f t="shared" si="68"/>
        <v>0</v>
      </c>
      <c r="O483" s="16">
        <f>'RAW MONTHLY'!K483</f>
        <v>0</v>
      </c>
      <c r="P483" s="16" t="str">
        <f t="shared" si="69"/>
        <v>1</v>
      </c>
      <c r="Q483" s="241">
        <f>'RAW MONTHLY'!L483</f>
        <v>14</v>
      </c>
      <c r="R483" s="5"/>
      <c r="S483" s="242">
        <f t="shared" si="70"/>
        <v>9.3333333333333321</v>
      </c>
      <c r="T483" s="37"/>
    </row>
    <row r="484" spans="1:20" ht="30" customHeight="1">
      <c r="A484" s="229" t="str">
        <f>'RAW MONTHLY'!A484</f>
        <v>22/2/2021</v>
      </c>
      <c r="B484" s="230" t="str">
        <f>'RAW MONTHLY'!C484</f>
        <v>ROM 33KV</v>
      </c>
      <c r="C484" s="5" t="str">
        <f t="shared" si="63"/>
        <v>1</v>
      </c>
      <c r="D484" s="5" t="str">
        <f>'RAW MONTHLY'!E484</f>
        <v>EDC F/O</v>
      </c>
      <c r="E484" s="5" t="str">
        <f t="shared" si="71"/>
        <v>EDC</v>
      </c>
      <c r="F484" s="6"/>
      <c r="G484" s="5"/>
      <c r="H484" s="17">
        <f t="shared" si="64"/>
        <v>0.62013888888888891</v>
      </c>
      <c r="I484" s="7">
        <f>'RAW MONTHLY'!H484</f>
        <v>0.62013888888888891</v>
      </c>
      <c r="J484" s="8">
        <f>'RAW MONTHLY'!I484</f>
        <v>0.73958333333333337</v>
      </c>
      <c r="K484" s="235">
        <f t="shared" si="65"/>
        <v>0.73958333333333337</v>
      </c>
      <c r="L484" s="16">
        <f t="shared" si="66"/>
        <v>2.8666666666666667</v>
      </c>
      <c r="M484" s="16">
        <f t="shared" si="67"/>
        <v>0</v>
      </c>
      <c r="N484" s="236" t="str">
        <f t="shared" si="68"/>
        <v>0</v>
      </c>
      <c r="O484" s="16">
        <f>'RAW MONTHLY'!K484</f>
        <v>0</v>
      </c>
      <c r="P484" s="16" t="str">
        <f t="shared" si="69"/>
        <v>1</v>
      </c>
      <c r="Q484" s="241">
        <f>'RAW MONTHLY'!L484</f>
        <v>14</v>
      </c>
      <c r="R484" s="249"/>
      <c r="S484" s="242">
        <f t="shared" si="70"/>
        <v>40.133333333333333</v>
      </c>
      <c r="T484" s="30"/>
    </row>
    <row r="485" spans="1:20" ht="30" customHeight="1">
      <c r="A485" s="229">
        <f>'RAW MONTHLY'!A485</f>
        <v>44248</v>
      </c>
      <c r="B485" s="230" t="str">
        <f>'RAW MONTHLY'!C485</f>
        <v>T-2A 15MVA @ JERICHO</v>
      </c>
      <c r="C485" s="5" t="str">
        <f t="shared" si="63"/>
        <v/>
      </c>
      <c r="D485" s="5" t="str">
        <f>'RAW MONTHLY'!E485</f>
        <v>EDC F/O</v>
      </c>
      <c r="E485" s="5" t="str">
        <f t="shared" si="71"/>
        <v>EDC</v>
      </c>
      <c r="F485" s="6"/>
      <c r="G485" s="5"/>
      <c r="H485" s="17">
        <f t="shared" si="64"/>
        <v>0</v>
      </c>
      <c r="I485" s="7">
        <f>'RAW MONTHLY'!H485</f>
        <v>0</v>
      </c>
      <c r="J485" s="8">
        <f>'RAW MONTHLY'!I485</f>
        <v>0.99930555555555556</v>
      </c>
      <c r="K485" s="235">
        <f t="shared" si="65"/>
        <v>0.99930555555555556</v>
      </c>
      <c r="L485" s="16">
        <f t="shared" si="66"/>
        <v>23.983333333333334</v>
      </c>
      <c r="M485" s="16">
        <f t="shared" si="67"/>
        <v>9</v>
      </c>
      <c r="N485" s="236" t="str">
        <f t="shared" si="68"/>
        <v>9</v>
      </c>
      <c r="O485" s="16">
        <f>'RAW MONTHLY'!K485</f>
        <v>9</v>
      </c>
      <c r="P485" s="16" t="str">
        <f t="shared" si="69"/>
        <v>0</v>
      </c>
      <c r="Q485" s="241">
        <f>'RAW MONTHLY'!L485</f>
        <v>0</v>
      </c>
      <c r="R485" s="249"/>
      <c r="S485" s="242">
        <f t="shared" si="70"/>
        <v>0</v>
      </c>
      <c r="T485" s="37"/>
    </row>
    <row r="486" spans="1:20" ht="30" customHeight="1">
      <c r="A486" s="229">
        <f>'RAW MONTHLY'!A486</f>
        <v>44249</v>
      </c>
      <c r="B486" s="230" t="str">
        <f>'RAW MONTHLY'!C486</f>
        <v>APETE 33KV</v>
      </c>
      <c r="C486" s="5" t="str">
        <f t="shared" si="63"/>
        <v>1</v>
      </c>
      <c r="D486" s="5" t="str">
        <f>'RAW MONTHLY'!E486</f>
        <v>EDC L/S</v>
      </c>
      <c r="E486" s="5" t="str">
        <f t="shared" si="71"/>
        <v>L/S</v>
      </c>
      <c r="F486" s="6"/>
      <c r="G486" s="5"/>
      <c r="H486" s="17">
        <f t="shared" si="64"/>
        <v>7.9861111111111105E-2</v>
      </c>
      <c r="I486" s="7">
        <f>'RAW MONTHLY'!H486</f>
        <v>7.9861111111111105E-2</v>
      </c>
      <c r="J486" s="8">
        <f>'RAW MONTHLY'!I486</f>
        <v>0.37777777777777777</v>
      </c>
      <c r="K486" s="235">
        <f t="shared" si="65"/>
        <v>0.37777777777777777</v>
      </c>
      <c r="L486" s="16">
        <f t="shared" si="66"/>
        <v>7.15</v>
      </c>
      <c r="M486" s="16">
        <f t="shared" si="67"/>
        <v>7.7</v>
      </c>
      <c r="N486" s="236" t="str">
        <f t="shared" si="68"/>
        <v>7.7</v>
      </c>
      <c r="O486" s="16">
        <f>'RAW MONTHLY'!K486</f>
        <v>7.7</v>
      </c>
      <c r="P486" s="16" t="str">
        <f t="shared" si="69"/>
        <v>1</v>
      </c>
      <c r="Q486" s="241">
        <f>'RAW MONTHLY'!L486</f>
        <v>9306</v>
      </c>
      <c r="R486" s="5"/>
      <c r="S486" s="242">
        <f t="shared" si="70"/>
        <v>66537.900000000009</v>
      </c>
      <c r="T486" s="30"/>
    </row>
    <row r="487" spans="1:20" ht="30" customHeight="1">
      <c r="A487" s="229">
        <f>'RAW MONTHLY'!A487</f>
        <v>44249</v>
      </c>
      <c r="B487" s="230" t="str">
        <f>'RAW MONTHLY'!C487</f>
        <v>AGODI 2 33KV</v>
      </c>
      <c r="C487" s="5" t="str">
        <f t="shared" si="63"/>
        <v>1</v>
      </c>
      <c r="D487" s="5" t="str">
        <f>'RAW MONTHLY'!E487</f>
        <v>EDC F/O</v>
      </c>
      <c r="E487" s="5" t="str">
        <f t="shared" si="71"/>
        <v>EDC</v>
      </c>
      <c r="F487" s="6"/>
      <c r="G487" s="5"/>
      <c r="H487" s="17">
        <f t="shared" si="64"/>
        <v>0.47013888888888888</v>
      </c>
      <c r="I487" s="7">
        <f>'RAW MONTHLY'!H487</f>
        <v>0.47013888888888888</v>
      </c>
      <c r="J487" s="8">
        <f>'RAW MONTHLY'!I487</f>
        <v>0.99930555555555556</v>
      </c>
      <c r="K487" s="235">
        <f t="shared" si="65"/>
        <v>0.99930555555555556</v>
      </c>
      <c r="L487" s="16">
        <f t="shared" si="66"/>
        <v>12.7</v>
      </c>
      <c r="M487" s="16">
        <f t="shared" si="67"/>
        <v>3.7</v>
      </c>
      <c r="N487" s="236" t="str">
        <f t="shared" si="68"/>
        <v>3.7</v>
      </c>
      <c r="O487" s="16">
        <f>'RAW MONTHLY'!K487</f>
        <v>3.7</v>
      </c>
      <c r="P487" s="16" t="str">
        <f t="shared" si="69"/>
        <v>0</v>
      </c>
      <c r="Q487" s="241">
        <f>'RAW MONTHLY'!L487</f>
        <v>0</v>
      </c>
      <c r="R487" s="246"/>
      <c r="S487" s="242">
        <f t="shared" si="70"/>
        <v>0</v>
      </c>
      <c r="T487" s="27"/>
    </row>
    <row r="488" spans="1:20" ht="30" customHeight="1">
      <c r="A488" s="229">
        <f>'RAW MONTHLY'!A488</f>
        <v>44249</v>
      </c>
      <c r="B488" s="230" t="str">
        <f>'RAW MONTHLY'!C488</f>
        <v>MINISTER 33KV</v>
      </c>
      <c r="C488" s="5" t="str">
        <f t="shared" si="63"/>
        <v>1</v>
      </c>
      <c r="D488" s="5" t="str">
        <f>'RAW MONTHLY'!E488</f>
        <v>EDC F/O</v>
      </c>
      <c r="E488" s="5" t="str">
        <f t="shared" si="71"/>
        <v>EDC</v>
      </c>
      <c r="F488" s="6"/>
      <c r="G488" s="5"/>
      <c r="H488" s="17">
        <f t="shared" si="64"/>
        <v>0.47013888888888888</v>
      </c>
      <c r="I488" s="7">
        <f>'RAW MONTHLY'!H488</f>
        <v>0.47013888888888888</v>
      </c>
      <c r="J488" s="8">
        <f>'RAW MONTHLY'!I488</f>
        <v>0.99930555555555556</v>
      </c>
      <c r="K488" s="235">
        <f t="shared" si="65"/>
        <v>0.99930555555555556</v>
      </c>
      <c r="L488" s="16">
        <f t="shared" si="66"/>
        <v>12.7</v>
      </c>
      <c r="M488" s="16">
        <f t="shared" si="67"/>
        <v>0.9</v>
      </c>
      <c r="N488" s="236" t="str">
        <f t="shared" si="68"/>
        <v>0.9</v>
      </c>
      <c r="O488" s="16">
        <f>'RAW MONTHLY'!K488</f>
        <v>0.9</v>
      </c>
      <c r="P488" s="16" t="str">
        <f t="shared" si="69"/>
        <v>0</v>
      </c>
      <c r="Q488" s="241">
        <f>'RAW MONTHLY'!L488</f>
        <v>0</v>
      </c>
      <c r="R488" s="241"/>
      <c r="S488" s="242">
        <f t="shared" si="70"/>
        <v>0</v>
      </c>
      <c r="T488" s="27"/>
    </row>
    <row r="489" spans="1:20" ht="30" customHeight="1">
      <c r="A489" s="229">
        <f>'RAW MONTHLY'!A489</f>
        <v>44249</v>
      </c>
      <c r="B489" s="230" t="str">
        <f>'RAW MONTHLY'!C489</f>
        <v>FAN MILK 33KV</v>
      </c>
      <c r="C489" s="5" t="str">
        <f t="shared" si="63"/>
        <v>1</v>
      </c>
      <c r="D489" s="5" t="str">
        <f>'RAW MONTHLY'!E489</f>
        <v>EDC P/O</v>
      </c>
      <c r="E489" s="5" t="str">
        <f t="shared" si="71"/>
        <v>EDC</v>
      </c>
      <c r="F489" s="6"/>
      <c r="G489" s="5"/>
      <c r="H489" s="17">
        <f t="shared" si="64"/>
        <v>0.53611111111111109</v>
      </c>
      <c r="I489" s="7">
        <f>'RAW MONTHLY'!H489</f>
        <v>0.53611111111111109</v>
      </c>
      <c r="J489" s="8">
        <f>'RAW MONTHLY'!I489</f>
        <v>0.67361111111111116</v>
      </c>
      <c r="K489" s="235">
        <f t="shared" si="65"/>
        <v>0.67361111111111116</v>
      </c>
      <c r="L489" s="16">
        <f t="shared" si="66"/>
        <v>3.3</v>
      </c>
      <c r="M489" s="16">
        <f t="shared" si="67"/>
        <v>1</v>
      </c>
      <c r="N489" s="236" t="str">
        <f t="shared" si="68"/>
        <v>1</v>
      </c>
      <c r="O489" s="16">
        <f>'RAW MONTHLY'!K489</f>
        <v>1</v>
      </c>
      <c r="P489" s="16" t="str">
        <f t="shared" si="69"/>
        <v>1</v>
      </c>
      <c r="Q489" s="241">
        <f>'RAW MONTHLY'!L489</f>
        <v>1</v>
      </c>
      <c r="R489" s="241"/>
      <c r="S489" s="242">
        <f t="shared" si="70"/>
        <v>3.3</v>
      </c>
      <c r="T489" s="29"/>
    </row>
    <row r="490" spans="1:20" ht="30" customHeight="1">
      <c r="A490" s="229">
        <f>'RAW MONTHLY'!A490</f>
        <v>44249</v>
      </c>
      <c r="B490" s="230" t="str">
        <f>'RAW MONTHLY'!C490</f>
        <v>APETE 33KV</v>
      </c>
      <c r="C490" s="5" t="str">
        <f t="shared" si="63"/>
        <v>1</v>
      </c>
      <c r="D490" s="5" t="str">
        <f>'RAW MONTHLY'!E490</f>
        <v>EDC L/S</v>
      </c>
      <c r="E490" s="5" t="str">
        <f t="shared" si="71"/>
        <v>L/S</v>
      </c>
      <c r="F490" s="6"/>
      <c r="G490" s="5"/>
      <c r="H490" s="17">
        <f t="shared" si="64"/>
        <v>0.54652777777777783</v>
      </c>
      <c r="I490" s="7">
        <f>'RAW MONTHLY'!H490</f>
        <v>0.54652777777777783</v>
      </c>
      <c r="J490" s="8">
        <f>'RAW MONTHLY'!I490</f>
        <v>0.99930555555555556</v>
      </c>
      <c r="K490" s="235">
        <f t="shared" si="65"/>
        <v>0.99930555555555556</v>
      </c>
      <c r="L490" s="16">
        <f t="shared" si="66"/>
        <v>10.866666666666667</v>
      </c>
      <c r="M490" s="16">
        <f t="shared" si="67"/>
        <v>6</v>
      </c>
      <c r="N490" s="236" t="str">
        <f t="shared" si="68"/>
        <v>6</v>
      </c>
      <c r="O490" s="16">
        <f>'RAW MONTHLY'!K490</f>
        <v>6</v>
      </c>
      <c r="P490" s="16" t="str">
        <f t="shared" si="69"/>
        <v>0</v>
      </c>
      <c r="Q490" s="241">
        <f>'RAW MONTHLY'!L490</f>
        <v>0</v>
      </c>
      <c r="R490" s="241"/>
      <c r="S490" s="242">
        <f t="shared" si="70"/>
        <v>0</v>
      </c>
      <c r="T490" s="42"/>
    </row>
    <row r="491" spans="1:20" ht="30" customHeight="1">
      <c r="A491" s="229" t="str">
        <f>'RAW MONTHLY'!A491</f>
        <v>21/2/2021</v>
      </c>
      <c r="B491" s="230" t="str">
        <f>'RAW MONTHLY'!C491</f>
        <v>ERUWA TOWN 33KV FDR</v>
      </c>
      <c r="C491" s="5" t="str">
        <f t="shared" si="63"/>
        <v/>
      </c>
      <c r="D491" s="5" t="str">
        <f>'RAW MONTHLY'!E491</f>
        <v>TCN/L/S</v>
      </c>
      <c r="E491" s="5" t="str">
        <f t="shared" si="71"/>
        <v>L/S</v>
      </c>
      <c r="F491" s="6"/>
      <c r="G491" s="6"/>
      <c r="H491" s="17">
        <f t="shared" si="64"/>
        <v>0</v>
      </c>
      <c r="I491" s="7">
        <f>'RAW MONTHLY'!H491</f>
        <v>0</v>
      </c>
      <c r="J491" s="8">
        <f>'RAW MONTHLY'!I491</f>
        <v>0.39583333333333331</v>
      </c>
      <c r="K491" s="235">
        <f t="shared" si="65"/>
        <v>0.39583333333333331</v>
      </c>
      <c r="L491" s="16">
        <f t="shared" si="66"/>
        <v>9.5</v>
      </c>
      <c r="M491" s="16">
        <f t="shared" si="67"/>
        <v>0</v>
      </c>
      <c r="N491" s="236" t="str">
        <f t="shared" si="68"/>
        <v>0</v>
      </c>
      <c r="O491" s="16" t="str">
        <f>'RAW MONTHLY'!K491</f>
        <v>0MW</v>
      </c>
      <c r="P491" s="16" t="str">
        <f t="shared" si="69"/>
        <v>1</v>
      </c>
      <c r="Q491" s="241">
        <f>'RAW MONTHLY'!L491</f>
        <v>4000</v>
      </c>
      <c r="R491" s="248"/>
      <c r="S491" s="242">
        <f t="shared" si="70"/>
        <v>38000</v>
      </c>
      <c r="T491" s="42"/>
    </row>
    <row r="492" spans="1:20" ht="30" customHeight="1">
      <c r="A492" s="229" t="str">
        <f>'RAW MONTHLY'!A492</f>
        <v>21/2/2021</v>
      </c>
      <c r="B492" s="230" t="str">
        <f>'RAW MONTHLY'!C492</f>
        <v>OMI ADIO 33KV FDR</v>
      </c>
      <c r="C492" s="5" t="str">
        <f t="shared" si="63"/>
        <v/>
      </c>
      <c r="D492" s="5" t="str">
        <f>'RAW MONTHLY'!E492</f>
        <v>TCN/L/S</v>
      </c>
      <c r="E492" s="5" t="str">
        <f t="shared" si="71"/>
        <v>L/S</v>
      </c>
      <c r="F492" s="6"/>
      <c r="G492" s="6"/>
      <c r="H492" s="17">
        <f t="shared" si="64"/>
        <v>0</v>
      </c>
      <c r="I492" s="7">
        <f>'RAW MONTHLY'!H492</f>
        <v>0</v>
      </c>
      <c r="J492" s="8">
        <f>'RAW MONTHLY'!I492</f>
        <v>3.472222222222222E-3</v>
      </c>
      <c r="K492" s="235">
        <f t="shared" si="65"/>
        <v>3.472222222222222E-3</v>
      </c>
      <c r="L492" s="16">
        <f t="shared" si="66"/>
        <v>8.3333333333333329E-2</v>
      </c>
      <c r="M492" s="16">
        <f t="shared" si="67"/>
        <v>0</v>
      </c>
      <c r="N492" s="236" t="str">
        <f t="shared" si="68"/>
        <v>0</v>
      </c>
      <c r="O492" s="16" t="str">
        <f>'RAW MONTHLY'!K492</f>
        <v>0MW</v>
      </c>
      <c r="P492" s="16" t="str">
        <f t="shared" si="69"/>
        <v>1</v>
      </c>
      <c r="Q492" s="241">
        <f>'RAW MONTHLY'!L492</f>
        <v>9634</v>
      </c>
      <c r="R492" s="248"/>
      <c r="S492" s="242">
        <f t="shared" si="70"/>
        <v>802.83333333333326</v>
      </c>
      <c r="T492" s="20"/>
    </row>
    <row r="493" spans="1:20" ht="30" customHeight="1">
      <c r="A493" s="229" t="str">
        <f>'RAW MONTHLY'!A493</f>
        <v>21/2/2021</v>
      </c>
      <c r="B493" s="230" t="str">
        <f>'RAW MONTHLY'!C493</f>
        <v>OMI ADIO 33KV FDR</v>
      </c>
      <c r="C493" s="5" t="str">
        <f t="shared" si="63"/>
        <v>1</v>
      </c>
      <c r="D493" s="5" t="str">
        <f>'RAW MONTHLY'!E493</f>
        <v>EDC/F/O</v>
      </c>
      <c r="E493" s="5" t="str">
        <f t="shared" si="71"/>
        <v>EDC</v>
      </c>
      <c r="F493" s="6"/>
      <c r="G493" s="6"/>
      <c r="H493" s="17">
        <f t="shared" si="64"/>
        <v>3.472222222222222E-3</v>
      </c>
      <c r="I493" s="7">
        <f>'RAW MONTHLY'!H493</f>
        <v>3.472222222222222E-3</v>
      </c>
      <c r="J493" s="8">
        <f>'RAW MONTHLY'!I493</f>
        <v>0.52430555555555558</v>
      </c>
      <c r="K493" s="235">
        <f t="shared" si="65"/>
        <v>0.52430555555555558</v>
      </c>
      <c r="L493" s="16">
        <f t="shared" si="66"/>
        <v>12.5</v>
      </c>
      <c r="M493" s="16">
        <f t="shared" si="67"/>
        <v>0</v>
      </c>
      <c r="N493" s="236" t="str">
        <f t="shared" si="68"/>
        <v>0</v>
      </c>
      <c r="O493" s="16" t="str">
        <f>'RAW MONTHLY'!K493</f>
        <v>0MW</v>
      </c>
      <c r="P493" s="16" t="str">
        <f t="shared" si="69"/>
        <v>1</v>
      </c>
      <c r="Q493" s="241">
        <f>'RAW MONTHLY'!L493</f>
        <v>9634</v>
      </c>
      <c r="R493" s="248"/>
      <c r="S493" s="242">
        <f t="shared" si="70"/>
        <v>120425</v>
      </c>
      <c r="T493" s="20"/>
    </row>
    <row r="494" spans="1:20" ht="30" customHeight="1">
      <c r="A494" s="229" t="str">
        <f>'RAW MONTHLY'!A494</f>
        <v>21/2/2021</v>
      </c>
      <c r="B494" s="230" t="str">
        <f>'RAW MONTHLY'!C494</f>
        <v>APATA 33KV FDR</v>
      </c>
      <c r="C494" s="5" t="str">
        <f t="shared" si="63"/>
        <v>1</v>
      </c>
      <c r="D494" s="5" t="str">
        <f>'RAW MONTHLY'!E494</f>
        <v>TCN/L/S</v>
      </c>
      <c r="E494" s="5" t="str">
        <f t="shared" si="71"/>
        <v>L/S</v>
      </c>
      <c r="F494" s="6"/>
      <c r="G494" s="6"/>
      <c r="H494" s="17">
        <f t="shared" si="64"/>
        <v>0.45555555555555555</v>
      </c>
      <c r="I494" s="7">
        <f>'RAW MONTHLY'!H494</f>
        <v>0.45555555555555555</v>
      </c>
      <c r="J494" s="8">
        <f>'RAW MONTHLY'!I494</f>
        <v>0.47500000000000003</v>
      </c>
      <c r="K494" s="235">
        <f t="shared" si="65"/>
        <v>0.47500000000000003</v>
      </c>
      <c r="L494" s="16">
        <f t="shared" si="66"/>
        <v>0.46666666666666667</v>
      </c>
      <c r="M494" s="16">
        <f t="shared" si="67"/>
        <v>4.5</v>
      </c>
      <c r="N494" s="236" t="str">
        <f t="shared" si="68"/>
        <v>4.5</v>
      </c>
      <c r="O494" s="16" t="str">
        <f>'RAW MONTHLY'!K494</f>
        <v>4.5MW</v>
      </c>
      <c r="P494" s="16" t="str">
        <f t="shared" si="69"/>
        <v>1</v>
      </c>
      <c r="Q494" s="241">
        <f>'RAW MONTHLY'!L494</f>
        <v>117</v>
      </c>
      <c r="R494" s="247"/>
      <c r="S494" s="242">
        <f t="shared" si="70"/>
        <v>54.6</v>
      </c>
      <c r="T494" s="6"/>
    </row>
    <row r="495" spans="1:20" ht="30" customHeight="1">
      <c r="A495" s="229" t="str">
        <f>'RAW MONTHLY'!A495</f>
        <v>21/2/2021</v>
      </c>
      <c r="B495" s="230" t="str">
        <f>'RAW MONTHLY'!C495</f>
        <v>ERUWA TOWN 33KV FDR</v>
      </c>
      <c r="C495" s="5" t="str">
        <f t="shared" si="63"/>
        <v>1</v>
      </c>
      <c r="D495" s="5" t="str">
        <f>'RAW MONTHLY'!E495</f>
        <v>EDC/E/F</v>
      </c>
      <c r="E495" s="5" t="str">
        <f t="shared" si="71"/>
        <v>EDC</v>
      </c>
      <c r="F495" s="6"/>
      <c r="G495" s="6"/>
      <c r="H495" s="17">
        <f t="shared" si="64"/>
        <v>0.50347222222222221</v>
      </c>
      <c r="I495" s="7">
        <f>'RAW MONTHLY'!H495</f>
        <v>0.50347222222222221</v>
      </c>
      <c r="J495" s="8">
        <f>'RAW MONTHLY'!I495</f>
        <v>0.75277777777777777</v>
      </c>
      <c r="K495" s="235">
        <f t="shared" si="65"/>
        <v>0.75277777777777777</v>
      </c>
      <c r="L495" s="16">
        <f t="shared" si="66"/>
        <v>5.9833333333333334</v>
      </c>
      <c r="M495" s="16">
        <f t="shared" si="67"/>
        <v>5.5</v>
      </c>
      <c r="N495" s="236" t="str">
        <f t="shared" si="68"/>
        <v>5.5</v>
      </c>
      <c r="O495" s="16" t="str">
        <f>'RAW MONTHLY'!K495</f>
        <v>5.5MW</v>
      </c>
      <c r="P495" s="16" t="str">
        <f t="shared" si="69"/>
        <v>1</v>
      </c>
      <c r="Q495" s="241">
        <f>'RAW MONTHLY'!L495</f>
        <v>4000</v>
      </c>
      <c r="R495" s="247"/>
      <c r="S495" s="242">
        <f t="shared" si="70"/>
        <v>23933.333333333332</v>
      </c>
      <c r="T495" s="6"/>
    </row>
    <row r="496" spans="1:20" ht="30" customHeight="1">
      <c r="A496" s="229" t="str">
        <f>'RAW MONTHLY'!A496</f>
        <v>21/2/2021</v>
      </c>
      <c r="B496" s="230" t="str">
        <f>'RAW MONTHLY'!C496</f>
        <v>OMI ADIO 33KV FDR</v>
      </c>
      <c r="C496" s="5" t="str">
        <f t="shared" si="63"/>
        <v>1</v>
      </c>
      <c r="D496" s="5" t="str">
        <f>'RAW MONTHLY'!E496</f>
        <v>TCN/L/S</v>
      </c>
      <c r="E496" s="5" t="str">
        <f t="shared" si="71"/>
        <v>L/S</v>
      </c>
      <c r="F496" s="6"/>
      <c r="G496" s="6"/>
      <c r="H496" s="17">
        <f t="shared" si="64"/>
        <v>0.76527777777777783</v>
      </c>
      <c r="I496" s="7">
        <f>'RAW MONTHLY'!H496</f>
        <v>0.76527777777777783</v>
      </c>
      <c r="J496" s="8">
        <f>'RAW MONTHLY'!I496</f>
        <v>0.8965277777777777</v>
      </c>
      <c r="K496" s="235">
        <f t="shared" si="65"/>
        <v>0.8965277777777777</v>
      </c>
      <c r="L496" s="16">
        <f t="shared" si="66"/>
        <v>3.1500000000000004</v>
      </c>
      <c r="M496" s="16">
        <f t="shared" si="67"/>
        <v>6.7</v>
      </c>
      <c r="N496" s="236" t="str">
        <f t="shared" si="68"/>
        <v>6.7</v>
      </c>
      <c r="O496" s="16" t="str">
        <f>'RAW MONTHLY'!K496</f>
        <v>6.7MW</v>
      </c>
      <c r="P496" s="16" t="str">
        <f t="shared" si="69"/>
        <v>1</v>
      </c>
      <c r="Q496" s="241">
        <f>'RAW MONTHLY'!L496</f>
        <v>9634</v>
      </c>
      <c r="R496" s="248"/>
      <c r="S496" s="242">
        <f t="shared" si="70"/>
        <v>30347.100000000002</v>
      </c>
      <c r="T496" s="6"/>
    </row>
    <row r="497" spans="1:20" ht="30" customHeight="1">
      <c r="A497" s="229" t="str">
        <f>'RAW MONTHLY'!A497</f>
        <v>21/2/2021</v>
      </c>
      <c r="B497" s="230" t="str">
        <f>'RAW MONTHLY'!C497</f>
        <v>ERUWA TOWN 33KV FDR</v>
      </c>
      <c r="C497" s="5" t="str">
        <f t="shared" si="63"/>
        <v>1</v>
      </c>
      <c r="D497" s="5" t="str">
        <f>'RAW MONTHLY'!E497</f>
        <v>TCN/L/S</v>
      </c>
      <c r="E497" s="5" t="str">
        <f t="shared" si="71"/>
        <v>L/S</v>
      </c>
      <c r="F497" s="6"/>
      <c r="G497" s="6"/>
      <c r="H497" s="17">
        <f t="shared" si="64"/>
        <v>0.81041666666666667</v>
      </c>
      <c r="I497" s="7">
        <f>'RAW MONTHLY'!H497</f>
        <v>0.81041666666666667</v>
      </c>
      <c r="J497" s="8">
        <f>'RAW MONTHLY'!I497</f>
        <v>0.99930555555555556</v>
      </c>
      <c r="K497" s="235">
        <f t="shared" si="65"/>
        <v>0.99930555555555556</v>
      </c>
      <c r="L497" s="16">
        <f t="shared" si="66"/>
        <v>4.5333333333333332</v>
      </c>
      <c r="M497" s="16">
        <f t="shared" si="67"/>
        <v>3.3</v>
      </c>
      <c r="N497" s="236" t="str">
        <f t="shared" si="68"/>
        <v>3.3</v>
      </c>
      <c r="O497" s="16" t="str">
        <f>'RAW MONTHLY'!K497</f>
        <v>3.3MW</v>
      </c>
      <c r="P497" s="16" t="str">
        <f t="shared" si="69"/>
        <v>0</v>
      </c>
      <c r="Q497" s="241">
        <f>'RAW MONTHLY'!L497</f>
        <v>0</v>
      </c>
      <c r="R497" s="248"/>
      <c r="S497" s="242">
        <f t="shared" si="70"/>
        <v>0</v>
      </c>
      <c r="T497" s="6"/>
    </row>
    <row r="498" spans="1:20" ht="30" customHeight="1">
      <c r="A498" s="229" t="str">
        <f>'RAW MONTHLY'!A498</f>
        <v>21/2/2021</v>
      </c>
      <c r="B498" s="230" t="str">
        <f>'RAW MONTHLY'!C498</f>
        <v>ERUWA LANLATE 33KV FDR</v>
      </c>
      <c r="C498" s="5" t="str">
        <f t="shared" si="63"/>
        <v>1</v>
      </c>
      <c r="D498" s="5" t="str">
        <f>'RAW MONTHLY'!E498</f>
        <v>TCN/L/S</v>
      </c>
      <c r="E498" s="5" t="str">
        <f t="shared" si="71"/>
        <v>L/S</v>
      </c>
      <c r="F498" s="5"/>
      <c r="G498" s="5"/>
      <c r="H498" s="17">
        <f t="shared" si="64"/>
        <v>0.9291666666666667</v>
      </c>
      <c r="I498" s="7">
        <f>'RAW MONTHLY'!H498</f>
        <v>0.9291666666666667</v>
      </c>
      <c r="J498" s="8">
        <f>'RAW MONTHLY'!I498</f>
        <v>0.97986111111111107</v>
      </c>
      <c r="K498" s="235">
        <f t="shared" si="65"/>
        <v>0.97986111111111107</v>
      </c>
      <c r="L498" s="16">
        <f t="shared" si="66"/>
        <v>1.2166666666666668</v>
      </c>
      <c r="M498" s="16">
        <f t="shared" si="67"/>
        <v>10</v>
      </c>
      <c r="N498" s="236" t="str">
        <f t="shared" si="68"/>
        <v>10</v>
      </c>
      <c r="O498" s="16" t="str">
        <f>'RAW MONTHLY'!K498</f>
        <v>10MW</v>
      </c>
      <c r="P498" s="16" t="str">
        <f t="shared" si="69"/>
        <v>1</v>
      </c>
      <c r="Q498" s="241">
        <f>'RAW MONTHLY'!L498</f>
        <v>4010</v>
      </c>
      <c r="R498" s="249"/>
      <c r="S498" s="242">
        <f t="shared" si="70"/>
        <v>4878.8333333333339</v>
      </c>
      <c r="T498" s="30"/>
    </row>
    <row r="499" spans="1:20" ht="30" customHeight="1">
      <c r="A499" s="229" t="str">
        <f>'RAW MONTHLY'!A499</f>
        <v>21/2/2021</v>
      </c>
      <c r="B499" s="230" t="str">
        <f>'RAW MONTHLY'!C499</f>
        <v>OMI ADIO 33KV FDR</v>
      </c>
      <c r="C499" s="5" t="str">
        <f t="shared" si="63"/>
        <v>1</v>
      </c>
      <c r="D499" s="5" t="str">
        <f>'RAW MONTHLY'!E499</f>
        <v>TCN/F/O</v>
      </c>
      <c r="E499" s="5" t="str">
        <f t="shared" si="71"/>
        <v>F/O</v>
      </c>
      <c r="F499" s="5"/>
      <c r="G499" s="5"/>
      <c r="H499" s="17">
        <f t="shared" si="64"/>
        <v>0.9291666666666667</v>
      </c>
      <c r="I499" s="7">
        <f>'RAW MONTHLY'!H499</f>
        <v>0.9291666666666667</v>
      </c>
      <c r="J499" s="8">
        <f>'RAW MONTHLY'!I499</f>
        <v>0.98611111111111116</v>
      </c>
      <c r="K499" s="235">
        <f t="shared" si="65"/>
        <v>0.98611111111111116</v>
      </c>
      <c r="L499" s="16">
        <f t="shared" si="66"/>
        <v>1.3666666666666667</v>
      </c>
      <c r="M499" s="16">
        <f t="shared" si="67"/>
        <v>0</v>
      </c>
      <c r="N499" s="236" t="str">
        <f t="shared" si="68"/>
        <v>0</v>
      </c>
      <c r="O499" s="16" t="str">
        <f>'RAW MONTHLY'!K499</f>
        <v>0MW</v>
      </c>
      <c r="P499" s="16" t="str">
        <f t="shared" si="69"/>
        <v>1</v>
      </c>
      <c r="Q499" s="241">
        <f>'RAW MONTHLY'!L499</f>
        <v>9634</v>
      </c>
      <c r="R499" s="249"/>
      <c r="S499" s="242">
        <f t="shared" si="70"/>
        <v>13166.466666666667</v>
      </c>
      <c r="T499" s="30"/>
    </row>
    <row r="500" spans="1:20" ht="30" customHeight="1">
      <c r="A500" s="229" t="str">
        <f>'RAW MONTHLY'!A500</f>
        <v>23/1/2021</v>
      </c>
      <c r="B500" s="230" t="str">
        <f>'RAW MONTHLY'!C500</f>
        <v>OLUYOLE 33KV</v>
      </c>
      <c r="C500" s="5" t="str">
        <f t="shared" si="63"/>
        <v>1</v>
      </c>
      <c r="D500" s="5" t="str">
        <f>'RAW MONTHLY'!E500</f>
        <v>EDC F/O</v>
      </c>
      <c r="E500" s="5" t="str">
        <f t="shared" si="71"/>
        <v>EDC</v>
      </c>
      <c r="F500" s="5"/>
      <c r="G500" s="5"/>
      <c r="H500" s="17">
        <f t="shared" si="64"/>
        <v>0.21319444444444444</v>
      </c>
      <c r="I500" s="7">
        <f>'RAW MONTHLY'!H500</f>
        <v>0.21319444444444444</v>
      </c>
      <c r="J500" s="8">
        <f>'RAW MONTHLY'!I500</f>
        <v>0.22083333333333333</v>
      </c>
      <c r="K500" s="235">
        <f t="shared" si="65"/>
        <v>0.22083333333333333</v>
      </c>
      <c r="L500" s="16">
        <f t="shared" si="66"/>
        <v>0.18333333333333332</v>
      </c>
      <c r="M500" s="16">
        <f t="shared" si="67"/>
        <v>11</v>
      </c>
      <c r="N500" s="236" t="str">
        <f t="shared" si="68"/>
        <v>11</v>
      </c>
      <c r="O500" s="16">
        <f>'RAW MONTHLY'!K500</f>
        <v>11</v>
      </c>
      <c r="P500" s="16" t="str">
        <f t="shared" si="69"/>
        <v>1</v>
      </c>
      <c r="Q500" s="241">
        <f>'RAW MONTHLY'!L500</f>
        <v>14</v>
      </c>
      <c r="R500" s="249"/>
      <c r="S500" s="242">
        <f t="shared" si="70"/>
        <v>2.5666666666666664</v>
      </c>
      <c r="T500" s="30"/>
    </row>
    <row r="501" spans="1:20" ht="30" customHeight="1">
      <c r="A501" s="229" t="str">
        <f>'RAW MONTHLY'!A501</f>
        <v>23/1/2021</v>
      </c>
      <c r="B501" s="230" t="str">
        <f>'RAW MONTHLY'!C501</f>
        <v>INTERCHANGE 33KV</v>
      </c>
      <c r="C501" s="5" t="str">
        <f t="shared" si="63"/>
        <v>1</v>
      </c>
      <c r="D501" s="5" t="str">
        <f>'RAW MONTHLY'!E501</f>
        <v>EDC F/O</v>
      </c>
      <c r="E501" s="5" t="str">
        <f t="shared" si="71"/>
        <v>EDC</v>
      </c>
      <c r="F501" s="5"/>
      <c r="G501" s="5"/>
      <c r="H501" s="17">
        <f t="shared" si="64"/>
        <v>0.25138888888888888</v>
      </c>
      <c r="I501" s="7">
        <f>'RAW MONTHLY'!H501</f>
        <v>0.25138888888888888</v>
      </c>
      <c r="J501" s="8">
        <f>'RAW MONTHLY'!I501</f>
        <v>0.29930555555555555</v>
      </c>
      <c r="K501" s="235">
        <f t="shared" si="65"/>
        <v>0.29930555555555555</v>
      </c>
      <c r="L501" s="16">
        <f t="shared" si="66"/>
        <v>1.1499999999999999</v>
      </c>
      <c r="M501" s="16">
        <f t="shared" si="67"/>
        <v>17</v>
      </c>
      <c r="N501" s="236" t="str">
        <f t="shared" si="68"/>
        <v>17</v>
      </c>
      <c r="O501" s="16">
        <f>'RAW MONTHLY'!K501</f>
        <v>17</v>
      </c>
      <c r="P501" s="16" t="str">
        <f t="shared" si="69"/>
        <v>1</v>
      </c>
      <c r="Q501" s="241">
        <f>'RAW MONTHLY'!L501</f>
        <v>492</v>
      </c>
      <c r="R501" s="5"/>
      <c r="S501" s="242">
        <f t="shared" si="70"/>
        <v>565.79999999999995</v>
      </c>
      <c r="T501" s="30"/>
    </row>
    <row r="502" spans="1:20" ht="30" customHeight="1">
      <c r="A502" s="229" t="str">
        <f>'RAW MONTHLY'!A502</f>
        <v>23/1/2021</v>
      </c>
      <c r="B502" s="230" t="str">
        <f>'RAW MONTHLY'!C502</f>
        <v>EXPRESS 33KV</v>
      </c>
      <c r="C502" s="5" t="str">
        <f t="shared" si="63"/>
        <v>1</v>
      </c>
      <c r="D502" s="5" t="str">
        <f>'RAW MONTHLY'!E502</f>
        <v>EDC F/O</v>
      </c>
      <c r="E502" s="5" t="str">
        <f t="shared" si="71"/>
        <v>EDC</v>
      </c>
      <c r="F502" s="6"/>
      <c r="G502" s="5"/>
      <c r="H502" s="17">
        <f t="shared" si="64"/>
        <v>0.3125</v>
      </c>
      <c r="I502" s="7">
        <f>'RAW MONTHLY'!H502</f>
        <v>0.3125</v>
      </c>
      <c r="J502" s="8">
        <f>'RAW MONTHLY'!I502</f>
        <v>0.31805555555555554</v>
      </c>
      <c r="K502" s="235">
        <f t="shared" si="65"/>
        <v>0.31805555555555554</v>
      </c>
      <c r="L502" s="16">
        <f t="shared" si="66"/>
        <v>0.13333333333333333</v>
      </c>
      <c r="M502" s="16">
        <f t="shared" si="67"/>
        <v>10</v>
      </c>
      <c r="N502" s="236" t="str">
        <f t="shared" si="68"/>
        <v>10</v>
      </c>
      <c r="O502" s="16">
        <f>'RAW MONTHLY'!K502</f>
        <v>10</v>
      </c>
      <c r="P502" s="16" t="str">
        <f t="shared" si="69"/>
        <v>1</v>
      </c>
      <c r="Q502" s="241">
        <f>'RAW MONTHLY'!L502</f>
        <v>1</v>
      </c>
      <c r="R502" s="249"/>
      <c r="S502" s="242">
        <f t="shared" si="70"/>
        <v>0.13333333333333333</v>
      </c>
      <c r="T502" s="37"/>
    </row>
    <row r="503" spans="1:20" ht="30" customHeight="1">
      <c r="A503" s="229" t="str">
        <f>'RAW MONTHLY'!A503</f>
        <v>23/1/2021</v>
      </c>
      <c r="B503" s="230" t="str">
        <f>'RAW MONTHLY'!C503</f>
        <v>OLUYOLE 33KV</v>
      </c>
      <c r="C503" s="5" t="str">
        <f t="shared" si="63"/>
        <v>1</v>
      </c>
      <c r="D503" s="5" t="str">
        <f>'RAW MONTHLY'!E503</f>
        <v>EDC F/O</v>
      </c>
      <c r="E503" s="5" t="str">
        <f t="shared" si="71"/>
        <v>EDC</v>
      </c>
      <c r="F503" s="6"/>
      <c r="G503" s="5"/>
      <c r="H503" s="17">
        <f t="shared" si="64"/>
        <v>0.37361111111111112</v>
      </c>
      <c r="I503" s="7">
        <f>'RAW MONTHLY'!H503</f>
        <v>0.37361111111111112</v>
      </c>
      <c r="J503" s="8">
        <f>'RAW MONTHLY'!I503</f>
        <v>0.37986111111111115</v>
      </c>
      <c r="K503" s="235">
        <f t="shared" si="65"/>
        <v>0.37986111111111115</v>
      </c>
      <c r="L503" s="16">
        <f t="shared" si="66"/>
        <v>0.15</v>
      </c>
      <c r="M503" s="16">
        <f t="shared" si="67"/>
        <v>16</v>
      </c>
      <c r="N503" s="236" t="str">
        <f t="shared" si="68"/>
        <v>16</v>
      </c>
      <c r="O503" s="16">
        <f>'RAW MONTHLY'!K503</f>
        <v>16</v>
      </c>
      <c r="P503" s="16" t="str">
        <f t="shared" si="69"/>
        <v>1</v>
      </c>
      <c r="Q503" s="241">
        <f>'RAW MONTHLY'!L503</f>
        <v>14</v>
      </c>
      <c r="R503" s="5"/>
      <c r="S503" s="242">
        <f t="shared" si="70"/>
        <v>2.1</v>
      </c>
      <c r="T503" s="30"/>
    </row>
    <row r="504" spans="1:20" ht="30" customHeight="1">
      <c r="A504" s="229" t="str">
        <f>'RAW MONTHLY'!A504</f>
        <v>23/1/2021</v>
      </c>
      <c r="B504" s="230" t="str">
        <f>'RAW MONTHLY'!C504</f>
        <v>LIBERTY 33KV</v>
      </c>
      <c r="C504" s="5" t="str">
        <f t="shared" si="63"/>
        <v>1</v>
      </c>
      <c r="D504" s="5" t="str">
        <f>'RAW MONTHLY'!E504</f>
        <v>EDC P/O</v>
      </c>
      <c r="E504" s="5" t="str">
        <f t="shared" si="71"/>
        <v>EDC</v>
      </c>
      <c r="F504" s="6"/>
      <c r="G504" s="5"/>
      <c r="H504" s="17">
        <f t="shared" si="64"/>
        <v>0.43402777777777773</v>
      </c>
      <c r="I504" s="7">
        <f>'RAW MONTHLY'!H504</f>
        <v>0.43402777777777773</v>
      </c>
      <c r="J504" s="8">
        <f>'RAW MONTHLY'!I504</f>
        <v>0.52500000000000002</v>
      </c>
      <c r="K504" s="235">
        <f t="shared" si="65"/>
        <v>0.52500000000000002</v>
      </c>
      <c r="L504" s="16">
        <f t="shared" si="66"/>
        <v>2.1833333333333331</v>
      </c>
      <c r="M504" s="16">
        <f t="shared" si="67"/>
        <v>9</v>
      </c>
      <c r="N504" s="236" t="str">
        <f t="shared" si="68"/>
        <v>9</v>
      </c>
      <c r="O504" s="16">
        <f>'RAW MONTHLY'!K504</f>
        <v>9</v>
      </c>
      <c r="P504" s="16" t="str">
        <f t="shared" si="69"/>
        <v>1</v>
      </c>
      <c r="Q504" s="241">
        <f>'RAW MONTHLY'!L504</f>
        <v>11</v>
      </c>
      <c r="R504" s="246"/>
      <c r="S504" s="242">
        <f t="shared" si="70"/>
        <v>24.016666666666666</v>
      </c>
      <c r="T504" s="27"/>
    </row>
    <row r="505" spans="1:20" ht="30" customHeight="1">
      <c r="A505" s="229" t="str">
        <f>'RAW MONTHLY'!A505</f>
        <v>23/1/2021</v>
      </c>
      <c r="B505" s="230" t="str">
        <f>'RAW MONTHLY'!C505</f>
        <v>INTERCHANGE 33KV</v>
      </c>
      <c r="C505" s="5" t="str">
        <f t="shared" si="63"/>
        <v>1</v>
      </c>
      <c r="D505" s="5" t="str">
        <f>'RAW MONTHLY'!E505</f>
        <v>TCN L/S</v>
      </c>
      <c r="E505" s="5" t="str">
        <f t="shared" si="71"/>
        <v>L/S</v>
      </c>
      <c r="F505" s="6"/>
      <c r="G505" s="5"/>
      <c r="H505" s="17">
        <f t="shared" si="64"/>
        <v>0.51597222222222217</v>
      </c>
      <c r="I505" s="7">
        <f>'RAW MONTHLY'!H505</f>
        <v>0.51597222222222217</v>
      </c>
      <c r="J505" s="8">
        <f>'RAW MONTHLY'!I505</f>
        <v>0.53055555555555556</v>
      </c>
      <c r="K505" s="235">
        <f t="shared" si="65"/>
        <v>0.53055555555555556</v>
      </c>
      <c r="L505" s="16">
        <f t="shared" si="66"/>
        <v>0.35</v>
      </c>
      <c r="M505" s="16">
        <f t="shared" si="67"/>
        <v>18</v>
      </c>
      <c r="N505" s="236" t="str">
        <f t="shared" si="68"/>
        <v>18</v>
      </c>
      <c r="O505" s="16">
        <f>'RAW MONTHLY'!K505</f>
        <v>18</v>
      </c>
      <c r="P505" s="16" t="str">
        <f t="shared" si="69"/>
        <v>1</v>
      </c>
      <c r="Q505" s="241">
        <f>'RAW MONTHLY'!L505</f>
        <v>492</v>
      </c>
      <c r="R505" s="241"/>
      <c r="S505" s="242">
        <f t="shared" si="70"/>
        <v>172.2</v>
      </c>
      <c r="T505" s="27"/>
    </row>
    <row r="506" spans="1:20" ht="30" customHeight="1">
      <c r="A506" s="229" t="str">
        <f>'RAW MONTHLY'!A506</f>
        <v>23/1/2021</v>
      </c>
      <c r="B506" s="230" t="str">
        <f>'RAW MONTHLY'!C506</f>
        <v>EXPRESS 33KV</v>
      </c>
      <c r="C506" s="5" t="str">
        <f t="shared" si="63"/>
        <v>1</v>
      </c>
      <c r="D506" s="5" t="str">
        <f>'RAW MONTHLY'!E506</f>
        <v>EDC F/O</v>
      </c>
      <c r="E506" s="5" t="str">
        <f t="shared" si="71"/>
        <v>EDC</v>
      </c>
      <c r="F506" s="6"/>
      <c r="G506" s="6"/>
      <c r="H506" s="17">
        <f t="shared" si="64"/>
        <v>0.66111111111111109</v>
      </c>
      <c r="I506" s="7">
        <f>'RAW MONTHLY'!H506</f>
        <v>0.66111111111111109</v>
      </c>
      <c r="J506" s="8">
        <f>'RAW MONTHLY'!I506</f>
        <v>0.66666666666666663</v>
      </c>
      <c r="K506" s="235">
        <f t="shared" si="65"/>
        <v>0.66666666666666663</v>
      </c>
      <c r="L506" s="16">
        <f t="shared" si="66"/>
        <v>0.13333333333333333</v>
      </c>
      <c r="M506" s="16">
        <f t="shared" si="67"/>
        <v>14</v>
      </c>
      <c r="N506" s="236" t="str">
        <f t="shared" si="68"/>
        <v>14</v>
      </c>
      <c r="O506" s="16">
        <f>'RAW MONTHLY'!K506</f>
        <v>14</v>
      </c>
      <c r="P506" s="16" t="str">
        <f t="shared" si="69"/>
        <v>1</v>
      </c>
      <c r="Q506" s="241">
        <f>'RAW MONTHLY'!L506</f>
        <v>1</v>
      </c>
      <c r="R506" s="248"/>
      <c r="S506" s="242">
        <f t="shared" si="70"/>
        <v>0.13333333333333333</v>
      </c>
      <c r="T506" s="29"/>
    </row>
    <row r="507" spans="1:20" ht="30" customHeight="1">
      <c r="A507" s="229" t="str">
        <f>'RAW MONTHLY'!A507</f>
        <v>23/1/2021</v>
      </c>
      <c r="B507" s="230" t="str">
        <f>'RAW MONTHLY'!C507</f>
        <v>INTERCHANGE 33KV</v>
      </c>
      <c r="C507" s="5" t="str">
        <f t="shared" si="63"/>
        <v>1</v>
      </c>
      <c r="D507" s="5" t="str">
        <f>'RAW MONTHLY'!E507</f>
        <v>EDC F/O</v>
      </c>
      <c r="E507" s="5" t="str">
        <f t="shared" si="71"/>
        <v>EDC</v>
      </c>
      <c r="F507" s="6"/>
      <c r="G507" s="6"/>
      <c r="H507" s="17">
        <f t="shared" si="64"/>
        <v>0.89097222222222217</v>
      </c>
      <c r="I507" s="7">
        <f>'RAW MONTHLY'!H507</f>
        <v>0.89097222222222217</v>
      </c>
      <c r="J507" s="8">
        <f>'RAW MONTHLY'!I507</f>
        <v>0.90138888888888891</v>
      </c>
      <c r="K507" s="235">
        <f t="shared" si="65"/>
        <v>0.90138888888888891</v>
      </c>
      <c r="L507" s="16">
        <f t="shared" si="66"/>
        <v>0.25</v>
      </c>
      <c r="M507" s="16">
        <f t="shared" si="67"/>
        <v>12</v>
      </c>
      <c r="N507" s="236" t="str">
        <f t="shared" si="68"/>
        <v>12</v>
      </c>
      <c r="O507" s="16">
        <f>'RAW MONTHLY'!K507</f>
        <v>12</v>
      </c>
      <c r="P507" s="16" t="str">
        <f t="shared" si="69"/>
        <v>1</v>
      </c>
      <c r="Q507" s="241">
        <f>'RAW MONTHLY'!L507</f>
        <v>492</v>
      </c>
      <c r="R507" s="248"/>
      <c r="S507" s="242">
        <f t="shared" si="70"/>
        <v>123</v>
      </c>
      <c r="T507" s="29"/>
    </row>
    <row r="508" spans="1:20" ht="30" customHeight="1">
      <c r="A508" s="229" t="str">
        <f>'RAW MONTHLY'!A508</f>
        <v>23/1/2021</v>
      </c>
      <c r="B508" s="230" t="str">
        <f>'RAW MONTHLY'!C508</f>
        <v>ROM 33KV</v>
      </c>
      <c r="C508" s="5" t="str">
        <f t="shared" si="63"/>
        <v>1</v>
      </c>
      <c r="D508" s="5" t="str">
        <f>'RAW MONTHLY'!E508</f>
        <v>EDC F/O</v>
      </c>
      <c r="E508" s="5" t="str">
        <f t="shared" si="71"/>
        <v>EDC</v>
      </c>
      <c r="F508" s="6"/>
      <c r="G508" s="6"/>
      <c r="H508" s="17">
        <f t="shared" si="64"/>
        <v>0.25138888888888888</v>
      </c>
      <c r="I508" s="7">
        <f>'RAW MONTHLY'!H508</f>
        <v>0.25138888888888888</v>
      </c>
      <c r="J508" s="8">
        <f>'RAW MONTHLY'!I508</f>
        <v>0.33819444444444446</v>
      </c>
      <c r="K508" s="235">
        <f t="shared" si="65"/>
        <v>0.33819444444444446</v>
      </c>
      <c r="L508" s="16">
        <f t="shared" si="66"/>
        <v>2.0833333333333335</v>
      </c>
      <c r="M508" s="16">
        <f t="shared" si="67"/>
        <v>2.1</v>
      </c>
      <c r="N508" s="236" t="str">
        <f t="shared" si="68"/>
        <v>2.1</v>
      </c>
      <c r="O508" s="16">
        <f>'RAW MONTHLY'!K508</f>
        <v>2.1</v>
      </c>
      <c r="P508" s="16" t="str">
        <f t="shared" si="69"/>
        <v>1</v>
      </c>
      <c r="Q508" s="241">
        <f>'RAW MONTHLY'!L508</f>
        <v>14</v>
      </c>
      <c r="R508" s="248"/>
      <c r="S508" s="242">
        <f t="shared" si="70"/>
        <v>29.166666666666668</v>
      </c>
      <c r="T508" s="29"/>
    </row>
    <row r="509" spans="1:20" ht="30" customHeight="1">
      <c r="A509" s="229" t="str">
        <f>'RAW MONTHLY'!A509</f>
        <v>23/1/2021</v>
      </c>
      <c r="B509" s="230" t="str">
        <f>'RAW MONTHLY'!C509</f>
        <v>ROM 33KV</v>
      </c>
      <c r="C509" s="5" t="str">
        <f t="shared" si="63"/>
        <v>1</v>
      </c>
      <c r="D509" s="5" t="str">
        <f>'RAW MONTHLY'!E509</f>
        <v>TCN L/S</v>
      </c>
      <c r="E509" s="5" t="str">
        <f t="shared" si="71"/>
        <v>L/S</v>
      </c>
      <c r="F509" s="6"/>
      <c r="G509" s="6"/>
      <c r="H509" s="17">
        <f t="shared" si="64"/>
        <v>0.51597222222222217</v>
      </c>
      <c r="I509" s="7">
        <f>'RAW MONTHLY'!H509</f>
        <v>0.51597222222222217</v>
      </c>
      <c r="J509" s="8">
        <f>'RAW MONTHLY'!I509</f>
        <v>0.53263888888888888</v>
      </c>
      <c r="K509" s="235">
        <f t="shared" si="65"/>
        <v>0.53263888888888888</v>
      </c>
      <c r="L509" s="16">
        <f t="shared" si="66"/>
        <v>0.4</v>
      </c>
      <c r="M509" s="16">
        <f t="shared" si="67"/>
        <v>0</v>
      </c>
      <c r="N509" s="236" t="str">
        <f t="shared" si="68"/>
        <v>0</v>
      </c>
      <c r="O509" s="16">
        <f>'RAW MONTHLY'!K509</f>
        <v>0</v>
      </c>
      <c r="P509" s="16" t="str">
        <f t="shared" si="69"/>
        <v>1</v>
      </c>
      <c r="Q509" s="241">
        <f>'RAW MONTHLY'!L509</f>
        <v>14</v>
      </c>
      <c r="R509" s="248"/>
      <c r="S509" s="242">
        <f t="shared" si="70"/>
        <v>5.6000000000000005</v>
      </c>
      <c r="T509" s="29"/>
    </row>
    <row r="510" spans="1:20" ht="30" customHeight="1">
      <c r="A510" s="229" t="str">
        <f>'RAW MONTHLY'!A510</f>
        <v>23/1/2021</v>
      </c>
      <c r="B510" s="230" t="str">
        <f>'RAW MONTHLY'!C510</f>
        <v>ROM 33KV</v>
      </c>
      <c r="C510" s="5" t="str">
        <f t="shared" si="63"/>
        <v>1</v>
      </c>
      <c r="D510" s="5" t="str">
        <f>'RAW MONTHLY'!E510</f>
        <v>EDC P/O</v>
      </c>
      <c r="E510" s="5" t="str">
        <f t="shared" si="71"/>
        <v>EDC</v>
      </c>
      <c r="F510" s="6"/>
      <c r="G510" s="6"/>
      <c r="H510" s="17">
        <f t="shared" si="64"/>
        <v>0.58819444444444446</v>
      </c>
      <c r="I510" s="7">
        <f>'RAW MONTHLY'!H510</f>
        <v>0.58819444444444446</v>
      </c>
      <c r="J510" s="8">
        <f>'RAW MONTHLY'!I510</f>
        <v>0.63402777777777775</v>
      </c>
      <c r="K510" s="235">
        <f t="shared" si="65"/>
        <v>0.63402777777777775</v>
      </c>
      <c r="L510" s="16">
        <f t="shared" si="66"/>
        <v>1.1000000000000001</v>
      </c>
      <c r="M510" s="16">
        <f t="shared" si="67"/>
        <v>2</v>
      </c>
      <c r="N510" s="236" t="str">
        <f t="shared" si="68"/>
        <v>2</v>
      </c>
      <c r="O510" s="16">
        <f>'RAW MONTHLY'!K510</f>
        <v>2</v>
      </c>
      <c r="P510" s="16" t="str">
        <f t="shared" si="69"/>
        <v>1</v>
      </c>
      <c r="Q510" s="241">
        <f>'RAW MONTHLY'!L510</f>
        <v>14</v>
      </c>
      <c r="R510" s="248"/>
      <c r="S510" s="242">
        <f t="shared" si="70"/>
        <v>15.400000000000002</v>
      </c>
      <c r="T510" s="29"/>
    </row>
    <row r="511" spans="1:20" ht="30" customHeight="1">
      <c r="A511" s="229" t="str">
        <f>'RAW MONTHLY'!A511</f>
        <v>23/1/2021</v>
      </c>
      <c r="B511" s="230" t="str">
        <f>'RAW MONTHLY'!C511</f>
        <v>ROM 33KV</v>
      </c>
      <c r="C511" s="5" t="str">
        <f t="shared" si="63"/>
        <v>1</v>
      </c>
      <c r="D511" s="5" t="str">
        <f>'RAW MONTHLY'!E511</f>
        <v>EDC F/O</v>
      </c>
      <c r="E511" s="5" t="str">
        <f t="shared" si="71"/>
        <v>EDC</v>
      </c>
      <c r="F511" s="6"/>
      <c r="G511" s="6"/>
      <c r="H511" s="17">
        <f t="shared" si="64"/>
        <v>0.89097222222222217</v>
      </c>
      <c r="I511" s="7">
        <f>'RAW MONTHLY'!H511</f>
        <v>0.89097222222222217</v>
      </c>
      <c r="J511" s="8">
        <f>'RAW MONTHLY'!I511</f>
        <v>0.90277777777777779</v>
      </c>
      <c r="K511" s="235">
        <f t="shared" si="65"/>
        <v>0.90277777777777779</v>
      </c>
      <c r="L511" s="16">
        <f t="shared" si="66"/>
        <v>0.28333333333333333</v>
      </c>
      <c r="M511" s="16">
        <f t="shared" si="67"/>
        <v>0</v>
      </c>
      <c r="N511" s="236" t="str">
        <f t="shared" si="68"/>
        <v>0</v>
      </c>
      <c r="O511" s="16">
        <f>'RAW MONTHLY'!K511</f>
        <v>0</v>
      </c>
      <c r="P511" s="16" t="str">
        <f t="shared" si="69"/>
        <v>1</v>
      </c>
      <c r="Q511" s="241">
        <f>'RAW MONTHLY'!L511</f>
        <v>14</v>
      </c>
      <c r="R511" s="247"/>
      <c r="S511" s="242">
        <f t="shared" si="70"/>
        <v>3.9666666666666668</v>
      </c>
      <c r="T511" s="29"/>
    </row>
    <row r="512" spans="1:20" ht="30" customHeight="1">
      <c r="A512" s="229">
        <f>'RAW MONTHLY'!A512</f>
        <v>44249</v>
      </c>
      <c r="B512" s="230" t="str">
        <f>'RAW MONTHLY'!C512</f>
        <v>T-2A 15MVA @ JERICHO</v>
      </c>
      <c r="C512" s="5" t="str">
        <f t="shared" si="63"/>
        <v/>
      </c>
      <c r="D512" s="5" t="str">
        <f>'RAW MONTHLY'!E512</f>
        <v>EDC F/O</v>
      </c>
      <c r="E512" s="5" t="str">
        <f t="shared" si="71"/>
        <v>EDC</v>
      </c>
      <c r="F512" s="6"/>
      <c r="G512" s="6"/>
      <c r="H512" s="17">
        <f t="shared" si="64"/>
        <v>0</v>
      </c>
      <c r="I512" s="7">
        <f>'RAW MONTHLY'!H512</f>
        <v>0</v>
      </c>
      <c r="J512" s="8">
        <f>'RAW MONTHLY'!I512</f>
        <v>0.99930555555555556</v>
      </c>
      <c r="K512" s="235">
        <f t="shared" si="65"/>
        <v>0.99930555555555556</v>
      </c>
      <c r="L512" s="16">
        <f t="shared" si="66"/>
        <v>23.983333333333334</v>
      </c>
      <c r="M512" s="16">
        <f t="shared" si="67"/>
        <v>9</v>
      </c>
      <c r="N512" s="236" t="str">
        <f t="shared" si="68"/>
        <v>9</v>
      </c>
      <c r="O512" s="16">
        <f>'RAW MONTHLY'!K512</f>
        <v>9</v>
      </c>
      <c r="P512" s="16" t="str">
        <f t="shared" si="69"/>
        <v>0</v>
      </c>
      <c r="Q512" s="241">
        <f>'RAW MONTHLY'!L512</f>
        <v>2536</v>
      </c>
      <c r="R512" s="247"/>
      <c r="S512" s="242">
        <f t="shared" si="70"/>
        <v>0</v>
      </c>
      <c r="T512" s="29"/>
    </row>
    <row r="513" spans="1:20" ht="30" customHeight="1">
      <c r="A513" s="229">
        <f>'RAW MONTHLY'!A513</f>
        <v>44249</v>
      </c>
      <c r="B513" s="230" t="str">
        <f>'RAW MONTHLY'!C513</f>
        <v>AGODI 2 33KV</v>
      </c>
      <c r="C513" s="5" t="str">
        <f t="shared" si="63"/>
        <v/>
      </c>
      <c r="D513" s="5" t="str">
        <f>'RAW MONTHLY'!E513</f>
        <v>EDC F/O</v>
      </c>
      <c r="E513" s="5" t="str">
        <f t="shared" si="71"/>
        <v>EDC</v>
      </c>
      <c r="F513" s="6"/>
      <c r="G513" s="6"/>
      <c r="H513" s="17">
        <f t="shared" si="64"/>
        <v>0</v>
      </c>
      <c r="I513" s="7">
        <f>'RAW MONTHLY'!H513</f>
        <v>0</v>
      </c>
      <c r="J513" s="8">
        <f>'RAW MONTHLY'!I513</f>
        <v>0.46249999999999997</v>
      </c>
      <c r="K513" s="235">
        <f t="shared" si="65"/>
        <v>0.46249999999999997</v>
      </c>
      <c r="L513" s="16">
        <f t="shared" si="66"/>
        <v>11.1</v>
      </c>
      <c r="M513" s="16">
        <f t="shared" si="67"/>
        <v>3.7</v>
      </c>
      <c r="N513" s="236" t="str">
        <f t="shared" si="68"/>
        <v>3.7</v>
      </c>
      <c r="O513" s="16">
        <f>'RAW MONTHLY'!K513</f>
        <v>3.7</v>
      </c>
      <c r="P513" s="16" t="str">
        <f t="shared" si="69"/>
        <v>1</v>
      </c>
      <c r="Q513" s="241">
        <f>'RAW MONTHLY'!L513</f>
        <v>6</v>
      </c>
      <c r="R513" s="248"/>
      <c r="S513" s="242">
        <f t="shared" si="70"/>
        <v>66.599999999999994</v>
      </c>
      <c r="T513" s="29"/>
    </row>
    <row r="514" spans="1:20" ht="30" customHeight="1">
      <c r="A514" s="229">
        <f>'RAW MONTHLY'!A514</f>
        <v>44249</v>
      </c>
      <c r="B514" s="230" t="str">
        <f>'RAW MONTHLY'!C514</f>
        <v>MINISTER 33KV</v>
      </c>
      <c r="C514" s="5" t="str">
        <f t="shared" si="63"/>
        <v/>
      </c>
      <c r="D514" s="5" t="str">
        <f>'RAW MONTHLY'!E514</f>
        <v>EDC F/O</v>
      </c>
      <c r="E514" s="5" t="str">
        <f t="shared" si="71"/>
        <v>EDC</v>
      </c>
      <c r="F514" s="5"/>
      <c r="G514" s="5"/>
      <c r="H514" s="17">
        <f t="shared" si="64"/>
        <v>0</v>
      </c>
      <c r="I514" s="7">
        <f>'RAW MONTHLY'!H514</f>
        <v>0</v>
      </c>
      <c r="J514" s="8">
        <f>'RAW MONTHLY'!I514</f>
        <v>0.47222222222222227</v>
      </c>
      <c r="K514" s="235">
        <f t="shared" si="65"/>
        <v>0.47222222222222227</v>
      </c>
      <c r="L514" s="16">
        <f t="shared" si="66"/>
        <v>11.333333333333334</v>
      </c>
      <c r="M514" s="16">
        <f t="shared" si="67"/>
        <v>0.9</v>
      </c>
      <c r="N514" s="236" t="str">
        <f t="shared" si="68"/>
        <v>0.9</v>
      </c>
      <c r="O514" s="16">
        <f>'RAW MONTHLY'!K514</f>
        <v>0.9</v>
      </c>
      <c r="P514" s="16" t="str">
        <f t="shared" si="69"/>
        <v>1</v>
      </c>
      <c r="Q514" s="241">
        <f>'RAW MONTHLY'!L514</f>
        <v>1065</v>
      </c>
      <c r="R514" s="249"/>
      <c r="S514" s="242">
        <f t="shared" si="70"/>
        <v>12070</v>
      </c>
      <c r="T514" s="30"/>
    </row>
    <row r="515" spans="1:20" ht="30" customHeight="1">
      <c r="A515" s="229">
        <f>'RAW MONTHLY'!A515</f>
        <v>44249</v>
      </c>
      <c r="B515" s="230" t="str">
        <f>'RAW MONTHLY'!C515</f>
        <v>APETE 33KV</v>
      </c>
      <c r="C515" s="5" t="str">
        <f t="shared" si="63"/>
        <v/>
      </c>
      <c r="D515" s="5" t="str">
        <f>'RAW MONTHLY'!E515</f>
        <v>EDC L/S</v>
      </c>
      <c r="E515" s="5" t="str">
        <f t="shared" si="71"/>
        <v>L/S</v>
      </c>
      <c r="F515" s="5"/>
      <c r="G515" s="5"/>
      <c r="H515" s="17">
        <f t="shared" si="64"/>
        <v>0</v>
      </c>
      <c r="I515" s="7">
        <f>'RAW MONTHLY'!H515</f>
        <v>0</v>
      </c>
      <c r="J515" s="8">
        <f>'RAW MONTHLY'!I515</f>
        <v>0.67986111111111114</v>
      </c>
      <c r="K515" s="235">
        <f t="shared" si="65"/>
        <v>0.67986111111111114</v>
      </c>
      <c r="L515" s="16">
        <f t="shared" si="66"/>
        <v>16.316666666666666</v>
      </c>
      <c r="M515" s="16">
        <f t="shared" si="67"/>
        <v>6</v>
      </c>
      <c r="N515" s="236" t="str">
        <f t="shared" si="68"/>
        <v>6</v>
      </c>
      <c r="O515" s="16">
        <f>'RAW MONTHLY'!K515</f>
        <v>6</v>
      </c>
      <c r="P515" s="16" t="str">
        <f t="shared" si="69"/>
        <v>1</v>
      </c>
      <c r="Q515" s="241">
        <f>'RAW MONTHLY'!L515</f>
        <v>9306</v>
      </c>
      <c r="R515" s="249"/>
      <c r="S515" s="242">
        <f t="shared" si="70"/>
        <v>151842.9</v>
      </c>
      <c r="T515" s="30"/>
    </row>
    <row r="516" spans="1:20" ht="30" customHeight="1">
      <c r="A516" s="229">
        <f>'RAW MONTHLY'!A516</f>
        <v>44250</v>
      </c>
      <c r="B516" s="230" t="str">
        <f>'RAW MONTHLY'!C516</f>
        <v>ELEYELE 33KV</v>
      </c>
      <c r="C516" s="5" t="str">
        <f t="shared" si="63"/>
        <v>1</v>
      </c>
      <c r="D516" s="5" t="str">
        <f>'RAW MONTHLY'!E516</f>
        <v>EDC F/O</v>
      </c>
      <c r="E516" s="5" t="str">
        <f t="shared" si="71"/>
        <v>EDC</v>
      </c>
      <c r="F516" s="6"/>
      <c r="G516" s="6"/>
      <c r="H516" s="17">
        <f t="shared" si="64"/>
        <v>0.7583333333333333</v>
      </c>
      <c r="I516" s="7">
        <f>'RAW MONTHLY'!H516</f>
        <v>0.7583333333333333</v>
      </c>
      <c r="J516" s="8">
        <f>'RAW MONTHLY'!I516</f>
        <v>0.7680555555555556</v>
      </c>
      <c r="K516" s="235">
        <f t="shared" si="65"/>
        <v>0.7680555555555556</v>
      </c>
      <c r="L516" s="16">
        <f t="shared" si="66"/>
        <v>0.23333333333333334</v>
      </c>
      <c r="M516" s="16">
        <f t="shared" si="67"/>
        <v>6.5</v>
      </c>
      <c r="N516" s="236" t="str">
        <f t="shared" si="68"/>
        <v>6.5</v>
      </c>
      <c r="O516" s="16">
        <f>'RAW MONTHLY'!K516</f>
        <v>6.5</v>
      </c>
      <c r="P516" s="16" t="str">
        <f t="shared" si="69"/>
        <v>1</v>
      </c>
      <c r="Q516" s="241">
        <f>'RAW MONTHLY'!L516</f>
        <v>33</v>
      </c>
      <c r="R516" s="249"/>
      <c r="S516" s="242">
        <f t="shared" si="70"/>
        <v>7.7</v>
      </c>
      <c r="T516" s="30"/>
    </row>
    <row r="517" spans="1:20" ht="30" customHeight="1">
      <c r="A517" s="229">
        <f>'RAW MONTHLY'!A517</f>
        <v>44250</v>
      </c>
      <c r="B517" s="230" t="str">
        <f>'RAW MONTHLY'!C517</f>
        <v>APETE 33KV</v>
      </c>
      <c r="C517" s="5" t="str">
        <f t="shared" si="63"/>
        <v>1</v>
      </c>
      <c r="D517" s="5" t="str">
        <f>'RAW MONTHLY'!E517</f>
        <v>EDC L/S</v>
      </c>
      <c r="E517" s="5" t="str">
        <f t="shared" si="71"/>
        <v>L/S</v>
      </c>
      <c r="F517" s="6"/>
      <c r="G517" s="5"/>
      <c r="H517" s="17">
        <f t="shared" si="64"/>
        <v>0.7583333333333333</v>
      </c>
      <c r="I517" s="7">
        <f>'RAW MONTHLY'!H517</f>
        <v>0.7583333333333333</v>
      </c>
      <c r="J517" s="8">
        <f>'RAW MONTHLY'!I517</f>
        <v>0.99930555555555556</v>
      </c>
      <c r="K517" s="235">
        <f t="shared" si="65"/>
        <v>0.99930555555555556</v>
      </c>
      <c r="L517" s="16">
        <f t="shared" si="66"/>
        <v>5.7833333333333332</v>
      </c>
      <c r="M517" s="16">
        <f t="shared" si="67"/>
        <v>6</v>
      </c>
      <c r="N517" s="236" t="str">
        <f t="shared" si="68"/>
        <v>6</v>
      </c>
      <c r="O517" s="16">
        <f>'RAW MONTHLY'!K517</f>
        <v>6</v>
      </c>
      <c r="P517" s="16" t="str">
        <f t="shared" si="69"/>
        <v>0</v>
      </c>
      <c r="Q517" s="241">
        <f>'RAW MONTHLY'!L517</f>
        <v>9306</v>
      </c>
      <c r="R517" s="249"/>
      <c r="S517" s="242">
        <f t="shared" si="70"/>
        <v>0</v>
      </c>
      <c r="T517" s="30"/>
    </row>
    <row r="518" spans="1:20" ht="30" customHeight="1">
      <c r="A518" s="229" t="str">
        <f>'RAW MONTHLY'!A518</f>
        <v>21/2/2021</v>
      </c>
      <c r="B518" s="230" t="str">
        <f>'RAW MONTHLY'!C518</f>
        <v>ERUWA TOWN 33KV FDR</v>
      </c>
      <c r="C518" s="5" t="str">
        <f t="shared" ref="C518:C581" si="72">IF(H518&gt;=0.0001,"1","")</f>
        <v/>
      </c>
      <c r="D518" s="5" t="str">
        <f>'RAW MONTHLY'!E518</f>
        <v>TCN/L/S</v>
      </c>
      <c r="E518" s="5" t="str">
        <f t="shared" si="71"/>
        <v>L/S</v>
      </c>
      <c r="F518" s="233"/>
      <c r="G518" s="233"/>
      <c r="H518" s="17">
        <f t="shared" ref="H518:H581" si="73">I518</f>
        <v>0</v>
      </c>
      <c r="I518" s="7">
        <f>'RAW MONTHLY'!H518</f>
        <v>0</v>
      </c>
      <c r="J518" s="8">
        <f>'RAW MONTHLY'!I518</f>
        <v>0.33749999999999997</v>
      </c>
      <c r="K518" s="235">
        <f t="shared" ref="K518:K581" si="74">J518</f>
        <v>0.33749999999999997</v>
      </c>
      <c r="L518" s="16">
        <f t="shared" ref="L518:L581" si="75">TEXT(J518-I518,"h:mm")*24</f>
        <v>8.1</v>
      </c>
      <c r="M518" s="16">
        <f t="shared" ref="M518:M581" si="76">N518*1</f>
        <v>6</v>
      </c>
      <c r="N518" s="236" t="str">
        <f t="shared" ref="N518:N581" si="77">SUBSTITUTE(O518,"MW","")</f>
        <v>6.0</v>
      </c>
      <c r="O518" s="16" t="str">
        <f>'RAW MONTHLY'!K518</f>
        <v>6.0MW</v>
      </c>
      <c r="P518" s="16" t="str">
        <f t="shared" ref="P518:P581" si="78">IF(K518&gt;=0.99,"0","1")</f>
        <v>1</v>
      </c>
      <c r="Q518" s="241">
        <f>'RAW MONTHLY'!L518</f>
        <v>4000</v>
      </c>
      <c r="R518" s="249"/>
      <c r="S518" s="242">
        <f t="shared" ref="S518:S581" si="79">Q518*L518*P518</f>
        <v>32400</v>
      </c>
      <c r="T518" s="37"/>
    </row>
    <row r="519" spans="1:20" ht="30" customHeight="1">
      <c r="A519" s="229" t="str">
        <f>'RAW MONTHLY'!A519</f>
        <v>22/2/2021</v>
      </c>
      <c r="B519" s="230" t="str">
        <f>'RAW MONTHLY'!C519</f>
        <v>OMI ADIO 33KV FDR</v>
      </c>
      <c r="C519" s="5" t="str">
        <f t="shared" si="72"/>
        <v>1</v>
      </c>
      <c r="D519" s="5" t="str">
        <f>'RAW MONTHLY'!E519</f>
        <v>TCN/L/S</v>
      </c>
      <c r="E519" s="5" t="str">
        <f t="shared" ref="E519:E582" si="80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E/F","EDC",IF(D519="TCN/L/S","L/S"))))))))))))))))))))))</f>
        <v>L/S</v>
      </c>
      <c r="F519" s="233"/>
      <c r="G519" s="233"/>
      <c r="H519" s="17">
        <f t="shared" si="73"/>
        <v>0.19097222222222221</v>
      </c>
      <c r="I519" s="7">
        <f>'RAW MONTHLY'!H519</f>
        <v>0.19097222222222221</v>
      </c>
      <c r="J519" s="8">
        <f>'RAW MONTHLY'!I519</f>
        <v>0.58472222222222225</v>
      </c>
      <c r="K519" s="235">
        <f t="shared" si="74"/>
        <v>0.58472222222222225</v>
      </c>
      <c r="L519" s="16">
        <f t="shared" si="75"/>
        <v>9.4499999999999993</v>
      </c>
      <c r="M519" s="16">
        <f t="shared" si="76"/>
        <v>6.5</v>
      </c>
      <c r="N519" s="236" t="str">
        <f t="shared" si="77"/>
        <v>6.5</v>
      </c>
      <c r="O519" s="16" t="str">
        <f>'RAW MONTHLY'!K519</f>
        <v>6.5MW</v>
      </c>
      <c r="P519" s="16" t="str">
        <f t="shared" si="78"/>
        <v>1</v>
      </c>
      <c r="Q519" s="241">
        <f>'RAW MONTHLY'!L519</f>
        <v>9634</v>
      </c>
      <c r="R519" s="5"/>
      <c r="S519" s="242">
        <f t="shared" si="79"/>
        <v>91041.299999999988</v>
      </c>
      <c r="T519" s="30"/>
    </row>
    <row r="520" spans="1:20" ht="30" customHeight="1">
      <c r="A520" s="229" t="str">
        <f>'RAW MONTHLY'!A520</f>
        <v>22/2/2021</v>
      </c>
      <c r="B520" s="230" t="str">
        <f>'RAW MONTHLY'!C520</f>
        <v>ERUWA LANLATE 33KV FDR</v>
      </c>
      <c r="C520" s="5" t="str">
        <f t="shared" si="72"/>
        <v>1</v>
      </c>
      <c r="D520" s="5" t="str">
        <f>'RAW MONTHLY'!E520</f>
        <v>EDC/F/O</v>
      </c>
      <c r="E520" s="5" t="str">
        <f t="shared" si="80"/>
        <v>EDC</v>
      </c>
      <c r="F520" s="233"/>
      <c r="G520" s="233"/>
      <c r="H520" s="17">
        <f t="shared" si="73"/>
        <v>0.30138888888888887</v>
      </c>
      <c r="I520" s="7">
        <f>'RAW MONTHLY'!H520</f>
        <v>0.30138888888888887</v>
      </c>
      <c r="J520" s="8">
        <f>'RAW MONTHLY'!I520</f>
        <v>0.31805555555555554</v>
      </c>
      <c r="K520" s="235">
        <f t="shared" si="74"/>
        <v>0.31805555555555554</v>
      </c>
      <c r="L520" s="16">
        <f t="shared" si="75"/>
        <v>0.4</v>
      </c>
      <c r="M520" s="16">
        <f t="shared" si="76"/>
        <v>4</v>
      </c>
      <c r="N520" s="236" t="str">
        <f t="shared" si="77"/>
        <v>4</v>
      </c>
      <c r="O520" s="16" t="str">
        <f>'RAW MONTHLY'!K520</f>
        <v>4MW</v>
      </c>
      <c r="P520" s="16" t="str">
        <f t="shared" si="78"/>
        <v>1</v>
      </c>
      <c r="Q520" s="241">
        <f>'RAW MONTHLY'!L520</f>
        <v>4010</v>
      </c>
      <c r="R520" s="246"/>
      <c r="S520" s="242">
        <f t="shared" si="79"/>
        <v>1604</v>
      </c>
      <c r="T520" s="27"/>
    </row>
    <row r="521" spans="1:20" ht="30" customHeight="1">
      <c r="A521" s="229" t="str">
        <f>'RAW MONTHLY'!A521</f>
        <v>22/2/2021</v>
      </c>
      <c r="B521" s="230" t="str">
        <f>'RAW MONTHLY'!C521</f>
        <v>OMI ADIO 33KV FDR</v>
      </c>
      <c r="C521" s="5" t="str">
        <f t="shared" si="72"/>
        <v>1</v>
      </c>
      <c r="D521" s="5" t="str">
        <f>'RAW MONTHLY'!E521</f>
        <v>EDC/E/F</v>
      </c>
      <c r="E521" s="5" t="str">
        <f t="shared" si="80"/>
        <v>EDC</v>
      </c>
      <c r="F521" s="6"/>
      <c r="G521" s="6"/>
      <c r="H521" s="17">
        <f t="shared" si="73"/>
        <v>0.74444444444444446</v>
      </c>
      <c r="I521" s="7">
        <f>'RAW MONTHLY'!H521</f>
        <v>0.74444444444444446</v>
      </c>
      <c r="J521" s="8">
        <f>'RAW MONTHLY'!I521</f>
        <v>0.99930555555555556</v>
      </c>
      <c r="K521" s="235">
        <f t="shared" si="74"/>
        <v>0.99930555555555556</v>
      </c>
      <c r="L521" s="16">
        <f t="shared" si="75"/>
        <v>6.1166666666666663</v>
      </c>
      <c r="M521" s="16">
        <f t="shared" si="76"/>
        <v>10</v>
      </c>
      <c r="N521" s="236" t="str">
        <f t="shared" si="77"/>
        <v>10</v>
      </c>
      <c r="O521" s="16" t="str">
        <f>'RAW MONTHLY'!K521</f>
        <v>10MW</v>
      </c>
      <c r="P521" s="16" t="str">
        <f t="shared" si="78"/>
        <v>0</v>
      </c>
      <c r="Q521" s="241">
        <f>'RAW MONTHLY'!L521</f>
        <v>0</v>
      </c>
      <c r="R521" s="248"/>
      <c r="S521" s="242">
        <f t="shared" si="79"/>
        <v>0</v>
      </c>
      <c r="T521" s="27"/>
    </row>
    <row r="522" spans="1:20" ht="30" customHeight="1">
      <c r="A522" s="229" t="str">
        <f>'RAW MONTHLY'!A522</f>
        <v>22/2/2021</v>
      </c>
      <c r="B522" s="230" t="str">
        <f>'RAW MONTHLY'!C522</f>
        <v>ERUWA LANLATE 33KV FDR</v>
      </c>
      <c r="C522" s="5" t="str">
        <f t="shared" si="72"/>
        <v>1</v>
      </c>
      <c r="D522" s="5" t="str">
        <f>'RAW MONTHLY'!E522</f>
        <v>EDC/F/O</v>
      </c>
      <c r="E522" s="5" t="str">
        <f t="shared" si="80"/>
        <v>EDC</v>
      </c>
      <c r="F522" s="6"/>
      <c r="G522" s="6"/>
      <c r="H522" s="17">
        <f t="shared" si="73"/>
        <v>0.74444444444444446</v>
      </c>
      <c r="I522" s="7">
        <f>'RAW MONTHLY'!H522</f>
        <v>0.74444444444444446</v>
      </c>
      <c r="J522" s="8">
        <f>'RAW MONTHLY'!I522</f>
        <v>0.74930555555555556</v>
      </c>
      <c r="K522" s="235">
        <f t="shared" si="74"/>
        <v>0.74930555555555556</v>
      </c>
      <c r="L522" s="16">
        <f t="shared" si="75"/>
        <v>0.11666666666666667</v>
      </c>
      <c r="M522" s="16">
        <f t="shared" si="76"/>
        <v>12</v>
      </c>
      <c r="N522" s="236" t="str">
        <f t="shared" si="77"/>
        <v>12</v>
      </c>
      <c r="O522" s="16" t="str">
        <f>'RAW MONTHLY'!K522</f>
        <v>12MW</v>
      </c>
      <c r="P522" s="16" t="str">
        <f t="shared" si="78"/>
        <v>1</v>
      </c>
      <c r="Q522" s="241">
        <f>'RAW MONTHLY'!L522</f>
        <v>4010</v>
      </c>
      <c r="R522" s="248"/>
      <c r="S522" s="242">
        <f t="shared" si="79"/>
        <v>467.83333333333331</v>
      </c>
      <c r="T522" s="29"/>
    </row>
    <row r="523" spans="1:20" ht="30" customHeight="1">
      <c r="A523" s="229" t="str">
        <f>'RAW MONTHLY'!A523</f>
        <v>24/2/2021</v>
      </c>
      <c r="B523" s="230" t="str">
        <f>'RAW MONTHLY'!C523</f>
        <v>LIBERTY 33KV</v>
      </c>
      <c r="C523" s="5" t="str">
        <f t="shared" si="72"/>
        <v>1</v>
      </c>
      <c r="D523" s="5" t="str">
        <f>'RAW MONTHLY'!E523</f>
        <v>EDC F/O</v>
      </c>
      <c r="E523" s="5" t="str">
        <f t="shared" si="80"/>
        <v>EDC</v>
      </c>
      <c r="F523" s="5"/>
      <c r="G523" s="5"/>
      <c r="H523" s="17">
        <f t="shared" si="73"/>
        <v>0.51180555555555551</v>
      </c>
      <c r="I523" s="7">
        <f>'RAW MONTHLY'!H523</f>
        <v>0.51180555555555551</v>
      </c>
      <c r="J523" s="8">
        <f>'RAW MONTHLY'!I523</f>
        <v>0.51874999999999993</v>
      </c>
      <c r="K523" s="235">
        <f t="shared" si="74"/>
        <v>0.51874999999999993</v>
      </c>
      <c r="L523" s="16">
        <f t="shared" si="75"/>
        <v>0.16666666666666666</v>
      </c>
      <c r="M523" s="16">
        <f t="shared" si="76"/>
        <v>9</v>
      </c>
      <c r="N523" s="236" t="str">
        <f t="shared" si="77"/>
        <v>9</v>
      </c>
      <c r="O523" s="16">
        <f>'RAW MONTHLY'!K523</f>
        <v>9</v>
      </c>
      <c r="P523" s="16" t="str">
        <f t="shared" si="78"/>
        <v>1</v>
      </c>
      <c r="Q523" s="241">
        <f>'RAW MONTHLY'!L523</f>
        <v>11</v>
      </c>
      <c r="R523" s="249"/>
      <c r="S523" s="242">
        <f t="shared" si="79"/>
        <v>1.8333333333333333</v>
      </c>
      <c r="T523" s="30"/>
    </row>
    <row r="524" spans="1:20" ht="30" customHeight="1">
      <c r="A524" s="229" t="str">
        <f>'RAW MONTHLY'!A524</f>
        <v>24/2/2021</v>
      </c>
      <c r="B524" s="230" t="str">
        <f>'RAW MONTHLY'!C524</f>
        <v>INTERCHANGE 33KV</v>
      </c>
      <c r="C524" s="5" t="str">
        <f t="shared" si="72"/>
        <v>1</v>
      </c>
      <c r="D524" s="5" t="str">
        <f>'RAW MONTHLY'!E524</f>
        <v>EDC F/O</v>
      </c>
      <c r="E524" s="5" t="str">
        <f t="shared" si="80"/>
        <v>EDC</v>
      </c>
      <c r="F524" s="5"/>
      <c r="G524" s="5"/>
      <c r="H524" s="17">
        <f t="shared" si="73"/>
        <v>0.59722222222222221</v>
      </c>
      <c r="I524" s="7">
        <f>'RAW MONTHLY'!H524</f>
        <v>0.59722222222222221</v>
      </c>
      <c r="J524" s="8">
        <f>'RAW MONTHLY'!I524</f>
        <v>0.6118055555555556</v>
      </c>
      <c r="K524" s="235">
        <f t="shared" si="74"/>
        <v>0.6118055555555556</v>
      </c>
      <c r="L524" s="16">
        <f t="shared" si="75"/>
        <v>0.35</v>
      </c>
      <c r="M524" s="16">
        <f t="shared" si="76"/>
        <v>18</v>
      </c>
      <c r="N524" s="236" t="str">
        <f t="shared" si="77"/>
        <v>18</v>
      </c>
      <c r="O524" s="16">
        <f>'RAW MONTHLY'!K524</f>
        <v>18</v>
      </c>
      <c r="P524" s="16" t="str">
        <f t="shared" si="78"/>
        <v>1</v>
      </c>
      <c r="Q524" s="241">
        <f>'RAW MONTHLY'!L524</f>
        <v>492</v>
      </c>
      <c r="R524" s="5"/>
      <c r="S524" s="242">
        <f t="shared" si="79"/>
        <v>172.2</v>
      </c>
      <c r="T524" s="30"/>
    </row>
    <row r="525" spans="1:20" ht="30" customHeight="1">
      <c r="A525" s="229" t="str">
        <f>'RAW MONTHLY'!A525</f>
        <v>24/2/2021</v>
      </c>
      <c r="B525" s="230" t="str">
        <f>'RAW MONTHLY'!C525</f>
        <v>INTERCHANGE 33KV</v>
      </c>
      <c r="C525" s="5" t="str">
        <f t="shared" si="72"/>
        <v>1</v>
      </c>
      <c r="D525" s="5" t="str">
        <f>'RAW MONTHLY'!E525</f>
        <v>EDC F/O</v>
      </c>
      <c r="E525" s="5" t="str">
        <f t="shared" si="80"/>
        <v>EDC</v>
      </c>
      <c r="F525" s="233"/>
      <c r="G525" s="233"/>
      <c r="H525" s="17">
        <f t="shared" si="73"/>
        <v>0.71736111111111101</v>
      </c>
      <c r="I525" s="7">
        <f>'RAW MONTHLY'!H525</f>
        <v>0.71736111111111101</v>
      </c>
      <c r="J525" s="8">
        <f>'RAW MONTHLY'!I525</f>
        <v>0.72569444444444453</v>
      </c>
      <c r="K525" s="235">
        <f t="shared" si="74"/>
        <v>0.72569444444444453</v>
      </c>
      <c r="L525" s="16">
        <f t="shared" si="75"/>
        <v>0.2</v>
      </c>
      <c r="M525" s="16">
        <f t="shared" si="76"/>
        <v>17</v>
      </c>
      <c r="N525" s="236" t="str">
        <f t="shared" si="77"/>
        <v>17</v>
      </c>
      <c r="O525" s="16">
        <f>'RAW MONTHLY'!K525</f>
        <v>17</v>
      </c>
      <c r="P525" s="16" t="str">
        <f t="shared" si="78"/>
        <v>1</v>
      </c>
      <c r="Q525" s="241">
        <f>'RAW MONTHLY'!L525</f>
        <v>492</v>
      </c>
      <c r="R525" s="249"/>
      <c r="S525" s="242">
        <f t="shared" si="79"/>
        <v>98.4</v>
      </c>
      <c r="T525" s="30"/>
    </row>
    <row r="526" spans="1:20" ht="30" customHeight="1">
      <c r="A526" s="229" t="str">
        <f>'RAW MONTHLY'!A526</f>
        <v>24/2/2021</v>
      </c>
      <c r="B526" s="230" t="str">
        <f>'RAW MONTHLY'!C526</f>
        <v>OLUYOLE 33KV</v>
      </c>
      <c r="C526" s="5" t="str">
        <f t="shared" si="72"/>
        <v>1</v>
      </c>
      <c r="D526" s="5" t="str">
        <f>'RAW MONTHLY'!E526</f>
        <v>EDC F/O</v>
      </c>
      <c r="E526" s="5" t="str">
        <f t="shared" si="80"/>
        <v>EDC</v>
      </c>
      <c r="F526" s="233"/>
      <c r="G526" s="233"/>
      <c r="H526" s="17">
        <f t="shared" si="73"/>
        <v>0.82916666666666661</v>
      </c>
      <c r="I526" s="7">
        <f>'RAW MONTHLY'!H526</f>
        <v>0.82916666666666661</v>
      </c>
      <c r="J526" s="8">
        <f>'RAW MONTHLY'!I526</f>
        <v>0.83263888888888893</v>
      </c>
      <c r="K526" s="235">
        <f t="shared" si="74"/>
        <v>0.83263888888888893</v>
      </c>
      <c r="L526" s="16">
        <f t="shared" si="75"/>
        <v>8.3333333333333329E-2</v>
      </c>
      <c r="M526" s="16">
        <f t="shared" si="76"/>
        <v>17</v>
      </c>
      <c r="N526" s="236" t="str">
        <f t="shared" si="77"/>
        <v>17</v>
      </c>
      <c r="O526" s="16">
        <f>'RAW MONTHLY'!K526</f>
        <v>17</v>
      </c>
      <c r="P526" s="16" t="str">
        <f t="shared" si="78"/>
        <v>1</v>
      </c>
      <c r="Q526" s="241">
        <f>'RAW MONTHLY'!L526</f>
        <v>14</v>
      </c>
      <c r="R526" s="249"/>
      <c r="S526" s="242">
        <f t="shared" si="79"/>
        <v>1.1666666666666665</v>
      </c>
      <c r="T526" s="30"/>
    </row>
    <row r="527" spans="1:20" ht="30" customHeight="1">
      <c r="A527" s="229" t="str">
        <f>'RAW MONTHLY'!A527</f>
        <v>24/2/2021</v>
      </c>
      <c r="B527" s="230" t="str">
        <f>'RAW MONTHLY'!C527</f>
        <v>INDUSTRIAL 33KV</v>
      </c>
      <c r="C527" s="5" t="str">
        <f t="shared" si="72"/>
        <v>1</v>
      </c>
      <c r="D527" s="5" t="str">
        <f>'RAW MONTHLY'!E527</f>
        <v>EDC F/O</v>
      </c>
      <c r="E527" s="5" t="str">
        <f t="shared" si="80"/>
        <v>EDC</v>
      </c>
      <c r="F527" s="233"/>
      <c r="G527" s="233"/>
      <c r="H527" s="17">
        <f t="shared" si="73"/>
        <v>0.87361111111111101</v>
      </c>
      <c r="I527" s="7">
        <f>'RAW MONTHLY'!H527</f>
        <v>0.87361111111111101</v>
      </c>
      <c r="J527" s="8">
        <f>'RAW MONTHLY'!I527</f>
        <v>0.88194444444444453</v>
      </c>
      <c r="K527" s="235">
        <f t="shared" si="74"/>
        <v>0.88194444444444453</v>
      </c>
      <c r="L527" s="16">
        <f t="shared" si="75"/>
        <v>0.2</v>
      </c>
      <c r="M527" s="16">
        <f t="shared" si="76"/>
        <v>4</v>
      </c>
      <c r="N527" s="236" t="str">
        <f t="shared" si="77"/>
        <v>4</v>
      </c>
      <c r="O527" s="16">
        <f>'RAW MONTHLY'!K527</f>
        <v>4</v>
      </c>
      <c r="P527" s="16" t="str">
        <f t="shared" si="78"/>
        <v>1</v>
      </c>
      <c r="Q527" s="241">
        <f>'RAW MONTHLY'!L527</f>
        <v>25</v>
      </c>
      <c r="R527" s="249"/>
      <c r="S527" s="242">
        <f t="shared" si="79"/>
        <v>5</v>
      </c>
      <c r="T527" s="37"/>
    </row>
    <row r="528" spans="1:20" ht="30" customHeight="1">
      <c r="A528" s="229" t="str">
        <f>'RAW MONTHLY'!A528</f>
        <v>24/2/2021</v>
      </c>
      <c r="B528" s="230" t="str">
        <f>'RAW MONTHLY'!C528</f>
        <v>ROM 33KV</v>
      </c>
      <c r="C528" s="5" t="str">
        <f t="shared" si="72"/>
        <v>1</v>
      </c>
      <c r="D528" s="5" t="str">
        <f>'RAW MONTHLY'!E528</f>
        <v>EDC F/O</v>
      </c>
      <c r="E528" s="5" t="str">
        <f t="shared" si="80"/>
        <v>EDC</v>
      </c>
      <c r="F528" s="233"/>
      <c r="G528" s="233"/>
      <c r="H528" s="17">
        <f t="shared" si="73"/>
        <v>0.59722222222222221</v>
      </c>
      <c r="I528" s="7">
        <f>'RAW MONTHLY'!H528</f>
        <v>0.59722222222222221</v>
      </c>
      <c r="J528" s="8">
        <f>'RAW MONTHLY'!I528</f>
        <v>0.61319444444444449</v>
      </c>
      <c r="K528" s="235">
        <f t="shared" si="74"/>
        <v>0.61319444444444449</v>
      </c>
      <c r="L528" s="16">
        <f t="shared" si="75"/>
        <v>0.38333333333333341</v>
      </c>
      <c r="M528" s="16">
        <f t="shared" si="76"/>
        <v>0</v>
      </c>
      <c r="N528" s="236" t="str">
        <f t="shared" si="77"/>
        <v>0</v>
      </c>
      <c r="O528" s="16">
        <f>'RAW MONTHLY'!K528</f>
        <v>0</v>
      </c>
      <c r="P528" s="16" t="str">
        <f t="shared" si="78"/>
        <v>1</v>
      </c>
      <c r="Q528" s="241">
        <f>'RAW MONTHLY'!L528</f>
        <v>14</v>
      </c>
      <c r="R528" s="5"/>
      <c r="S528" s="242">
        <f t="shared" si="79"/>
        <v>5.366666666666668</v>
      </c>
      <c r="T528" s="30"/>
    </row>
    <row r="529" spans="1:20" ht="30" customHeight="1">
      <c r="A529" s="229" t="str">
        <f>'RAW MONTHLY'!A529</f>
        <v>24/2/2021</v>
      </c>
      <c r="B529" s="230" t="str">
        <f>'RAW MONTHLY'!C529</f>
        <v>ROM 33KV</v>
      </c>
      <c r="C529" s="5" t="str">
        <f t="shared" si="72"/>
        <v>1</v>
      </c>
      <c r="D529" s="5" t="str">
        <f>'RAW MONTHLY'!E529</f>
        <v>EDC F/O</v>
      </c>
      <c r="E529" s="5" t="str">
        <f t="shared" si="80"/>
        <v>EDC</v>
      </c>
      <c r="F529" s="233"/>
      <c r="G529" s="233"/>
      <c r="H529" s="17">
        <f t="shared" si="73"/>
        <v>0.71736111111111101</v>
      </c>
      <c r="I529" s="7">
        <f>'RAW MONTHLY'!H529</f>
        <v>0.71736111111111101</v>
      </c>
      <c r="J529" s="8">
        <f>'RAW MONTHLY'!I529</f>
        <v>0.7270833333333333</v>
      </c>
      <c r="K529" s="235">
        <f t="shared" si="74"/>
        <v>0.7270833333333333</v>
      </c>
      <c r="L529" s="16">
        <f t="shared" si="75"/>
        <v>0.23333333333333334</v>
      </c>
      <c r="M529" s="16">
        <f t="shared" si="76"/>
        <v>0</v>
      </c>
      <c r="N529" s="236" t="str">
        <f t="shared" si="77"/>
        <v>0</v>
      </c>
      <c r="O529" s="16">
        <f>'RAW MONTHLY'!K529</f>
        <v>0</v>
      </c>
      <c r="P529" s="16" t="str">
        <f t="shared" si="78"/>
        <v>1</v>
      </c>
      <c r="Q529" s="241">
        <f>'RAW MONTHLY'!L529</f>
        <v>14</v>
      </c>
      <c r="R529" s="246"/>
      <c r="S529" s="242">
        <f t="shared" si="79"/>
        <v>3.2666666666666666</v>
      </c>
      <c r="T529" s="27"/>
    </row>
    <row r="530" spans="1:20" ht="30" customHeight="1">
      <c r="A530" s="229">
        <f>'RAW MONTHLY'!A530</f>
        <v>44249</v>
      </c>
      <c r="B530" s="230" t="str">
        <f>'RAW MONTHLY'!C530</f>
        <v>T-2A 15MVA @JERICHO</v>
      </c>
      <c r="C530" s="5" t="str">
        <f t="shared" si="72"/>
        <v/>
      </c>
      <c r="D530" s="5" t="str">
        <f>'RAW MONTHLY'!E530</f>
        <v>EDC F/O</v>
      </c>
      <c r="E530" s="5" t="str">
        <f t="shared" si="80"/>
        <v>EDC</v>
      </c>
      <c r="F530" s="233"/>
      <c r="G530" s="233"/>
      <c r="H530" s="17">
        <f t="shared" si="73"/>
        <v>0</v>
      </c>
      <c r="I530" s="7">
        <f>'RAW MONTHLY'!H530</f>
        <v>0</v>
      </c>
      <c r="J530" s="8">
        <f>'RAW MONTHLY'!I530</f>
        <v>0.99930555555555556</v>
      </c>
      <c r="K530" s="235">
        <f t="shared" si="74"/>
        <v>0.99930555555555556</v>
      </c>
      <c r="L530" s="16">
        <f t="shared" si="75"/>
        <v>23.983333333333334</v>
      </c>
      <c r="M530" s="16">
        <f t="shared" si="76"/>
        <v>9</v>
      </c>
      <c r="N530" s="236" t="str">
        <f t="shared" si="77"/>
        <v>9</v>
      </c>
      <c r="O530" s="16">
        <f>'RAW MONTHLY'!K530</f>
        <v>9</v>
      </c>
      <c r="P530" s="16" t="str">
        <f t="shared" si="78"/>
        <v>0</v>
      </c>
      <c r="Q530" s="241">
        <f>'RAW MONTHLY'!L530</f>
        <v>0</v>
      </c>
      <c r="R530" s="241"/>
      <c r="S530" s="242">
        <f t="shared" si="79"/>
        <v>0</v>
      </c>
      <c r="T530" s="27"/>
    </row>
    <row r="531" spans="1:20" ht="30" customHeight="1">
      <c r="A531" s="229">
        <f>'RAW MONTHLY'!A531</f>
        <v>44250</v>
      </c>
      <c r="B531" s="230" t="str">
        <f>'RAW MONTHLY'!C531</f>
        <v>APETE 33KV</v>
      </c>
      <c r="C531" s="5" t="str">
        <f t="shared" si="72"/>
        <v/>
      </c>
      <c r="D531" s="5" t="str">
        <f>'RAW MONTHLY'!E531</f>
        <v>EDC L/S</v>
      </c>
      <c r="E531" s="5" t="str">
        <f t="shared" si="80"/>
        <v>L/S</v>
      </c>
      <c r="F531" s="233"/>
      <c r="G531" s="233"/>
      <c r="H531" s="17">
        <f t="shared" si="73"/>
        <v>0</v>
      </c>
      <c r="I531" s="7">
        <f>'RAW MONTHLY'!H531</f>
        <v>0</v>
      </c>
      <c r="J531" s="8">
        <f>'RAW MONTHLY'!I531</f>
        <v>0.31736111111111115</v>
      </c>
      <c r="K531" s="235">
        <f t="shared" si="74"/>
        <v>0.31736111111111115</v>
      </c>
      <c r="L531" s="16">
        <f t="shared" si="75"/>
        <v>7.6166666666666671</v>
      </c>
      <c r="M531" s="16">
        <f t="shared" si="76"/>
        <v>6</v>
      </c>
      <c r="N531" s="236" t="str">
        <f t="shared" si="77"/>
        <v>6</v>
      </c>
      <c r="O531" s="16">
        <f>'RAW MONTHLY'!K531</f>
        <v>6</v>
      </c>
      <c r="P531" s="16" t="str">
        <f t="shared" si="78"/>
        <v>1</v>
      </c>
      <c r="Q531" s="241">
        <f>'RAW MONTHLY'!L531</f>
        <v>9306</v>
      </c>
      <c r="R531" s="241"/>
      <c r="S531" s="242">
        <f t="shared" si="79"/>
        <v>70880.700000000012</v>
      </c>
      <c r="T531" s="29"/>
    </row>
    <row r="532" spans="1:20" ht="30" customHeight="1">
      <c r="A532" s="229">
        <f>'RAW MONTHLY'!A532</f>
        <v>44251</v>
      </c>
      <c r="B532" s="230" t="str">
        <f>'RAW MONTHLY'!C532</f>
        <v>APETE 33KV</v>
      </c>
      <c r="C532" s="5" t="str">
        <f t="shared" si="72"/>
        <v>1</v>
      </c>
      <c r="D532" s="5" t="str">
        <f>'RAW MONTHLY'!E532</f>
        <v>EDC L/S</v>
      </c>
      <c r="E532" s="5" t="str">
        <f t="shared" si="80"/>
        <v>L/S</v>
      </c>
      <c r="F532" s="233"/>
      <c r="G532" s="233"/>
      <c r="H532" s="17">
        <f t="shared" si="73"/>
        <v>0.38611111111111113</v>
      </c>
      <c r="I532" s="7">
        <f>'RAW MONTHLY'!H532</f>
        <v>0.38611111111111113</v>
      </c>
      <c r="J532" s="8">
        <f>'RAW MONTHLY'!I532</f>
        <v>0.64652777777777781</v>
      </c>
      <c r="K532" s="235">
        <f t="shared" si="74"/>
        <v>0.64652777777777781</v>
      </c>
      <c r="L532" s="16">
        <f t="shared" si="75"/>
        <v>6.25</v>
      </c>
      <c r="M532" s="16">
        <f t="shared" si="76"/>
        <v>6</v>
      </c>
      <c r="N532" s="236" t="str">
        <f t="shared" si="77"/>
        <v>6</v>
      </c>
      <c r="O532" s="16">
        <f>'RAW MONTHLY'!K532</f>
        <v>6</v>
      </c>
      <c r="P532" s="16" t="str">
        <f t="shared" si="78"/>
        <v>1</v>
      </c>
      <c r="Q532" s="241">
        <f>'RAW MONTHLY'!L532</f>
        <v>9306</v>
      </c>
      <c r="R532" s="241"/>
      <c r="S532" s="242">
        <f t="shared" si="79"/>
        <v>58162.5</v>
      </c>
      <c r="T532" s="42"/>
    </row>
    <row r="533" spans="1:20" ht="30" customHeight="1">
      <c r="A533" s="229">
        <f>'RAW MONTHLY'!A533</f>
        <v>44251</v>
      </c>
      <c r="B533" s="230" t="str">
        <f>'RAW MONTHLY'!C533</f>
        <v>AGODI 2 33KV</v>
      </c>
      <c r="C533" s="5" t="str">
        <f t="shared" si="72"/>
        <v>1</v>
      </c>
      <c r="D533" s="5" t="str">
        <f>'RAW MONTHLY'!E533</f>
        <v>EDC F/O</v>
      </c>
      <c r="E533" s="5" t="str">
        <f t="shared" si="80"/>
        <v>EDC</v>
      </c>
      <c r="F533" s="233"/>
      <c r="G533" s="233"/>
      <c r="H533" s="17">
        <f t="shared" si="73"/>
        <v>0.61111111111111105</v>
      </c>
      <c r="I533" s="7">
        <f>'RAW MONTHLY'!H533</f>
        <v>0.61111111111111105</v>
      </c>
      <c r="J533" s="8">
        <f>'RAW MONTHLY'!I533</f>
        <v>0.74930555555555556</v>
      </c>
      <c r="K533" s="235">
        <f t="shared" si="74"/>
        <v>0.74930555555555556</v>
      </c>
      <c r="L533" s="16">
        <f t="shared" si="75"/>
        <v>3.3166666666666664</v>
      </c>
      <c r="M533" s="16">
        <f t="shared" si="76"/>
        <v>3.7</v>
      </c>
      <c r="N533" s="236" t="str">
        <f t="shared" si="77"/>
        <v>3.7</v>
      </c>
      <c r="O533" s="16">
        <f>'RAW MONTHLY'!K533</f>
        <v>3.7</v>
      </c>
      <c r="P533" s="16" t="str">
        <f t="shared" si="78"/>
        <v>1</v>
      </c>
      <c r="Q533" s="241">
        <f>'RAW MONTHLY'!L533</f>
        <v>6</v>
      </c>
      <c r="R533" s="241"/>
      <c r="S533" s="242">
        <f t="shared" si="79"/>
        <v>19.899999999999999</v>
      </c>
      <c r="T533" s="42"/>
    </row>
    <row r="534" spans="1:20" ht="30" customHeight="1">
      <c r="A534" s="229">
        <f>'RAW MONTHLY'!A534</f>
        <v>44251</v>
      </c>
      <c r="B534" s="230" t="str">
        <f>'RAW MONTHLY'!C534</f>
        <v>MINISTER 33KV</v>
      </c>
      <c r="C534" s="5" t="str">
        <f t="shared" si="72"/>
        <v>1</v>
      </c>
      <c r="D534" s="5" t="str">
        <f>'RAW MONTHLY'!E534</f>
        <v>EDC F/O</v>
      </c>
      <c r="E534" s="5" t="str">
        <f t="shared" si="80"/>
        <v>EDC</v>
      </c>
      <c r="F534" s="233"/>
      <c r="G534" s="233"/>
      <c r="H534" s="17">
        <f t="shared" si="73"/>
        <v>0.61111111111111105</v>
      </c>
      <c r="I534" s="7">
        <f>'RAW MONTHLY'!H534</f>
        <v>0.61111111111111105</v>
      </c>
      <c r="J534" s="8">
        <f>'RAW MONTHLY'!I534</f>
        <v>0.88194444444444453</v>
      </c>
      <c r="K534" s="235">
        <f t="shared" si="74"/>
        <v>0.88194444444444453</v>
      </c>
      <c r="L534" s="16">
        <f t="shared" si="75"/>
        <v>6.5</v>
      </c>
      <c r="M534" s="16">
        <f t="shared" si="76"/>
        <v>0.9</v>
      </c>
      <c r="N534" s="236" t="str">
        <f t="shared" si="77"/>
        <v>0.9</v>
      </c>
      <c r="O534" s="16">
        <f>'RAW MONTHLY'!K534</f>
        <v>0.9</v>
      </c>
      <c r="P534" s="16" t="str">
        <f t="shared" si="78"/>
        <v>1</v>
      </c>
      <c r="Q534" s="241">
        <f>'RAW MONTHLY'!L534</f>
        <v>1065</v>
      </c>
      <c r="R534" s="241"/>
      <c r="S534" s="242">
        <f t="shared" si="79"/>
        <v>6922.5</v>
      </c>
      <c r="T534" s="20"/>
    </row>
    <row r="535" spans="1:20" ht="30" customHeight="1">
      <c r="A535" s="229">
        <f>'RAW MONTHLY'!A535</f>
        <v>44251</v>
      </c>
      <c r="B535" s="230" t="str">
        <f>'RAW MONTHLY'!C535</f>
        <v>AGODI 1 33KV</v>
      </c>
      <c r="C535" s="5" t="str">
        <f t="shared" si="72"/>
        <v>1</v>
      </c>
      <c r="D535" s="5" t="str">
        <f>'RAW MONTHLY'!E535</f>
        <v>EDC F/O</v>
      </c>
      <c r="E535" s="5" t="str">
        <f t="shared" si="80"/>
        <v>EDC</v>
      </c>
      <c r="F535" s="6"/>
      <c r="G535" s="6"/>
      <c r="H535" s="17">
        <f t="shared" si="73"/>
        <v>0.67708333333333337</v>
      </c>
      <c r="I535" s="7">
        <f>'RAW MONTHLY'!H535</f>
        <v>0.67708333333333337</v>
      </c>
      <c r="J535" s="8">
        <f>'RAW MONTHLY'!I535</f>
        <v>0.74930555555555556</v>
      </c>
      <c r="K535" s="235">
        <f t="shared" si="74"/>
        <v>0.74930555555555556</v>
      </c>
      <c r="L535" s="16">
        <f t="shared" si="75"/>
        <v>1.7333333333333334</v>
      </c>
      <c r="M535" s="16">
        <f t="shared" si="76"/>
        <v>3.7</v>
      </c>
      <c r="N535" s="236" t="str">
        <f t="shared" si="77"/>
        <v>3.7</v>
      </c>
      <c r="O535" s="16">
        <f>'RAW MONTHLY'!K535</f>
        <v>3.7</v>
      </c>
      <c r="P535" s="16" t="str">
        <f t="shared" si="78"/>
        <v>1</v>
      </c>
      <c r="Q535" s="241">
        <f>'RAW MONTHLY'!L535</f>
        <v>667</v>
      </c>
      <c r="R535" s="241"/>
      <c r="S535" s="242">
        <f t="shared" si="79"/>
        <v>1156.1333333333334</v>
      </c>
      <c r="T535" s="20"/>
    </row>
    <row r="536" spans="1:20" ht="30" customHeight="1">
      <c r="A536" s="229">
        <f>'RAW MONTHLY'!A536</f>
        <v>44251</v>
      </c>
      <c r="B536" s="230" t="str">
        <f>'RAW MONTHLY'!C536</f>
        <v>APETE 33KV</v>
      </c>
      <c r="C536" s="5" t="str">
        <f t="shared" si="72"/>
        <v>1</v>
      </c>
      <c r="D536" s="5" t="str">
        <f>'RAW MONTHLY'!E536</f>
        <v>EDC L/S</v>
      </c>
      <c r="E536" s="5" t="str">
        <f t="shared" si="80"/>
        <v>L/S</v>
      </c>
      <c r="F536" s="6"/>
      <c r="G536" s="6"/>
      <c r="H536" s="17">
        <f t="shared" si="73"/>
        <v>0.88402777777777775</v>
      </c>
      <c r="I536" s="7">
        <f>'RAW MONTHLY'!H536</f>
        <v>0.88402777777777775</v>
      </c>
      <c r="J536" s="8">
        <f>'RAW MONTHLY'!I536</f>
        <v>0.99930555555555556</v>
      </c>
      <c r="K536" s="235">
        <f t="shared" si="74"/>
        <v>0.99930555555555556</v>
      </c>
      <c r="L536" s="16">
        <f t="shared" si="75"/>
        <v>2.7666666666666666</v>
      </c>
      <c r="M536" s="16">
        <f t="shared" si="76"/>
        <v>6</v>
      </c>
      <c r="N536" s="236" t="str">
        <f t="shared" si="77"/>
        <v>6</v>
      </c>
      <c r="O536" s="16">
        <f>'RAW MONTHLY'!K536</f>
        <v>6</v>
      </c>
      <c r="P536" s="16" t="str">
        <f t="shared" si="78"/>
        <v>0</v>
      </c>
      <c r="Q536" s="241">
        <f>'RAW MONTHLY'!L536</f>
        <v>0</v>
      </c>
      <c r="R536" s="247"/>
      <c r="S536" s="242">
        <f t="shared" si="79"/>
        <v>0</v>
      </c>
      <c r="T536" s="6"/>
    </row>
    <row r="537" spans="1:20" ht="30" customHeight="1">
      <c r="A537" s="229" t="str">
        <f>'RAW MONTHLY'!A537</f>
        <v>24/2/2021</v>
      </c>
      <c r="B537" s="230" t="str">
        <f>'RAW MONTHLY'!C537</f>
        <v>ERUWA TOWN 33KV FDR</v>
      </c>
      <c r="C537" s="5" t="str">
        <f t="shared" si="72"/>
        <v/>
      </c>
      <c r="D537" s="5" t="str">
        <f>'RAW MONTHLY'!E537</f>
        <v>TCN/L/S</v>
      </c>
      <c r="E537" s="5" t="str">
        <f t="shared" si="80"/>
        <v>L/S</v>
      </c>
      <c r="F537" s="6"/>
      <c r="G537" s="6"/>
      <c r="H537" s="17">
        <f t="shared" si="73"/>
        <v>0</v>
      </c>
      <c r="I537" s="7">
        <f>'RAW MONTHLY'!H537</f>
        <v>0</v>
      </c>
      <c r="J537" s="8">
        <f>'RAW MONTHLY'!I537</f>
        <v>0.46180555555555558</v>
      </c>
      <c r="K537" s="235">
        <f t="shared" si="74"/>
        <v>0.46180555555555558</v>
      </c>
      <c r="L537" s="16">
        <f t="shared" si="75"/>
        <v>11.083333333333334</v>
      </c>
      <c r="M537" s="16">
        <f t="shared" si="76"/>
        <v>0</v>
      </c>
      <c r="N537" s="236" t="str">
        <f t="shared" si="77"/>
        <v>0</v>
      </c>
      <c r="O537" s="16" t="str">
        <f>'RAW MONTHLY'!K537</f>
        <v>0MW</v>
      </c>
      <c r="P537" s="16" t="str">
        <f t="shared" si="78"/>
        <v>1</v>
      </c>
      <c r="Q537" s="241">
        <f>'RAW MONTHLY'!L537</f>
        <v>4000</v>
      </c>
      <c r="R537" s="247"/>
      <c r="S537" s="242">
        <f t="shared" si="79"/>
        <v>44333.333333333336</v>
      </c>
      <c r="T537" s="6"/>
    </row>
    <row r="538" spans="1:20" ht="30" customHeight="1">
      <c r="A538" s="229" t="str">
        <f>'RAW MONTHLY'!A538</f>
        <v>24/2/2021</v>
      </c>
      <c r="B538" s="230" t="str">
        <f>'RAW MONTHLY'!C538</f>
        <v>OMI ADIO 33KV FDR</v>
      </c>
      <c r="C538" s="5" t="str">
        <f t="shared" si="72"/>
        <v/>
      </c>
      <c r="D538" s="5" t="str">
        <f>'RAW MONTHLY'!E538</f>
        <v>TCN/L/S</v>
      </c>
      <c r="E538" s="5" t="str">
        <f t="shared" si="80"/>
        <v>L/S</v>
      </c>
      <c r="F538" s="6"/>
      <c r="G538" s="6"/>
      <c r="H538" s="17">
        <f t="shared" si="73"/>
        <v>0</v>
      </c>
      <c r="I538" s="7">
        <f>'RAW MONTHLY'!H538</f>
        <v>0</v>
      </c>
      <c r="J538" s="8">
        <f>'RAW MONTHLY'!I538</f>
        <v>6.9444444444444441E-3</v>
      </c>
      <c r="K538" s="235">
        <f t="shared" si="74"/>
        <v>6.9444444444444441E-3</v>
      </c>
      <c r="L538" s="16">
        <f t="shared" si="75"/>
        <v>0.16666666666666666</v>
      </c>
      <c r="M538" s="16">
        <f t="shared" si="76"/>
        <v>0</v>
      </c>
      <c r="N538" s="236" t="str">
        <f t="shared" si="77"/>
        <v>0</v>
      </c>
      <c r="O538" s="16" t="str">
        <f>'RAW MONTHLY'!K538</f>
        <v>0MW</v>
      </c>
      <c r="P538" s="16" t="str">
        <f t="shared" si="78"/>
        <v>1</v>
      </c>
      <c r="Q538" s="241">
        <f>'RAW MONTHLY'!L538</f>
        <v>9634</v>
      </c>
      <c r="R538" s="248"/>
      <c r="S538" s="242">
        <f t="shared" si="79"/>
        <v>1605.6666666666665</v>
      </c>
      <c r="T538" s="6"/>
    </row>
    <row r="539" spans="1:20" ht="30" customHeight="1">
      <c r="A539" s="229" t="str">
        <f>'RAW MONTHLY'!A539</f>
        <v>24/2/2021</v>
      </c>
      <c r="B539" s="230" t="str">
        <f>'RAW MONTHLY'!C539</f>
        <v>OMI ADIO 33KV FDR</v>
      </c>
      <c r="C539" s="5" t="str">
        <f t="shared" si="72"/>
        <v>1</v>
      </c>
      <c r="D539" s="5" t="str">
        <f>'RAW MONTHLY'!E539</f>
        <v>TCN/L/S</v>
      </c>
      <c r="E539" s="5" t="str">
        <f t="shared" si="80"/>
        <v>L/S</v>
      </c>
      <c r="F539" s="6"/>
      <c r="G539" s="6"/>
      <c r="H539" s="17">
        <f t="shared" si="73"/>
        <v>0.25694444444444448</v>
      </c>
      <c r="I539" s="7">
        <f>'RAW MONTHLY'!H539</f>
        <v>0.25694444444444448</v>
      </c>
      <c r="J539" s="8">
        <f>'RAW MONTHLY'!I539</f>
        <v>0.54999999999999993</v>
      </c>
      <c r="K539" s="235">
        <f t="shared" si="74"/>
        <v>0.54999999999999993</v>
      </c>
      <c r="L539" s="16">
        <f t="shared" si="75"/>
        <v>7.0333333333333332</v>
      </c>
      <c r="M539" s="16">
        <f t="shared" si="76"/>
        <v>8.6</v>
      </c>
      <c r="N539" s="236" t="str">
        <f t="shared" si="77"/>
        <v>8.6</v>
      </c>
      <c r="O539" s="16" t="str">
        <f>'RAW MONTHLY'!K539</f>
        <v>8.6MW</v>
      </c>
      <c r="P539" s="16" t="str">
        <f t="shared" si="78"/>
        <v>1</v>
      </c>
      <c r="Q539" s="241">
        <f>'RAW MONTHLY'!L539</f>
        <v>9634</v>
      </c>
      <c r="R539" s="248"/>
      <c r="S539" s="242">
        <f t="shared" si="79"/>
        <v>67759.133333333331</v>
      </c>
      <c r="T539" s="6"/>
    </row>
    <row r="540" spans="1:20" ht="30" customHeight="1">
      <c r="A540" s="229" t="str">
        <f>'RAW MONTHLY'!A540</f>
        <v>24/2/2021</v>
      </c>
      <c r="B540" s="230" t="str">
        <f>'RAW MONTHLY'!C540</f>
        <v>ERUWA/LANLATE 33KV FDR</v>
      </c>
      <c r="C540" s="5" t="str">
        <f t="shared" si="72"/>
        <v>1</v>
      </c>
      <c r="D540" s="5" t="str">
        <f>'RAW MONTHLY'!E540</f>
        <v>EDC/E/F</v>
      </c>
      <c r="E540" s="5" t="str">
        <f t="shared" si="80"/>
        <v>EDC</v>
      </c>
      <c r="F540" s="6"/>
      <c r="G540" s="6"/>
      <c r="H540" s="17">
        <f t="shared" si="73"/>
        <v>0.47291666666666665</v>
      </c>
      <c r="I540" s="7">
        <f>'RAW MONTHLY'!H540</f>
        <v>0.47291666666666665</v>
      </c>
      <c r="J540" s="8">
        <f>'RAW MONTHLY'!I540</f>
        <v>0.48333333333333334</v>
      </c>
      <c r="K540" s="235">
        <f t="shared" si="74"/>
        <v>0.48333333333333334</v>
      </c>
      <c r="L540" s="16">
        <f t="shared" si="75"/>
        <v>0.25</v>
      </c>
      <c r="M540" s="16">
        <f t="shared" si="76"/>
        <v>8</v>
      </c>
      <c r="N540" s="236" t="str">
        <f t="shared" si="77"/>
        <v>8</v>
      </c>
      <c r="O540" s="16" t="str">
        <f>'RAW MONTHLY'!K540</f>
        <v>8MW</v>
      </c>
      <c r="P540" s="16" t="str">
        <f t="shared" si="78"/>
        <v>1</v>
      </c>
      <c r="Q540" s="241">
        <f>'RAW MONTHLY'!L540</f>
        <v>4010</v>
      </c>
      <c r="R540" s="248"/>
      <c r="S540" s="242">
        <f t="shared" si="79"/>
        <v>1002.5</v>
      </c>
      <c r="T540" s="6"/>
    </row>
    <row r="541" spans="1:20" ht="30" customHeight="1">
      <c r="A541" s="229" t="str">
        <f>'RAW MONTHLY'!A541</f>
        <v>24/2/2021</v>
      </c>
      <c r="B541" s="230" t="str">
        <f>'RAW MONTHLY'!C541</f>
        <v>ERUWA TOWN 33KV FDR</v>
      </c>
      <c r="C541" s="5" t="str">
        <f t="shared" si="72"/>
        <v>1</v>
      </c>
      <c r="D541" s="5" t="str">
        <f>'RAW MONTHLY'!E541</f>
        <v>EDC/F/O</v>
      </c>
      <c r="E541" s="5" t="str">
        <f t="shared" si="80"/>
        <v>EDC</v>
      </c>
      <c r="F541" s="6"/>
      <c r="G541" s="6"/>
      <c r="H541" s="17">
        <f t="shared" si="73"/>
        <v>0.47291666666666665</v>
      </c>
      <c r="I541" s="7">
        <f>'RAW MONTHLY'!H541</f>
        <v>0.47291666666666665</v>
      </c>
      <c r="J541" s="8">
        <f>'RAW MONTHLY'!I541</f>
        <v>0.48333333333333334</v>
      </c>
      <c r="K541" s="235">
        <f t="shared" si="74"/>
        <v>0.48333333333333334</v>
      </c>
      <c r="L541" s="16">
        <f t="shared" si="75"/>
        <v>0.25</v>
      </c>
      <c r="M541" s="16">
        <f t="shared" si="76"/>
        <v>0</v>
      </c>
      <c r="N541" s="236" t="str">
        <f t="shared" si="77"/>
        <v>0</v>
      </c>
      <c r="O541" s="16" t="str">
        <f>'RAW MONTHLY'!K541</f>
        <v>0MW</v>
      </c>
      <c r="P541" s="16" t="str">
        <f t="shared" si="78"/>
        <v>1</v>
      </c>
      <c r="Q541" s="241">
        <f>'RAW MONTHLY'!L541</f>
        <v>0</v>
      </c>
      <c r="R541" s="248"/>
      <c r="S541" s="242">
        <f t="shared" si="79"/>
        <v>0</v>
      </c>
      <c r="T541" s="6"/>
    </row>
    <row r="542" spans="1:20" ht="30" customHeight="1">
      <c r="A542" s="229" t="str">
        <f>'RAW MONTHLY'!A542</f>
        <v>24/2/2021</v>
      </c>
      <c r="B542" s="230" t="str">
        <f>'RAW MONTHLY'!C542</f>
        <v>ERUWA TOWN 33KV FDR</v>
      </c>
      <c r="C542" s="5" t="str">
        <f t="shared" si="72"/>
        <v>1</v>
      </c>
      <c r="D542" s="5" t="str">
        <f>'RAW MONTHLY'!E542</f>
        <v>TCN/L/S</v>
      </c>
      <c r="E542" s="5" t="str">
        <f t="shared" si="80"/>
        <v>L/S</v>
      </c>
      <c r="F542" s="5"/>
      <c r="G542" s="5"/>
      <c r="H542" s="17">
        <f t="shared" si="73"/>
        <v>0.48333333333333334</v>
      </c>
      <c r="I542" s="7">
        <f>'RAW MONTHLY'!H542</f>
        <v>0.48333333333333334</v>
      </c>
      <c r="J542" s="8">
        <f>'RAW MONTHLY'!I542</f>
        <v>0.72430555555555554</v>
      </c>
      <c r="K542" s="235">
        <f t="shared" si="74"/>
        <v>0.72430555555555554</v>
      </c>
      <c r="L542" s="16">
        <f t="shared" si="75"/>
        <v>5.7833333333333332</v>
      </c>
      <c r="M542" s="16">
        <f t="shared" si="76"/>
        <v>0</v>
      </c>
      <c r="N542" s="236" t="str">
        <f t="shared" si="77"/>
        <v>0</v>
      </c>
      <c r="O542" s="16" t="str">
        <f>'RAW MONTHLY'!K542</f>
        <v>0MW</v>
      </c>
      <c r="P542" s="16" t="str">
        <f t="shared" si="78"/>
        <v>1</v>
      </c>
      <c r="Q542" s="241">
        <f>'RAW MONTHLY'!L542</f>
        <v>4000</v>
      </c>
      <c r="R542" s="249"/>
      <c r="S542" s="242">
        <f t="shared" si="79"/>
        <v>23133.333333333332</v>
      </c>
      <c r="T542" s="30"/>
    </row>
    <row r="543" spans="1:20" ht="30" customHeight="1">
      <c r="A543" s="229" t="str">
        <f>'RAW MONTHLY'!A543</f>
        <v>24/2/2021</v>
      </c>
      <c r="B543" s="230" t="str">
        <f>'RAW MONTHLY'!C543</f>
        <v>OMI ADIO 33KV FDR</v>
      </c>
      <c r="C543" s="5" t="str">
        <f t="shared" si="72"/>
        <v>1</v>
      </c>
      <c r="D543" s="5" t="str">
        <f>'RAW MONTHLY'!E543</f>
        <v>EDC/O/C</v>
      </c>
      <c r="E543" s="5" t="str">
        <f t="shared" si="80"/>
        <v>EDC</v>
      </c>
      <c r="F543" s="5"/>
      <c r="G543" s="5"/>
      <c r="H543" s="17">
        <f t="shared" si="73"/>
        <v>0.55277777777777781</v>
      </c>
      <c r="I543" s="7">
        <f>'RAW MONTHLY'!H543</f>
        <v>0.55277777777777781</v>
      </c>
      <c r="J543" s="8">
        <f>'RAW MONTHLY'!I543</f>
        <v>0.57361111111111118</v>
      </c>
      <c r="K543" s="235">
        <f t="shared" si="74"/>
        <v>0.57361111111111118</v>
      </c>
      <c r="L543" s="16">
        <f t="shared" si="75"/>
        <v>0.5</v>
      </c>
      <c r="M543" s="16">
        <f t="shared" si="76"/>
        <v>6</v>
      </c>
      <c r="N543" s="236" t="str">
        <f t="shared" si="77"/>
        <v>6</v>
      </c>
      <c r="O543" s="16" t="str">
        <f>'RAW MONTHLY'!K543</f>
        <v>6MW</v>
      </c>
      <c r="P543" s="16" t="str">
        <f t="shared" si="78"/>
        <v>1</v>
      </c>
      <c r="Q543" s="241">
        <f>'RAW MONTHLY'!L543</f>
        <v>9634</v>
      </c>
      <c r="R543" s="249"/>
      <c r="S543" s="242">
        <f t="shared" si="79"/>
        <v>4817</v>
      </c>
      <c r="T543" s="30"/>
    </row>
    <row r="544" spans="1:20" ht="30" customHeight="1">
      <c r="A544" s="229" t="str">
        <f>'RAW MONTHLY'!A544</f>
        <v>24/2/2021</v>
      </c>
      <c r="B544" s="230" t="str">
        <f>'RAW MONTHLY'!C544</f>
        <v>ERUWA/LANLATE 33KV FDR</v>
      </c>
      <c r="C544" s="5" t="str">
        <f t="shared" si="72"/>
        <v>1</v>
      </c>
      <c r="D544" s="5" t="str">
        <f>'RAW MONTHLY'!E544</f>
        <v>EDC/E/F</v>
      </c>
      <c r="E544" s="5" t="str">
        <f t="shared" si="80"/>
        <v>EDC</v>
      </c>
      <c r="F544" s="5"/>
      <c r="G544" s="5"/>
      <c r="H544" s="17">
        <f t="shared" si="73"/>
        <v>0.55277777777777781</v>
      </c>
      <c r="I544" s="7">
        <f>'RAW MONTHLY'!H544</f>
        <v>0.55277777777777781</v>
      </c>
      <c r="J544" s="8">
        <f>'RAW MONTHLY'!I544</f>
        <v>0.55902777777777779</v>
      </c>
      <c r="K544" s="235">
        <f t="shared" si="74"/>
        <v>0.55902777777777779</v>
      </c>
      <c r="L544" s="16">
        <f t="shared" si="75"/>
        <v>0.15</v>
      </c>
      <c r="M544" s="16">
        <f t="shared" si="76"/>
        <v>8</v>
      </c>
      <c r="N544" s="236" t="str">
        <f t="shared" si="77"/>
        <v>8</v>
      </c>
      <c r="O544" s="16" t="str">
        <f>'RAW MONTHLY'!K544</f>
        <v>8MW</v>
      </c>
      <c r="P544" s="16" t="str">
        <f t="shared" si="78"/>
        <v>1</v>
      </c>
      <c r="Q544" s="241">
        <f>'RAW MONTHLY'!L544</f>
        <v>4010</v>
      </c>
      <c r="R544" s="249"/>
      <c r="S544" s="242">
        <f t="shared" si="79"/>
        <v>601.5</v>
      </c>
      <c r="T544" s="30"/>
    </row>
    <row r="545" spans="1:20" ht="30" customHeight="1">
      <c r="A545" s="229" t="str">
        <f>'RAW MONTHLY'!A545</f>
        <v>24/2/2021</v>
      </c>
      <c r="B545" s="230" t="str">
        <f>'RAW MONTHLY'!C545</f>
        <v>OMI ADIO 33KV FDR</v>
      </c>
      <c r="C545" s="5" t="str">
        <f t="shared" si="72"/>
        <v>1</v>
      </c>
      <c r="D545" s="5" t="str">
        <f>'RAW MONTHLY'!E545</f>
        <v>TCN/L/S</v>
      </c>
      <c r="E545" s="5" t="str">
        <f t="shared" si="80"/>
        <v>L/S</v>
      </c>
      <c r="F545" s="5"/>
      <c r="G545" s="5"/>
      <c r="H545" s="17">
        <f t="shared" si="73"/>
        <v>0.64166666666666672</v>
      </c>
      <c r="I545" s="7">
        <f>'RAW MONTHLY'!H545</f>
        <v>0.64166666666666672</v>
      </c>
      <c r="J545" s="8">
        <f>'RAW MONTHLY'!I545</f>
        <v>0.68402777777777779</v>
      </c>
      <c r="K545" s="235">
        <f t="shared" si="74"/>
        <v>0.68402777777777779</v>
      </c>
      <c r="L545" s="16">
        <f t="shared" si="75"/>
        <v>1.0166666666666666</v>
      </c>
      <c r="M545" s="16">
        <f t="shared" si="76"/>
        <v>6.4</v>
      </c>
      <c r="N545" s="236" t="str">
        <f t="shared" si="77"/>
        <v>6.4</v>
      </c>
      <c r="O545" s="16" t="str">
        <f>'RAW MONTHLY'!K545</f>
        <v>6.4MW</v>
      </c>
      <c r="P545" s="16" t="str">
        <f t="shared" si="78"/>
        <v>1</v>
      </c>
      <c r="Q545" s="241">
        <f>'RAW MONTHLY'!L545</f>
        <v>9634</v>
      </c>
      <c r="R545" s="249"/>
      <c r="S545" s="242">
        <f t="shared" si="79"/>
        <v>9794.5666666666657</v>
      </c>
      <c r="T545" s="30"/>
    </row>
    <row r="546" spans="1:20" ht="30" customHeight="1">
      <c r="A546" s="229" t="str">
        <f>'RAW MONTHLY'!A546</f>
        <v>24/2/2021</v>
      </c>
      <c r="B546" s="230" t="str">
        <f>'RAW MONTHLY'!C546</f>
        <v>OMI ADIO 33KV FDR</v>
      </c>
      <c r="C546" s="5" t="str">
        <f t="shared" si="72"/>
        <v>1</v>
      </c>
      <c r="D546" s="5" t="str">
        <f>'RAW MONTHLY'!E546</f>
        <v>TCN/L/S</v>
      </c>
      <c r="E546" s="5" t="str">
        <f t="shared" si="80"/>
        <v>L/S</v>
      </c>
      <c r="F546" s="5"/>
      <c r="G546" s="5"/>
      <c r="H546" s="17">
        <f t="shared" si="73"/>
        <v>0.72013888888888899</v>
      </c>
      <c r="I546" s="7">
        <f>'RAW MONTHLY'!H546</f>
        <v>0.72013888888888899</v>
      </c>
      <c r="J546" s="8">
        <f>'RAW MONTHLY'!I546</f>
        <v>0.80208333333333337</v>
      </c>
      <c r="K546" s="235">
        <f t="shared" si="74"/>
        <v>0.80208333333333337</v>
      </c>
      <c r="L546" s="16">
        <f t="shared" si="75"/>
        <v>1.9666666666666668</v>
      </c>
      <c r="M546" s="16">
        <f t="shared" si="76"/>
        <v>6.7</v>
      </c>
      <c r="N546" s="236" t="str">
        <f t="shared" si="77"/>
        <v>6.7</v>
      </c>
      <c r="O546" s="16" t="str">
        <f>'RAW MONTHLY'!K546</f>
        <v>6.7MW</v>
      </c>
      <c r="P546" s="16" t="str">
        <f t="shared" si="78"/>
        <v>1</v>
      </c>
      <c r="Q546" s="241">
        <f>'RAW MONTHLY'!L546</f>
        <v>9634</v>
      </c>
      <c r="R546" s="5"/>
      <c r="S546" s="242">
        <f t="shared" si="79"/>
        <v>18946.866666666669</v>
      </c>
      <c r="T546" s="30"/>
    </row>
    <row r="547" spans="1:20" ht="30" customHeight="1">
      <c r="A547" s="229" t="str">
        <f>'RAW MONTHLY'!A547</f>
        <v>24/2/2021</v>
      </c>
      <c r="B547" s="230" t="str">
        <f>'RAW MONTHLY'!C547</f>
        <v>ERUWA TOWN 33KV FDR</v>
      </c>
      <c r="C547" s="5" t="str">
        <f t="shared" si="72"/>
        <v>1</v>
      </c>
      <c r="D547" s="5" t="str">
        <f>'RAW MONTHLY'!E547</f>
        <v>EDC/E/F</v>
      </c>
      <c r="E547" s="5" t="str">
        <f t="shared" si="80"/>
        <v>EDC</v>
      </c>
      <c r="F547" s="5"/>
      <c r="G547" s="5"/>
      <c r="H547" s="17">
        <f t="shared" si="73"/>
        <v>0.73888888888888893</v>
      </c>
      <c r="I547" s="7">
        <f>'RAW MONTHLY'!H547</f>
        <v>0.73888888888888893</v>
      </c>
      <c r="J547" s="8">
        <f>'RAW MONTHLY'!I547</f>
        <v>0.99930555555555556</v>
      </c>
      <c r="K547" s="235">
        <f t="shared" si="74"/>
        <v>0.99930555555555556</v>
      </c>
      <c r="L547" s="16">
        <f t="shared" si="75"/>
        <v>6.25</v>
      </c>
      <c r="M547" s="16">
        <f t="shared" si="76"/>
        <v>4.8</v>
      </c>
      <c r="N547" s="236" t="str">
        <f t="shared" si="77"/>
        <v>4.8</v>
      </c>
      <c r="O547" s="16" t="str">
        <f>'RAW MONTHLY'!K547</f>
        <v>4.8MW</v>
      </c>
      <c r="P547" s="16" t="str">
        <f t="shared" si="78"/>
        <v>0</v>
      </c>
      <c r="Q547" s="241">
        <f>'RAW MONTHLY'!L547</f>
        <v>0</v>
      </c>
      <c r="R547" s="5"/>
      <c r="S547" s="242">
        <f t="shared" si="79"/>
        <v>0</v>
      </c>
      <c r="T547" s="37"/>
    </row>
    <row r="548" spans="1:20" ht="30" customHeight="1">
      <c r="A548" s="229" t="str">
        <f>'RAW MONTHLY'!A548</f>
        <v>24/2/2021</v>
      </c>
      <c r="B548" s="230" t="str">
        <f>'RAW MONTHLY'!C548</f>
        <v>ERUWA/LANLATE 33KV FDR</v>
      </c>
      <c r="C548" s="5" t="str">
        <f t="shared" si="72"/>
        <v>1</v>
      </c>
      <c r="D548" s="5" t="str">
        <f>'RAW MONTHLY'!E548</f>
        <v>EDC/E/F</v>
      </c>
      <c r="E548" s="5" t="str">
        <f t="shared" si="80"/>
        <v>EDC</v>
      </c>
      <c r="F548" s="233"/>
      <c r="G548" s="233"/>
      <c r="H548" s="17">
        <f t="shared" si="73"/>
        <v>0.73888888888888893</v>
      </c>
      <c r="I548" s="7">
        <f>'RAW MONTHLY'!H548</f>
        <v>0.73888888888888893</v>
      </c>
      <c r="J548" s="8">
        <f>'RAW MONTHLY'!I548</f>
        <v>0.74652777777777779</v>
      </c>
      <c r="K548" s="235">
        <f t="shared" si="74"/>
        <v>0.74652777777777779</v>
      </c>
      <c r="L548" s="16">
        <f t="shared" si="75"/>
        <v>0.18333333333333332</v>
      </c>
      <c r="M548" s="16">
        <f t="shared" si="76"/>
        <v>9</v>
      </c>
      <c r="N548" s="236" t="str">
        <f t="shared" si="77"/>
        <v>9</v>
      </c>
      <c r="O548" s="16" t="str">
        <f>'RAW MONTHLY'!K548</f>
        <v>9MW</v>
      </c>
      <c r="P548" s="16" t="str">
        <f t="shared" si="78"/>
        <v>1</v>
      </c>
      <c r="Q548" s="241">
        <f>'RAW MONTHLY'!L548</f>
        <v>0</v>
      </c>
      <c r="R548" s="246"/>
      <c r="S548" s="242">
        <f t="shared" si="79"/>
        <v>0</v>
      </c>
      <c r="T548" s="27"/>
    </row>
    <row r="549" spans="1:20" ht="30" customHeight="1">
      <c r="A549" s="229" t="str">
        <f>'RAW MONTHLY'!A549</f>
        <v>24/2/2021</v>
      </c>
      <c r="B549" s="230" t="str">
        <f>'RAW MONTHLY'!C549</f>
        <v>APATA 33KV FDR</v>
      </c>
      <c r="C549" s="5" t="str">
        <f t="shared" si="72"/>
        <v>1</v>
      </c>
      <c r="D549" s="5" t="str">
        <f>'RAW MONTHLY'!E549</f>
        <v>EDC/O/C</v>
      </c>
      <c r="E549" s="5" t="str">
        <f t="shared" si="80"/>
        <v>EDC</v>
      </c>
      <c r="F549" s="233"/>
      <c r="G549" s="233"/>
      <c r="H549" s="17">
        <f t="shared" si="73"/>
        <v>0.79861111111111116</v>
      </c>
      <c r="I549" s="7">
        <f>'RAW MONTHLY'!H549</f>
        <v>0.79861111111111116</v>
      </c>
      <c r="J549" s="8">
        <f>'RAW MONTHLY'!I549</f>
        <v>0.80347222222222225</v>
      </c>
      <c r="K549" s="235">
        <f t="shared" si="74"/>
        <v>0.80347222222222225</v>
      </c>
      <c r="L549" s="16">
        <f t="shared" si="75"/>
        <v>0.11666666666666667</v>
      </c>
      <c r="M549" s="16">
        <f t="shared" si="76"/>
        <v>9</v>
      </c>
      <c r="N549" s="236" t="str">
        <f t="shared" si="77"/>
        <v>9</v>
      </c>
      <c r="O549" s="16" t="str">
        <f>'RAW MONTHLY'!K549</f>
        <v>9MW</v>
      </c>
      <c r="P549" s="16" t="str">
        <f t="shared" si="78"/>
        <v>1</v>
      </c>
      <c r="Q549" s="241">
        <f>'RAW MONTHLY'!L549</f>
        <v>117</v>
      </c>
      <c r="R549" s="241"/>
      <c r="S549" s="242">
        <f t="shared" si="79"/>
        <v>13.65</v>
      </c>
      <c r="T549" s="27"/>
    </row>
    <row r="550" spans="1:20" ht="30" customHeight="1">
      <c r="A550" s="229" t="str">
        <f>'RAW MONTHLY'!A550</f>
        <v>25/2/2021</v>
      </c>
      <c r="B550" s="230" t="str">
        <f>'RAW MONTHLY'!C550</f>
        <v>INTERCHANGE 33KV</v>
      </c>
      <c r="C550" s="5" t="str">
        <f t="shared" si="72"/>
        <v>1</v>
      </c>
      <c r="D550" s="5" t="str">
        <f>'RAW MONTHLY'!E550</f>
        <v>EDC F/O</v>
      </c>
      <c r="E550" s="5" t="str">
        <f t="shared" si="80"/>
        <v>EDC</v>
      </c>
      <c r="F550" s="233"/>
      <c r="G550" s="233"/>
      <c r="H550" s="17">
        <f t="shared" si="73"/>
        <v>0.2590277777777778</v>
      </c>
      <c r="I550" s="7">
        <f>'RAW MONTHLY'!H550</f>
        <v>0.2590277777777778</v>
      </c>
      <c r="J550" s="8">
        <f>'RAW MONTHLY'!I550</f>
        <v>0.26944444444444443</v>
      </c>
      <c r="K550" s="235">
        <f t="shared" si="74"/>
        <v>0.26944444444444443</v>
      </c>
      <c r="L550" s="16">
        <f t="shared" si="75"/>
        <v>0.25</v>
      </c>
      <c r="M550" s="16">
        <f t="shared" si="76"/>
        <v>17</v>
      </c>
      <c r="N550" s="236" t="str">
        <f t="shared" si="77"/>
        <v>17</v>
      </c>
      <c r="O550" s="16">
        <f>'RAW MONTHLY'!K550</f>
        <v>17</v>
      </c>
      <c r="P550" s="16" t="str">
        <f t="shared" si="78"/>
        <v>1</v>
      </c>
      <c r="Q550" s="241">
        <f>'RAW MONTHLY'!L550</f>
        <v>492</v>
      </c>
      <c r="R550" s="241"/>
      <c r="S550" s="242">
        <f t="shared" si="79"/>
        <v>123</v>
      </c>
      <c r="T550" s="29"/>
    </row>
    <row r="551" spans="1:20" ht="30" customHeight="1">
      <c r="A551" s="229" t="str">
        <f>'RAW MONTHLY'!A551</f>
        <v>25/2/2021</v>
      </c>
      <c r="B551" s="230" t="str">
        <f>'RAW MONTHLY'!C551</f>
        <v>INDUSTRIAL 33KV</v>
      </c>
      <c r="C551" s="5" t="str">
        <f t="shared" si="72"/>
        <v>1</v>
      </c>
      <c r="D551" s="5" t="str">
        <f>'RAW MONTHLY'!E551</f>
        <v>EDC F/O</v>
      </c>
      <c r="E551" s="5" t="str">
        <f t="shared" si="80"/>
        <v>EDC</v>
      </c>
      <c r="F551" s="233"/>
      <c r="G551" s="233"/>
      <c r="H551" s="17">
        <f t="shared" si="73"/>
        <v>0.30277777777777776</v>
      </c>
      <c r="I551" s="7">
        <f>'RAW MONTHLY'!H551</f>
        <v>0.30277777777777776</v>
      </c>
      <c r="J551" s="8">
        <f>'RAW MONTHLY'!I551</f>
        <v>0.30972222222222223</v>
      </c>
      <c r="K551" s="235">
        <f t="shared" si="74"/>
        <v>0.30972222222222223</v>
      </c>
      <c r="L551" s="16">
        <f t="shared" si="75"/>
        <v>0.16666666666666666</v>
      </c>
      <c r="M551" s="16">
        <f t="shared" si="76"/>
        <v>4</v>
      </c>
      <c r="N551" s="236" t="str">
        <f t="shared" si="77"/>
        <v>4</v>
      </c>
      <c r="O551" s="16">
        <f>'RAW MONTHLY'!K551</f>
        <v>4</v>
      </c>
      <c r="P551" s="16" t="str">
        <f t="shared" si="78"/>
        <v>1</v>
      </c>
      <c r="Q551" s="241">
        <f>'RAW MONTHLY'!L551</f>
        <v>25</v>
      </c>
      <c r="R551" s="241"/>
      <c r="S551" s="242">
        <f t="shared" si="79"/>
        <v>4.1666666666666661</v>
      </c>
      <c r="T551" s="42"/>
    </row>
    <row r="552" spans="1:20" ht="30" customHeight="1">
      <c r="A552" s="229" t="str">
        <f>'RAW MONTHLY'!A552</f>
        <v>25/2/2021</v>
      </c>
      <c r="B552" s="230" t="str">
        <f>'RAW MONTHLY'!C552</f>
        <v>INDUSTRIAL 33KV</v>
      </c>
      <c r="C552" s="5" t="str">
        <f t="shared" si="72"/>
        <v>1</v>
      </c>
      <c r="D552" s="5" t="str">
        <f>'RAW MONTHLY'!E552</f>
        <v>EDC F/O</v>
      </c>
      <c r="E552" s="5" t="str">
        <f t="shared" si="80"/>
        <v>EDC</v>
      </c>
      <c r="F552" s="233"/>
      <c r="G552" s="233"/>
      <c r="H552" s="17">
        <f t="shared" si="73"/>
        <v>0.3347222222222222</v>
      </c>
      <c r="I552" s="7">
        <f>'RAW MONTHLY'!H552</f>
        <v>0.3347222222222222</v>
      </c>
      <c r="J552" s="8">
        <f>'RAW MONTHLY'!I552</f>
        <v>0.34097222222222223</v>
      </c>
      <c r="K552" s="235">
        <f t="shared" si="74"/>
        <v>0.34097222222222223</v>
      </c>
      <c r="L552" s="16">
        <f t="shared" si="75"/>
        <v>0.15</v>
      </c>
      <c r="M552" s="16">
        <f t="shared" si="76"/>
        <v>4</v>
      </c>
      <c r="N552" s="236" t="str">
        <f t="shared" si="77"/>
        <v>4</v>
      </c>
      <c r="O552" s="16">
        <f>'RAW MONTHLY'!K552</f>
        <v>4</v>
      </c>
      <c r="P552" s="16" t="str">
        <f t="shared" si="78"/>
        <v>1</v>
      </c>
      <c r="Q552" s="241">
        <f>'RAW MONTHLY'!L552</f>
        <v>25</v>
      </c>
      <c r="R552" s="241"/>
      <c r="S552" s="242">
        <f t="shared" si="79"/>
        <v>3.75</v>
      </c>
      <c r="T552" s="42"/>
    </row>
    <row r="553" spans="1:20" ht="30" customHeight="1">
      <c r="A553" s="229" t="str">
        <f>'RAW MONTHLY'!A553</f>
        <v>25/2/2021</v>
      </c>
      <c r="B553" s="230" t="str">
        <f>'RAW MONTHLY'!C553</f>
        <v>EXPRESS 33KV</v>
      </c>
      <c r="C553" s="5" t="str">
        <f t="shared" si="72"/>
        <v>1</v>
      </c>
      <c r="D553" s="5" t="str">
        <f>'RAW MONTHLY'!E553</f>
        <v>EDC F/O</v>
      </c>
      <c r="E553" s="5" t="str">
        <f t="shared" si="80"/>
        <v>EDC</v>
      </c>
      <c r="F553" s="233"/>
      <c r="G553" s="233"/>
      <c r="H553" s="17">
        <f t="shared" si="73"/>
        <v>0.3576388888888889</v>
      </c>
      <c r="I553" s="7">
        <f>'RAW MONTHLY'!H553</f>
        <v>0.3576388888888889</v>
      </c>
      <c r="J553" s="8">
        <f>'RAW MONTHLY'!I553</f>
        <v>0.36388888888888887</v>
      </c>
      <c r="K553" s="235">
        <f t="shared" si="74"/>
        <v>0.36388888888888887</v>
      </c>
      <c r="L553" s="16">
        <f t="shared" si="75"/>
        <v>0.15</v>
      </c>
      <c r="M553" s="16">
        <f t="shared" si="76"/>
        <v>13</v>
      </c>
      <c r="N553" s="236" t="str">
        <f t="shared" si="77"/>
        <v>13</v>
      </c>
      <c r="O553" s="16">
        <f>'RAW MONTHLY'!K553</f>
        <v>13</v>
      </c>
      <c r="P553" s="16" t="str">
        <f t="shared" si="78"/>
        <v>1</v>
      </c>
      <c r="Q553" s="241">
        <f>'RAW MONTHLY'!L553</f>
        <v>1</v>
      </c>
      <c r="R553" s="241"/>
      <c r="S553" s="242">
        <f t="shared" si="79"/>
        <v>0.15</v>
      </c>
      <c r="T553" s="20"/>
    </row>
    <row r="554" spans="1:20" ht="30" customHeight="1">
      <c r="A554" s="229" t="str">
        <f>'RAW MONTHLY'!A554</f>
        <v>25/2/2021</v>
      </c>
      <c r="B554" s="230" t="str">
        <f>'RAW MONTHLY'!C554</f>
        <v>OLUYOLE 33KV</v>
      </c>
      <c r="C554" s="5" t="str">
        <f t="shared" si="72"/>
        <v>1</v>
      </c>
      <c r="D554" s="5" t="str">
        <f>'RAW MONTHLY'!E554</f>
        <v>TCN F/O</v>
      </c>
      <c r="E554" s="5" t="str">
        <f t="shared" si="80"/>
        <v>F/O</v>
      </c>
      <c r="F554" s="233"/>
      <c r="G554" s="233"/>
      <c r="H554" s="17">
        <f t="shared" si="73"/>
        <v>0.4368055555555555</v>
      </c>
      <c r="I554" s="7">
        <f>'RAW MONTHLY'!H554</f>
        <v>0.4368055555555555</v>
      </c>
      <c r="J554" s="8">
        <f>'RAW MONTHLY'!I554</f>
        <v>0.4694444444444445</v>
      </c>
      <c r="K554" s="235">
        <f t="shared" si="74"/>
        <v>0.4694444444444445</v>
      </c>
      <c r="L554" s="16">
        <f t="shared" si="75"/>
        <v>0.78333333333333344</v>
      </c>
      <c r="M554" s="16">
        <f t="shared" si="76"/>
        <v>0</v>
      </c>
      <c r="N554" s="236" t="str">
        <f t="shared" si="77"/>
        <v>0</v>
      </c>
      <c r="O554" s="16">
        <f>'RAW MONTHLY'!K554</f>
        <v>0</v>
      </c>
      <c r="P554" s="16" t="str">
        <f t="shared" si="78"/>
        <v>1</v>
      </c>
      <c r="Q554" s="241">
        <f>'RAW MONTHLY'!L554</f>
        <v>14</v>
      </c>
      <c r="R554" s="241"/>
      <c r="S554" s="242">
        <f t="shared" si="79"/>
        <v>10.966666666666669</v>
      </c>
      <c r="T554" s="20"/>
    </row>
    <row r="555" spans="1:20" ht="30" customHeight="1">
      <c r="A555" s="229" t="str">
        <f>'RAW MONTHLY'!A555</f>
        <v>25/2/2021</v>
      </c>
      <c r="B555" s="230" t="str">
        <f>'RAW MONTHLY'!C555</f>
        <v>EXPRESS 33KV</v>
      </c>
      <c r="C555" s="5" t="str">
        <f t="shared" si="72"/>
        <v>1</v>
      </c>
      <c r="D555" s="5" t="str">
        <f>'RAW MONTHLY'!E555</f>
        <v>TCN F/O</v>
      </c>
      <c r="E555" s="5" t="str">
        <f t="shared" si="80"/>
        <v>F/O</v>
      </c>
      <c r="F555" s="6"/>
      <c r="G555" s="6"/>
      <c r="H555" s="17">
        <f t="shared" si="73"/>
        <v>0.4368055555555555</v>
      </c>
      <c r="I555" s="7">
        <f>'RAW MONTHLY'!H555</f>
        <v>0.4368055555555555</v>
      </c>
      <c r="J555" s="8">
        <f>'RAW MONTHLY'!I555</f>
        <v>0.47152777777777777</v>
      </c>
      <c r="K555" s="235">
        <f t="shared" si="74"/>
        <v>0.47152777777777777</v>
      </c>
      <c r="L555" s="16">
        <f t="shared" si="75"/>
        <v>0.83333333333333337</v>
      </c>
      <c r="M555" s="16">
        <f t="shared" si="76"/>
        <v>0</v>
      </c>
      <c r="N555" s="236" t="str">
        <f t="shared" si="77"/>
        <v>0</v>
      </c>
      <c r="O555" s="16">
        <f>'RAW MONTHLY'!K555</f>
        <v>0</v>
      </c>
      <c r="P555" s="16" t="str">
        <f t="shared" si="78"/>
        <v>1</v>
      </c>
      <c r="Q555" s="241">
        <f>'RAW MONTHLY'!L555</f>
        <v>1</v>
      </c>
      <c r="R555" s="247"/>
      <c r="S555" s="242">
        <f t="shared" si="79"/>
        <v>0.83333333333333337</v>
      </c>
      <c r="T555" s="6"/>
    </row>
    <row r="556" spans="1:20" ht="30" customHeight="1">
      <c r="A556" s="229" t="str">
        <f>'RAW MONTHLY'!A556</f>
        <v>25/2/2021</v>
      </c>
      <c r="B556" s="230" t="str">
        <f>'RAW MONTHLY'!C556</f>
        <v>OLUYOLE 33KV</v>
      </c>
      <c r="C556" s="5" t="str">
        <f t="shared" si="72"/>
        <v>1</v>
      </c>
      <c r="D556" s="5" t="str">
        <f>'RAW MONTHLY'!E556</f>
        <v>EDC F/O</v>
      </c>
      <c r="E556" s="5" t="str">
        <f t="shared" si="80"/>
        <v>EDC</v>
      </c>
      <c r="F556" s="6"/>
      <c r="G556" s="6"/>
      <c r="H556" s="17">
        <f t="shared" si="73"/>
        <v>0.66527777777777775</v>
      </c>
      <c r="I556" s="7">
        <f>'RAW MONTHLY'!H556</f>
        <v>0.66527777777777775</v>
      </c>
      <c r="J556" s="8">
        <f>'RAW MONTHLY'!I556</f>
        <v>0.67708333333333337</v>
      </c>
      <c r="K556" s="235">
        <f t="shared" si="74"/>
        <v>0.67708333333333337</v>
      </c>
      <c r="L556" s="16">
        <f t="shared" si="75"/>
        <v>0.28333333333333333</v>
      </c>
      <c r="M556" s="16">
        <f t="shared" si="76"/>
        <v>18</v>
      </c>
      <c r="N556" s="236" t="str">
        <f t="shared" si="77"/>
        <v>18</v>
      </c>
      <c r="O556" s="16">
        <f>'RAW MONTHLY'!K556</f>
        <v>18</v>
      </c>
      <c r="P556" s="16" t="str">
        <f t="shared" si="78"/>
        <v>1</v>
      </c>
      <c r="Q556" s="241">
        <f>'RAW MONTHLY'!L556</f>
        <v>14</v>
      </c>
      <c r="R556" s="247"/>
      <c r="S556" s="242">
        <f t="shared" si="79"/>
        <v>3.9666666666666668</v>
      </c>
      <c r="T556" s="6"/>
    </row>
    <row r="557" spans="1:20" ht="30" customHeight="1">
      <c r="A557" s="229" t="str">
        <f>'RAW MONTHLY'!A557</f>
        <v>25/2/2021</v>
      </c>
      <c r="B557" s="230" t="str">
        <f>'RAW MONTHLY'!C557</f>
        <v>ROM 33KV</v>
      </c>
      <c r="C557" s="5" t="str">
        <f t="shared" si="72"/>
        <v>1</v>
      </c>
      <c r="D557" s="5" t="str">
        <f>'RAW MONTHLY'!E557</f>
        <v>EDC F/O</v>
      </c>
      <c r="E557" s="5" t="str">
        <f t="shared" si="80"/>
        <v>EDC</v>
      </c>
      <c r="F557" s="6"/>
      <c r="G557" s="6"/>
      <c r="H557" s="17">
        <f t="shared" si="73"/>
        <v>0.2590277777777778</v>
      </c>
      <c r="I557" s="7">
        <f>'RAW MONTHLY'!H557</f>
        <v>0.2590277777777778</v>
      </c>
      <c r="J557" s="8">
        <f>'RAW MONTHLY'!I557</f>
        <v>0.27361111111111108</v>
      </c>
      <c r="K557" s="235">
        <f t="shared" si="74"/>
        <v>0.27361111111111108</v>
      </c>
      <c r="L557" s="16">
        <f t="shared" si="75"/>
        <v>0.35</v>
      </c>
      <c r="M557" s="16">
        <f t="shared" si="76"/>
        <v>0</v>
      </c>
      <c r="N557" s="236" t="str">
        <f t="shared" si="77"/>
        <v>0</v>
      </c>
      <c r="O557" s="16">
        <f>'RAW MONTHLY'!K557</f>
        <v>0</v>
      </c>
      <c r="P557" s="16" t="str">
        <f t="shared" si="78"/>
        <v>1</v>
      </c>
      <c r="Q557" s="241">
        <f>'RAW MONTHLY'!L557</f>
        <v>14</v>
      </c>
      <c r="R557" s="248"/>
      <c r="S557" s="242">
        <f t="shared" si="79"/>
        <v>4.8999999999999995</v>
      </c>
      <c r="T557" s="6"/>
    </row>
    <row r="558" spans="1:20" ht="30" customHeight="1">
      <c r="A558" s="229" t="str">
        <f>'RAW MONTHLY'!A558</f>
        <v>25/2/2021</v>
      </c>
      <c r="B558" s="230" t="str">
        <f>'RAW MONTHLY'!C558</f>
        <v>ERUWA TOWN 33KV FDR</v>
      </c>
      <c r="C558" s="5" t="str">
        <f t="shared" si="72"/>
        <v/>
      </c>
      <c r="D558" s="5" t="str">
        <f>'RAW MONTHLY'!E558</f>
        <v>EDC/E/F</v>
      </c>
      <c r="E558" s="5" t="str">
        <f t="shared" si="80"/>
        <v>EDC</v>
      </c>
      <c r="F558" s="6"/>
      <c r="G558" s="6"/>
      <c r="H558" s="17">
        <f t="shared" si="73"/>
        <v>0</v>
      </c>
      <c r="I558" s="7">
        <f>'RAW MONTHLY'!H558</f>
        <v>0</v>
      </c>
      <c r="J558" s="8">
        <f>'RAW MONTHLY'!I558</f>
        <v>0.7583333333333333</v>
      </c>
      <c r="K558" s="235">
        <f t="shared" si="74"/>
        <v>0.7583333333333333</v>
      </c>
      <c r="L558" s="16">
        <f t="shared" si="75"/>
        <v>18.2</v>
      </c>
      <c r="M558" s="16">
        <f t="shared" si="76"/>
        <v>0</v>
      </c>
      <c r="N558" s="236" t="str">
        <f t="shared" si="77"/>
        <v>0</v>
      </c>
      <c r="O558" s="16" t="str">
        <f>'RAW MONTHLY'!K558</f>
        <v>0MW</v>
      </c>
      <c r="P558" s="16" t="str">
        <f t="shared" si="78"/>
        <v>1</v>
      </c>
      <c r="Q558" s="241">
        <f>'RAW MONTHLY'!L558</f>
        <v>4000</v>
      </c>
      <c r="R558" s="248"/>
      <c r="S558" s="242">
        <f t="shared" si="79"/>
        <v>72800</v>
      </c>
      <c r="T558" s="6"/>
    </row>
    <row r="559" spans="1:20" ht="30" customHeight="1">
      <c r="A559" s="229" t="str">
        <f>'RAW MONTHLY'!A559</f>
        <v>25/2/2021</v>
      </c>
      <c r="B559" s="230" t="str">
        <f>'RAW MONTHLY'!C559</f>
        <v>OMI ADIO 33KV FDR</v>
      </c>
      <c r="C559" s="5" t="str">
        <f t="shared" si="72"/>
        <v>1</v>
      </c>
      <c r="D559" s="5" t="str">
        <f>'RAW MONTHLY'!E559</f>
        <v>TCN/L/S</v>
      </c>
      <c r="E559" s="5" t="str">
        <f t="shared" si="80"/>
        <v>L/S</v>
      </c>
      <c r="F559" s="5"/>
      <c r="G559" s="5"/>
      <c r="H559" s="17">
        <f t="shared" si="73"/>
        <v>3.8194444444444441E-2</v>
      </c>
      <c r="I559" s="7">
        <f>'RAW MONTHLY'!H559</f>
        <v>3.8194444444444441E-2</v>
      </c>
      <c r="J559" s="8">
        <f>'RAW MONTHLY'!I559</f>
        <v>0.21180555555555555</v>
      </c>
      <c r="K559" s="235">
        <f t="shared" si="74"/>
        <v>0.21180555555555555</v>
      </c>
      <c r="L559" s="16">
        <f t="shared" si="75"/>
        <v>4.166666666666667</v>
      </c>
      <c r="M559" s="16">
        <f t="shared" si="76"/>
        <v>7.5</v>
      </c>
      <c r="N559" s="236" t="str">
        <f t="shared" si="77"/>
        <v>7.5</v>
      </c>
      <c r="O559" s="16" t="str">
        <f>'RAW MONTHLY'!K559</f>
        <v>7.5MW</v>
      </c>
      <c r="P559" s="16" t="str">
        <f t="shared" si="78"/>
        <v>1</v>
      </c>
      <c r="Q559" s="241">
        <f>'RAW MONTHLY'!L559</f>
        <v>9634</v>
      </c>
      <c r="R559" s="249"/>
      <c r="S559" s="242">
        <f t="shared" si="79"/>
        <v>40141.666666666672</v>
      </c>
      <c r="T559" s="30"/>
    </row>
    <row r="560" spans="1:20" ht="30" customHeight="1">
      <c r="A560" s="229" t="str">
        <f>'RAW MONTHLY'!A560</f>
        <v>25/2/2021</v>
      </c>
      <c r="B560" s="230" t="str">
        <f>'RAW MONTHLY'!C560</f>
        <v>OMI ADIO 33KV FDR</v>
      </c>
      <c r="C560" s="5" t="str">
        <f t="shared" si="72"/>
        <v>1</v>
      </c>
      <c r="D560" s="5" t="str">
        <f>'RAW MONTHLY'!E560</f>
        <v>EDC/E/F</v>
      </c>
      <c r="E560" s="5" t="str">
        <f t="shared" si="80"/>
        <v>EDC</v>
      </c>
      <c r="F560" s="5"/>
      <c r="G560" s="5"/>
      <c r="H560" s="17">
        <f t="shared" si="73"/>
        <v>0.45555555555555555</v>
      </c>
      <c r="I560" s="7">
        <f>'RAW MONTHLY'!H560</f>
        <v>0.45555555555555555</v>
      </c>
      <c r="J560" s="8">
        <f>'RAW MONTHLY'!I560</f>
        <v>0.46527777777777773</v>
      </c>
      <c r="K560" s="235">
        <f t="shared" si="74"/>
        <v>0.46527777777777773</v>
      </c>
      <c r="L560" s="16">
        <f t="shared" si="75"/>
        <v>0.23333333333333334</v>
      </c>
      <c r="M560" s="16">
        <f t="shared" si="76"/>
        <v>7.3</v>
      </c>
      <c r="N560" s="236" t="str">
        <f t="shared" si="77"/>
        <v>7.3</v>
      </c>
      <c r="O560" s="16" t="str">
        <f>'RAW MONTHLY'!K560</f>
        <v>7.3MW</v>
      </c>
      <c r="P560" s="16" t="str">
        <f t="shared" si="78"/>
        <v>1</v>
      </c>
      <c r="Q560" s="241">
        <f>'RAW MONTHLY'!L560</f>
        <v>9634</v>
      </c>
      <c r="R560" s="249"/>
      <c r="S560" s="242">
        <f t="shared" si="79"/>
        <v>2247.9333333333334</v>
      </c>
      <c r="T560" s="30"/>
    </row>
    <row r="561" spans="1:20" ht="30" customHeight="1">
      <c r="A561" s="229" t="str">
        <f>'RAW MONTHLY'!A561</f>
        <v>25/2/2021</v>
      </c>
      <c r="B561" s="230" t="str">
        <f>'RAW MONTHLY'!C561</f>
        <v>ERUWA/LANLATE 33KV FDR</v>
      </c>
      <c r="C561" s="5" t="str">
        <f t="shared" si="72"/>
        <v>1</v>
      </c>
      <c r="D561" s="5" t="str">
        <f>'RAW MONTHLY'!E561</f>
        <v>EDC/P/O</v>
      </c>
      <c r="E561" s="5" t="str">
        <f t="shared" si="80"/>
        <v>EDC</v>
      </c>
      <c r="F561" s="5"/>
      <c r="G561" s="5"/>
      <c r="H561" s="17">
        <f t="shared" si="73"/>
        <v>0.51180555555555551</v>
      </c>
      <c r="I561" s="7">
        <f>'RAW MONTHLY'!H561</f>
        <v>0.51180555555555551</v>
      </c>
      <c r="J561" s="8">
        <f>'RAW MONTHLY'!I561</f>
        <v>0.6791666666666667</v>
      </c>
      <c r="K561" s="235">
        <f t="shared" si="74"/>
        <v>0.6791666666666667</v>
      </c>
      <c r="L561" s="16">
        <f t="shared" si="75"/>
        <v>4.0166666666666666</v>
      </c>
      <c r="M561" s="16">
        <f t="shared" si="76"/>
        <v>9</v>
      </c>
      <c r="N561" s="236" t="str">
        <f t="shared" si="77"/>
        <v>9.0</v>
      </c>
      <c r="O561" s="16" t="str">
        <f>'RAW MONTHLY'!K561</f>
        <v>9.0MW</v>
      </c>
      <c r="P561" s="16" t="str">
        <f t="shared" si="78"/>
        <v>1</v>
      </c>
      <c r="Q561" s="241">
        <f>'RAW MONTHLY'!L561</f>
        <v>4010</v>
      </c>
      <c r="R561" s="249"/>
      <c r="S561" s="242">
        <f t="shared" si="79"/>
        <v>16106.833333333334</v>
      </c>
      <c r="T561" s="30"/>
    </row>
    <row r="562" spans="1:20" ht="30" customHeight="1">
      <c r="A562" s="229" t="str">
        <f>'RAW MONTHLY'!A562</f>
        <v>25/2/2021</v>
      </c>
      <c r="B562" s="230" t="str">
        <f>'RAW MONTHLY'!C562</f>
        <v>OMI ADIO 33KV FDR</v>
      </c>
      <c r="C562" s="5" t="str">
        <f t="shared" si="72"/>
        <v>1</v>
      </c>
      <c r="D562" s="5" t="str">
        <f>'RAW MONTHLY'!E562</f>
        <v>EDC/F/O</v>
      </c>
      <c r="E562" s="5" t="str">
        <f t="shared" si="80"/>
        <v>EDC</v>
      </c>
      <c r="F562" s="5"/>
      <c r="G562" s="5"/>
      <c r="H562" s="17">
        <f t="shared" si="73"/>
        <v>0.51180555555555551</v>
      </c>
      <c r="I562" s="7">
        <f>'RAW MONTHLY'!H562</f>
        <v>0.51180555555555551</v>
      </c>
      <c r="J562" s="8">
        <f>'RAW MONTHLY'!I562</f>
        <v>0.6875</v>
      </c>
      <c r="K562" s="235">
        <f t="shared" si="74"/>
        <v>0.6875</v>
      </c>
      <c r="L562" s="16">
        <f t="shared" si="75"/>
        <v>4.2166666666666668</v>
      </c>
      <c r="M562" s="16">
        <f t="shared" si="76"/>
        <v>0</v>
      </c>
      <c r="N562" s="236" t="str">
        <f t="shared" si="77"/>
        <v>0</v>
      </c>
      <c r="O562" s="16" t="str">
        <f>'RAW MONTHLY'!K562</f>
        <v>0MW</v>
      </c>
      <c r="P562" s="16" t="str">
        <f t="shared" si="78"/>
        <v>1</v>
      </c>
      <c r="Q562" s="241">
        <f>'RAW MONTHLY'!L562</f>
        <v>9634</v>
      </c>
      <c r="R562" s="249"/>
      <c r="S562" s="242">
        <f t="shared" si="79"/>
        <v>40623.366666666669</v>
      </c>
      <c r="T562" s="30"/>
    </row>
    <row r="563" spans="1:20" ht="30" customHeight="1">
      <c r="A563" s="229" t="str">
        <f>'RAW MONTHLY'!A563</f>
        <v>25/2/2021</v>
      </c>
      <c r="B563" s="230" t="str">
        <f>'RAW MONTHLY'!C563</f>
        <v>APATA 33KV FDR</v>
      </c>
      <c r="C563" s="5" t="str">
        <f t="shared" si="72"/>
        <v>1</v>
      </c>
      <c r="D563" s="5" t="str">
        <f>'RAW MONTHLY'!E563</f>
        <v>EDC/O/C</v>
      </c>
      <c r="E563" s="5" t="str">
        <f t="shared" si="80"/>
        <v>EDC</v>
      </c>
      <c r="F563" s="5"/>
      <c r="G563" s="5"/>
      <c r="H563" s="17">
        <f t="shared" si="73"/>
        <v>0.6645833333333333</v>
      </c>
      <c r="I563" s="7">
        <f>'RAW MONTHLY'!H563</f>
        <v>0.6645833333333333</v>
      </c>
      <c r="J563" s="8">
        <f>'RAW MONTHLY'!I563</f>
        <v>0.68055555555555547</v>
      </c>
      <c r="K563" s="235">
        <f t="shared" si="74"/>
        <v>0.68055555555555547</v>
      </c>
      <c r="L563" s="16">
        <f t="shared" si="75"/>
        <v>0.38333333333333341</v>
      </c>
      <c r="M563" s="16">
        <f t="shared" si="76"/>
        <v>1</v>
      </c>
      <c r="N563" s="236" t="str">
        <f t="shared" si="77"/>
        <v>1.0</v>
      </c>
      <c r="O563" s="16" t="str">
        <f>'RAW MONTHLY'!K563</f>
        <v>1.0MW</v>
      </c>
      <c r="P563" s="16" t="str">
        <f t="shared" si="78"/>
        <v>1</v>
      </c>
      <c r="Q563" s="241">
        <f>'RAW MONTHLY'!L563</f>
        <v>117</v>
      </c>
      <c r="R563" s="249"/>
      <c r="S563" s="242">
        <f t="shared" si="79"/>
        <v>44.850000000000009</v>
      </c>
      <c r="T563" s="30"/>
    </row>
    <row r="564" spans="1:20" ht="30" customHeight="1">
      <c r="A564" s="229" t="str">
        <f>'RAW MONTHLY'!A564</f>
        <v>25/2/2021</v>
      </c>
      <c r="B564" s="230" t="str">
        <f>'RAW MONTHLY'!C564</f>
        <v>OMI ADIO 33KV FDR</v>
      </c>
      <c r="C564" s="5" t="str">
        <f t="shared" si="72"/>
        <v>1</v>
      </c>
      <c r="D564" s="5" t="str">
        <f>'RAW MONTHLY'!E564</f>
        <v>TCN/L/S</v>
      </c>
      <c r="E564" s="5" t="str">
        <f t="shared" si="80"/>
        <v>L/S</v>
      </c>
      <c r="F564" s="5"/>
      <c r="G564" s="5"/>
      <c r="H564" s="17">
        <f t="shared" si="73"/>
        <v>0.74652777777777779</v>
      </c>
      <c r="I564" s="7">
        <f>'RAW MONTHLY'!H564</f>
        <v>0.74652777777777779</v>
      </c>
      <c r="J564" s="8">
        <f>'RAW MONTHLY'!I564</f>
        <v>0.99930555555555556</v>
      </c>
      <c r="K564" s="235">
        <f t="shared" si="74"/>
        <v>0.99930555555555556</v>
      </c>
      <c r="L564" s="16">
        <f t="shared" si="75"/>
        <v>6.0666666666666664</v>
      </c>
      <c r="M564" s="16">
        <f t="shared" si="76"/>
        <v>8.1999999999999993</v>
      </c>
      <c r="N564" s="236" t="str">
        <f t="shared" si="77"/>
        <v>8.2</v>
      </c>
      <c r="O564" s="16" t="str">
        <f>'RAW MONTHLY'!K564</f>
        <v>8.2MW</v>
      </c>
      <c r="P564" s="16" t="str">
        <f t="shared" si="78"/>
        <v>0</v>
      </c>
      <c r="Q564" s="241">
        <f>'RAW MONTHLY'!L564</f>
        <v>0</v>
      </c>
      <c r="R564" s="249"/>
      <c r="S564" s="242">
        <f t="shared" si="79"/>
        <v>0</v>
      </c>
      <c r="T564" s="30"/>
    </row>
    <row r="565" spans="1:20" ht="30" customHeight="1">
      <c r="A565" s="229" t="str">
        <f>'RAW MONTHLY'!A565</f>
        <v>25/2/2021</v>
      </c>
      <c r="B565" s="230" t="str">
        <f>'RAW MONTHLY'!C565</f>
        <v>ERUWA TOWN 33KV FDR</v>
      </c>
      <c r="C565" s="5" t="str">
        <f t="shared" si="72"/>
        <v>1</v>
      </c>
      <c r="D565" s="5" t="str">
        <f>'RAW MONTHLY'!E565</f>
        <v>TCN/L/S</v>
      </c>
      <c r="E565" s="5" t="str">
        <f t="shared" si="80"/>
        <v>L/S</v>
      </c>
      <c r="F565" s="5"/>
      <c r="G565" s="5"/>
      <c r="H565" s="17">
        <f t="shared" si="73"/>
        <v>0.90138888888888891</v>
      </c>
      <c r="I565" s="7">
        <f>'RAW MONTHLY'!H565</f>
        <v>0.90138888888888891</v>
      </c>
      <c r="J565" s="8">
        <f>'RAW MONTHLY'!I565</f>
        <v>0.99930555555555556</v>
      </c>
      <c r="K565" s="235">
        <f t="shared" si="74"/>
        <v>0.99930555555555556</v>
      </c>
      <c r="L565" s="16">
        <f t="shared" si="75"/>
        <v>2.35</v>
      </c>
      <c r="M565" s="16">
        <f t="shared" si="76"/>
        <v>7.8</v>
      </c>
      <c r="N565" s="236" t="str">
        <f t="shared" si="77"/>
        <v>7.8</v>
      </c>
      <c r="O565" s="16" t="str">
        <f>'RAW MONTHLY'!K565</f>
        <v>7.8MW</v>
      </c>
      <c r="P565" s="16" t="str">
        <f t="shared" si="78"/>
        <v>0</v>
      </c>
      <c r="Q565" s="241">
        <f>'RAW MONTHLY'!L565</f>
        <v>0</v>
      </c>
      <c r="R565" s="249"/>
      <c r="S565" s="242">
        <f t="shared" si="79"/>
        <v>0</v>
      </c>
      <c r="T565" s="30"/>
    </row>
    <row r="566" spans="1:20" ht="30" customHeight="1">
      <c r="A566" s="229">
        <f>'RAW MONTHLY'!A566</f>
        <v>44251</v>
      </c>
      <c r="B566" s="230" t="str">
        <f>'RAW MONTHLY'!C566</f>
        <v>T-2A 15MVA @JERICHO</v>
      </c>
      <c r="C566" s="5" t="str">
        <f t="shared" si="72"/>
        <v/>
      </c>
      <c r="D566" s="5" t="str">
        <f>'RAW MONTHLY'!E566</f>
        <v>EDC F/O</v>
      </c>
      <c r="E566" s="5" t="str">
        <f t="shared" si="80"/>
        <v>EDC</v>
      </c>
      <c r="F566" s="5"/>
      <c r="G566" s="5"/>
      <c r="H566" s="17">
        <f t="shared" si="73"/>
        <v>0</v>
      </c>
      <c r="I566" s="7">
        <f>'RAW MONTHLY'!H566</f>
        <v>0</v>
      </c>
      <c r="J566" s="8">
        <f>'RAW MONTHLY'!I566</f>
        <v>0.99930555555555556</v>
      </c>
      <c r="K566" s="235">
        <f t="shared" si="74"/>
        <v>0.99930555555555556</v>
      </c>
      <c r="L566" s="16">
        <f t="shared" si="75"/>
        <v>23.983333333333334</v>
      </c>
      <c r="M566" s="16">
        <f t="shared" si="76"/>
        <v>9</v>
      </c>
      <c r="N566" s="236" t="str">
        <f t="shared" si="77"/>
        <v>9</v>
      </c>
      <c r="O566" s="16">
        <f>'RAW MONTHLY'!K566</f>
        <v>9</v>
      </c>
      <c r="P566" s="16" t="str">
        <f t="shared" si="78"/>
        <v>0</v>
      </c>
      <c r="Q566" s="241">
        <f>'RAW MONTHLY'!L566</f>
        <v>2536</v>
      </c>
      <c r="R566" s="5"/>
      <c r="S566" s="242">
        <f t="shared" si="79"/>
        <v>0</v>
      </c>
      <c r="T566" s="30"/>
    </row>
    <row r="567" spans="1:20" ht="30" customHeight="1">
      <c r="A567" s="229">
        <f>'RAW MONTHLY'!A567</f>
        <v>44251</v>
      </c>
      <c r="B567" s="230" t="str">
        <f>'RAW MONTHLY'!C567</f>
        <v>APETE 33KV</v>
      </c>
      <c r="C567" s="5" t="str">
        <f t="shared" si="72"/>
        <v/>
      </c>
      <c r="D567" s="5" t="str">
        <f>'RAW MONTHLY'!E567</f>
        <v>EDC L/S</v>
      </c>
      <c r="E567" s="5" t="str">
        <f t="shared" si="80"/>
        <v>L/S</v>
      </c>
      <c r="F567" s="5"/>
      <c r="G567" s="5"/>
      <c r="H567" s="17">
        <f t="shared" si="73"/>
        <v>0</v>
      </c>
      <c r="I567" s="7">
        <f>'RAW MONTHLY'!H567</f>
        <v>0</v>
      </c>
      <c r="J567" s="8">
        <f>'RAW MONTHLY'!I567</f>
        <v>0.99930555555555556</v>
      </c>
      <c r="K567" s="235">
        <f t="shared" si="74"/>
        <v>0.99930555555555556</v>
      </c>
      <c r="L567" s="16">
        <f t="shared" si="75"/>
        <v>23.983333333333334</v>
      </c>
      <c r="M567" s="16">
        <f t="shared" si="76"/>
        <v>6</v>
      </c>
      <c r="N567" s="236" t="str">
        <f t="shared" si="77"/>
        <v>6</v>
      </c>
      <c r="O567" s="16">
        <f>'RAW MONTHLY'!K567</f>
        <v>6</v>
      </c>
      <c r="P567" s="16" t="str">
        <f t="shared" si="78"/>
        <v>0</v>
      </c>
      <c r="Q567" s="241">
        <f>'RAW MONTHLY'!L567</f>
        <v>9306</v>
      </c>
      <c r="R567" s="5"/>
      <c r="S567" s="242">
        <f t="shared" si="79"/>
        <v>0</v>
      </c>
      <c r="T567" s="37"/>
    </row>
    <row r="568" spans="1:20" ht="30" customHeight="1">
      <c r="A568" s="229">
        <f>'RAW MONTHLY'!A568</f>
        <v>44252</v>
      </c>
      <c r="B568" s="230" t="str">
        <f>'RAW MONTHLY'!C568</f>
        <v>ELEYELE 33KV</v>
      </c>
      <c r="C568" s="5" t="str">
        <f t="shared" si="72"/>
        <v>1</v>
      </c>
      <c r="D568" s="5" t="str">
        <f>'RAW MONTHLY'!E568</f>
        <v>EDC F/O</v>
      </c>
      <c r="E568" s="5" t="str">
        <f t="shared" si="80"/>
        <v>EDC</v>
      </c>
      <c r="F568" s="233"/>
      <c r="G568" s="233"/>
      <c r="H568" s="17">
        <f t="shared" si="73"/>
        <v>0.14861111111111111</v>
      </c>
      <c r="I568" s="7">
        <f>'RAW MONTHLY'!H568</f>
        <v>0.14861111111111111</v>
      </c>
      <c r="J568" s="8">
        <f>'RAW MONTHLY'!I568</f>
        <v>0.69166666666666676</v>
      </c>
      <c r="K568" s="235">
        <f t="shared" si="74"/>
        <v>0.69166666666666676</v>
      </c>
      <c r="L568" s="16">
        <f t="shared" si="75"/>
        <v>13.033333333333331</v>
      </c>
      <c r="M568" s="16">
        <f t="shared" si="76"/>
        <v>5</v>
      </c>
      <c r="N568" s="236" t="str">
        <f t="shared" si="77"/>
        <v>5</v>
      </c>
      <c r="O568" s="16">
        <f>'RAW MONTHLY'!K568</f>
        <v>5</v>
      </c>
      <c r="P568" s="16" t="str">
        <f t="shared" si="78"/>
        <v>1</v>
      </c>
      <c r="Q568" s="241">
        <f>'RAW MONTHLY'!L568</f>
        <v>1</v>
      </c>
      <c r="R568" s="241"/>
      <c r="S568" s="242">
        <f t="shared" si="79"/>
        <v>13.033333333333331</v>
      </c>
      <c r="T568" s="42"/>
    </row>
    <row r="569" spans="1:20" ht="30" customHeight="1">
      <c r="A569" s="229">
        <f>'RAW MONTHLY'!A569</f>
        <v>44252</v>
      </c>
      <c r="B569" s="230" t="str">
        <f>'RAW MONTHLY'!C569</f>
        <v>MINISTER 33KV</v>
      </c>
      <c r="C569" s="5" t="str">
        <f t="shared" si="72"/>
        <v>1</v>
      </c>
      <c r="D569" s="5" t="str">
        <f>'RAW MONTHLY'!E569</f>
        <v>EDC L/S</v>
      </c>
      <c r="E569" s="5" t="str">
        <f t="shared" si="80"/>
        <v>L/S</v>
      </c>
      <c r="F569" s="233"/>
      <c r="G569" s="233"/>
      <c r="H569" s="17">
        <f t="shared" si="73"/>
        <v>0.83263888888888893</v>
      </c>
      <c r="I569" s="7">
        <f>'RAW MONTHLY'!H569</f>
        <v>0.83263888888888893</v>
      </c>
      <c r="J569" s="8">
        <f>'RAW MONTHLY'!I569</f>
        <v>0.9770833333333333</v>
      </c>
      <c r="K569" s="235">
        <f t="shared" si="74"/>
        <v>0.9770833333333333</v>
      </c>
      <c r="L569" s="16">
        <f t="shared" si="75"/>
        <v>3.4666666666666668</v>
      </c>
      <c r="M569" s="16">
        <f t="shared" si="76"/>
        <v>0.9</v>
      </c>
      <c r="N569" s="236" t="str">
        <f t="shared" si="77"/>
        <v>0.9</v>
      </c>
      <c r="O569" s="16">
        <f>'RAW MONTHLY'!K569</f>
        <v>0.9</v>
      </c>
      <c r="P569" s="16" t="str">
        <f t="shared" si="78"/>
        <v>1</v>
      </c>
      <c r="Q569" s="241">
        <f>'RAW MONTHLY'!L569</f>
        <v>1065</v>
      </c>
      <c r="R569" s="241"/>
      <c r="S569" s="242">
        <f t="shared" si="79"/>
        <v>3692</v>
      </c>
      <c r="T569" s="42"/>
    </row>
    <row r="570" spans="1:20" ht="30" customHeight="1">
      <c r="A570" s="229" t="str">
        <f>'RAW MONTHLY'!A570</f>
        <v>26/2/2021</v>
      </c>
      <c r="B570" s="230" t="str">
        <f>'RAW MONTHLY'!C570</f>
        <v>INDUSTRIAL 33KV</v>
      </c>
      <c r="C570" s="5" t="str">
        <f t="shared" si="72"/>
        <v>1</v>
      </c>
      <c r="D570" s="5" t="str">
        <f>'RAW MONTHLY'!E570</f>
        <v>EDC F/O</v>
      </c>
      <c r="E570" s="5" t="str">
        <f t="shared" si="80"/>
        <v>EDC</v>
      </c>
      <c r="F570" s="233"/>
      <c r="G570" s="233"/>
      <c r="H570" s="17">
        <f t="shared" si="73"/>
        <v>0.29444444444444445</v>
      </c>
      <c r="I570" s="7">
        <f>'RAW MONTHLY'!H570</f>
        <v>0.29444444444444445</v>
      </c>
      <c r="J570" s="8">
        <f>'RAW MONTHLY'!I570</f>
        <v>0.30763888888888891</v>
      </c>
      <c r="K570" s="235">
        <f t="shared" si="74"/>
        <v>0.30763888888888891</v>
      </c>
      <c r="L570" s="16">
        <f t="shared" si="75"/>
        <v>0.31666666666666665</v>
      </c>
      <c r="M570" s="16">
        <f t="shared" si="76"/>
        <v>4</v>
      </c>
      <c r="N570" s="236" t="str">
        <f t="shared" si="77"/>
        <v>4</v>
      </c>
      <c r="O570" s="16">
        <f>'RAW MONTHLY'!K570</f>
        <v>4</v>
      </c>
      <c r="P570" s="16" t="str">
        <f t="shared" si="78"/>
        <v>1</v>
      </c>
      <c r="Q570" s="241">
        <f>'RAW MONTHLY'!L570</f>
        <v>25</v>
      </c>
      <c r="R570" s="241"/>
      <c r="S570" s="242">
        <f t="shared" si="79"/>
        <v>7.9166666666666661</v>
      </c>
      <c r="T570" s="20"/>
    </row>
    <row r="571" spans="1:20" ht="30" customHeight="1">
      <c r="A571" s="229" t="str">
        <f>'RAW MONTHLY'!A571</f>
        <v>26/2/2021</v>
      </c>
      <c r="B571" s="230" t="str">
        <f>'RAW MONTHLY'!C571</f>
        <v>INTERCHANGE 33KV</v>
      </c>
      <c r="C571" s="5" t="str">
        <f t="shared" si="72"/>
        <v>1</v>
      </c>
      <c r="D571" s="5" t="str">
        <f>'RAW MONTHLY'!E571</f>
        <v>EDC F/O</v>
      </c>
      <c r="E571" s="5" t="str">
        <f t="shared" si="80"/>
        <v>EDC</v>
      </c>
      <c r="F571" s="233"/>
      <c r="G571" s="233"/>
      <c r="H571" s="17">
        <f t="shared" si="73"/>
        <v>0.31180555555555556</v>
      </c>
      <c r="I571" s="7">
        <f>'RAW MONTHLY'!H571</f>
        <v>0.31180555555555556</v>
      </c>
      <c r="J571" s="8">
        <f>'RAW MONTHLY'!I571</f>
        <v>0.44861111111111113</v>
      </c>
      <c r="K571" s="235">
        <f t="shared" si="74"/>
        <v>0.44861111111111113</v>
      </c>
      <c r="L571" s="16">
        <f t="shared" si="75"/>
        <v>3.2833333333333332</v>
      </c>
      <c r="M571" s="16">
        <f t="shared" si="76"/>
        <v>12</v>
      </c>
      <c r="N571" s="236" t="str">
        <f t="shared" si="77"/>
        <v>12</v>
      </c>
      <c r="O571" s="16">
        <f>'RAW MONTHLY'!K571</f>
        <v>12</v>
      </c>
      <c r="P571" s="16" t="str">
        <f t="shared" si="78"/>
        <v>1</v>
      </c>
      <c r="Q571" s="241">
        <f>'RAW MONTHLY'!L571</f>
        <v>492</v>
      </c>
      <c r="R571" s="241"/>
      <c r="S571" s="242">
        <f t="shared" si="79"/>
        <v>1615.3999999999999</v>
      </c>
      <c r="T571" s="20"/>
    </row>
    <row r="572" spans="1:20" ht="30" customHeight="1">
      <c r="A572" s="229" t="str">
        <f>'RAW MONTHLY'!A572</f>
        <v>26/2/2021</v>
      </c>
      <c r="B572" s="230" t="str">
        <f>'RAW MONTHLY'!C572</f>
        <v>LIBERTY 33KV</v>
      </c>
      <c r="C572" s="5" t="str">
        <f t="shared" si="72"/>
        <v>1</v>
      </c>
      <c r="D572" s="5" t="str">
        <f>'RAW MONTHLY'!E572</f>
        <v>EDC F/O</v>
      </c>
      <c r="E572" s="5" t="str">
        <f t="shared" si="80"/>
        <v>EDC</v>
      </c>
      <c r="F572" s="233"/>
      <c r="G572" s="233"/>
      <c r="H572" s="17">
        <f t="shared" si="73"/>
        <v>0.31319444444444444</v>
      </c>
      <c r="I572" s="7">
        <f>'RAW MONTHLY'!H572</f>
        <v>0.31319444444444444</v>
      </c>
      <c r="J572" s="8">
        <f>'RAW MONTHLY'!I572</f>
        <v>0.3263888888888889</v>
      </c>
      <c r="K572" s="235">
        <f t="shared" si="74"/>
        <v>0.3263888888888889</v>
      </c>
      <c r="L572" s="16">
        <f t="shared" si="75"/>
        <v>0.31666666666666665</v>
      </c>
      <c r="M572" s="16">
        <f t="shared" si="76"/>
        <v>9</v>
      </c>
      <c r="N572" s="236" t="str">
        <f t="shared" si="77"/>
        <v>9</v>
      </c>
      <c r="O572" s="16">
        <f>'RAW MONTHLY'!K572</f>
        <v>9</v>
      </c>
      <c r="P572" s="16" t="str">
        <f t="shared" si="78"/>
        <v>1</v>
      </c>
      <c r="Q572" s="241">
        <f>'RAW MONTHLY'!L572</f>
        <v>11</v>
      </c>
      <c r="R572" s="247"/>
      <c r="S572" s="242">
        <f t="shared" si="79"/>
        <v>3.4833333333333334</v>
      </c>
      <c r="T572" s="6"/>
    </row>
    <row r="573" spans="1:20" ht="30" customHeight="1">
      <c r="A573" s="229" t="str">
        <f>'RAW MONTHLY'!A573</f>
        <v>26/2/2021</v>
      </c>
      <c r="B573" s="230" t="str">
        <f>'RAW MONTHLY'!C573</f>
        <v>LIBERTY 33KV</v>
      </c>
      <c r="C573" s="5" t="str">
        <f t="shared" si="72"/>
        <v>1</v>
      </c>
      <c r="D573" s="5" t="str">
        <f>'RAW MONTHLY'!E573</f>
        <v>EDC P/O</v>
      </c>
      <c r="E573" s="5" t="str">
        <f t="shared" si="80"/>
        <v>EDC</v>
      </c>
      <c r="F573" s="233"/>
      <c r="G573" s="233"/>
      <c r="H573" s="17">
        <f t="shared" si="73"/>
        <v>0.43611111111111112</v>
      </c>
      <c r="I573" s="7">
        <f>'RAW MONTHLY'!H573</f>
        <v>0.43611111111111112</v>
      </c>
      <c r="J573" s="8">
        <f>'RAW MONTHLY'!I573</f>
        <v>0.49861111111111112</v>
      </c>
      <c r="K573" s="235">
        <f t="shared" si="74"/>
        <v>0.49861111111111112</v>
      </c>
      <c r="L573" s="16">
        <f t="shared" si="75"/>
        <v>1.5</v>
      </c>
      <c r="M573" s="16">
        <f t="shared" si="76"/>
        <v>6</v>
      </c>
      <c r="N573" s="236" t="str">
        <f t="shared" si="77"/>
        <v>6</v>
      </c>
      <c r="O573" s="16">
        <f>'RAW MONTHLY'!K573</f>
        <v>6</v>
      </c>
      <c r="P573" s="16" t="str">
        <f t="shared" si="78"/>
        <v>1</v>
      </c>
      <c r="Q573" s="241">
        <f>'RAW MONTHLY'!L573</f>
        <v>11</v>
      </c>
      <c r="R573" s="247"/>
      <c r="S573" s="242">
        <f t="shared" si="79"/>
        <v>16.5</v>
      </c>
      <c r="T573" s="6"/>
    </row>
    <row r="574" spans="1:20" ht="30" customHeight="1">
      <c r="A574" s="229" t="str">
        <f>'RAW MONTHLY'!A574</f>
        <v>26/2/2021</v>
      </c>
      <c r="B574" s="230" t="str">
        <f>'RAW MONTHLY'!C574</f>
        <v>INTERCHANGE 33KV</v>
      </c>
      <c r="C574" s="5" t="str">
        <f t="shared" si="72"/>
        <v>1</v>
      </c>
      <c r="D574" s="5" t="str">
        <f>'RAW MONTHLY'!E574</f>
        <v>EDC P/O</v>
      </c>
      <c r="E574" s="5" t="str">
        <f t="shared" si="80"/>
        <v>EDC</v>
      </c>
      <c r="F574" s="233"/>
      <c r="G574" s="233"/>
      <c r="H574" s="17">
        <f t="shared" si="73"/>
        <v>0.51874999999999993</v>
      </c>
      <c r="I574" s="7">
        <f>'RAW MONTHLY'!H574</f>
        <v>0.51874999999999993</v>
      </c>
      <c r="J574" s="8">
        <f>'RAW MONTHLY'!I574</f>
        <v>0.66319444444444442</v>
      </c>
      <c r="K574" s="235">
        <f t="shared" si="74"/>
        <v>0.66319444444444442</v>
      </c>
      <c r="L574" s="16">
        <f t="shared" si="75"/>
        <v>3.4666666666666668</v>
      </c>
      <c r="M574" s="16">
        <f t="shared" si="76"/>
        <v>11</v>
      </c>
      <c r="N574" s="236" t="str">
        <f t="shared" si="77"/>
        <v>11</v>
      </c>
      <c r="O574" s="16">
        <f>'RAW MONTHLY'!K574</f>
        <v>11</v>
      </c>
      <c r="P574" s="16" t="str">
        <f t="shared" si="78"/>
        <v>1</v>
      </c>
      <c r="Q574" s="241">
        <f>'RAW MONTHLY'!L574</f>
        <v>492</v>
      </c>
      <c r="R574" s="248"/>
      <c r="S574" s="242">
        <f t="shared" si="79"/>
        <v>1705.6000000000001</v>
      </c>
      <c r="T574" s="6"/>
    </row>
    <row r="575" spans="1:20" ht="30" customHeight="1">
      <c r="A575" s="229" t="str">
        <f>'RAW MONTHLY'!A575</f>
        <v>26/2/2021</v>
      </c>
      <c r="B575" s="230" t="str">
        <f>'RAW MONTHLY'!C575</f>
        <v>OLUYOLE 33KV</v>
      </c>
      <c r="C575" s="5" t="str">
        <f t="shared" si="72"/>
        <v>1</v>
      </c>
      <c r="D575" s="5" t="str">
        <f>'RAW MONTHLY'!E575</f>
        <v>EDC F/O</v>
      </c>
      <c r="E575" s="5" t="str">
        <f t="shared" si="80"/>
        <v>EDC</v>
      </c>
      <c r="F575" s="233"/>
      <c r="G575" s="233"/>
      <c r="H575" s="17">
        <f t="shared" si="73"/>
        <v>0.52361111111111114</v>
      </c>
      <c r="I575" s="7">
        <f>'RAW MONTHLY'!H575</f>
        <v>0.52361111111111114</v>
      </c>
      <c r="J575" s="8">
        <f>'RAW MONTHLY'!I575</f>
        <v>0.52916666666666667</v>
      </c>
      <c r="K575" s="235">
        <f t="shared" si="74"/>
        <v>0.52916666666666667</v>
      </c>
      <c r="L575" s="16">
        <f t="shared" si="75"/>
        <v>0.13333333333333333</v>
      </c>
      <c r="M575" s="16">
        <f t="shared" si="76"/>
        <v>16</v>
      </c>
      <c r="N575" s="236" t="str">
        <f t="shared" si="77"/>
        <v>16</v>
      </c>
      <c r="O575" s="16">
        <f>'RAW MONTHLY'!K575</f>
        <v>16</v>
      </c>
      <c r="P575" s="16" t="str">
        <f t="shared" si="78"/>
        <v>1</v>
      </c>
      <c r="Q575" s="241">
        <f>'RAW MONTHLY'!L575</f>
        <v>14</v>
      </c>
      <c r="R575" s="248"/>
      <c r="S575" s="242">
        <f t="shared" si="79"/>
        <v>1.8666666666666667</v>
      </c>
      <c r="T575" s="6"/>
    </row>
    <row r="576" spans="1:20" ht="30" customHeight="1">
      <c r="A576" s="229" t="str">
        <f>'RAW MONTHLY'!A576</f>
        <v>26/2/2021</v>
      </c>
      <c r="B576" s="230" t="str">
        <f>'RAW MONTHLY'!C576</f>
        <v>OLUYOLE 33KV</v>
      </c>
      <c r="C576" s="5" t="str">
        <f t="shared" si="72"/>
        <v>1</v>
      </c>
      <c r="D576" s="5" t="str">
        <f>'RAW MONTHLY'!E576</f>
        <v>EDC F/O</v>
      </c>
      <c r="E576" s="5" t="str">
        <f t="shared" si="80"/>
        <v>EDC</v>
      </c>
      <c r="F576" s="6"/>
      <c r="G576" s="6"/>
      <c r="H576" s="17">
        <f t="shared" si="73"/>
        <v>0.58472222222222225</v>
      </c>
      <c r="I576" s="7">
        <f>'RAW MONTHLY'!H576</f>
        <v>0.58472222222222225</v>
      </c>
      <c r="J576" s="8">
        <f>'RAW MONTHLY'!I576</f>
        <v>0.62430555555555556</v>
      </c>
      <c r="K576" s="235">
        <f t="shared" si="74"/>
        <v>0.62430555555555556</v>
      </c>
      <c r="L576" s="16">
        <f t="shared" si="75"/>
        <v>0.95</v>
      </c>
      <c r="M576" s="16">
        <f t="shared" si="76"/>
        <v>10</v>
      </c>
      <c r="N576" s="236" t="str">
        <f t="shared" si="77"/>
        <v>10</v>
      </c>
      <c r="O576" s="16">
        <f>'RAW MONTHLY'!K576</f>
        <v>10</v>
      </c>
      <c r="P576" s="16" t="str">
        <f t="shared" si="78"/>
        <v>1</v>
      </c>
      <c r="Q576" s="241">
        <f>'RAW MONTHLY'!L576</f>
        <v>14</v>
      </c>
      <c r="R576" s="260"/>
      <c r="S576" s="242">
        <f t="shared" si="79"/>
        <v>13.299999999999999</v>
      </c>
      <c r="T576" s="20"/>
    </row>
    <row r="577" spans="1:20" ht="30" customHeight="1">
      <c r="A577" s="229" t="str">
        <f>'RAW MONTHLY'!A577</f>
        <v>26/2/2021</v>
      </c>
      <c r="B577" s="230" t="str">
        <f>'RAW MONTHLY'!C577</f>
        <v>EXPRESS 33KV</v>
      </c>
      <c r="C577" s="5" t="str">
        <f t="shared" si="72"/>
        <v>1</v>
      </c>
      <c r="D577" s="5" t="str">
        <f>'RAW MONTHLY'!E577</f>
        <v>EDC F/O</v>
      </c>
      <c r="E577" s="5" t="str">
        <f t="shared" si="80"/>
        <v>EDC</v>
      </c>
      <c r="F577" s="233"/>
      <c r="G577" s="233"/>
      <c r="H577" s="17">
        <f t="shared" si="73"/>
        <v>0.5854166666666667</v>
      </c>
      <c r="I577" s="7">
        <f>'RAW MONTHLY'!H577</f>
        <v>0.5854166666666667</v>
      </c>
      <c r="J577" s="8">
        <f>'RAW MONTHLY'!I577</f>
        <v>0.58958333333333335</v>
      </c>
      <c r="K577" s="235">
        <f t="shared" si="74"/>
        <v>0.58958333333333335</v>
      </c>
      <c r="L577" s="16">
        <f t="shared" si="75"/>
        <v>0.1</v>
      </c>
      <c r="M577" s="16">
        <f t="shared" si="76"/>
        <v>17</v>
      </c>
      <c r="N577" s="236" t="str">
        <f t="shared" si="77"/>
        <v>17</v>
      </c>
      <c r="O577" s="16">
        <f>'RAW MONTHLY'!K577</f>
        <v>17</v>
      </c>
      <c r="P577" s="16" t="str">
        <f t="shared" si="78"/>
        <v>1</v>
      </c>
      <c r="Q577" s="241">
        <f>'RAW MONTHLY'!L577</f>
        <v>1</v>
      </c>
      <c r="R577" s="261"/>
      <c r="S577" s="242">
        <f t="shared" si="79"/>
        <v>0.1</v>
      </c>
      <c r="T577" s="20"/>
    </row>
    <row r="578" spans="1:20" ht="30" customHeight="1">
      <c r="A578" s="229" t="str">
        <f>'RAW MONTHLY'!A578</f>
        <v>26/2/2021</v>
      </c>
      <c r="B578" s="230" t="str">
        <f>'RAW MONTHLY'!C578</f>
        <v>ROM 33KV</v>
      </c>
      <c r="C578" s="5" t="str">
        <f t="shared" si="72"/>
        <v>1</v>
      </c>
      <c r="D578" s="5" t="str">
        <f>'RAW MONTHLY'!E578</f>
        <v>EDC F/O</v>
      </c>
      <c r="E578" s="5" t="str">
        <f t="shared" si="80"/>
        <v>EDC</v>
      </c>
      <c r="F578" s="233"/>
      <c r="G578" s="233"/>
      <c r="H578" s="17">
        <f t="shared" si="73"/>
        <v>0.31180555555555556</v>
      </c>
      <c r="I578" s="7">
        <f>'RAW MONTHLY'!H578</f>
        <v>0.31180555555555556</v>
      </c>
      <c r="J578" s="8">
        <f>'RAW MONTHLY'!I578</f>
        <v>0.45</v>
      </c>
      <c r="K578" s="235">
        <f t="shared" si="74"/>
        <v>0.45</v>
      </c>
      <c r="L578" s="16">
        <f t="shared" si="75"/>
        <v>3.3166666666666664</v>
      </c>
      <c r="M578" s="16">
        <f t="shared" si="76"/>
        <v>0</v>
      </c>
      <c r="N578" s="236" t="str">
        <f t="shared" si="77"/>
        <v>0</v>
      </c>
      <c r="O578" s="16">
        <f>'RAW MONTHLY'!K578</f>
        <v>0</v>
      </c>
      <c r="P578" s="16" t="str">
        <f t="shared" si="78"/>
        <v>1</v>
      </c>
      <c r="Q578" s="241">
        <f>'RAW MONTHLY'!L578</f>
        <v>14</v>
      </c>
      <c r="R578" s="262"/>
      <c r="S578" s="242">
        <f t="shared" si="79"/>
        <v>46.43333333333333</v>
      </c>
      <c r="T578" s="20"/>
    </row>
    <row r="579" spans="1:20" ht="30" customHeight="1">
      <c r="A579" s="229" t="str">
        <f>'RAW MONTHLY'!A579</f>
        <v>26/2/2021</v>
      </c>
      <c r="B579" s="230" t="str">
        <f>'RAW MONTHLY'!C579</f>
        <v>ROM 33KV</v>
      </c>
      <c r="C579" s="5" t="str">
        <f t="shared" si="72"/>
        <v>1</v>
      </c>
      <c r="D579" s="5" t="str">
        <f>'RAW MONTHLY'!E579</f>
        <v>EDC P/O</v>
      </c>
      <c r="E579" s="5" t="str">
        <f t="shared" si="80"/>
        <v>EDC</v>
      </c>
      <c r="F579" s="233"/>
      <c r="G579" s="233"/>
      <c r="H579" s="17">
        <f t="shared" si="73"/>
        <v>0.51874999999999993</v>
      </c>
      <c r="I579" s="7">
        <f>'RAW MONTHLY'!H579</f>
        <v>0.51874999999999993</v>
      </c>
      <c r="J579" s="8">
        <f>'RAW MONTHLY'!I579</f>
        <v>0.67708333333333337</v>
      </c>
      <c r="K579" s="235">
        <f t="shared" si="74"/>
        <v>0.67708333333333337</v>
      </c>
      <c r="L579" s="16">
        <f t="shared" si="75"/>
        <v>3.8</v>
      </c>
      <c r="M579" s="16">
        <f t="shared" si="76"/>
        <v>0</v>
      </c>
      <c r="N579" s="236" t="str">
        <f t="shared" si="77"/>
        <v>0</v>
      </c>
      <c r="O579" s="16">
        <f>'RAW MONTHLY'!K579</f>
        <v>0</v>
      </c>
      <c r="P579" s="16" t="str">
        <f t="shared" si="78"/>
        <v>1</v>
      </c>
      <c r="Q579" s="241">
        <f>'RAW MONTHLY'!L579</f>
        <v>14</v>
      </c>
      <c r="R579" s="262"/>
      <c r="S579" s="242">
        <f t="shared" si="79"/>
        <v>53.199999999999996</v>
      </c>
      <c r="T579" s="20"/>
    </row>
    <row r="580" spans="1:20" ht="30" customHeight="1">
      <c r="A580" s="229">
        <f>'RAW MONTHLY'!A580</f>
        <v>44252</v>
      </c>
      <c r="B580" s="230" t="str">
        <f>'RAW MONTHLY'!C580</f>
        <v>T-2A 15MVA @JERICHO</v>
      </c>
      <c r="C580" s="5" t="str">
        <f t="shared" si="72"/>
        <v/>
      </c>
      <c r="D580" s="5" t="str">
        <f>'RAW MONTHLY'!E580</f>
        <v>EDC F/O</v>
      </c>
      <c r="E580" s="5" t="str">
        <f t="shared" si="80"/>
        <v>EDC</v>
      </c>
      <c r="F580" s="233"/>
      <c r="G580" s="233"/>
      <c r="H580" s="17">
        <f t="shared" si="73"/>
        <v>0</v>
      </c>
      <c r="I580" s="7">
        <f>'RAW MONTHLY'!H580</f>
        <v>0</v>
      </c>
      <c r="J580" s="8">
        <f>'RAW MONTHLY'!I580</f>
        <v>0.99930555555555556</v>
      </c>
      <c r="K580" s="235">
        <f t="shared" si="74"/>
        <v>0.99930555555555556</v>
      </c>
      <c r="L580" s="16">
        <f t="shared" si="75"/>
        <v>23.983333333333334</v>
      </c>
      <c r="M580" s="16">
        <f t="shared" si="76"/>
        <v>9</v>
      </c>
      <c r="N580" s="236" t="str">
        <f t="shared" si="77"/>
        <v>9</v>
      </c>
      <c r="O580" s="16">
        <f>'RAW MONTHLY'!K580</f>
        <v>9</v>
      </c>
      <c r="P580" s="16" t="str">
        <f t="shared" si="78"/>
        <v>0</v>
      </c>
      <c r="Q580" s="241">
        <f>'RAW MONTHLY'!L580</f>
        <v>2536</v>
      </c>
      <c r="R580" s="5"/>
      <c r="S580" s="242">
        <f t="shared" si="79"/>
        <v>0</v>
      </c>
      <c r="T580" s="37"/>
    </row>
    <row r="581" spans="1:20" ht="30" customHeight="1">
      <c r="A581" s="229">
        <f>'RAW MONTHLY'!A581</f>
        <v>44252</v>
      </c>
      <c r="B581" s="230" t="str">
        <f>'RAW MONTHLY'!C581</f>
        <v>APETE 33KV</v>
      </c>
      <c r="C581" s="5" t="str">
        <f t="shared" si="72"/>
        <v/>
      </c>
      <c r="D581" s="5" t="str">
        <f>'RAW MONTHLY'!E581</f>
        <v>EDC L/S</v>
      </c>
      <c r="E581" s="5" t="str">
        <f t="shared" si="80"/>
        <v>L/S</v>
      </c>
      <c r="F581" s="6"/>
      <c r="G581" s="6"/>
      <c r="H581" s="17">
        <f t="shared" si="73"/>
        <v>0</v>
      </c>
      <c r="I581" s="7">
        <f>'RAW MONTHLY'!H581</f>
        <v>0</v>
      </c>
      <c r="J581" s="8">
        <f>'RAW MONTHLY'!I581</f>
        <v>0.99930555555555556</v>
      </c>
      <c r="K581" s="235">
        <f t="shared" si="74"/>
        <v>0.99930555555555556</v>
      </c>
      <c r="L581" s="16">
        <f t="shared" si="75"/>
        <v>23.983333333333334</v>
      </c>
      <c r="M581" s="16">
        <f t="shared" si="76"/>
        <v>6</v>
      </c>
      <c r="N581" s="236" t="str">
        <f t="shared" si="77"/>
        <v>6</v>
      </c>
      <c r="O581" s="16">
        <f>'RAW MONTHLY'!K581</f>
        <v>6</v>
      </c>
      <c r="P581" s="16" t="str">
        <f t="shared" si="78"/>
        <v>0</v>
      </c>
      <c r="Q581" s="241">
        <f>'RAW MONTHLY'!L581</f>
        <v>9306</v>
      </c>
      <c r="R581" s="248"/>
      <c r="S581" s="242">
        <f t="shared" si="79"/>
        <v>0</v>
      </c>
      <c r="T581" s="30"/>
    </row>
    <row r="582" spans="1:20" ht="30" customHeight="1">
      <c r="A582" s="229">
        <f>'RAW MONTHLY'!A582</f>
        <v>44253</v>
      </c>
      <c r="B582" s="230" t="str">
        <f>'RAW MONTHLY'!C582</f>
        <v>MINISTER 33KV</v>
      </c>
      <c r="C582" s="5" t="str">
        <f t="shared" ref="C582:C645" si="81">IF(H582&gt;=0.0001,"1","")</f>
        <v>1</v>
      </c>
      <c r="D582" s="5" t="str">
        <f>'RAW MONTHLY'!E582</f>
        <v>EDC L/S</v>
      </c>
      <c r="E582" s="5" t="str">
        <f t="shared" si="80"/>
        <v>L/S</v>
      </c>
      <c r="F582" s="6"/>
      <c r="G582" s="6"/>
      <c r="H582" s="17">
        <f t="shared" ref="H582:H645" si="82">I582</f>
        <v>0.66249999999999998</v>
      </c>
      <c r="I582" s="7">
        <f>'RAW MONTHLY'!H582</f>
        <v>0.66249999999999998</v>
      </c>
      <c r="J582" s="8">
        <f>'RAW MONTHLY'!I582</f>
        <v>0.96319444444444446</v>
      </c>
      <c r="K582" s="235">
        <f t="shared" ref="K582:K645" si="83">J582</f>
        <v>0.96319444444444446</v>
      </c>
      <c r="L582" s="16">
        <f t="shared" ref="L582:L645" si="84">TEXT(J582-I582,"h:mm")*24</f>
        <v>7.2166666666666668</v>
      </c>
      <c r="M582" s="16">
        <f t="shared" ref="M582:M645" si="85">N582*1</f>
        <v>4.8611111111111103E-3</v>
      </c>
      <c r="N582" s="236" t="str">
        <f t="shared" ref="N582:N645" si="86">SUBSTITUTE(O582,"MW","")</f>
        <v>0.00486111111111111</v>
      </c>
      <c r="O582" s="16">
        <f>'RAW MONTHLY'!K582</f>
        <v>4.8611111111111112E-3</v>
      </c>
      <c r="P582" s="16" t="str">
        <f t="shared" ref="P582:P645" si="87">IF(K582&gt;=0.99,"0","1")</f>
        <v>1</v>
      </c>
      <c r="Q582" s="241">
        <f>'RAW MONTHLY'!L582</f>
        <v>1</v>
      </c>
      <c r="R582" s="248"/>
      <c r="S582" s="242">
        <f t="shared" ref="S582:S645" si="88">Q582*L582*P582</f>
        <v>7.2166666666666668</v>
      </c>
      <c r="T582" s="30"/>
    </row>
    <row r="583" spans="1:20" ht="30" customHeight="1">
      <c r="A583" s="229" t="str">
        <f>'RAW MONTHLY'!A583</f>
        <v>26/2/2021</v>
      </c>
      <c r="B583" s="230" t="str">
        <f>'RAW MONTHLY'!C583</f>
        <v>ERUWA TOWN 33KV FDR</v>
      </c>
      <c r="C583" s="5" t="str">
        <f t="shared" si="81"/>
        <v/>
      </c>
      <c r="D583" s="5" t="str">
        <f>'RAW MONTHLY'!E583</f>
        <v>TCN/L/S</v>
      </c>
      <c r="E583" s="5" t="str">
        <f t="shared" ref="E583:E646" si="89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E/F","EDC",IF(D583="TCN/L/S","L/S"))))))))))))))))))))))</f>
        <v>L/S</v>
      </c>
      <c r="F583" s="6"/>
      <c r="G583" s="6"/>
      <c r="H583" s="17">
        <f t="shared" si="82"/>
        <v>0</v>
      </c>
      <c r="I583" s="7">
        <f>'RAW MONTHLY'!H583</f>
        <v>0</v>
      </c>
      <c r="J583" s="8">
        <f>'RAW MONTHLY'!I583</f>
        <v>0.3840277777777778</v>
      </c>
      <c r="K583" s="235">
        <f t="shared" si="83"/>
        <v>0.3840277777777778</v>
      </c>
      <c r="L583" s="16">
        <f t="shared" si="84"/>
        <v>9.2166666666666668</v>
      </c>
      <c r="M583" s="16">
        <f t="shared" si="85"/>
        <v>0</v>
      </c>
      <c r="N583" s="236" t="str">
        <f t="shared" si="86"/>
        <v>0</v>
      </c>
      <c r="O583" s="16" t="str">
        <f>'RAW MONTHLY'!K583</f>
        <v>0MW</v>
      </c>
      <c r="P583" s="16" t="str">
        <f t="shared" si="87"/>
        <v>1</v>
      </c>
      <c r="Q583" s="241">
        <f>'RAW MONTHLY'!L583</f>
        <v>4000</v>
      </c>
      <c r="R583" s="248"/>
      <c r="S583" s="242">
        <f t="shared" si="88"/>
        <v>36866.666666666664</v>
      </c>
      <c r="T583" s="30"/>
    </row>
    <row r="584" spans="1:20" ht="30" customHeight="1">
      <c r="A584" s="229" t="str">
        <f>'RAW MONTHLY'!A584</f>
        <v>26/2/2021</v>
      </c>
      <c r="B584" s="230" t="str">
        <f>'RAW MONTHLY'!C584</f>
        <v>OMI ADIO 33KV FDR</v>
      </c>
      <c r="C584" s="5" t="str">
        <f t="shared" si="81"/>
        <v/>
      </c>
      <c r="D584" s="5" t="str">
        <f>'RAW MONTHLY'!E584</f>
        <v>TCN/L/S</v>
      </c>
      <c r="E584" s="5" t="str">
        <f t="shared" si="89"/>
        <v>L/S</v>
      </c>
      <c r="F584" s="6"/>
      <c r="G584" s="6"/>
      <c r="H584" s="17">
        <f t="shared" si="82"/>
        <v>0</v>
      </c>
      <c r="I584" s="7">
        <f>'RAW MONTHLY'!H584</f>
        <v>0</v>
      </c>
      <c r="J584" s="8">
        <f>'RAW MONTHLY'!I584</f>
        <v>0.12847222222222224</v>
      </c>
      <c r="K584" s="235">
        <f t="shared" si="83"/>
        <v>0.12847222222222224</v>
      </c>
      <c r="L584" s="16">
        <f t="shared" si="84"/>
        <v>3.0833333333333339</v>
      </c>
      <c r="M584" s="16">
        <f t="shared" si="85"/>
        <v>0</v>
      </c>
      <c r="N584" s="236" t="str">
        <f t="shared" si="86"/>
        <v>0</v>
      </c>
      <c r="O584" s="16" t="str">
        <f>'RAW MONTHLY'!K584</f>
        <v>0MW</v>
      </c>
      <c r="P584" s="16" t="str">
        <f t="shared" si="87"/>
        <v>1</v>
      </c>
      <c r="Q584" s="241">
        <f>'RAW MONTHLY'!L584</f>
        <v>9634</v>
      </c>
      <c r="R584" s="248"/>
      <c r="S584" s="242">
        <f t="shared" si="88"/>
        <v>29704.833333333339</v>
      </c>
      <c r="T584" s="37"/>
    </row>
    <row r="585" spans="1:20" ht="30" customHeight="1">
      <c r="A585" s="229" t="str">
        <f>'RAW MONTHLY'!A585</f>
        <v>26/2/2021</v>
      </c>
      <c r="B585" s="230" t="str">
        <f>'RAW MONTHLY'!C585</f>
        <v>OMI ADIO 33KV FDR</v>
      </c>
      <c r="C585" s="5" t="str">
        <f t="shared" si="81"/>
        <v>1</v>
      </c>
      <c r="D585" s="5" t="str">
        <f>'RAW MONTHLY'!E585</f>
        <v>EDC/E/F</v>
      </c>
      <c r="E585" s="5" t="str">
        <f t="shared" si="89"/>
        <v>EDC</v>
      </c>
      <c r="F585" s="5"/>
      <c r="G585" s="5"/>
      <c r="H585" s="17">
        <f t="shared" si="82"/>
        <v>0.30486111111111108</v>
      </c>
      <c r="I585" s="7">
        <f>'RAW MONTHLY'!H585</f>
        <v>0.30486111111111108</v>
      </c>
      <c r="J585" s="8">
        <f>'RAW MONTHLY'!I585</f>
        <v>0.34027777777777773</v>
      </c>
      <c r="K585" s="235">
        <f t="shared" si="83"/>
        <v>0.34027777777777773</v>
      </c>
      <c r="L585" s="16">
        <f t="shared" si="84"/>
        <v>0.85</v>
      </c>
      <c r="M585" s="16">
        <f t="shared" si="85"/>
        <v>9.3000000000000007</v>
      </c>
      <c r="N585" s="236" t="str">
        <f t="shared" si="86"/>
        <v>9.3</v>
      </c>
      <c r="O585" s="16" t="str">
        <f>'RAW MONTHLY'!K585</f>
        <v>9.3MW</v>
      </c>
      <c r="P585" s="16" t="str">
        <f t="shared" si="87"/>
        <v>1</v>
      </c>
      <c r="Q585" s="241">
        <f>'RAW MONTHLY'!L585</f>
        <v>9634</v>
      </c>
      <c r="R585" s="249"/>
      <c r="S585" s="242">
        <f t="shared" si="88"/>
        <v>8188.9</v>
      </c>
      <c r="T585" s="30"/>
    </row>
    <row r="586" spans="1:20" ht="30" customHeight="1">
      <c r="A586" s="229" t="str">
        <f>'RAW MONTHLY'!A586</f>
        <v>26/2/2021</v>
      </c>
      <c r="B586" s="230" t="str">
        <f>'RAW MONTHLY'!C586</f>
        <v>OMI ADIO 33KV FDR</v>
      </c>
      <c r="C586" s="5" t="str">
        <f t="shared" si="81"/>
        <v>1</v>
      </c>
      <c r="D586" s="5" t="str">
        <f>'RAW MONTHLY'!E586</f>
        <v>TCN/L/S</v>
      </c>
      <c r="E586" s="5" t="str">
        <f t="shared" si="89"/>
        <v>L/S</v>
      </c>
      <c r="F586" s="5"/>
      <c r="G586" s="5"/>
      <c r="H586" s="17">
        <f t="shared" si="82"/>
        <v>0.37638888888888888</v>
      </c>
      <c r="I586" s="7">
        <f>'RAW MONTHLY'!H586</f>
        <v>0.37638888888888888</v>
      </c>
      <c r="J586" s="8">
        <f>'RAW MONTHLY'!I586</f>
        <v>0.59375</v>
      </c>
      <c r="K586" s="235">
        <f t="shared" si="83"/>
        <v>0.59375</v>
      </c>
      <c r="L586" s="16">
        <f t="shared" si="84"/>
        <v>5.2166666666666668</v>
      </c>
      <c r="M586" s="16">
        <f t="shared" si="85"/>
        <v>8.3000000000000007</v>
      </c>
      <c r="N586" s="236" t="str">
        <f t="shared" si="86"/>
        <v>8.3</v>
      </c>
      <c r="O586" s="16" t="str">
        <f>'RAW MONTHLY'!K586</f>
        <v>8.3MW</v>
      </c>
      <c r="P586" s="16" t="str">
        <f t="shared" si="87"/>
        <v>1</v>
      </c>
      <c r="Q586" s="241">
        <f>'RAW MONTHLY'!L586</f>
        <v>4010</v>
      </c>
      <c r="R586" s="249"/>
      <c r="S586" s="242">
        <f t="shared" si="88"/>
        <v>20918.833333333332</v>
      </c>
      <c r="T586" s="30"/>
    </row>
    <row r="587" spans="1:20" ht="30" customHeight="1">
      <c r="A587" s="229" t="str">
        <f>'RAW MONTHLY'!A587</f>
        <v>26/2/2021</v>
      </c>
      <c r="B587" s="230" t="str">
        <f>'RAW MONTHLY'!C587</f>
        <v>ERUWA TOWN 33KV FDR</v>
      </c>
      <c r="C587" s="5" t="str">
        <f t="shared" si="81"/>
        <v>1</v>
      </c>
      <c r="D587" s="5" t="str">
        <f>'RAW MONTHLY'!E587</f>
        <v>TCN/L/S</v>
      </c>
      <c r="E587" s="5" t="str">
        <f t="shared" si="89"/>
        <v>L/S</v>
      </c>
      <c r="F587" s="5"/>
      <c r="G587" s="5"/>
      <c r="H587" s="17">
        <f t="shared" si="82"/>
        <v>0.57291666666666663</v>
      </c>
      <c r="I587" s="7">
        <f>'RAW MONTHLY'!H587</f>
        <v>0.57291666666666663</v>
      </c>
      <c r="J587" s="8">
        <f>'RAW MONTHLY'!I587</f>
        <v>0.99930555555555556</v>
      </c>
      <c r="K587" s="235">
        <f t="shared" si="83"/>
        <v>0.99930555555555556</v>
      </c>
      <c r="L587" s="16">
        <f t="shared" si="84"/>
        <v>10.233333333333333</v>
      </c>
      <c r="M587" s="16">
        <f t="shared" si="85"/>
        <v>8</v>
      </c>
      <c r="N587" s="236" t="str">
        <f t="shared" si="86"/>
        <v>8</v>
      </c>
      <c r="O587" s="16" t="str">
        <f>'RAW MONTHLY'!K587</f>
        <v>8MW</v>
      </c>
      <c r="P587" s="16" t="str">
        <f t="shared" si="87"/>
        <v>0</v>
      </c>
      <c r="Q587" s="241">
        <f>'RAW MONTHLY'!L587</f>
        <v>0</v>
      </c>
      <c r="R587" s="249"/>
      <c r="S587" s="242">
        <f t="shared" si="88"/>
        <v>0</v>
      </c>
      <c r="T587" s="30"/>
    </row>
    <row r="588" spans="1:20" ht="30" customHeight="1">
      <c r="A588" s="229" t="str">
        <f>'RAW MONTHLY'!A588</f>
        <v>26/2/2021</v>
      </c>
      <c r="B588" s="230" t="str">
        <f>'RAW MONTHLY'!C588</f>
        <v>OMI ADIO 33KV FDR</v>
      </c>
      <c r="C588" s="5" t="str">
        <f t="shared" si="81"/>
        <v>1</v>
      </c>
      <c r="D588" s="5" t="str">
        <f>'RAW MONTHLY'!E588</f>
        <v>TCN/L/S</v>
      </c>
      <c r="E588" s="5" t="str">
        <f t="shared" si="89"/>
        <v>L/S</v>
      </c>
      <c r="F588" s="5"/>
      <c r="G588" s="5"/>
      <c r="H588" s="17">
        <f t="shared" si="82"/>
        <v>0.78819444444444453</v>
      </c>
      <c r="I588" s="7">
        <f>'RAW MONTHLY'!H588</f>
        <v>0.78819444444444453</v>
      </c>
      <c r="J588" s="8">
        <f>'RAW MONTHLY'!I588</f>
        <v>0.92013888888888884</v>
      </c>
      <c r="K588" s="235">
        <f t="shared" si="83"/>
        <v>0.92013888888888884</v>
      </c>
      <c r="L588" s="16">
        <f t="shared" si="84"/>
        <v>3.166666666666667</v>
      </c>
      <c r="M588" s="16">
        <f t="shared" si="85"/>
        <v>1.5</v>
      </c>
      <c r="N588" s="236" t="str">
        <f t="shared" si="86"/>
        <v>1.5</v>
      </c>
      <c r="O588" s="16" t="str">
        <f>'RAW MONTHLY'!K588</f>
        <v>1.5MW</v>
      </c>
      <c r="P588" s="16" t="str">
        <f t="shared" si="87"/>
        <v>1</v>
      </c>
      <c r="Q588" s="241">
        <f>'RAW MONTHLY'!L588</f>
        <v>9634</v>
      </c>
      <c r="R588" s="5"/>
      <c r="S588" s="242">
        <f t="shared" si="88"/>
        <v>30507.666666666668</v>
      </c>
      <c r="T588" s="30"/>
    </row>
    <row r="589" spans="1:20" ht="30" customHeight="1">
      <c r="A589" s="229" t="str">
        <f>'RAW MONTHLY'!A589</f>
        <v>27/2/2021</v>
      </c>
      <c r="B589" s="230" t="str">
        <f>'RAW MONTHLY'!C589</f>
        <v>INDUSTRIAL 33KV</v>
      </c>
      <c r="C589" s="5" t="str">
        <f t="shared" si="81"/>
        <v>1</v>
      </c>
      <c r="D589" s="5" t="str">
        <f>'RAW MONTHLY'!E589</f>
        <v>EDC F/O</v>
      </c>
      <c r="E589" s="5" t="str">
        <f t="shared" si="89"/>
        <v>EDC</v>
      </c>
      <c r="F589" s="5"/>
      <c r="G589" s="5"/>
      <c r="H589" s="17">
        <f t="shared" si="82"/>
        <v>0.20694444444444446</v>
      </c>
      <c r="I589" s="7">
        <f>'RAW MONTHLY'!H589</f>
        <v>0.20694444444444446</v>
      </c>
      <c r="J589" s="8">
        <f>'RAW MONTHLY'!I589</f>
        <v>0.71666666666666667</v>
      </c>
      <c r="K589" s="235">
        <f t="shared" si="83"/>
        <v>0.71666666666666667</v>
      </c>
      <c r="L589" s="16">
        <f t="shared" si="84"/>
        <v>12.233333333333333</v>
      </c>
      <c r="M589" s="16">
        <f t="shared" si="85"/>
        <v>4</v>
      </c>
      <c r="N589" s="236" t="str">
        <f t="shared" si="86"/>
        <v>4</v>
      </c>
      <c r="O589" s="16">
        <f>'RAW MONTHLY'!K589</f>
        <v>4</v>
      </c>
      <c r="P589" s="16" t="str">
        <f t="shared" si="87"/>
        <v>1</v>
      </c>
      <c r="Q589" s="241">
        <f>'RAW MONTHLY'!L589</f>
        <v>25</v>
      </c>
      <c r="R589" s="5"/>
      <c r="S589" s="242">
        <f t="shared" si="88"/>
        <v>305.83333333333331</v>
      </c>
      <c r="T589" s="37"/>
    </row>
    <row r="590" spans="1:20" ht="30" customHeight="1">
      <c r="A590" s="229" t="str">
        <f>'RAW MONTHLY'!A590</f>
        <v>27/2/2021</v>
      </c>
      <c r="B590" s="230" t="str">
        <f>'RAW MONTHLY'!C590</f>
        <v>OLUYOLE 33KV</v>
      </c>
      <c r="C590" s="5" t="str">
        <f t="shared" si="81"/>
        <v>1</v>
      </c>
      <c r="D590" s="5" t="str">
        <f>'RAW MONTHLY'!E590</f>
        <v>EDC F/O</v>
      </c>
      <c r="E590" s="5" t="str">
        <f t="shared" si="89"/>
        <v>EDC</v>
      </c>
      <c r="F590" s="6"/>
      <c r="G590" s="5"/>
      <c r="H590" s="17">
        <f t="shared" si="82"/>
        <v>0.30694444444444441</v>
      </c>
      <c r="I590" s="7">
        <f>'RAW MONTHLY'!H590</f>
        <v>0.30694444444444441</v>
      </c>
      <c r="J590" s="8">
        <f>'RAW MONTHLY'!I590</f>
        <v>0.31388888888888888</v>
      </c>
      <c r="K590" s="235">
        <f t="shared" si="83"/>
        <v>0.31388888888888888</v>
      </c>
      <c r="L590" s="16">
        <f t="shared" si="84"/>
        <v>0.16666666666666666</v>
      </c>
      <c r="M590" s="16">
        <f t="shared" si="85"/>
        <v>14</v>
      </c>
      <c r="N590" s="236" t="str">
        <f t="shared" si="86"/>
        <v>14</v>
      </c>
      <c r="O590" s="16">
        <f>'RAW MONTHLY'!K590</f>
        <v>14</v>
      </c>
      <c r="P590" s="16" t="str">
        <f t="shared" si="87"/>
        <v>1</v>
      </c>
      <c r="Q590" s="241">
        <f>'RAW MONTHLY'!L590</f>
        <v>14</v>
      </c>
      <c r="R590" s="5"/>
      <c r="S590" s="242">
        <f t="shared" si="88"/>
        <v>2.333333333333333</v>
      </c>
      <c r="T590" s="30"/>
    </row>
    <row r="591" spans="1:20" ht="30" customHeight="1">
      <c r="A591" s="229" t="str">
        <f>'RAW MONTHLY'!A591</f>
        <v>27/2/2021</v>
      </c>
      <c r="B591" s="230" t="str">
        <f>'RAW MONTHLY'!C591</f>
        <v>INTERCHANGE 33KV</v>
      </c>
      <c r="C591" s="5" t="str">
        <f t="shared" si="81"/>
        <v>1</v>
      </c>
      <c r="D591" s="5" t="str">
        <f>'RAW MONTHLY'!E591</f>
        <v>EDC F/O</v>
      </c>
      <c r="E591" s="5" t="str">
        <f t="shared" si="89"/>
        <v>EDC</v>
      </c>
      <c r="F591" s="6"/>
      <c r="G591" s="5"/>
      <c r="H591" s="17">
        <f t="shared" si="82"/>
        <v>0.3430555555555555</v>
      </c>
      <c r="I591" s="7">
        <f>'RAW MONTHLY'!H591</f>
        <v>0.3430555555555555</v>
      </c>
      <c r="J591" s="8">
        <f>'RAW MONTHLY'!I591</f>
        <v>0.71944444444444444</v>
      </c>
      <c r="K591" s="235">
        <f t="shared" si="83"/>
        <v>0.71944444444444444</v>
      </c>
      <c r="L591" s="16">
        <f t="shared" si="84"/>
        <v>9.0333333333333332</v>
      </c>
      <c r="M591" s="16">
        <f t="shared" si="85"/>
        <v>15</v>
      </c>
      <c r="N591" s="236" t="str">
        <f t="shared" si="86"/>
        <v>15</v>
      </c>
      <c r="O591" s="16">
        <f>'RAW MONTHLY'!K591</f>
        <v>15</v>
      </c>
      <c r="P591" s="16" t="str">
        <f t="shared" si="87"/>
        <v>1</v>
      </c>
      <c r="Q591" s="241">
        <f>'RAW MONTHLY'!L591</f>
        <v>492</v>
      </c>
      <c r="R591" s="246"/>
      <c r="S591" s="242">
        <f t="shared" si="88"/>
        <v>4444.3999999999996</v>
      </c>
      <c r="T591" s="27"/>
    </row>
    <row r="592" spans="1:20" ht="30" customHeight="1">
      <c r="A592" s="229" t="str">
        <f>'RAW MONTHLY'!A592</f>
        <v>27/2/2021</v>
      </c>
      <c r="B592" s="230" t="str">
        <f>'RAW MONTHLY'!C592</f>
        <v>OLUYOLE 33KV</v>
      </c>
      <c r="C592" s="5" t="str">
        <f t="shared" si="81"/>
        <v>1</v>
      </c>
      <c r="D592" s="5" t="str">
        <f>'RAW MONTHLY'!E592</f>
        <v>EDC F/O</v>
      </c>
      <c r="E592" s="5" t="str">
        <f t="shared" si="89"/>
        <v>EDC</v>
      </c>
      <c r="F592" s="233"/>
      <c r="G592" s="233"/>
      <c r="H592" s="17">
        <f t="shared" si="82"/>
        <v>0.44236111111111115</v>
      </c>
      <c r="I592" s="7">
        <f>'RAW MONTHLY'!H592</f>
        <v>0.44236111111111115</v>
      </c>
      <c r="J592" s="8">
        <f>'RAW MONTHLY'!I592</f>
        <v>0.45555555555555555</v>
      </c>
      <c r="K592" s="235">
        <f t="shared" si="83"/>
        <v>0.45555555555555555</v>
      </c>
      <c r="L592" s="16">
        <f t="shared" si="84"/>
        <v>0.31666666666666665</v>
      </c>
      <c r="M592" s="16">
        <f t="shared" si="85"/>
        <v>16</v>
      </c>
      <c r="N592" s="236" t="str">
        <f t="shared" si="86"/>
        <v>16</v>
      </c>
      <c r="O592" s="16">
        <f>'RAW MONTHLY'!K592</f>
        <v>16</v>
      </c>
      <c r="P592" s="16" t="str">
        <f t="shared" si="87"/>
        <v>1</v>
      </c>
      <c r="Q592" s="241">
        <f>'RAW MONTHLY'!L592</f>
        <v>14</v>
      </c>
      <c r="R592" s="241"/>
      <c r="S592" s="242">
        <f t="shared" si="88"/>
        <v>4.4333333333333336</v>
      </c>
      <c r="T592" s="27"/>
    </row>
    <row r="593" spans="1:20" ht="30" customHeight="1">
      <c r="A593" s="229" t="str">
        <f>'RAW MONTHLY'!A593</f>
        <v>27/2/2021</v>
      </c>
      <c r="B593" s="230" t="str">
        <f>'RAW MONTHLY'!C593</f>
        <v>LIBERTY 33KV</v>
      </c>
      <c r="C593" s="5" t="str">
        <f t="shared" si="81"/>
        <v>1</v>
      </c>
      <c r="D593" s="5" t="str">
        <f>'RAW MONTHLY'!E593</f>
        <v>EDC F/O</v>
      </c>
      <c r="E593" s="5" t="str">
        <f t="shared" si="89"/>
        <v>EDC</v>
      </c>
      <c r="F593" s="233"/>
      <c r="G593" s="233"/>
      <c r="H593" s="17">
        <f t="shared" si="82"/>
        <v>0.54375000000000007</v>
      </c>
      <c r="I593" s="7">
        <f>'RAW MONTHLY'!H593</f>
        <v>0.54375000000000007</v>
      </c>
      <c r="J593" s="8">
        <f>'RAW MONTHLY'!I593</f>
        <v>0.54722222222222217</v>
      </c>
      <c r="K593" s="235">
        <f t="shared" si="83"/>
        <v>0.54722222222222217</v>
      </c>
      <c r="L593" s="16">
        <f t="shared" si="84"/>
        <v>8.3333333333333329E-2</v>
      </c>
      <c r="M593" s="16">
        <f t="shared" si="85"/>
        <v>5</v>
      </c>
      <c r="N593" s="236" t="str">
        <f t="shared" si="86"/>
        <v>5</v>
      </c>
      <c r="O593" s="16">
        <f>'RAW MONTHLY'!K593</f>
        <v>5</v>
      </c>
      <c r="P593" s="16" t="str">
        <f t="shared" si="87"/>
        <v>1</v>
      </c>
      <c r="Q593" s="241">
        <f>'RAW MONTHLY'!L593</f>
        <v>11</v>
      </c>
      <c r="R593" s="241"/>
      <c r="S593" s="242">
        <f t="shared" si="88"/>
        <v>0.91666666666666663</v>
      </c>
      <c r="T593" s="29"/>
    </row>
    <row r="594" spans="1:20" ht="30" customHeight="1">
      <c r="A594" s="229" t="str">
        <f>'RAW MONTHLY'!A594</f>
        <v>27/2/2021</v>
      </c>
      <c r="B594" s="230" t="str">
        <f>'RAW MONTHLY'!C594</f>
        <v>LIBERTY 33KV</v>
      </c>
      <c r="C594" s="5" t="str">
        <f t="shared" si="81"/>
        <v>1</v>
      </c>
      <c r="D594" s="5" t="str">
        <f>'RAW MONTHLY'!E594</f>
        <v>EDC F/O</v>
      </c>
      <c r="E594" s="5" t="str">
        <f t="shared" si="89"/>
        <v>EDC</v>
      </c>
      <c r="F594" s="6"/>
      <c r="G594" s="5"/>
      <c r="H594" s="17">
        <f t="shared" si="82"/>
        <v>0.60486111111111118</v>
      </c>
      <c r="I594" s="7">
        <f>'RAW MONTHLY'!H594</f>
        <v>0.60486111111111118</v>
      </c>
      <c r="J594" s="8">
        <f>'RAW MONTHLY'!I594</f>
        <v>0.61319444444444449</v>
      </c>
      <c r="K594" s="235">
        <f t="shared" si="83"/>
        <v>0.61319444444444449</v>
      </c>
      <c r="L594" s="16">
        <f t="shared" si="84"/>
        <v>0.2</v>
      </c>
      <c r="M594" s="16">
        <f t="shared" si="85"/>
        <v>9</v>
      </c>
      <c r="N594" s="236" t="str">
        <f t="shared" si="86"/>
        <v>9</v>
      </c>
      <c r="O594" s="16">
        <f>'RAW MONTHLY'!K594</f>
        <v>9</v>
      </c>
      <c r="P594" s="16" t="str">
        <f t="shared" si="87"/>
        <v>1</v>
      </c>
      <c r="Q594" s="241">
        <f>'RAW MONTHLY'!L594</f>
        <v>11</v>
      </c>
      <c r="R594" s="241"/>
      <c r="S594" s="242">
        <f t="shared" si="88"/>
        <v>2.2000000000000002</v>
      </c>
      <c r="T594" s="42"/>
    </row>
    <row r="595" spans="1:20" ht="30" customHeight="1">
      <c r="A595" s="229" t="str">
        <f>'RAW MONTHLY'!A595</f>
        <v>27/2/2021</v>
      </c>
      <c r="B595" s="230" t="str">
        <f>'RAW MONTHLY'!C595</f>
        <v>EXPRESS 33KV</v>
      </c>
      <c r="C595" s="5" t="str">
        <f t="shared" si="81"/>
        <v>1</v>
      </c>
      <c r="D595" s="5" t="str">
        <f>'RAW MONTHLY'!E595</f>
        <v>EDC F/O</v>
      </c>
      <c r="E595" s="5" t="str">
        <f t="shared" si="89"/>
        <v>EDC</v>
      </c>
      <c r="F595" s="6"/>
      <c r="G595" s="6"/>
      <c r="H595" s="17">
        <f t="shared" si="82"/>
        <v>0.78125</v>
      </c>
      <c r="I595" s="7">
        <f>'RAW MONTHLY'!H595</f>
        <v>0.78125</v>
      </c>
      <c r="J595" s="8">
        <f>'RAW MONTHLY'!I595</f>
        <v>0.78888888888888886</v>
      </c>
      <c r="K595" s="235">
        <f t="shared" si="83"/>
        <v>0.78888888888888886</v>
      </c>
      <c r="L595" s="16">
        <f t="shared" si="84"/>
        <v>0.18333333333333332</v>
      </c>
      <c r="M595" s="16">
        <f t="shared" si="85"/>
        <v>12</v>
      </c>
      <c r="N595" s="236" t="str">
        <f t="shared" si="86"/>
        <v>12</v>
      </c>
      <c r="O595" s="16">
        <f>'RAW MONTHLY'!K595</f>
        <v>12</v>
      </c>
      <c r="P595" s="16" t="str">
        <f t="shared" si="87"/>
        <v>1</v>
      </c>
      <c r="Q595" s="241">
        <f>'RAW MONTHLY'!L595</f>
        <v>1</v>
      </c>
      <c r="R595" s="248"/>
      <c r="S595" s="242">
        <f t="shared" si="88"/>
        <v>0.18333333333333332</v>
      </c>
      <c r="T595" s="42"/>
    </row>
    <row r="596" spans="1:20" ht="30" customHeight="1">
      <c r="A596" s="229" t="str">
        <f>'RAW MONTHLY'!A596</f>
        <v>27/2/2021</v>
      </c>
      <c r="B596" s="230" t="str">
        <f>'RAW MONTHLY'!C596</f>
        <v>ROM 33KV</v>
      </c>
      <c r="C596" s="5" t="str">
        <f t="shared" si="81"/>
        <v>1</v>
      </c>
      <c r="D596" s="5" t="str">
        <f>'RAW MONTHLY'!E596</f>
        <v>EDC F/O</v>
      </c>
      <c r="E596" s="5" t="str">
        <f t="shared" si="89"/>
        <v>EDC</v>
      </c>
      <c r="F596" s="6"/>
      <c r="G596" s="6"/>
      <c r="H596" s="17">
        <f t="shared" si="82"/>
        <v>0.3430555555555555</v>
      </c>
      <c r="I596" s="7">
        <f>'RAW MONTHLY'!H596</f>
        <v>0.3430555555555555</v>
      </c>
      <c r="J596" s="8">
        <f>'RAW MONTHLY'!I596</f>
        <v>0.72916666666666663</v>
      </c>
      <c r="K596" s="235">
        <f t="shared" si="83"/>
        <v>0.72916666666666663</v>
      </c>
      <c r="L596" s="16">
        <f t="shared" si="84"/>
        <v>9.2666666666666675</v>
      </c>
      <c r="M596" s="16">
        <f t="shared" si="85"/>
        <v>0</v>
      </c>
      <c r="N596" s="236" t="str">
        <f t="shared" si="86"/>
        <v>0</v>
      </c>
      <c r="O596" s="16">
        <f>'RAW MONTHLY'!K596</f>
        <v>0</v>
      </c>
      <c r="P596" s="16" t="str">
        <f t="shared" si="87"/>
        <v>1</v>
      </c>
      <c r="Q596" s="241">
        <f>'RAW MONTHLY'!L596</f>
        <v>14</v>
      </c>
      <c r="R596" s="248"/>
      <c r="S596" s="242">
        <f t="shared" si="88"/>
        <v>129.73333333333335</v>
      </c>
      <c r="T596" s="20"/>
    </row>
    <row r="597" spans="1:20" ht="30" customHeight="1">
      <c r="A597" s="229">
        <f>'RAW MONTHLY'!A597</f>
        <v>44253</v>
      </c>
      <c r="B597" s="230" t="str">
        <f>'RAW MONTHLY'!C597</f>
        <v>T-2A 15MVA @JERICHO</v>
      </c>
      <c r="C597" s="5" t="str">
        <f t="shared" si="81"/>
        <v/>
      </c>
      <c r="D597" s="5" t="str">
        <f>'RAW MONTHLY'!E597</f>
        <v>EDC F/O</v>
      </c>
      <c r="E597" s="5" t="str">
        <f t="shared" si="89"/>
        <v>EDC</v>
      </c>
      <c r="F597" s="6"/>
      <c r="G597" s="6"/>
      <c r="H597" s="17">
        <f t="shared" si="82"/>
        <v>0</v>
      </c>
      <c r="I597" s="7">
        <f>'RAW MONTHLY'!H597</f>
        <v>0</v>
      </c>
      <c r="J597" s="8">
        <f>'RAW MONTHLY'!I597</f>
        <v>0.99930555555555556</v>
      </c>
      <c r="K597" s="235">
        <f t="shared" si="83"/>
        <v>0.99930555555555556</v>
      </c>
      <c r="L597" s="16">
        <f t="shared" si="84"/>
        <v>23.983333333333334</v>
      </c>
      <c r="M597" s="16">
        <f t="shared" si="85"/>
        <v>9</v>
      </c>
      <c r="N597" s="236" t="str">
        <f t="shared" si="86"/>
        <v>9</v>
      </c>
      <c r="O597" s="16">
        <f>'RAW MONTHLY'!K597</f>
        <v>9</v>
      </c>
      <c r="P597" s="16" t="str">
        <f t="shared" si="87"/>
        <v>0</v>
      </c>
      <c r="Q597" s="241">
        <f>'RAW MONTHLY'!L597</f>
        <v>2536</v>
      </c>
      <c r="R597" s="248"/>
      <c r="S597" s="242">
        <f t="shared" si="88"/>
        <v>0</v>
      </c>
      <c r="T597" s="20"/>
    </row>
    <row r="598" spans="1:20" ht="30" customHeight="1">
      <c r="A598" s="229">
        <f>'RAW MONTHLY'!A598</f>
        <v>44253</v>
      </c>
      <c r="B598" s="230" t="str">
        <f>'RAW MONTHLY'!C598</f>
        <v>APETE 33KV</v>
      </c>
      <c r="C598" s="5" t="str">
        <f t="shared" si="81"/>
        <v/>
      </c>
      <c r="D598" s="5" t="str">
        <f>'RAW MONTHLY'!E598</f>
        <v>EDC L/S</v>
      </c>
      <c r="E598" s="5" t="str">
        <f t="shared" si="89"/>
        <v>L/S</v>
      </c>
      <c r="F598" s="20"/>
      <c r="G598" s="20"/>
      <c r="H598" s="17">
        <f t="shared" si="82"/>
        <v>0</v>
      </c>
      <c r="I598" s="7">
        <f>'RAW MONTHLY'!H598</f>
        <v>0</v>
      </c>
      <c r="J598" s="8">
        <f>'RAW MONTHLY'!I598</f>
        <v>0.99930555555555556</v>
      </c>
      <c r="K598" s="235">
        <f t="shared" si="83"/>
        <v>0.99930555555555556</v>
      </c>
      <c r="L598" s="16">
        <f t="shared" si="84"/>
        <v>23.983333333333334</v>
      </c>
      <c r="M598" s="16">
        <f t="shared" si="85"/>
        <v>6</v>
      </c>
      <c r="N598" s="236" t="str">
        <f t="shared" si="86"/>
        <v>6</v>
      </c>
      <c r="O598" s="16">
        <f>'RAW MONTHLY'!K598</f>
        <v>6</v>
      </c>
      <c r="P598" s="16" t="str">
        <f t="shared" si="87"/>
        <v>0</v>
      </c>
      <c r="Q598" s="241">
        <f>'RAW MONTHLY'!L598</f>
        <v>9306</v>
      </c>
      <c r="R598" s="38"/>
      <c r="S598" s="242">
        <f t="shared" si="88"/>
        <v>0</v>
      </c>
    </row>
    <row r="599" spans="1:20" ht="30" customHeight="1">
      <c r="A599" s="229">
        <f>'RAW MONTHLY'!A599</f>
        <v>44253</v>
      </c>
      <c r="B599" s="230" t="str">
        <f>'RAW MONTHLY'!C599</f>
        <v>T-2B 15MVA @ JERICHO</v>
      </c>
      <c r="C599" s="5" t="str">
        <f t="shared" si="81"/>
        <v>1</v>
      </c>
      <c r="D599" s="5" t="str">
        <f>'RAW MONTHLY'!E599</f>
        <v>EDC P/O</v>
      </c>
      <c r="E599" s="5" t="str">
        <f t="shared" si="89"/>
        <v>EDC</v>
      </c>
      <c r="F599" s="20"/>
      <c r="G599" s="20"/>
      <c r="H599" s="17">
        <f t="shared" si="82"/>
        <v>0.4604166666666667</v>
      </c>
      <c r="I599" s="7">
        <f>'RAW MONTHLY'!H599</f>
        <v>0.4604166666666667</v>
      </c>
      <c r="J599" s="8">
        <f>'RAW MONTHLY'!I599</f>
        <v>0.59583333333333333</v>
      </c>
      <c r="K599" s="235">
        <f t="shared" si="83"/>
        <v>0.59583333333333333</v>
      </c>
      <c r="L599" s="16">
        <f t="shared" si="84"/>
        <v>3.25</v>
      </c>
      <c r="M599" s="16">
        <f t="shared" si="85"/>
        <v>6</v>
      </c>
      <c r="N599" s="236" t="str">
        <f t="shared" si="86"/>
        <v>6</v>
      </c>
      <c r="O599" s="16">
        <f>'RAW MONTHLY'!K599</f>
        <v>6</v>
      </c>
      <c r="P599" s="16" t="str">
        <f t="shared" si="87"/>
        <v>1</v>
      </c>
      <c r="Q599" s="241">
        <f>'RAW MONTHLY'!L599</f>
        <v>1</v>
      </c>
      <c r="R599" s="38"/>
      <c r="S599" s="242">
        <f t="shared" si="88"/>
        <v>3.25</v>
      </c>
    </row>
    <row r="600" spans="1:20" ht="30" customHeight="1">
      <c r="A600" s="229">
        <f>'RAW MONTHLY'!A600</f>
        <v>44254</v>
      </c>
      <c r="B600" s="230" t="str">
        <f>'RAW MONTHLY'!C600</f>
        <v>MINISTER 33KV</v>
      </c>
      <c r="C600" s="5" t="str">
        <f t="shared" si="81"/>
        <v>1</v>
      </c>
      <c r="D600" s="5" t="str">
        <f>'RAW MONTHLY'!E600</f>
        <v>EDC L/S</v>
      </c>
      <c r="E600" s="5" t="str">
        <f t="shared" si="89"/>
        <v>L/S</v>
      </c>
      <c r="F600" s="20"/>
      <c r="G600" s="20"/>
      <c r="H600" s="17">
        <f t="shared" si="82"/>
        <v>0.66249999999999998</v>
      </c>
      <c r="I600" s="7">
        <f>'RAW MONTHLY'!H600</f>
        <v>0.66249999999999998</v>
      </c>
      <c r="J600" s="8">
        <f>'RAW MONTHLY'!I600</f>
        <v>0.9194444444444444</v>
      </c>
      <c r="K600" s="235">
        <f t="shared" si="83"/>
        <v>0.9194444444444444</v>
      </c>
      <c r="L600" s="16">
        <f t="shared" si="84"/>
        <v>6.1666666666666679</v>
      </c>
      <c r="M600" s="16">
        <f t="shared" si="85"/>
        <v>4.8611111111111103E-3</v>
      </c>
      <c r="N600" s="236" t="str">
        <f t="shared" si="86"/>
        <v>0.00486111111111111</v>
      </c>
      <c r="O600" s="16">
        <f>'RAW MONTHLY'!K600</f>
        <v>4.8611111111111112E-3</v>
      </c>
      <c r="P600" s="16" t="str">
        <f t="shared" si="87"/>
        <v>1</v>
      </c>
      <c r="Q600" s="241">
        <f>'RAW MONTHLY'!L600</f>
        <v>1065</v>
      </c>
      <c r="R600" s="38"/>
      <c r="S600" s="242">
        <f t="shared" si="88"/>
        <v>6567.5000000000009</v>
      </c>
    </row>
    <row r="601" spans="1:20" ht="30" customHeight="1">
      <c r="A601" s="229">
        <f>'RAW MONTHLY'!A601</f>
        <v>44254</v>
      </c>
      <c r="B601" s="230" t="str">
        <f>'RAW MONTHLY'!C601</f>
        <v>T2 @ JERICHO</v>
      </c>
      <c r="C601" s="5" t="str">
        <f t="shared" si="81"/>
        <v>1</v>
      </c>
      <c r="D601" s="5" t="str">
        <f>'RAW MONTHLY'!E601</f>
        <v>EDC P/O</v>
      </c>
      <c r="E601" s="5" t="str">
        <f t="shared" si="89"/>
        <v>EDC</v>
      </c>
      <c r="F601" s="20"/>
      <c r="G601" s="20"/>
      <c r="H601" s="17">
        <f t="shared" si="82"/>
        <v>0.4604166666666667</v>
      </c>
      <c r="I601" s="7">
        <f>'RAW MONTHLY'!H601</f>
        <v>0.4604166666666667</v>
      </c>
      <c r="J601" s="8">
        <f>'RAW MONTHLY'!I601</f>
        <v>0.59583333333333333</v>
      </c>
      <c r="K601" s="235">
        <f t="shared" si="83"/>
        <v>0.59583333333333333</v>
      </c>
      <c r="L601" s="16">
        <f t="shared" si="84"/>
        <v>3.25</v>
      </c>
      <c r="M601" s="16">
        <f t="shared" si="85"/>
        <v>6</v>
      </c>
      <c r="N601" s="236" t="str">
        <f t="shared" si="86"/>
        <v>6</v>
      </c>
      <c r="O601" s="16">
        <f>'RAW MONTHLY'!K601</f>
        <v>6</v>
      </c>
      <c r="P601" s="16" t="str">
        <f t="shared" si="87"/>
        <v>1</v>
      </c>
      <c r="Q601" s="241">
        <f>'RAW MONTHLY'!L601</f>
        <v>1</v>
      </c>
      <c r="R601" s="38"/>
      <c r="S601" s="242">
        <f t="shared" si="88"/>
        <v>3.25</v>
      </c>
    </row>
    <row r="602" spans="1:20" ht="30" customHeight="1">
      <c r="A602" s="229">
        <f>'RAW MONTHLY'!A602</f>
        <v>44254</v>
      </c>
      <c r="B602" s="230" t="str">
        <f>'RAW MONTHLY'!C602</f>
        <v>T1 @ ELEYELE</v>
      </c>
      <c r="C602" s="5" t="str">
        <f t="shared" si="81"/>
        <v>1</v>
      </c>
      <c r="D602" s="5" t="str">
        <f>'RAW MONTHLY'!E602</f>
        <v>EDC P/O</v>
      </c>
      <c r="E602" s="5" t="str">
        <f t="shared" si="89"/>
        <v>EDC</v>
      </c>
      <c r="F602" s="20"/>
      <c r="G602" s="20"/>
      <c r="H602" s="17">
        <f t="shared" si="82"/>
        <v>0.4604166666666667</v>
      </c>
      <c r="I602" s="7">
        <f>'RAW MONTHLY'!H602</f>
        <v>0.4604166666666667</v>
      </c>
      <c r="J602" s="8">
        <f>'RAW MONTHLY'!I602</f>
        <v>0.59583333333333333</v>
      </c>
      <c r="K602" s="235">
        <f t="shared" si="83"/>
        <v>0.59583333333333333</v>
      </c>
      <c r="L602" s="16">
        <f t="shared" si="84"/>
        <v>3.25</v>
      </c>
      <c r="M602" s="16">
        <f t="shared" si="85"/>
        <v>6</v>
      </c>
      <c r="N602" s="236" t="str">
        <f t="shared" si="86"/>
        <v>6</v>
      </c>
      <c r="O602" s="16">
        <f>'RAW MONTHLY'!K602</f>
        <v>6</v>
      </c>
      <c r="P602" s="16" t="str">
        <f t="shared" si="87"/>
        <v>1</v>
      </c>
      <c r="Q602" s="241">
        <f>'RAW MONTHLY'!L602</f>
        <v>1</v>
      </c>
      <c r="R602" s="38"/>
      <c r="S602" s="242">
        <f t="shared" si="88"/>
        <v>3.25</v>
      </c>
    </row>
    <row r="603" spans="1:20" ht="30" customHeight="1">
      <c r="A603" s="229" t="str">
        <f>'RAW MONTHLY'!A603</f>
        <v>27/2/2021</v>
      </c>
      <c r="B603" s="230" t="str">
        <f>'RAW MONTHLY'!C603</f>
        <v>ERUWA TOWN 33KV FDR</v>
      </c>
      <c r="C603" s="5" t="str">
        <f t="shared" si="81"/>
        <v/>
      </c>
      <c r="D603" s="5" t="str">
        <f>'RAW MONTHLY'!E603</f>
        <v>TCN/L/S</v>
      </c>
      <c r="E603" s="5" t="str">
        <f t="shared" si="89"/>
        <v>L/S</v>
      </c>
      <c r="F603" s="20"/>
      <c r="G603" s="20"/>
      <c r="H603" s="17">
        <f t="shared" si="82"/>
        <v>0</v>
      </c>
      <c r="I603" s="7">
        <f>'RAW MONTHLY'!H603</f>
        <v>0</v>
      </c>
      <c r="J603" s="8">
        <f>'RAW MONTHLY'!I603</f>
        <v>0.5854166666666667</v>
      </c>
      <c r="K603" s="235">
        <f t="shared" si="83"/>
        <v>0.5854166666666667</v>
      </c>
      <c r="L603" s="16">
        <f t="shared" si="84"/>
        <v>14.05</v>
      </c>
      <c r="M603" s="16">
        <f t="shared" si="85"/>
        <v>0</v>
      </c>
      <c r="N603" s="236" t="str">
        <f t="shared" si="86"/>
        <v>0</v>
      </c>
      <c r="O603" s="16" t="str">
        <f>'RAW MONTHLY'!K603</f>
        <v>0MW</v>
      </c>
      <c r="P603" s="16" t="str">
        <f t="shared" si="87"/>
        <v>1</v>
      </c>
      <c r="Q603" s="241">
        <f>'RAW MONTHLY'!L603</f>
        <v>4000</v>
      </c>
      <c r="R603" s="38"/>
      <c r="S603" s="242">
        <f t="shared" si="88"/>
        <v>56200</v>
      </c>
    </row>
    <row r="604" spans="1:20" ht="30" customHeight="1">
      <c r="A604" s="229" t="str">
        <f>'RAW MONTHLY'!A604</f>
        <v>27/2/2021</v>
      </c>
      <c r="B604" s="230" t="str">
        <f>'RAW MONTHLY'!C604</f>
        <v>OMI ADIO 33KV FDR</v>
      </c>
      <c r="C604" s="5" t="str">
        <f t="shared" si="81"/>
        <v>1</v>
      </c>
      <c r="D604" s="5" t="str">
        <f>'RAW MONTHLY'!E604</f>
        <v>EDC/E/F</v>
      </c>
      <c r="E604" s="5" t="str">
        <f t="shared" si="89"/>
        <v>EDC</v>
      </c>
      <c r="F604" s="20"/>
      <c r="G604" s="20"/>
      <c r="H604" s="17">
        <f t="shared" si="82"/>
        <v>5.9027777777777783E-2</v>
      </c>
      <c r="I604" s="7">
        <f>'RAW MONTHLY'!H604</f>
        <v>5.9027777777777783E-2</v>
      </c>
      <c r="J604" s="8">
        <f>'RAW MONTHLY'!I604</f>
        <v>6.5972222222222224E-2</v>
      </c>
      <c r="K604" s="235">
        <f t="shared" si="83"/>
        <v>6.5972222222222224E-2</v>
      </c>
      <c r="L604" s="16">
        <f t="shared" si="84"/>
        <v>0.16666666666666666</v>
      </c>
      <c r="M604" s="16">
        <f t="shared" si="85"/>
        <v>7.2</v>
      </c>
      <c r="N604" s="236" t="str">
        <f t="shared" si="86"/>
        <v>7.2</v>
      </c>
      <c r="O604" s="16" t="str">
        <f>'RAW MONTHLY'!K604</f>
        <v>7.2MW</v>
      </c>
      <c r="P604" s="16" t="str">
        <f t="shared" si="87"/>
        <v>1</v>
      </c>
      <c r="Q604" s="241">
        <f>'RAW MONTHLY'!L604</f>
        <v>9634</v>
      </c>
      <c r="R604" s="38"/>
      <c r="S604" s="242">
        <f t="shared" si="88"/>
        <v>1605.6666666666665</v>
      </c>
    </row>
    <row r="605" spans="1:20" ht="30" customHeight="1">
      <c r="A605" s="229" t="str">
        <f>'RAW MONTHLY'!A605</f>
        <v>27/2/2021</v>
      </c>
      <c r="B605" s="230" t="str">
        <f>'RAW MONTHLY'!C605</f>
        <v>OMI ADIO 33KV FDR</v>
      </c>
      <c r="C605" s="5" t="str">
        <f t="shared" si="81"/>
        <v>1</v>
      </c>
      <c r="D605" s="5" t="str">
        <f>'RAW MONTHLY'!E605</f>
        <v>TCN/L/S</v>
      </c>
      <c r="E605" s="5" t="str">
        <f t="shared" si="89"/>
        <v>L/S</v>
      </c>
      <c r="F605" s="20"/>
      <c r="G605" s="20"/>
      <c r="H605" s="17">
        <f t="shared" si="82"/>
        <v>0.11805555555555557</v>
      </c>
      <c r="I605" s="7">
        <f>'RAW MONTHLY'!H605</f>
        <v>0.11805555555555557</v>
      </c>
      <c r="J605" s="8">
        <f>'RAW MONTHLY'!I605</f>
        <v>0.27291666666666664</v>
      </c>
      <c r="K605" s="235">
        <f t="shared" si="83"/>
        <v>0.27291666666666664</v>
      </c>
      <c r="L605" s="16">
        <f t="shared" si="84"/>
        <v>3.7166666666666668</v>
      </c>
      <c r="M605" s="16">
        <f t="shared" si="85"/>
        <v>7.2</v>
      </c>
      <c r="N605" s="236" t="str">
        <f t="shared" si="86"/>
        <v>7.2</v>
      </c>
      <c r="O605" s="16" t="str">
        <f>'RAW MONTHLY'!K605</f>
        <v>7.2MW</v>
      </c>
      <c r="P605" s="16" t="str">
        <f t="shared" si="87"/>
        <v>1</v>
      </c>
      <c r="Q605" s="241">
        <f>'RAW MONTHLY'!L605</f>
        <v>9634</v>
      </c>
      <c r="R605" s="38"/>
      <c r="S605" s="242">
        <f t="shared" si="88"/>
        <v>35806.366666666669</v>
      </c>
    </row>
    <row r="606" spans="1:20" ht="30" customHeight="1">
      <c r="A606" s="229" t="str">
        <f>'RAW MONTHLY'!A606</f>
        <v>27/2/2021</v>
      </c>
      <c r="B606" s="230" t="str">
        <f>'RAW MONTHLY'!C606</f>
        <v>ERUWA/LANLATE 33KV FDR</v>
      </c>
      <c r="C606" s="5" t="str">
        <f t="shared" si="81"/>
        <v>1</v>
      </c>
      <c r="D606" s="5" t="str">
        <f>'RAW MONTHLY'!E606</f>
        <v>TCN/L/S</v>
      </c>
      <c r="E606" s="5" t="str">
        <f t="shared" si="89"/>
        <v>L/S</v>
      </c>
      <c r="F606" s="20"/>
      <c r="G606" s="20"/>
      <c r="H606" s="17">
        <f t="shared" si="82"/>
        <v>0.35416666666666669</v>
      </c>
      <c r="I606" s="7">
        <f>'RAW MONTHLY'!H606</f>
        <v>0.35416666666666669</v>
      </c>
      <c r="J606" s="8">
        <f>'RAW MONTHLY'!I606</f>
        <v>0.35625000000000001</v>
      </c>
      <c r="K606" s="235">
        <f t="shared" si="83"/>
        <v>0.35625000000000001</v>
      </c>
      <c r="L606" s="16">
        <f t="shared" si="84"/>
        <v>0.05</v>
      </c>
      <c r="M606" s="16">
        <f t="shared" si="85"/>
        <v>8</v>
      </c>
      <c r="N606" s="236" t="str">
        <f t="shared" si="86"/>
        <v>8</v>
      </c>
      <c r="O606" s="16" t="str">
        <f>'RAW MONTHLY'!K606</f>
        <v>8MW</v>
      </c>
      <c r="P606" s="16" t="str">
        <f t="shared" si="87"/>
        <v>1</v>
      </c>
      <c r="Q606" s="241">
        <f>'RAW MONTHLY'!L606</f>
        <v>4010</v>
      </c>
      <c r="R606" s="38"/>
      <c r="S606" s="242">
        <f t="shared" si="88"/>
        <v>200.5</v>
      </c>
    </row>
    <row r="607" spans="1:20" ht="30" customHeight="1">
      <c r="A607" s="229" t="str">
        <f>'RAW MONTHLY'!A607</f>
        <v>27/2/2021</v>
      </c>
      <c r="B607" s="230" t="str">
        <f>'RAW MONTHLY'!C607</f>
        <v>OMI ADIO 33KV FDR</v>
      </c>
      <c r="C607" s="5" t="str">
        <f t="shared" si="81"/>
        <v>1</v>
      </c>
      <c r="D607" s="5" t="str">
        <f>'RAW MONTHLY'!E607</f>
        <v>EDC/F/O</v>
      </c>
      <c r="E607" s="5" t="str">
        <f t="shared" si="89"/>
        <v>EDC</v>
      </c>
      <c r="F607" s="20"/>
      <c r="G607" s="20"/>
      <c r="H607" s="17">
        <f t="shared" si="82"/>
        <v>0.35416666666666669</v>
      </c>
      <c r="I607" s="7">
        <f>'RAW MONTHLY'!H607</f>
        <v>0.35416666666666669</v>
      </c>
      <c r="J607" s="8">
        <f>'RAW MONTHLY'!I607</f>
        <v>0.35625000000000001</v>
      </c>
      <c r="K607" s="235">
        <f t="shared" si="83"/>
        <v>0.35625000000000001</v>
      </c>
      <c r="L607" s="16">
        <f t="shared" si="84"/>
        <v>0.05</v>
      </c>
      <c r="M607" s="16">
        <f t="shared" si="85"/>
        <v>0</v>
      </c>
      <c r="N607" s="236" t="str">
        <f t="shared" si="86"/>
        <v>0</v>
      </c>
      <c r="O607" s="16" t="str">
        <f>'RAW MONTHLY'!K607</f>
        <v>0MW</v>
      </c>
      <c r="P607" s="16" t="str">
        <f t="shared" si="87"/>
        <v>1</v>
      </c>
      <c r="Q607" s="241">
        <f>'RAW MONTHLY'!L607</f>
        <v>0</v>
      </c>
      <c r="R607" s="38"/>
      <c r="S607" s="242">
        <f t="shared" si="88"/>
        <v>0</v>
      </c>
    </row>
    <row r="608" spans="1:20" ht="30" customHeight="1">
      <c r="A608" s="229" t="str">
        <f>'RAW MONTHLY'!A608</f>
        <v>27/2/2021</v>
      </c>
      <c r="B608" s="230" t="str">
        <f>'RAW MONTHLY'!C608</f>
        <v>OMI ADIO 33KV FDR</v>
      </c>
      <c r="C608" s="5" t="str">
        <f t="shared" si="81"/>
        <v>1</v>
      </c>
      <c r="D608" s="5" t="str">
        <f>'RAW MONTHLY'!E608</f>
        <v>EDC/E/F</v>
      </c>
      <c r="E608" s="5" t="str">
        <f t="shared" si="89"/>
        <v>EDC</v>
      </c>
      <c r="F608" s="20"/>
      <c r="G608" s="20"/>
      <c r="H608" s="17">
        <f t="shared" si="82"/>
        <v>0.36527777777777781</v>
      </c>
      <c r="I608" s="7">
        <f>'RAW MONTHLY'!H608</f>
        <v>0.36527777777777781</v>
      </c>
      <c r="J608" s="8">
        <f>'RAW MONTHLY'!I608</f>
        <v>0.38055555555555554</v>
      </c>
      <c r="K608" s="235">
        <f t="shared" si="83"/>
        <v>0.38055555555555554</v>
      </c>
      <c r="L608" s="16">
        <f t="shared" si="84"/>
        <v>0.36666666666666664</v>
      </c>
      <c r="M608" s="16">
        <f t="shared" si="85"/>
        <v>8</v>
      </c>
      <c r="N608" s="236" t="str">
        <f t="shared" si="86"/>
        <v>8</v>
      </c>
      <c r="O608" s="16" t="str">
        <f>'RAW MONTHLY'!K608</f>
        <v>8MW</v>
      </c>
      <c r="P608" s="16" t="str">
        <f t="shared" si="87"/>
        <v>1</v>
      </c>
      <c r="Q608" s="241">
        <f>'RAW MONTHLY'!L608</f>
        <v>9634</v>
      </c>
      <c r="R608" s="38"/>
      <c r="S608" s="242">
        <f t="shared" si="88"/>
        <v>3532.4666666666662</v>
      </c>
    </row>
    <row r="609" spans="1:19" ht="24.95" customHeight="1">
      <c r="A609" s="229" t="str">
        <f>'RAW MONTHLY'!A609</f>
        <v>27/2/2021</v>
      </c>
      <c r="B609" s="230" t="str">
        <f>'RAW MONTHLY'!C609</f>
        <v>OMI ADIO 33KV FDR</v>
      </c>
      <c r="C609" s="5" t="str">
        <f t="shared" si="81"/>
        <v>1</v>
      </c>
      <c r="D609" s="5" t="str">
        <f>'RAW MONTHLY'!E609</f>
        <v>TCN/L/S</v>
      </c>
      <c r="E609" s="5" t="str">
        <f t="shared" si="89"/>
        <v>L/S</v>
      </c>
      <c r="F609" s="37"/>
      <c r="G609" s="37"/>
      <c r="H609" s="17">
        <f t="shared" si="82"/>
        <v>0.46597222222222223</v>
      </c>
      <c r="I609" s="7">
        <f>'RAW MONTHLY'!H609</f>
        <v>0.46597222222222223</v>
      </c>
      <c r="J609" s="8">
        <f>'RAW MONTHLY'!I609</f>
        <v>0.83819444444444446</v>
      </c>
      <c r="K609" s="235">
        <f t="shared" si="83"/>
        <v>0.83819444444444446</v>
      </c>
      <c r="L609" s="16">
        <f t="shared" si="84"/>
        <v>8.9333333333333336</v>
      </c>
      <c r="M609" s="16">
        <f t="shared" si="85"/>
        <v>6.8</v>
      </c>
      <c r="N609" s="236" t="str">
        <f t="shared" si="86"/>
        <v>6.8</v>
      </c>
      <c r="O609" s="16" t="str">
        <f>'RAW MONTHLY'!K609</f>
        <v>6.8MW</v>
      </c>
      <c r="P609" s="16" t="str">
        <f t="shared" si="87"/>
        <v>1</v>
      </c>
      <c r="Q609" s="241">
        <f>'RAW MONTHLY'!L609</f>
        <v>9634</v>
      </c>
      <c r="R609" s="37"/>
      <c r="S609" s="242">
        <f t="shared" si="88"/>
        <v>86063.733333333337</v>
      </c>
    </row>
    <row r="610" spans="1:19" ht="24.95" customHeight="1">
      <c r="A610" s="229" t="str">
        <f>'RAW MONTHLY'!A610</f>
        <v>27/2/2021</v>
      </c>
      <c r="B610" s="230" t="str">
        <f>'RAW MONTHLY'!C610</f>
        <v>APATA 33KV FDR</v>
      </c>
      <c r="C610" s="5" t="str">
        <f t="shared" si="81"/>
        <v>1</v>
      </c>
      <c r="D610" s="5" t="str">
        <f>'RAW MONTHLY'!E610</f>
        <v>EDC/O/C</v>
      </c>
      <c r="E610" s="5" t="str">
        <f t="shared" si="89"/>
        <v>EDC</v>
      </c>
      <c r="F610" s="37"/>
      <c r="G610" s="37"/>
      <c r="H610" s="17">
        <f t="shared" si="82"/>
        <v>0.55277777777777781</v>
      </c>
      <c r="I610" s="7">
        <f>'RAW MONTHLY'!H610</f>
        <v>0.55277777777777781</v>
      </c>
      <c r="J610" s="8">
        <f>'RAW MONTHLY'!I610</f>
        <v>0.55972222222222223</v>
      </c>
      <c r="K610" s="235">
        <f t="shared" si="83"/>
        <v>0.55972222222222223</v>
      </c>
      <c r="L610" s="16">
        <f t="shared" si="84"/>
        <v>0.16666666666666666</v>
      </c>
      <c r="M610" s="16">
        <f t="shared" si="85"/>
        <v>9</v>
      </c>
      <c r="N610" s="236" t="str">
        <f t="shared" si="86"/>
        <v>9</v>
      </c>
      <c r="O610" s="16" t="str">
        <f>'RAW MONTHLY'!K610</f>
        <v>9MW</v>
      </c>
      <c r="P610" s="16" t="str">
        <f t="shared" si="87"/>
        <v>1</v>
      </c>
      <c r="Q610" s="241">
        <f>'RAW MONTHLY'!L610</f>
        <v>117</v>
      </c>
      <c r="R610" s="37"/>
      <c r="S610" s="242">
        <f t="shared" si="88"/>
        <v>19.5</v>
      </c>
    </row>
    <row r="611" spans="1:19" ht="24.95" customHeight="1">
      <c r="A611" s="229" t="str">
        <f>'RAW MONTHLY'!A611</f>
        <v>27/2/2021</v>
      </c>
      <c r="B611" s="230" t="str">
        <f>'RAW MONTHLY'!C611</f>
        <v>ERUWA TOWN 33KV FDR</v>
      </c>
      <c r="C611" s="5" t="str">
        <f t="shared" si="81"/>
        <v>1</v>
      </c>
      <c r="D611" s="5" t="str">
        <f>'RAW MONTHLY'!E611</f>
        <v>EDC/E/F</v>
      </c>
      <c r="E611" s="5" t="str">
        <f t="shared" si="89"/>
        <v>EDC</v>
      </c>
      <c r="F611" s="37"/>
      <c r="G611" s="37"/>
      <c r="H611" s="17">
        <f t="shared" si="82"/>
        <v>0.59513888888888888</v>
      </c>
      <c r="I611" s="7">
        <f>'RAW MONTHLY'!H611</f>
        <v>0.59513888888888888</v>
      </c>
      <c r="J611" s="8">
        <f>'RAW MONTHLY'!I611</f>
        <v>0.99930555555555556</v>
      </c>
      <c r="K611" s="235">
        <f t="shared" si="83"/>
        <v>0.99930555555555556</v>
      </c>
      <c r="L611" s="16">
        <f t="shared" si="84"/>
        <v>9.6999999999999993</v>
      </c>
      <c r="M611" s="16">
        <f t="shared" si="85"/>
        <v>5</v>
      </c>
      <c r="N611" s="236" t="str">
        <f t="shared" si="86"/>
        <v>5</v>
      </c>
      <c r="O611" s="16" t="str">
        <f>'RAW MONTHLY'!K611</f>
        <v>5MW</v>
      </c>
      <c r="P611" s="16" t="str">
        <f t="shared" si="87"/>
        <v>0</v>
      </c>
      <c r="Q611" s="241">
        <f>'RAW MONTHLY'!L611</f>
        <v>0</v>
      </c>
      <c r="R611" s="37"/>
      <c r="S611" s="242">
        <f t="shared" si="88"/>
        <v>0</v>
      </c>
    </row>
    <row r="612" spans="1:19" ht="24.95" customHeight="1">
      <c r="A612" s="229" t="str">
        <f>'RAW MONTHLY'!A612</f>
        <v>27/2/2021</v>
      </c>
      <c r="B612" s="230" t="str">
        <f>'RAW MONTHLY'!C612</f>
        <v>ERUWA/LANLATE 33KV FDR</v>
      </c>
      <c r="C612" s="5" t="str">
        <f t="shared" si="81"/>
        <v>1</v>
      </c>
      <c r="D612" s="5" t="str">
        <f>'RAW MONTHLY'!E612</f>
        <v>EDC/E/F</v>
      </c>
      <c r="E612" s="5" t="str">
        <f t="shared" si="89"/>
        <v>EDC</v>
      </c>
      <c r="F612" s="37"/>
      <c r="G612" s="37"/>
      <c r="H612" s="17">
        <f t="shared" si="82"/>
        <v>0.59513888888888888</v>
      </c>
      <c r="I612" s="7">
        <f>'RAW MONTHLY'!H612</f>
        <v>0.59513888888888888</v>
      </c>
      <c r="J612" s="8">
        <f>'RAW MONTHLY'!I612</f>
        <v>0.60138888888888886</v>
      </c>
      <c r="K612" s="235">
        <f t="shared" si="83"/>
        <v>0.60138888888888886</v>
      </c>
      <c r="L612" s="16">
        <f t="shared" si="84"/>
        <v>0.15</v>
      </c>
      <c r="M612" s="16">
        <f t="shared" si="85"/>
        <v>11</v>
      </c>
      <c r="N612" s="236" t="str">
        <f t="shared" si="86"/>
        <v>11</v>
      </c>
      <c r="O612" s="16" t="str">
        <f>'RAW MONTHLY'!K612</f>
        <v>11MW</v>
      </c>
      <c r="P612" s="16" t="str">
        <f t="shared" si="87"/>
        <v>1</v>
      </c>
      <c r="Q612" s="241">
        <f>'RAW MONTHLY'!L612</f>
        <v>4010</v>
      </c>
      <c r="R612" s="37"/>
      <c r="S612" s="242">
        <f t="shared" si="88"/>
        <v>601.5</v>
      </c>
    </row>
    <row r="613" spans="1:19" ht="24.95" customHeight="1">
      <c r="A613" s="229" t="str">
        <f>'RAW MONTHLY'!A613</f>
        <v>27/2/2021</v>
      </c>
      <c r="B613" s="230" t="str">
        <f>'RAW MONTHLY'!C613</f>
        <v>ERUWA/LANLATE 33KV FDR</v>
      </c>
      <c r="C613" s="5" t="str">
        <f t="shared" si="81"/>
        <v>1</v>
      </c>
      <c r="D613" s="5" t="str">
        <f>'RAW MONTHLY'!E613</f>
        <v>EDC/P/O</v>
      </c>
      <c r="E613" s="5" t="str">
        <f t="shared" si="89"/>
        <v>EDC</v>
      </c>
      <c r="F613" s="37"/>
      <c r="G613" s="37"/>
      <c r="H613" s="17">
        <f t="shared" si="82"/>
        <v>0.6333333333333333</v>
      </c>
      <c r="I613" s="7">
        <f>'RAW MONTHLY'!H613</f>
        <v>0.6333333333333333</v>
      </c>
      <c r="J613" s="8">
        <f>'RAW MONTHLY'!I613</f>
        <v>0.82638888888888884</v>
      </c>
      <c r="K613" s="235">
        <f t="shared" si="83"/>
        <v>0.82638888888888884</v>
      </c>
      <c r="L613" s="16">
        <f t="shared" si="84"/>
        <v>4.6333333333333329</v>
      </c>
      <c r="M613" s="16">
        <f t="shared" si="85"/>
        <v>6</v>
      </c>
      <c r="N613" s="236" t="str">
        <f t="shared" si="86"/>
        <v>6</v>
      </c>
      <c r="O613" s="16" t="str">
        <f>'RAW MONTHLY'!K613</f>
        <v>6MW</v>
      </c>
      <c r="P613" s="16" t="str">
        <f t="shared" si="87"/>
        <v>1</v>
      </c>
      <c r="Q613" s="241">
        <f>'RAW MONTHLY'!L613</f>
        <v>4010</v>
      </c>
      <c r="R613" s="37"/>
      <c r="S613" s="242">
        <f t="shared" si="88"/>
        <v>18579.666666666664</v>
      </c>
    </row>
    <row r="614" spans="1:19" ht="24.95" customHeight="1">
      <c r="A614" s="229" t="str">
        <f>'RAW MONTHLY'!A614</f>
        <v>27/2/2021</v>
      </c>
      <c r="B614" s="230" t="str">
        <f>'RAW MONTHLY'!C614</f>
        <v>APATA 33KV FDR</v>
      </c>
      <c r="C614" s="5" t="str">
        <f t="shared" si="81"/>
        <v>1</v>
      </c>
      <c r="D614" s="5" t="str">
        <f>'RAW MONTHLY'!E614</f>
        <v>EDC/E/F</v>
      </c>
      <c r="E614" s="5" t="str">
        <f t="shared" si="89"/>
        <v>EDC</v>
      </c>
      <c r="F614" s="37"/>
      <c r="G614" s="37"/>
      <c r="H614" s="17">
        <f t="shared" si="82"/>
        <v>0.76250000000000007</v>
      </c>
      <c r="I614" s="7">
        <f>'RAW MONTHLY'!H614</f>
        <v>0.76250000000000007</v>
      </c>
      <c r="J614" s="8">
        <f>'RAW MONTHLY'!I614</f>
        <v>0.78194444444444444</v>
      </c>
      <c r="K614" s="235">
        <f t="shared" si="83"/>
        <v>0.78194444444444444</v>
      </c>
      <c r="L614" s="16">
        <f t="shared" si="84"/>
        <v>0.46666666666666667</v>
      </c>
      <c r="M614" s="16">
        <f t="shared" si="85"/>
        <v>9</v>
      </c>
      <c r="N614" s="236" t="str">
        <f t="shared" si="86"/>
        <v>9</v>
      </c>
      <c r="O614" s="16" t="str">
        <f>'RAW MONTHLY'!K614</f>
        <v>9MW</v>
      </c>
      <c r="P614" s="16" t="str">
        <f t="shared" si="87"/>
        <v>1</v>
      </c>
      <c r="Q614" s="241">
        <f>'RAW MONTHLY'!L614</f>
        <v>117</v>
      </c>
      <c r="R614" s="37"/>
      <c r="S614" s="242">
        <f t="shared" si="88"/>
        <v>54.6</v>
      </c>
    </row>
    <row r="615" spans="1:19" ht="24.95" customHeight="1">
      <c r="A615" s="229" t="str">
        <f>'RAW MONTHLY'!A615</f>
        <v>28/2/2021</v>
      </c>
      <c r="B615" s="230" t="str">
        <f>'RAW MONTHLY'!C615</f>
        <v>LIBERTY 33KV</v>
      </c>
      <c r="C615" s="5" t="str">
        <f t="shared" si="81"/>
        <v>1</v>
      </c>
      <c r="D615" s="5" t="str">
        <f>'RAW MONTHLY'!E615</f>
        <v>EDC F/O</v>
      </c>
      <c r="E615" s="5" t="str">
        <f t="shared" si="89"/>
        <v>EDC</v>
      </c>
      <c r="F615" s="37"/>
      <c r="G615" s="37"/>
      <c r="H615" s="17">
        <f t="shared" si="82"/>
        <v>0.31944444444444448</v>
      </c>
      <c r="I615" s="7">
        <f>'RAW MONTHLY'!H615</f>
        <v>0.31944444444444448</v>
      </c>
      <c r="J615" s="8">
        <f>'RAW MONTHLY'!I615</f>
        <v>0.32083333333333336</v>
      </c>
      <c r="K615" s="235">
        <f t="shared" si="83"/>
        <v>0.32083333333333336</v>
      </c>
      <c r="L615" s="16">
        <f t="shared" si="84"/>
        <v>3.3333333333333333E-2</v>
      </c>
      <c r="M615" s="16">
        <f t="shared" si="85"/>
        <v>9</v>
      </c>
      <c r="N615" s="236" t="str">
        <f t="shared" si="86"/>
        <v>9</v>
      </c>
      <c r="O615" s="16">
        <f>'RAW MONTHLY'!K615</f>
        <v>9</v>
      </c>
      <c r="P615" s="16" t="str">
        <f t="shared" si="87"/>
        <v>1</v>
      </c>
      <c r="Q615" s="241">
        <f>'RAW MONTHLY'!L615</f>
        <v>11</v>
      </c>
      <c r="R615" s="37"/>
      <c r="S615" s="242">
        <f t="shared" si="88"/>
        <v>0.36666666666666664</v>
      </c>
    </row>
    <row r="616" spans="1:19" ht="24.95" customHeight="1">
      <c r="A616" s="229" t="str">
        <f>'RAW MONTHLY'!A616</f>
        <v>28/2/2021</v>
      </c>
      <c r="B616" s="230" t="str">
        <f>'RAW MONTHLY'!C616</f>
        <v>INDUSTRIAL 33KV</v>
      </c>
      <c r="C616" s="5" t="str">
        <f t="shared" si="81"/>
        <v>1</v>
      </c>
      <c r="D616" s="5" t="str">
        <f>'RAW MONTHLY'!E616</f>
        <v>EDC F/O</v>
      </c>
      <c r="E616" s="5" t="str">
        <f t="shared" si="89"/>
        <v>EDC</v>
      </c>
      <c r="F616" s="37"/>
      <c r="G616" s="37"/>
      <c r="H616" s="17">
        <f t="shared" si="82"/>
        <v>0.42638888888888887</v>
      </c>
      <c r="I616" s="7">
        <f>'RAW MONTHLY'!H616</f>
        <v>0.42638888888888887</v>
      </c>
      <c r="J616" s="8">
        <f>'RAW MONTHLY'!I616</f>
        <v>0.44097222222222227</v>
      </c>
      <c r="K616" s="235">
        <f t="shared" si="83"/>
        <v>0.44097222222222227</v>
      </c>
      <c r="L616" s="16">
        <f t="shared" si="84"/>
        <v>0.35</v>
      </c>
      <c r="M616" s="16">
        <f t="shared" si="85"/>
        <v>3</v>
      </c>
      <c r="N616" s="236" t="str">
        <f t="shared" si="86"/>
        <v>3</v>
      </c>
      <c r="O616" s="16">
        <f>'RAW MONTHLY'!K616</f>
        <v>3</v>
      </c>
      <c r="P616" s="16" t="str">
        <f t="shared" si="87"/>
        <v>1</v>
      </c>
      <c r="Q616" s="241">
        <f>'RAW MONTHLY'!L616</f>
        <v>25</v>
      </c>
      <c r="R616" s="37"/>
      <c r="S616" s="242">
        <f t="shared" si="88"/>
        <v>8.75</v>
      </c>
    </row>
    <row r="617" spans="1:19" ht="24.95" customHeight="1">
      <c r="A617" s="229" t="str">
        <f>'RAW MONTHLY'!A617</f>
        <v>28/2/2021</v>
      </c>
      <c r="B617" s="230" t="str">
        <f>'RAW MONTHLY'!C617</f>
        <v>INDUSTRIAL 33KV</v>
      </c>
      <c r="C617" s="5" t="str">
        <f t="shared" si="81"/>
        <v>1</v>
      </c>
      <c r="D617" s="5" t="str">
        <f>'RAW MONTHLY'!E617</f>
        <v>EDC F/O</v>
      </c>
      <c r="E617" s="5" t="str">
        <f t="shared" si="89"/>
        <v>EDC</v>
      </c>
      <c r="F617" s="37"/>
      <c r="G617" s="37"/>
      <c r="H617" s="17">
        <f t="shared" si="82"/>
        <v>0.44791666666666669</v>
      </c>
      <c r="I617" s="7">
        <f>'RAW MONTHLY'!H617</f>
        <v>0.44791666666666669</v>
      </c>
      <c r="J617" s="8">
        <f>'RAW MONTHLY'!I617</f>
        <v>0.63611111111111118</v>
      </c>
      <c r="K617" s="235">
        <f t="shared" si="83"/>
        <v>0.63611111111111118</v>
      </c>
      <c r="L617" s="16">
        <f t="shared" si="84"/>
        <v>4.5166666666666666</v>
      </c>
      <c r="M617" s="16">
        <f t="shared" si="85"/>
        <v>0</v>
      </c>
      <c r="N617" s="236" t="str">
        <f t="shared" si="86"/>
        <v>0</v>
      </c>
      <c r="O617" s="16">
        <f>'RAW MONTHLY'!K617</f>
        <v>0</v>
      </c>
      <c r="P617" s="16" t="str">
        <f t="shared" si="87"/>
        <v>1</v>
      </c>
      <c r="Q617" s="241">
        <f>'RAW MONTHLY'!L617</f>
        <v>25</v>
      </c>
      <c r="R617" s="37"/>
      <c r="S617" s="242">
        <f t="shared" si="88"/>
        <v>112.91666666666667</v>
      </c>
    </row>
    <row r="618" spans="1:19" ht="24.95" customHeight="1">
      <c r="A618" s="229" t="str">
        <f>'RAW MONTHLY'!A618</f>
        <v>28/2/2021</v>
      </c>
      <c r="B618" s="230" t="str">
        <f>'RAW MONTHLY'!C618</f>
        <v>LIBERTY 33KV</v>
      </c>
      <c r="C618" s="5" t="str">
        <f t="shared" si="81"/>
        <v>1</v>
      </c>
      <c r="D618" s="5" t="str">
        <f>'RAW MONTHLY'!E618</f>
        <v>EDC F/O</v>
      </c>
      <c r="E618" s="5" t="str">
        <f t="shared" si="89"/>
        <v>EDC</v>
      </c>
      <c r="F618" s="37"/>
      <c r="G618" s="37"/>
      <c r="H618" s="17">
        <f t="shared" si="82"/>
        <v>0.58680555555555558</v>
      </c>
      <c r="I618" s="7">
        <f>'RAW MONTHLY'!H618</f>
        <v>0.58680555555555558</v>
      </c>
      <c r="J618" s="8">
        <f>'RAW MONTHLY'!I618</f>
        <v>0.59305555555555556</v>
      </c>
      <c r="K618" s="235">
        <f t="shared" si="83"/>
        <v>0.59305555555555556</v>
      </c>
      <c r="L618" s="16">
        <f t="shared" si="84"/>
        <v>0.15</v>
      </c>
      <c r="M618" s="16">
        <f t="shared" si="85"/>
        <v>5</v>
      </c>
      <c r="N618" s="236" t="str">
        <f t="shared" si="86"/>
        <v>5</v>
      </c>
      <c r="O618" s="16">
        <f>'RAW MONTHLY'!K618</f>
        <v>5</v>
      </c>
      <c r="P618" s="16" t="str">
        <f t="shared" si="87"/>
        <v>1</v>
      </c>
      <c r="Q618" s="241">
        <f>'RAW MONTHLY'!L618</f>
        <v>11</v>
      </c>
      <c r="R618" s="37"/>
      <c r="S618" s="242">
        <f t="shared" si="88"/>
        <v>1.65</v>
      </c>
    </row>
    <row r="619" spans="1:19" ht="24.95" customHeight="1">
      <c r="A619" s="229" t="str">
        <f>'RAW MONTHLY'!A619</f>
        <v>28/2/2021</v>
      </c>
      <c r="B619" s="230" t="str">
        <f>'RAW MONTHLY'!C619</f>
        <v>EXPRESS 33KV</v>
      </c>
      <c r="C619" s="5" t="str">
        <f t="shared" si="81"/>
        <v>1</v>
      </c>
      <c r="D619" s="5" t="str">
        <f>'RAW MONTHLY'!E619</f>
        <v>EDC F/O</v>
      </c>
      <c r="E619" s="5" t="str">
        <f t="shared" si="89"/>
        <v>EDC</v>
      </c>
      <c r="F619" s="37"/>
      <c r="G619" s="37"/>
      <c r="H619" s="17">
        <f t="shared" si="82"/>
        <v>0.62847222222222221</v>
      </c>
      <c r="I619" s="7">
        <f>'RAW MONTHLY'!H619</f>
        <v>0.62847222222222221</v>
      </c>
      <c r="J619" s="8">
        <f>'RAW MONTHLY'!I619</f>
        <v>0.65347222222222223</v>
      </c>
      <c r="K619" s="235">
        <f t="shared" si="83"/>
        <v>0.65347222222222223</v>
      </c>
      <c r="L619" s="16">
        <f t="shared" si="84"/>
        <v>0.6</v>
      </c>
      <c r="M619" s="16">
        <f t="shared" si="85"/>
        <v>10</v>
      </c>
      <c r="N619" s="236" t="str">
        <f t="shared" si="86"/>
        <v>10</v>
      </c>
      <c r="O619" s="16">
        <f>'RAW MONTHLY'!K619</f>
        <v>10</v>
      </c>
      <c r="P619" s="16" t="str">
        <f t="shared" si="87"/>
        <v>1</v>
      </c>
      <c r="Q619" s="241">
        <f>'RAW MONTHLY'!L619</f>
        <v>1</v>
      </c>
      <c r="R619" s="37"/>
      <c r="S619" s="242">
        <f t="shared" si="88"/>
        <v>0.6</v>
      </c>
    </row>
    <row r="620" spans="1:19" ht="24.95" customHeight="1">
      <c r="A620" s="229">
        <f>'RAW MONTHLY'!A620</f>
        <v>44254</v>
      </c>
      <c r="B620" s="230" t="str">
        <f>'RAW MONTHLY'!C620</f>
        <v>T-2A 15MVA @JERICHO</v>
      </c>
      <c r="C620" s="5" t="str">
        <f t="shared" si="81"/>
        <v/>
      </c>
      <c r="D620" s="5" t="str">
        <f>'RAW MONTHLY'!E620</f>
        <v>EDC F/O</v>
      </c>
      <c r="E620" s="5" t="str">
        <f t="shared" si="89"/>
        <v>EDC</v>
      </c>
      <c r="F620" s="37"/>
      <c r="G620" s="37"/>
      <c r="H620" s="17">
        <f t="shared" si="82"/>
        <v>0</v>
      </c>
      <c r="I620" s="7">
        <f>'RAW MONTHLY'!H620</f>
        <v>0</v>
      </c>
      <c r="J620" s="8">
        <f>'RAW MONTHLY'!I620</f>
        <v>0.99930555555555556</v>
      </c>
      <c r="K620" s="235">
        <f t="shared" si="83"/>
        <v>0.99930555555555556</v>
      </c>
      <c r="L620" s="16">
        <f t="shared" si="84"/>
        <v>23.983333333333334</v>
      </c>
      <c r="M620" s="16">
        <f t="shared" si="85"/>
        <v>9</v>
      </c>
      <c r="N620" s="236" t="str">
        <f t="shared" si="86"/>
        <v>9</v>
      </c>
      <c r="O620" s="16">
        <f>'RAW MONTHLY'!K620</f>
        <v>9</v>
      </c>
      <c r="P620" s="16" t="str">
        <f t="shared" si="87"/>
        <v>0</v>
      </c>
      <c r="Q620" s="241">
        <f>'RAW MONTHLY'!L620</f>
        <v>0</v>
      </c>
      <c r="R620" s="37"/>
      <c r="S620" s="242">
        <f t="shared" si="88"/>
        <v>0</v>
      </c>
    </row>
    <row r="621" spans="1:19" ht="24.95" customHeight="1">
      <c r="A621" s="229">
        <f>'RAW MONTHLY'!A621</f>
        <v>44254</v>
      </c>
      <c r="B621" s="230" t="str">
        <f>'RAW MONTHLY'!C621</f>
        <v>APETE 33KV</v>
      </c>
      <c r="C621" s="5" t="str">
        <f t="shared" si="81"/>
        <v/>
      </c>
      <c r="D621" s="5" t="str">
        <f>'RAW MONTHLY'!E621</f>
        <v>EDC L/S</v>
      </c>
      <c r="E621" s="5" t="str">
        <f t="shared" si="89"/>
        <v>L/S</v>
      </c>
      <c r="F621" s="37"/>
      <c r="G621" s="37"/>
      <c r="H621" s="17">
        <f t="shared" si="82"/>
        <v>0</v>
      </c>
      <c r="I621" s="7">
        <f>'RAW MONTHLY'!H621</f>
        <v>0</v>
      </c>
      <c r="J621" s="8">
        <f>'RAW MONTHLY'!I621</f>
        <v>0.99930555555555556</v>
      </c>
      <c r="K621" s="235">
        <f t="shared" si="83"/>
        <v>0.99930555555555556</v>
      </c>
      <c r="L621" s="16">
        <f t="shared" si="84"/>
        <v>23.983333333333334</v>
      </c>
      <c r="M621" s="16">
        <f t="shared" si="85"/>
        <v>6</v>
      </c>
      <c r="N621" s="236" t="str">
        <f t="shared" si="86"/>
        <v>6</v>
      </c>
      <c r="O621" s="16">
        <f>'RAW MONTHLY'!K621</f>
        <v>6</v>
      </c>
      <c r="P621" s="16" t="str">
        <f t="shared" si="87"/>
        <v>0</v>
      </c>
      <c r="Q621" s="241">
        <f>'RAW MONTHLY'!L621</f>
        <v>0</v>
      </c>
      <c r="R621" s="37"/>
      <c r="S621" s="242">
        <f t="shared" si="88"/>
        <v>0</v>
      </c>
    </row>
    <row r="622" spans="1:19" ht="24.95" customHeight="1">
      <c r="A622" s="229" t="str">
        <f>'RAW MONTHLY'!A622</f>
        <v>27/2/2021</v>
      </c>
      <c r="B622" s="230" t="str">
        <f>'RAW MONTHLY'!C622</f>
        <v>ERUWA TOWN 33KV FDR</v>
      </c>
      <c r="C622" s="5" t="str">
        <f t="shared" si="81"/>
        <v/>
      </c>
      <c r="D622" s="5" t="str">
        <f>'RAW MONTHLY'!E622</f>
        <v>EDC/E/F</v>
      </c>
      <c r="E622" s="5" t="str">
        <f t="shared" si="89"/>
        <v>EDC</v>
      </c>
      <c r="F622" s="37"/>
      <c r="G622" s="37"/>
      <c r="H622" s="17">
        <f t="shared" si="82"/>
        <v>0</v>
      </c>
      <c r="I622" s="7">
        <f>'RAW MONTHLY'!H622</f>
        <v>0</v>
      </c>
      <c r="J622" s="8">
        <f>'RAW MONTHLY'!I622</f>
        <v>0.22013888888888888</v>
      </c>
      <c r="K622" s="235">
        <f t="shared" si="83"/>
        <v>0.22013888888888888</v>
      </c>
      <c r="L622" s="16">
        <f t="shared" si="84"/>
        <v>5.2833333333333332</v>
      </c>
      <c r="M622" s="16">
        <f t="shared" si="85"/>
        <v>9</v>
      </c>
      <c r="N622" s="236" t="str">
        <f t="shared" si="86"/>
        <v>9</v>
      </c>
      <c r="O622" s="16" t="str">
        <f>'RAW MONTHLY'!K622</f>
        <v>9MW</v>
      </c>
      <c r="P622" s="16" t="str">
        <f t="shared" si="87"/>
        <v>1</v>
      </c>
      <c r="Q622" s="241">
        <f>'RAW MONTHLY'!L622</f>
        <v>0</v>
      </c>
      <c r="R622" s="37"/>
      <c r="S622" s="242">
        <f t="shared" si="88"/>
        <v>0</v>
      </c>
    </row>
    <row r="623" spans="1:19" ht="24.95" customHeight="1">
      <c r="A623" s="229" t="str">
        <f>'RAW MONTHLY'!A623</f>
        <v>28/2/2021</v>
      </c>
      <c r="B623" s="230" t="str">
        <f>'RAW MONTHLY'!C623</f>
        <v>OMI-ADIO 33KV FDR</v>
      </c>
      <c r="C623" s="5" t="str">
        <f t="shared" si="81"/>
        <v>1</v>
      </c>
      <c r="D623" s="5" t="str">
        <f>'RAW MONTHLY'!E623</f>
        <v>EDC/E/F</v>
      </c>
      <c r="E623" s="5" t="str">
        <f t="shared" si="89"/>
        <v>EDC</v>
      </c>
      <c r="F623" s="37"/>
      <c r="G623" s="37"/>
      <c r="H623" s="17">
        <f t="shared" si="82"/>
        <v>0.34930555555555554</v>
      </c>
      <c r="I623" s="7">
        <f>'RAW MONTHLY'!H623</f>
        <v>0.34930555555555554</v>
      </c>
      <c r="J623" s="8">
        <f>'RAW MONTHLY'!I623</f>
        <v>0.47013888888888888</v>
      </c>
      <c r="K623" s="235">
        <f t="shared" si="83"/>
        <v>0.47013888888888888</v>
      </c>
      <c r="L623" s="16">
        <f t="shared" si="84"/>
        <v>2.9</v>
      </c>
      <c r="M623" s="16">
        <f t="shared" si="85"/>
        <v>6.5</v>
      </c>
      <c r="N623" s="236" t="str">
        <f t="shared" si="86"/>
        <v>6.5</v>
      </c>
      <c r="O623" s="16" t="str">
        <f>'RAW MONTHLY'!K623</f>
        <v>6.5MW</v>
      </c>
      <c r="P623" s="16" t="str">
        <f t="shared" si="87"/>
        <v>1</v>
      </c>
      <c r="Q623" s="241">
        <f>'RAW MONTHLY'!L623</f>
        <v>9634</v>
      </c>
      <c r="R623" s="37"/>
      <c r="S623" s="242">
        <f t="shared" si="88"/>
        <v>27938.6</v>
      </c>
    </row>
    <row r="624" spans="1:19" ht="24.95" customHeight="1">
      <c r="A624" s="229" t="str">
        <f>'RAW MONTHLY'!A624</f>
        <v>28/2/2021</v>
      </c>
      <c r="B624" s="230" t="str">
        <f>'RAW MONTHLY'!C624</f>
        <v>ERUWA/LANLATE 33KV FDR</v>
      </c>
      <c r="C624" s="5" t="str">
        <f t="shared" si="81"/>
        <v>1</v>
      </c>
      <c r="D624" s="5" t="str">
        <f>'RAW MONTHLY'!E624</f>
        <v>EDC/O/C</v>
      </c>
      <c r="E624" s="5" t="str">
        <f t="shared" si="89"/>
        <v>EDC</v>
      </c>
      <c r="F624" s="37"/>
      <c r="G624" s="37"/>
      <c r="H624" s="17">
        <f t="shared" si="82"/>
        <v>0.34930555555555554</v>
      </c>
      <c r="I624" s="7">
        <f>'RAW MONTHLY'!H624</f>
        <v>0.34930555555555554</v>
      </c>
      <c r="J624" s="8">
        <f>'RAW MONTHLY'!I624</f>
        <v>0.37083333333333335</v>
      </c>
      <c r="K624" s="235">
        <f t="shared" si="83"/>
        <v>0.37083333333333335</v>
      </c>
      <c r="L624" s="16">
        <f t="shared" si="84"/>
        <v>0.51666666666666672</v>
      </c>
      <c r="M624" s="16">
        <f t="shared" si="85"/>
        <v>9</v>
      </c>
      <c r="N624" s="236" t="str">
        <f t="shared" si="86"/>
        <v>9</v>
      </c>
      <c r="O624" s="16" t="str">
        <f>'RAW MONTHLY'!K624</f>
        <v>9MW</v>
      </c>
      <c r="P624" s="16" t="str">
        <f t="shared" si="87"/>
        <v>1</v>
      </c>
      <c r="Q624" s="241">
        <f>'RAW MONTHLY'!L624</f>
        <v>4010</v>
      </c>
      <c r="R624" s="37"/>
      <c r="S624" s="242">
        <f t="shared" si="88"/>
        <v>2071.8333333333335</v>
      </c>
    </row>
    <row r="625" spans="1:19" ht="24.95" customHeight="1">
      <c r="A625" s="229" t="str">
        <f>'RAW MONTHLY'!A625</f>
        <v>28/2/2021</v>
      </c>
      <c r="B625" s="230" t="str">
        <f>'RAW MONTHLY'!C625</f>
        <v>APATA 33KV FDR</v>
      </c>
      <c r="C625" s="5" t="str">
        <f t="shared" si="81"/>
        <v>1</v>
      </c>
      <c r="D625" s="5" t="str">
        <f>'RAW MONTHLY'!E625</f>
        <v>EDC/O/C</v>
      </c>
      <c r="E625" s="5" t="str">
        <f t="shared" si="89"/>
        <v>EDC</v>
      </c>
      <c r="F625" s="37"/>
      <c r="G625" s="37"/>
      <c r="H625" s="17">
        <f t="shared" si="82"/>
        <v>0.65277777777777779</v>
      </c>
      <c r="I625" s="7">
        <f>'RAW MONTHLY'!H625</f>
        <v>0.65277777777777779</v>
      </c>
      <c r="J625" s="8">
        <f>'RAW MONTHLY'!I625</f>
        <v>0.66666666666666663</v>
      </c>
      <c r="K625" s="235">
        <f t="shared" si="83"/>
        <v>0.66666666666666663</v>
      </c>
      <c r="L625" s="16">
        <f t="shared" si="84"/>
        <v>0.33333333333333331</v>
      </c>
      <c r="M625" s="16">
        <f t="shared" si="85"/>
        <v>8</v>
      </c>
      <c r="N625" s="236" t="str">
        <f t="shared" si="86"/>
        <v>8</v>
      </c>
      <c r="O625" s="16" t="str">
        <f>'RAW MONTHLY'!K625</f>
        <v>8MW</v>
      </c>
      <c r="P625" s="16" t="str">
        <f t="shared" si="87"/>
        <v>1</v>
      </c>
      <c r="Q625" s="241">
        <f>'RAW MONTHLY'!L625</f>
        <v>117</v>
      </c>
      <c r="R625" s="37"/>
      <c r="S625" s="242">
        <f t="shared" si="88"/>
        <v>39</v>
      </c>
    </row>
    <row r="626" spans="1:19" ht="24.95" customHeight="1">
      <c r="A626" s="229" t="str">
        <f>'RAW MONTHLY'!A626</f>
        <v>28/2/2021</v>
      </c>
      <c r="B626" s="230" t="str">
        <f>'RAW MONTHLY'!C626</f>
        <v>OMI-ADIO 33KV FDR</v>
      </c>
      <c r="C626" s="5" t="str">
        <f t="shared" si="81"/>
        <v>1</v>
      </c>
      <c r="D626" s="5" t="str">
        <f>'RAW MONTHLY'!E626</f>
        <v>EDC/E/F</v>
      </c>
      <c r="E626" s="5" t="str">
        <f t="shared" si="89"/>
        <v>EDC</v>
      </c>
      <c r="F626" s="37"/>
      <c r="G626" s="37"/>
      <c r="H626" s="17">
        <f t="shared" si="82"/>
        <v>0.7090277777777777</v>
      </c>
      <c r="I626" s="7">
        <f>'RAW MONTHLY'!H626</f>
        <v>0.7090277777777777</v>
      </c>
      <c r="J626" s="8">
        <f>'RAW MONTHLY'!I626</f>
        <v>0.76388888888888884</v>
      </c>
      <c r="K626" s="235">
        <f t="shared" si="83"/>
        <v>0.76388888888888884</v>
      </c>
      <c r="L626" s="16">
        <f t="shared" si="84"/>
        <v>1.3166666666666667</v>
      </c>
      <c r="M626" s="16">
        <f t="shared" si="85"/>
        <v>7</v>
      </c>
      <c r="N626" s="236" t="str">
        <f t="shared" si="86"/>
        <v>7</v>
      </c>
      <c r="O626" s="16" t="str">
        <f>'RAW MONTHLY'!K626</f>
        <v>7MW</v>
      </c>
      <c r="P626" s="16" t="str">
        <f t="shared" si="87"/>
        <v>1</v>
      </c>
      <c r="Q626" s="241">
        <f>'RAW MONTHLY'!L626</f>
        <v>9634</v>
      </c>
      <c r="R626" s="37"/>
      <c r="S626" s="242">
        <f t="shared" si="88"/>
        <v>12684.766666666666</v>
      </c>
    </row>
    <row r="627" spans="1:19" ht="24.95" customHeight="1">
      <c r="A627" s="229" t="str">
        <f>'RAW MONTHLY'!A627</f>
        <v>28/2/2021</v>
      </c>
      <c r="B627" s="230" t="str">
        <f>'RAW MONTHLY'!C627</f>
        <v>OMI-ADIO 33KV FDR</v>
      </c>
      <c r="C627" s="5" t="str">
        <f t="shared" si="81"/>
        <v>1</v>
      </c>
      <c r="D627" s="5" t="str">
        <f>'RAW MONTHLY'!E627</f>
        <v>EDC/E/F</v>
      </c>
      <c r="E627" s="5" t="str">
        <f t="shared" si="89"/>
        <v>EDC</v>
      </c>
      <c r="F627" s="37"/>
      <c r="G627" s="37"/>
      <c r="H627" s="17">
        <f t="shared" si="82"/>
        <v>0.83819444444444446</v>
      </c>
      <c r="I627" s="7">
        <f>'RAW MONTHLY'!H627</f>
        <v>0.83819444444444446</v>
      </c>
      <c r="J627" s="8">
        <f>'RAW MONTHLY'!I627</f>
        <v>0.99930555555555556</v>
      </c>
      <c r="K627" s="235">
        <f t="shared" si="83"/>
        <v>0.99930555555555556</v>
      </c>
      <c r="L627" s="16">
        <f t="shared" si="84"/>
        <v>3.8666666666666671</v>
      </c>
      <c r="M627" s="16">
        <f t="shared" si="85"/>
        <v>9.6999999999999993</v>
      </c>
      <c r="N627" s="236" t="str">
        <f t="shared" si="86"/>
        <v>9.7</v>
      </c>
      <c r="O627" s="16" t="str">
        <f>'RAW MONTHLY'!K627</f>
        <v>9.7MW</v>
      </c>
      <c r="P627" s="16" t="str">
        <f t="shared" si="87"/>
        <v>0</v>
      </c>
      <c r="Q627" s="241">
        <f>'RAW MONTHLY'!L627</f>
        <v>0</v>
      </c>
      <c r="R627" s="37"/>
      <c r="S627" s="242">
        <f t="shared" si="88"/>
        <v>0</v>
      </c>
    </row>
    <row r="628" spans="1:19" ht="24.95" customHeight="1">
      <c r="A628" s="229">
        <f>'RAW MONTHLY'!A628</f>
        <v>0</v>
      </c>
      <c r="B628" s="230">
        <f>'RAW MONTHLY'!C628</f>
        <v>0</v>
      </c>
      <c r="C628" s="5" t="str">
        <f t="shared" si="81"/>
        <v/>
      </c>
      <c r="D628" s="5">
        <f>'RAW MONTHLY'!E628</f>
        <v>0</v>
      </c>
      <c r="E628" s="5" t="b">
        <f t="shared" si="89"/>
        <v>0</v>
      </c>
      <c r="F628" s="37"/>
      <c r="G628" s="37"/>
      <c r="H628" s="17">
        <f t="shared" si="82"/>
        <v>0</v>
      </c>
      <c r="I628" s="7">
        <f>'RAW MONTHLY'!H628</f>
        <v>0</v>
      </c>
      <c r="J628" s="8">
        <f>'RAW MONTHLY'!I628</f>
        <v>0</v>
      </c>
      <c r="K628" s="235">
        <f t="shared" si="83"/>
        <v>0</v>
      </c>
      <c r="L628" s="16">
        <f t="shared" si="84"/>
        <v>0</v>
      </c>
      <c r="M628" s="16">
        <f t="shared" si="85"/>
        <v>0</v>
      </c>
      <c r="N628" s="236" t="str">
        <f t="shared" si="86"/>
        <v>0</v>
      </c>
      <c r="O628" s="16">
        <f>'RAW MONTHLY'!K628</f>
        <v>0</v>
      </c>
      <c r="P628" s="16" t="str">
        <f t="shared" si="87"/>
        <v>1</v>
      </c>
      <c r="Q628" s="241">
        <f>'RAW MONTHLY'!L628</f>
        <v>0</v>
      </c>
      <c r="R628" s="37"/>
      <c r="S628" s="242">
        <f t="shared" si="88"/>
        <v>0</v>
      </c>
    </row>
    <row r="629" spans="1:19" ht="24.95" customHeight="1">
      <c r="A629" s="229">
        <f>'RAW MONTHLY'!A629</f>
        <v>0</v>
      </c>
      <c r="B629" s="230">
        <f>'RAW MONTHLY'!C629</f>
        <v>0</v>
      </c>
      <c r="C629" s="5" t="str">
        <f t="shared" si="81"/>
        <v/>
      </c>
      <c r="D629" s="5">
        <f>'RAW MONTHLY'!E629</f>
        <v>0</v>
      </c>
      <c r="E629" s="5" t="b">
        <f t="shared" si="89"/>
        <v>0</v>
      </c>
      <c r="F629" s="37"/>
      <c r="G629" s="37"/>
      <c r="H629" s="17">
        <f t="shared" si="82"/>
        <v>0</v>
      </c>
      <c r="I629" s="7">
        <f>'RAW MONTHLY'!H629</f>
        <v>0</v>
      </c>
      <c r="J629" s="8">
        <f>'RAW MONTHLY'!I629</f>
        <v>0</v>
      </c>
      <c r="K629" s="235">
        <f t="shared" si="83"/>
        <v>0</v>
      </c>
      <c r="L629" s="16">
        <f t="shared" si="84"/>
        <v>0</v>
      </c>
      <c r="M629" s="16">
        <f t="shared" si="85"/>
        <v>0</v>
      </c>
      <c r="N629" s="236" t="str">
        <f t="shared" si="86"/>
        <v>0</v>
      </c>
      <c r="O629" s="16">
        <f>'RAW MONTHLY'!K629</f>
        <v>0</v>
      </c>
      <c r="P629" s="16" t="str">
        <f t="shared" si="87"/>
        <v>1</v>
      </c>
      <c r="Q629" s="241">
        <f>'RAW MONTHLY'!L629</f>
        <v>0</v>
      </c>
      <c r="R629" s="37"/>
      <c r="S629" s="242">
        <f t="shared" si="88"/>
        <v>0</v>
      </c>
    </row>
    <row r="630" spans="1:19" ht="24.95" customHeight="1">
      <c r="A630" s="229">
        <f>'RAW MONTHLY'!A630</f>
        <v>0</v>
      </c>
      <c r="B630" s="230">
        <f>'RAW MONTHLY'!C630</f>
        <v>0</v>
      </c>
      <c r="C630" s="5" t="str">
        <f t="shared" si="81"/>
        <v/>
      </c>
      <c r="D630" s="5">
        <f>'RAW MONTHLY'!E630</f>
        <v>0</v>
      </c>
      <c r="E630" s="5" t="b">
        <f t="shared" si="89"/>
        <v>0</v>
      </c>
      <c r="F630" s="37"/>
      <c r="G630" s="37"/>
      <c r="H630" s="17">
        <f t="shared" si="82"/>
        <v>0</v>
      </c>
      <c r="I630" s="7">
        <f>'RAW MONTHLY'!H630</f>
        <v>0</v>
      </c>
      <c r="J630" s="8">
        <f>'RAW MONTHLY'!I630</f>
        <v>0</v>
      </c>
      <c r="K630" s="235">
        <f t="shared" si="83"/>
        <v>0</v>
      </c>
      <c r="L630" s="16">
        <f t="shared" si="84"/>
        <v>0</v>
      </c>
      <c r="M630" s="16">
        <f t="shared" si="85"/>
        <v>0</v>
      </c>
      <c r="N630" s="236" t="str">
        <f t="shared" si="86"/>
        <v>0</v>
      </c>
      <c r="O630" s="16">
        <f>'RAW MONTHLY'!K630</f>
        <v>0</v>
      </c>
      <c r="P630" s="16" t="str">
        <f t="shared" si="87"/>
        <v>1</v>
      </c>
      <c r="Q630" s="241">
        <f>'RAW MONTHLY'!L630</f>
        <v>0</v>
      </c>
      <c r="R630" s="37"/>
      <c r="S630" s="242">
        <f t="shared" si="88"/>
        <v>0</v>
      </c>
    </row>
    <row r="631" spans="1:19" ht="24.95" customHeight="1">
      <c r="A631" s="229">
        <f>'RAW MONTHLY'!A631</f>
        <v>0</v>
      </c>
      <c r="B631" s="230">
        <f>'RAW MONTHLY'!C631</f>
        <v>0</v>
      </c>
      <c r="C631" s="5" t="str">
        <f t="shared" si="81"/>
        <v/>
      </c>
      <c r="D631" s="5">
        <f>'RAW MONTHLY'!E631</f>
        <v>0</v>
      </c>
      <c r="E631" s="5" t="b">
        <f t="shared" si="89"/>
        <v>0</v>
      </c>
      <c r="F631" s="37"/>
      <c r="G631" s="37"/>
      <c r="H631" s="17">
        <f t="shared" si="82"/>
        <v>0</v>
      </c>
      <c r="I631" s="7">
        <f>'RAW MONTHLY'!H631</f>
        <v>0</v>
      </c>
      <c r="J631" s="8">
        <f>'RAW MONTHLY'!I631</f>
        <v>0</v>
      </c>
      <c r="K631" s="235">
        <f t="shared" si="83"/>
        <v>0</v>
      </c>
      <c r="L631" s="16">
        <f t="shared" si="84"/>
        <v>0</v>
      </c>
      <c r="M631" s="16">
        <f t="shared" si="85"/>
        <v>0</v>
      </c>
      <c r="N631" s="236" t="str">
        <f t="shared" si="86"/>
        <v>0</v>
      </c>
      <c r="O631" s="16">
        <f>'RAW MONTHLY'!K631</f>
        <v>0</v>
      </c>
      <c r="P631" s="16" t="str">
        <f t="shared" si="87"/>
        <v>1</v>
      </c>
      <c r="Q631" s="241">
        <f>'RAW MONTHLY'!L631</f>
        <v>0</v>
      </c>
      <c r="R631" s="37"/>
      <c r="S631" s="242">
        <f t="shared" si="88"/>
        <v>0</v>
      </c>
    </row>
    <row r="632" spans="1:19" ht="24.95" customHeight="1">
      <c r="A632" s="229">
        <f>'RAW MONTHLY'!A632</f>
        <v>0</v>
      </c>
      <c r="B632" s="230">
        <f>'RAW MONTHLY'!C632</f>
        <v>0</v>
      </c>
      <c r="C632" s="5" t="str">
        <f t="shared" si="81"/>
        <v/>
      </c>
      <c r="D632" s="5">
        <f>'RAW MONTHLY'!E632</f>
        <v>0</v>
      </c>
      <c r="E632" s="5" t="b">
        <f t="shared" si="89"/>
        <v>0</v>
      </c>
      <c r="F632" s="37"/>
      <c r="G632" s="37"/>
      <c r="H632" s="17">
        <f t="shared" si="82"/>
        <v>0</v>
      </c>
      <c r="I632" s="7">
        <f>'RAW MONTHLY'!H632</f>
        <v>0</v>
      </c>
      <c r="J632" s="8">
        <f>'RAW MONTHLY'!I632</f>
        <v>0</v>
      </c>
      <c r="K632" s="235">
        <f t="shared" si="83"/>
        <v>0</v>
      </c>
      <c r="L632" s="16">
        <f t="shared" si="84"/>
        <v>0</v>
      </c>
      <c r="M632" s="16">
        <f t="shared" si="85"/>
        <v>0</v>
      </c>
      <c r="N632" s="236" t="str">
        <f t="shared" si="86"/>
        <v>0</v>
      </c>
      <c r="O632" s="16">
        <f>'RAW MONTHLY'!K632</f>
        <v>0</v>
      </c>
      <c r="P632" s="16" t="str">
        <f t="shared" si="87"/>
        <v>1</v>
      </c>
      <c r="Q632" s="241">
        <f>'RAW MONTHLY'!L632</f>
        <v>0</v>
      </c>
      <c r="R632" s="37"/>
      <c r="S632" s="242">
        <f t="shared" si="88"/>
        <v>0</v>
      </c>
    </row>
    <row r="633" spans="1:19" ht="24.95" customHeight="1">
      <c r="A633" s="229">
        <f>'RAW MONTHLY'!A633</f>
        <v>0</v>
      </c>
      <c r="B633" s="230">
        <f>'RAW MONTHLY'!C633</f>
        <v>0</v>
      </c>
      <c r="C633" s="5" t="str">
        <f t="shared" si="81"/>
        <v/>
      </c>
      <c r="D633" s="5">
        <f>'RAW MONTHLY'!E633</f>
        <v>0</v>
      </c>
      <c r="E633" s="5" t="b">
        <f t="shared" si="89"/>
        <v>0</v>
      </c>
      <c r="F633" s="37"/>
      <c r="G633" s="37"/>
      <c r="H633" s="17">
        <f t="shared" si="82"/>
        <v>0</v>
      </c>
      <c r="I633" s="7">
        <f>'RAW MONTHLY'!H633</f>
        <v>0</v>
      </c>
      <c r="J633" s="8">
        <f>'RAW MONTHLY'!I633</f>
        <v>0</v>
      </c>
      <c r="K633" s="235">
        <f t="shared" si="83"/>
        <v>0</v>
      </c>
      <c r="L633" s="16">
        <f t="shared" si="84"/>
        <v>0</v>
      </c>
      <c r="M633" s="16">
        <f t="shared" si="85"/>
        <v>0</v>
      </c>
      <c r="N633" s="236" t="str">
        <f t="shared" si="86"/>
        <v>0</v>
      </c>
      <c r="O633" s="16">
        <f>'RAW MONTHLY'!K633</f>
        <v>0</v>
      </c>
      <c r="P633" s="16" t="str">
        <f t="shared" si="87"/>
        <v>1</v>
      </c>
      <c r="Q633" s="241">
        <f>'RAW MONTHLY'!L633</f>
        <v>0</v>
      </c>
      <c r="R633" s="37"/>
      <c r="S633" s="242">
        <f t="shared" si="88"/>
        <v>0</v>
      </c>
    </row>
    <row r="634" spans="1:19" ht="24.95" customHeight="1">
      <c r="A634" s="229">
        <f>'RAW MONTHLY'!A634</f>
        <v>0</v>
      </c>
      <c r="B634" s="230">
        <f>'RAW MONTHLY'!C634</f>
        <v>0</v>
      </c>
      <c r="C634" s="5" t="str">
        <f t="shared" si="81"/>
        <v/>
      </c>
      <c r="D634" s="5">
        <f>'RAW MONTHLY'!E634</f>
        <v>0</v>
      </c>
      <c r="E634" s="5" t="b">
        <f t="shared" si="89"/>
        <v>0</v>
      </c>
      <c r="F634" s="37"/>
      <c r="G634" s="37"/>
      <c r="H634" s="17">
        <f t="shared" si="82"/>
        <v>0</v>
      </c>
      <c r="I634" s="7">
        <f>'RAW MONTHLY'!H634</f>
        <v>0</v>
      </c>
      <c r="J634" s="8">
        <f>'RAW MONTHLY'!I634</f>
        <v>0</v>
      </c>
      <c r="K634" s="235">
        <f t="shared" si="83"/>
        <v>0</v>
      </c>
      <c r="L634" s="16">
        <f t="shared" si="84"/>
        <v>0</v>
      </c>
      <c r="M634" s="16">
        <f t="shared" si="85"/>
        <v>0</v>
      </c>
      <c r="N634" s="236" t="str">
        <f t="shared" si="86"/>
        <v>0</v>
      </c>
      <c r="O634" s="16">
        <f>'RAW MONTHLY'!K634</f>
        <v>0</v>
      </c>
      <c r="P634" s="16" t="str">
        <f t="shared" si="87"/>
        <v>1</v>
      </c>
      <c r="Q634" s="241">
        <f>'RAW MONTHLY'!L634</f>
        <v>0</v>
      </c>
      <c r="R634" s="37"/>
      <c r="S634" s="242">
        <f t="shared" si="88"/>
        <v>0</v>
      </c>
    </row>
    <row r="635" spans="1:19" ht="24.95" customHeight="1">
      <c r="A635" s="229">
        <f>'RAW MONTHLY'!A635</f>
        <v>0</v>
      </c>
      <c r="B635" s="230">
        <f>'RAW MONTHLY'!C635</f>
        <v>0</v>
      </c>
      <c r="C635" s="5" t="str">
        <f t="shared" si="81"/>
        <v/>
      </c>
      <c r="D635" s="5">
        <f>'RAW MONTHLY'!E635</f>
        <v>0</v>
      </c>
      <c r="E635" s="5" t="b">
        <f t="shared" si="89"/>
        <v>0</v>
      </c>
      <c r="F635" s="37"/>
      <c r="G635" s="37"/>
      <c r="H635" s="17">
        <f t="shared" si="82"/>
        <v>0</v>
      </c>
      <c r="I635" s="7">
        <f>'RAW MONTHLY'!H635</f>
        <v>0</v>
      </c>
      <c r="J635" s="8">
        <f>'RAW MONTHLY'!I635</f>
        <v>0</v>
      </c>
      <c r="K635" s="235">
        <f t="shared" si="83"/>
        <v>0</v>
      </c>
      <c r="L635" s="16">
        <f t="shared" si="84"/>
        <v>0</v>
      </c>
      <c r="M635" s="16">
        <f t="shared" si="85"/>
        <v>0</v>
      </c>
      <c r="N635" s="236" t="str">
        <f t="shared" si="86"/>
        <v>0</v>
      </c>
      <c r="O635" s="16">
        <f>'RAW MONTHLY'!K635</f>
        <v>0</v>
      </c>
      <c r="P635" s="16" t="str">
        <f t="shared" si="87"/>
        <v>1</v>
      </c>
      <c r="Q635" s="241">
        <f>'RAW MONTHLY'!L635</f>
        <v>0</v>
      </c>
      <c r="R635" s="37"/>
      <c r="S635" s="242">
        <f t="shared" si="88"/>
        <v>0</v>
      </c>
    </row>
    <row r="636" spans="1:19" ht="24.95" customHeight="1">
      <c r="A636" s="229">
        <f>'RAW MONTHLY'!A636</f>
        <v>0</v>
      </c>
      <c r="B636" s="230">
        <f>'RAW MONTHLY'!C636</f>
        <v>0</v>
      </c>
      <c r="C636" s="5" t="str">
        <f t="shared" si="81"/>
        <v/>
      </c>
      <c r="D636" s="5">
        <f>'RAW MONTHLY'!E636</f>
        <v>0</v>
      </c>
      <c r="E636" s="5" t="b">
        <f t="shared" si="89"/>
        <v>0</v>
      </c>
      <c r="F636" s="37"/>
      <c r="G636" s="37"/>
      <c r="H636" s="17">
        <f t="shared" si="82"/>
        <v>0</v>
      </c>
      <c r="I636" s="7">
        <f>'RAW MONTHLY'!H636</f>
        <v>0</v>
      </c>
      <c r="J636" s="8">
        <f>'RAW MONTHLY'!I636</f>
        <v>0</v>
      </c>
      <c r="K636" s="235">
        <f t="shared" si="83"/>
        <v>0</v>
      </c>
      <c r="L636" s="16">
        <f t="shared" si="84"/>
        <v>0</v>
      </c>
      <c r="M636" s="16">
        <f t="shared" si="85"/>
        <v>0</v>
      </c>
      <c r="N636" s="236" t="str">
        <f t="shared" si="86"/>
        <v>0</v>
      </c>
      <c r="O636" s="16">
        <f>'RAW MONTHLY'!K636</f>
        <v>0</v>
      </c>
      <c r="P636" s="16" t="str">
        <f t="shared" si="87"/>
        <v>1</v>
      </c>
      <c r="Q636" s="241">
        <f>'RAW MONTHLY'!L636</f>
        <v>0</v>
      </c>
      <c r="R636" s="37"/>
      <c r="S636" s="242">
        <f t="shared" si="88"/>
        <v>0</v>
      </c>
    </row>
    <row r="637" spans="1:19" ht="24.95" customHeight="1">
      <c r="A637" s="229">
        <f>'RAW MONTHLY'!A637</f>
        <v>0</v>
      </c>
      <c r="B637" s="230">
        <f>'RAW MONTHLY'!C637</f>
        <v>0</v>
      </c>
      <c r="C637" s="5" t="str">
        <f t="shared" si="81"/>
        <v/>
      </c>
      <c r="D637" s="5">
        <f>'RAW MONTHLY'!E637</f>
        <v>0</v>
      </c>
      <c r="E637" s="5" t="b">
        <f t="shared" si="89"/>
        <v>0</v>
      </c>
      <c r="F637" s="37"/>
      <c r="G637" s="37"/>
      <c r="H637" s="17">
        <f t="shared" si="82"/>
        <v>0</v>
      </c>
      <c r="I637" s="7">
        <f>'RAW MONTHLY'!H637</f>
        <v>0</v>
      </c>
      <c r="J637" s="8">
        <f>'RAW MONTHLY'!I637</f>
        <v>0</v>
      </c>
      <c r="K637" s="235">
        <f t="shared" si="83"/>
        <v>0</v>
      </c>
      <c r="L637" s="16">
        <f t="shared" si="84"/>
        <v>0</v>
      </c>
      <c r="M637" s="16">
        <f t="shared" si="85"/>
        <v>0</v>
      </c>
      <c r="N637" s="236" t="str">
        <f t="shared" si="86"/>
        <v>0</v>
      </c>
      <c r="O637" s="16">
        <f>'RAW MONTHLY'!K637</f>
        <v>0</v>
      </c>
      <c r="P637" s="16" t="str">
        <f t="shared" si="87"/>
        <v>1</v>
      </c>
      <c r="Q637" s="241">
        <f>'RAW MONTHLY'!L637</f>
        <v>0</v>
      </c>
      <c r="R637" s="37"/>
      <c r="S637" s="242">
        <f t="shared" si="88"/>
        <v>0</v>
      </c>
    </row>
    <row r="638" spans="1:19" ht="24.95" customHeight="1">
      <c r="A638" s="229">
        <f>'RAW MONTHLY'!A638</f>
        <v>0</v>
      </c>
      <c r="B638" s="230">
        <f>'RAW MONTHLY'!C638</f>
        <v>0</v>
      </c>
      <c r="C638" s="5" t="str">
        <f t="shared" si="81"/>
        <v/>
      </c>
      <c r="D638" s="5">
        <f>'RAW MONTHLY'!E638</f>
        <v>0</v>
      </c>
      <c r="E638" s="5" t="b">
        <f t="shared" si="89"/>
        <v>0</v>
      </c>
      <c r="F638" s="37"/>
      <c r="G638" s="37"/>
      <c r="H638" s="17">
        <f t="shared" si="82"/>
        <v>0</v>
      </c>
      <c r="I638" s="7">
        <f>'RAW MONTHLY'!H638</f>
        <v>0</v>
      </c>
      <c r="J638" s="8">
        <f>'RAW MONTHLY'!I638</f>
        <v>0</v>
      </c>
      <c r="K638" s="235">
        <f t="shared" si="83"/>
        <v>0</v>
      </c>
      <c r="L638" s="16">
        <f t="shared" si="84"/>
        <v>0</v>
      </c>
      <c r="M638" s="16">
        <f t="shared" si="85"/>
        <v>0</v>
      </c>
      <c r="N638" s="236" t="str">
        <f t="shared" si="86"/>
        <v>0</v>
      </c>
      <c r="O638" s="16">
        <f>'RAW MONTHLY'!K638</f>
        <v>0</v>
      </c>
      <c r="P638" s="16" t="str">
        <f t="shared" si="87"/>
        <v>1</v>
      </c>
      <c r="Q638" s="241">
        <f>'RAW MONTHLY'!L638</f>
        <v>0</v>
      </c>
      <c r="R638" s="37"/>
      <c r="S638" s="242">
        <f t="shared" si="88"/>
        <v>0</v>
      </c>
    </row>
    <row r="639" spans="1:19" ht="24.95" customHeight="1">
      <c r="A639" s="229">
        <f>'RAW MONTHLY'!A639</f>
        <v>0</v>
      </c>
      <c r="B639" s="230">
        <f>'RAW MONTHLY'!C639</f>
        <v>0</v>
      </c>
      <c r="C639" s="5" t="str">
        <f t="shared" si="81"/>
        <v/>
      </c>
      <c r="D639" s="5">
        <f>'RAW MONTHLY'!E639</f>
        <v>0</v>
      </c>
      <c r="E639" s="5" t="b">
        <f t="shared" si="89"/>
        <v>0</v>
      </c>
      <c r="F639" s="37"/>
      <c r="G639" s="37"/>
      <c r="H639" s="17">
        <f t="shared" si="82"/>
        <v>0</v>
      </c>
      <c r="I639" s="7">
        <f>'RAW MONTHLY'!H639</f>
        <v>0</v>
      </c>
      <c r="J639" s="8">
        <f>'RAW MONTHLY'!I639</f>
        <v>0</v>
      </c>
      <c r="K639" s="235">
        <f t="shared" si="83"/>
        <v>0</v>
      </c>
      <c r="L639" s="16">
        <f t="shared" si="84"/>
        <v>0</v>
      </c>
      <c r="M639" s="16">
        <f t="shared" si="85"/>
        <v>0</v>
      </c>
      <c r="N639" s="236" t="str">
        <f t="shared" si="86"/>
        <v>0</v>
      </c>
      <c r="O639" s="16">
        <f>'RAW MONTHLY'!K639</f>
        <v>0</v>
      </c>
      <c r="P639" s="16" t="str">
        <f t="shared" si="87"/>
        <v>1</v>
      </c>
      <c r="Q639" s="241">
        <f>'RAW MONTHLY'!L639</f>
        <v>0</v>
      </c>
      <c r="R639" s="37"/>
      <c r="S639" s="242">
        <f t="shared" si="88"/>
        <v>0</v>
      </c>
    </row>
    <row r="640" spans="1:19" ht="24.95" customHeight="1">
      <c r="A640" s="229">
        <f>'RAW MONTHLY'!A640</f>
        <v>0</v>
      </c>
      <c r="B640" s="230">
        <f>'RAW MONTHLY'!C640</f>
        <v>0</v>
      </c>
      <c r="C640" s="5" t="str">
        <f t="shared" si="81"/>
        <v/>
      </c>
      <c r="D640" s="5">
        <f>'RAW MONTHLY'!E640</f>
        <v>0</v>
      </c>
      <c r="E640" s="5" t="b">
        <f t="shared" si="89"/>
        <v>0</v>
      </c>
      <c r="F640" s="37"/>
      <c r="G640" s="37"/>
      <c r="H640" s="17">
        <f t="shared" si="82"/>
        <v>0</v>
      </c>
      <c r="I640" s="7">
        <f>'RAW MONTHLY'!H640</f>
        <v>0</v>
      </c>
      <c r="J640" s="8">
        <f>'RAW MONTHLY'!I640</f>
        <v>0</v>
      </c>
      <c r="K640" s="235">
        <f t="shared" si="83"/>
        <v>0</v>
      </c>
      <c r="L640" s="16">
        <f t="shared" si="84"/>
        <v>0</v>
      </c>
      <c r="M640" s="16">
        <f t="shared" si="85"/>
        <v>0</v>
      </c>
      <c r="N640" s="236" t="str">
        <f t="shared" si="86"/>
        <v>0</v>
      </c>
      <c r="O640" s="16">
        <f>'RAW MONTHLY'!K640</f>
        <v>0</v>
      </c>
      <c r="P640" s="16" t="str">
        <f t="shared" si="87"/>
        <v>1</v>
      </c>
      <c r="Q640" s="241">
        <f>'RAW MONTHLY'!L640</f>
        <v>0</v>
      </c>
      <c r="R640" s="37"/>
      <c r="S640" s="242">
        <f t="shared" si="88"/>
        <v>0</v>
      </c>
    </row>
    <row r="641" spans="1:19" ht="24.95" customHeight="1">
      <c r="A641" s="229">
        <f>'RAW MONTHLY'!A641</f>
        <v>0</v>
      </c>
      <c r="B641" s="230">
        <f>'RAW MONTHLY'!C641</f>
        <v>0</v>
      </c>
      <c r="C641" s="5" t="str">
        <f t="shared" si="81"/>
        <v/>
      </c>
      <c r="D641" s="5">
        <f>'RAW MONTHLY'!E641</f>
        <v>0</v>
      </c>
      <c r="E641" s="5" t="b">
        <f t="shared" si="89"/>
        <v>0</v>
      </c>
      <c r="F641" s="37"/>
      <c r="G641" s="37"/>
      <c r="H641" s="17">
        <f t="shared" si="82"/>
        <v>0</v>
      </c>
      <c r="I641" s="7">
        <f>'RAW MONTHLY'!H641</f>
        <v>0</v>
      </c>
      <c r="J641" s="8">
        <f>'RAW MONTHLY'!I641</f>
        <v>0</v>
      </c>
      <c r="K641" s="235">
        <f t="shared" si="83"/>
        <v>0</v>
      </c>
      <c r="L641" s="16">
        <f t="shared" si="84"/>
        <v>0</v>
      </c>
      <c r="M641" s="16">
        <f t="shared" si="85"/>
        <v>0</v>
      </c>
      <c r="N641" s="236" t="str">
        <f t="shared" si="86"/>
        <v>0</v>
      </c>
      <c r="O641" s="16">
        <f>'RAW MONTHLY'!K641</f>
        <v>0</v>
      </c>
      <c r="P641" s="16" t="str">
        <f t="shared" si="87"/>
        <v>1</v>
      </c>
      <c r="Q641" s="241">
        <f>'RAW MONTHLY'!L641</f>
        <v>0</v>
      </c>
      <c r="R641" s="37"/>
      <c r="S641" s="242">
        <f t="shared" si="88"/>
        <v>0</v>
      </c>
    </row>
    <row r="642" spans="1:19" ht="24.95" customHeight="1">
      <c r="A642" s="229">
        <f>'RAW MONTHLY'!A642</f>
        <v>0</v>
      </c>
      <c r="B642" s="230">
        <f>'RAW MONTHLY'!C642</f>
        <v>0</v>
      </c>
      <c r="C642" s="5" t="str">
        <f t="shared" si="81"/>
        <v/>
      </c>
      <c r="D642" s="5">
        <f>'RAW MONTHLY'!E642</f>
        <v>0</v>
      </c>
      <c r="E642" s="5" t="b">
        <f t="shared" si="89"/>
        <v>0</v>
      </c>
      <c r="F642" s="37"/>
      <c r="G642" s="37"/>
      <c r="H642" s="17">
        <f t="shared" si="82"/>
        <v>0</v>
      </c>
      <c r="I642" s="7">
        <f>'RAW MONTHLY'!H642</f>
        <v>0</v>
      </c>
      <c r="J642" s="8">
        <f>'RAW MONTHLY'!I642</f>
        <v>0</v>
      </c>
      <c r="K642" s="235">
        <f t="shared" si="83"/>
        <v>0</v>
      </c>
      <c r="L642" s="16">
        <f t="shared" si="84"/>
        <v>0</v>
      </c>
      <c r="M642" s="16">
        <f t="shared" si="85"/>
        <v>0</v>
      </c>
      <c r="N642" s="236" t="str">
        <f t="shared" si="86"/>
        <v>0</v>
      </c>
      <c r="O642" s="16">
        <f>'RAW MONTHLY'!K642</f>
        <v>0</v>
      </c>
      <c r="P642" s="16" t="str">
        <f t="shared" si="87"/>
        <v>1</v>
      </c>
      <c r="Q642" s="241">
        <f>'RAW MONTHLY'!L642</f>
        <v>0</v>
      </c>
      <c r="R642" s="37"/>
      <c r="S642" s="242">
        <f t="shared" si="88"/>
        <v>0</v>
      </c>
    </row>
    <row r="643" spans="1:19" ht="24.95" customHeight="1">
      <c r="A643" s="229">
        <f>'RAW MONTHLY'!A643</f>
        <v>0</v>
      </c>
      <c r="B643" s="230">
        <f>'RAW MONTHLY'!C643</f>
        <v>0</v>
      </c>
      <c r="C643" s="5" t="str">
        <f t="shared" si="81"/>
        <v/>
      </c>
      <c r="D643" s="5">
        <f>'RAW MONTHLY'!E643</f>
        <v>0</v>
      </c>
      <c r="E643" s="5" t="b">
        <f t="shared" si="89"/>
        <v>0</v>
      </c>
      <c r="F643" s="37"/>
      <c r="G643" s="37"/>
      <c r="H643" s="17">
        <f t="shared" si="82"/>
        <v>0</v>
      </c>
      <c r="I643" s="7">
        <f>'RAW MONTHLY'!H643</f>
        <v>0</v>
      </c>
      <c r="J643" s="8">
        <f>'RAW MONTHLY'!I643</f>
        <v>0</v>
      </c>
      <c r="K643" s="235">
        <f t="shared" si="83"/>
        <v>0</v>
      </c>
      <c r="L643" s="16">
        <f t="shared" si="84"/>
        <v>0</v>
      </c>
      <c r="M643" s="16">
        <f t="shared" si="85"/>
        <v>0</v>
      </c>
      <c r="N643" s="236" t="str">
        <f t="shared" si="86"/>
        <v>0</v>
      </c>
      <c r="O643" s="16">
        <f>'RAW MONTHLY'!K643</f>
        <v>0</v>
      </c>
      <c r="P643" s="16" t="str">
        <f t="shared" si="87"/>
        <v>1</v>
      </c>
      <c r="Q643" s="241">
        <f>'RAW MONTHLY'!L643</f>
        <v>0</v>
      </c>
      <c r="R643" s="37"/>
      <c r="S643" s="242">
        <f t="shared" si="88"/>
        <v>0</v>
      </c>
    </row>
    <row r="644" spans="1:19" ht="24.95" customHeight="1">
      <c r="A644" s="229">
        <f>'RAW MONTHLY'!A644</f>
        <v>0</v>
      </c>
      <c r="B644" s="230">
        <f>'RAW MONTHLY'!C644</f>
        <v>0</v>
      </c>
      <c r="C644" s="5" t="str">
        <f t="shared" si="81"/>
        <v/>
      </c>
      <c r="D644" s="5">
        <f>'RAW MONTHLY'!E644</f>
        <v>0</v>
      </c>
      <c r="E644" s="5" t="b">
        <f t="shared" si="89"/>
        <v>0</v>
      </c>
      <c r="F644" s="37"/>
      <c r="G644" s="37"/>
      <c r="H644" s="17">
        <f t="shared" si="82"/>
        <v>0</v>
      </c>
      <c r="I644" s="7">
        <f>'RAW MONTHLY'!H644</f>
        <v>0</v>
      </c>
      <c r="J644" s="8">
        <f>'RAW MONTHLY'!I644</f>
        <v>0</v>
      </c>
      <c r="K644" s="235">
        <f t="shared" si="83"/>
        <v>0</v>
      </c>
      <c r="L644" s="16">
        <f t="shared" si="84"/>
        <v>0</v>
      </c>
      <c r="M644" s="16">
        <f t="shared" si="85"/>
        <v>0</v>
      </c>
      <c r="N644" s="236" t="str">
        <f t="shared" si="86"/>
        <v>0</v>
      </c>
      <c r="O644" s="16">
        <f>'RAW MONTHLY'!K644</f>
        <v>0</v>
      </c>
      <c r="P644" s="16" t="str">
        <f t="shared" si="87"/>
        <v>1</v>
      </c>
      <c r="Q644" s="241">
        <f>'RAW MONTHLY'!L644</f>
        <v>0</v>
      </c>
      <c r="R644" s="37"/>
      <c r="S644" s="242">
        <f t="shared" si="88"/>
        <v>0</v>
      </c>
    </row>
    <row r="645" spans="1:19" ht="24.95" customHeight="1">
      <c r="A645" s="229">
        <f>'RAW MONTHLY'!A645</f>
        <v>0</v>
      </c>
      <c r="B645" s="230">
        <f>'RAW MONTHLY'!C645</f>
        <v>0</v>
      </c>
      <c r="C645" s="5" t="str">
        <f t="shared" si="81"/>
        <v/>
      </c>
      <c r="D645" s="5">
        <f>'RAW MONTHLY'!E645</f>
        <v>0</v>
      </c>
      <c r="E645" s="5" t="b">
        <f t="shared" si="89"/>
        <v>0</v>
      </c>
      <c r="F645" s="37"/>
      <c r="G645" s="37"/>
      <c r="H645" s="17">
        <f t="shared" si="82"/>
        <v>0</v>
      </c>
      <c r="I645" s="7">
        <f>'RAW MONTHLY'!H645</f>
        <v>0</v>
      </c>
      <c r="J645" s="8">
        <f>'RAW MONTHLY'!I645</f>
        <v>0</v>
      </c>
      <c r="K645" s="235">
        <f t="shared" si="83"/>
        <v>0</v>
      </c>
      <c r="L645" s="16">
        <f t="shared" si="84"/>
        <v>0</v>
      </c>
      <c r="M645" s="16">
        <f t="shared" si="85"/>
        <v>0</v>
      </c>
      <c r="N645" s="236" t="str">
        <f t="shared" si="86"/>
        <v>0</v>
      </c>
      <c r="O645" s="16">
        <f>'RAW MONTHLY'!K645</f>
        <v>0</v>
      </c>
      <c r="P645" s="16" t="str">
        <f t="shared" si="87"/>
        <v>1</v>
      </c>
      <c r="Q645" s="241">
        <f>'RAW MONTHLY'!L645</f>
        <v>0</v>
      </c>
      <c r="R645" s="37"/>
      <c r="S645" s="242">
        <f t="shared" si="88"/>
        <v>0</v>
      </c>
    </row>
    <row r="646" spans="1:19" ht="24.95" customHeight="1">
      <c r="A646" s="229">
        <f>'RAW MONTHLY'!A646</f>
        <v>0</v>
      </c>
      <c r="B646" s="230">
        <f>'RAW MONTHLY'!C646</f>
        <v>0</v>
      </c>
      <c r="C646" s="5" t="str">
        <f t="shared" ref="C646:C709" si="90">IF(H646&gt;=0.0001,"1","")</f>
        <v/>
      </c>
      <c r="D646" s="5">
        <f>'RAW MONTHLY'!E646</f>
        <v>0</v>
      </c>
      <c r="E646" s="5" t="b">
        <f t="shared" si="89"/>
        <v>0</v>
      </c>
      <c r="F646" s="37"/>
      <c r="G646" s="37"/>
      <c r="H646" s="17">
        <f t="shared" ref="H646:H709" si="91">I646</f>
        <v>0</v>
      </c>
      <c r="I646" s="7">
        <f>'RAW MONTHLY'!H646</f>
        <v>0</v>
      </c>
      <c r="J646" s="8">
        <f>'RAW MONTHLY'!I646</f>
        <v>0</v>
      </c>
      <c r="K646" s="235">
        <f t="shared" ref="K646:K709" si="92">J646</f>
        <v>0</v>
      </c>
      <c r="L646" s="16">
        <f t="shared" ref="L646:L709" si="93">TEXT(J646-I646,"h:mm")*24</f>
        <v>0</v>
      </c>
      <c r="M646" s="16">
        <f t="shared" ref="M646:M709" si="94">N646*1</f>
        <v>0</v>
      </c>
      <c r="N646" s="236" t="str">
        <f t="shared" ref="N646:N709" si="95">SUBSTITUTE(O646,"MW","")</f>
        <v>0</v>
      </c>
      <c r="O646" s="16">
        <f>'RAW MONTHLY'!K646</f>
        <v>0</v>
      </c>
      <c r="P646" s="16" t="str">
        <f t="shared" ref="P646:P709" si="96">IF(K646&gt;=0.99,"0","1")</f>
        <v>1</v>
      </c>
      <c r="Q646" s="241">
        <f>'RAW MONTHLY'!L646</f>
        <v>0</v>
      </c>
      <c r="R646" s="37"/>
      <c r="S646" s="242">
        <f t="shared" ref="S646:S709" si="97">Q646*L646*P646</f>
        <v>0</v>
      </c>
    </row>
    <row r="647" spans="1:19" ht="24.95" customHeight="1">
      <c r="A647" s="229">
        <f>'RAW MONTHLY'!A647</f>
        <v>0</v>
      </c>
      <c r="B647" s="230">
        <f>'RAW MONTHLY'!C647</f>
        <v>0</v>
      </c>
      <c r="C647" s="5" t="str">
        <f t="shared" si="90"/>
        <v/>
      </c>
      <c r="D647" s="5">
        <f>'RAW MONTHLY'!E647</f>
        <v>0</v>
      </c>
      <c r="E647" s="5" t="b">
        <f t="shared" ref="E647:E710" si="98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E/F","EDC",IF(D647="TCN/L/S","L/S"))))))))))))))))))))))</f>
        <v>0</v>
      </c>
      <c r="F647" s="37"/>
      <c r="G647" s="37"/>
      <c r="H647" s="17">
        <f t="shared" si="91"/>
        <v>0</v>
      </c>
      <c r="I647" s="7">
        <f>'RAW MONTHLY'!H647</f>
        <v>0</v>
      </c>
      <c r="J647" s="8">
        <f>'RAW MONTHLY'!I647</f>
        <v>0</v>
      </c>
      <c r="K647" s="235">
        <f t="shared" si="92"/>
        <v>0</v>
      </c>
      <c r="L647" s="16">
        <f t="shared" si="93"/>
        <v>0</v>
      </c>
      <c r="M647" s="16">
        <f t="shared" si="94"/>
        <v>0</v>
      </c>
      <c r="N647" s="236" t="str">
        <f t="shared" si="95"/>
        <v>0</v>
      </c>
      <c r="O647" s="16">
        <f>'RAW MONTHLY'!K647</f>
        <v>0</v>
      </c>
      <c r="P647" s="16" t="str">
        <f t="shared" si="96"/>
        <v>1</v>
      </c>
      <c r="Q647" s="241">
        <f>'RAW MONTHLY'!L647</f>
        <v>0</v>
      </c>
      <c r="R647" s="37"/>
      <c r="S647" s="242">
        <f t="shared" si="97"/>
        <v>0</v>
      </c>
    </row>
    <row r="648" spans="1:19" ht="24.95" customHeight="1">
      <c r="A648" s="229">
        <f>'RAW MONTHLY'!A648</f>
        <v>0</v>
      </c>
      <c r="B648" s="230">
        <f>'RAW MONTHLY'!C648</f>
        <v>0</v>
      </c>
      <c r="C648" s="5" t="str">
        <f t="shared" si="90"/>
        <v/>
      </c>
      <c r="D648" s="5">
        <f>'RAW MONTHLY'!E648</f>
        <v>0</v>
      </c>
      <c r="E648" s="5" t="b">
        <f t="shared" si="98"/>
        <v>0</v>
      </c>
      <c r="F648" s="37"/>
      <c r="G648" s="37"/>
      <c r="H648" s="17">
        <f t="shared" si="91"/>
        <v>0</v>
      </c>
      <c r="I648" s="7">
        <f>'RAW MONTHLY'!H648</f>
        <v>0</v>
      </c>
      <c r="J648" s="8">
        <f>'RAW MONTHLY'!I648</f>
        <v>0</v>
      </c>
      <c r="K648" s="235">
        <f t="shared" si="92"/>
        <v>0</v>
      </c>
      <c r="L648" s="16">
        <f t="shared" si="93"/>
        <v>0</v>
      </c>
      <c r="M648" s="16">
        <f t="shared" si="94"/>
        <v>0</v>
      </c>
      <c r="N648" s="236" t="str">
        <f t="shared" si="95"/>
        <v>0</v>
      </c>
      <c r="O648" s="16">
        <f>'RAW MONTHLY'!K648</f>
        <v>0</v>
      </c>
      <c r="P648" s="16" t="str">
        <f t="shared" si="96"/>
        <v>1</v>
      </c>
      <c r="Q648" s="241">
        <f>'RAW MONTHLY'!L648</f>
        <v>0</v>
      </c>
      <c r="R648" s="37"/>
      <c r="S648" s="242">
        <f t="shared" si="97"/>
        <v>0</v>
      </c>
    </row>
    <row r="649" spans="1:19" ht="24.95" customHeight="1">
      <c r="A649" s="229">
        <f>'RAW MONTHLY'!A649</f>
        <v>0</v>
      </c>
      <c r="B649" s="230">
        <f>'RAW MONTHLY'!C649</f>
        <v>0</v>
      </c>
      <c r="C649" s="5" t="str">
        <f t="shared" si="90"/>
        <v/>
      </c>
      <c r="D649" s="5">
        <f>'RAW MONTHLY'!E649</f>
        <v>0</v>
      </c>
      <c r="E649" s="5" t="b">
        <f t="shared" si="98"/>
        <v>0</v>
      </c>
      <c r="F649" s="37"/>
      <c r="G649" s="37"/>
      <c r="H649" s="17">
        <f t="shared" si="91"/>
        <v>0</v>
      </c>
      <c r="I649" s="7">
        <f>'RAW MONTHLY'!H649</f>
        <v>0</v>
      </c>
      <c r="J649" s="8">
        <f>'RAW MONTHLY'!I649</f>
        <v>0</v>
      </c>
      <c r="K649" s="235">
        <f t="shared" si="92"/>
        <v>0</v>
      </c>
      <c r="L649" s="16">
        <f t="shared" si="93"/>
        <v>0</v>
      </c>
      <c r="M649" s="16">
        <f t="shared" si="94"/>
        <v>0</v>
      </c>
      <c r="N649" s="236" t="str">
        <f t="shared" si="95"/>
        <v>0</v>
      </c>
      <c r="O649" s="16">
        <f>'RAW MONTHLY'!K649</f>
        <v>0</v>
      </c>
      <c r="P649" s="16" t="str">
        <f t="shared" si="96"/>
        <v>1</v>
      </c>
      <c r="Q649" s="241">
        <f>'RAW MONTHLY'!L649</f>
        <v>0</v>
      </c>
      <c r="R649" s="37"/>
      <c r="S649" s="242">
        <f t="shared" si="97"/>
        <v>0</v>
      </c>
    </row>
    <row r="650" spans="1:19" ht="24.95" customHeight="1">
      <c r="A650" s="229">
        <f>'RAW MONTHLY'!A650</f>
        <v>0</v>
      </c>
      <c r="B650" s="230">
        <f>'RAW MONTHLY'!C650</f>
        <v>0</v>
      </c>
      <c r="C650" s="5" t="str">
        <f t="shared" si="90"/>
        <v/>
      </c>
      <c r="D650" s="5">
        <f>'RAW MONTHLY'!E650</f>
        <v>0</v>
      </c>
      <c r="E650" s="5" t="b">
        <f t="shared" si="98"/>
        <v>0</v>
      </c>
      <c r="F650" s="37"/>
      <c r="G650" s="37"/>
      <c r="H650" s="17">
        <f t="shared" si="91"/>
        <v>0</v>
      </c>
      <c r="I650" s="7">
        <f>'RAW MONTHLY'!H650</f>
        <v>0</v>
      </c>
      <c r="J650" s="8">
        <f>'RAW MONTHLY'!I650</f>
        <v>0</v>
      </c>
      <c r="K650" s="235">
        <f t="shared" si="92"/>
        <v>0</v>
      </c>
      <c r="L650" s="16">
        <f t="shared" si="93"/>
        <v>0</v>
      </c>
      <c r="M650" s="16">
        <f t="shared" si="94"/>
        <v>0</v>
      </c>
      <c r="N650" s="236" t="str">
        <f t="shared" si="95"/>
        <v>0</v>
      </c>
      <c r="O650" s="16">
        <f>'RAW MONTHLY'!K650</f>
        <v>0</v>
      </c>
      <c r="P650" s="16" t="str">
        <f t="shared" si="96"/>
        <v>1</v>
      </c>
      <c r="Q650" s="241">
        <f>'RAW MONTHLY'!L650</f>
        <v>0</v>
      </c>
      <c r="R650" s="37"/>
      <c r="S650" s="242">
        <f t="shared" si="97"/>
        <v>0</v>
      </c>
    </row>
    <row r="651" spans="1:19" ht="24.95" customHeight="1">
      <c r="A651" s="229">
        <f>'RAW MONTHLY'!A651</f>
        <v>0</v>
      </c>
      <c r="B651" s="230">
        <f>'RAW MONTHLY'!C651</f>
        <v>0</v>
      </c>
      <c r="C651" s="5" t="str">
        <f t="shared" si="90"/>
        <v/>
      </c>
      <c r="D651" s="5">
        <f>'RAW MONTHLY'!E651</f>
        <v>0</v>
      </c>
      <c r="E651" s="5" t="b">
        <f t="shared" si="98"/>
        <v>0</v>
      </c>
      <c r="F651" s="37"/>
      <c r="G651" s="37"/>
      <c r="H651" s="17">
        <f t="shared" si="91"/>
        <v>0</v>
      </c>
      <c r="I651" s="7">
        <f>'RAW MONTHLY'!H651</f>
        <v>0</v>
      </c>
      <c r="J651" s="8">
        <f>'RAW MONTHLY'!I651</f>
        <v>0</v>
      </c>
      <c r="K651" s="235">
        <f t="shared" si="92"/>
        <v>0</v>
      </c>
      <c r="L651" s="16">
        <f t="shared" si="93"/>
        <v>0</v>
      </c>
      <c r="M651" s="16">
        <f t="shared" si="94"/>
        <v>0</v>
      </c>
      <c r="N651" s="236" t="str">
        <f t="shared" si="95"/>
        <v>0</v>
      </c>
      <c r="O651" s="16">
        <f>'RAW MONTHLY'!K651</f>
        <v>0</v>
      </c>
      <c r="P651" s="16" t="str">
        <f t="shared" si="96"/>
        <v>1</v>
      </c>
      <c r="Q651" s="241">
        <f>'RAW MONTHLY'!L651</f>
        <v>0</v>
      </c>
      <c r="R651" s="37"/>
      <c r="S651" s="242">
        <f t="shared" si="97"/>
        <v>0</v>
      </c>
    </row>
    <row r="652" spans="1:19" ht="24.95" customHeight="1">
      <c r="A652" s="229">
        <f>'RAW MONTHLY'!A652</f>
        <v>0</v>
      </c>
      <c r="B652" s="230">
        <f>'RAW MONTHLY'!C652</f>
        <v>0</v>
      </c>
      <c r="C652" s="5" t="str">
        <f t="shared" si="90"/>
        <v/>
      </c>
      <c r="D652" s="5">
        <f>'RAW MONTHLY'!E652</f>
        <v>0</v>
      </c>
      <c r="E652" s="5" t="b">
        <f t="shared" si="98"/>
        <v>0</v>
      </c>
      <c r="F652" s="37"/>
      <c r="G652" s="37"/>
      <c r="H652" s="17">
        <f t="shared" si="91"/>
        <v>0</v>
      </c>
      <c r="I652" s="7">
        <f>'RAW MONTHLY'!H652</f>
        <v>0</v>
      </c>
      <c r="J652" s="8">
        <f>'RAW MONTHLY'!I652</f>
        <v>0</v>
      </c>
      <c r="K652" s="235">
        <f t="shared" si="92"/>
        <v>0</v>
      </c>
      <c r="L652" s="16">
        <f t="shared" si="93"/>
        <v>0</v>
      </c>
      <c r="M652" s="16">
        <f t="shared" si="94"/>
        <v>0</v>
      </c>
      <c r="N652" s="236" t="str">
        <f t="shared" si="95"/>
        <v>0</v>
      </c>
      <c r="O652" s="16">
        <f>'RAW MONTHLY'!K652</f>
        <v>0</v>
      </c>
      <c r="P652" s="16" t="str">
        <f t="shared" si="96"/>
        <v>1</v>
      </c>
      <c r="Q652" s="241">
        <f>'RAW MONTHLY'!L652</f>
        <v>0</v>
      </c>
      <c r="R652" s="37"/>
      <c r="S652" s="242">
        <f t="shared" si="97"/>
        <v>0</v>
      </c>
    </row>
    <row r="653" spans="1:19" ht="24.95" customHeight="1">
      <c r="A653" s="229">
        <f>'RAW MONTHLY'!A653</f>
        <v>0</v>
      </c>
      <c r="B653" s="230">
        <f>'RAW MONTHLY'!C653</f>
        <v>0</v>
      </c>
      <c r="C653" s="5" t="str">
        <f t="shared" si="90"/>
        <v/>
      </c>
      <c r="D653" s="5">
        <f>'RAW MONTHLY'!E653</f>
        <v>0</v>
      </c>
      <c r="E653" s="5" t="b">
        <f t="shared" si="98"/>
        <v>0</v>
      </c>
      <c r="F653" s="37"/>
      <c r="G653" s="37"/>
      <c r="H653" s="17">
        <f t="shared" si="91"/>
        <v>0</v>
      </c>
      <c r="I653" s="7">
        <f>'RAW MONTHLY'!H653</f>
        <v>0</v>
      </c>
      <c r="J653" s="8">
        <f>'RAW MONTHLY'!I653</f>
        <v>0</v>
      </c>
      <c r="K653" s="235">
        <f t="shared" si="92"/>
        <v>0</v>
      </c>
      <c r="L653" s="16">
        <f t="shared" si="93"/>
        <v>0</v>
      </c>
      <c r="M653" s="16">
        <f t="shared" si="94"/>
        <v>0</v>
      </c>
      <c r="N653" s="236" t="str">
        <f t="shared" si="95"/>
        <v>0</v>
      </c>
      <c r="O653" s="16">
        <f>'RAW MONTHLY'!K653</f>
        <v>0</v>
      </c>
      <c r="P653" s="16" t="str">
        <f t="shared" si="96"/>
        <v>1</v>
      </c>
      <c r="Q653" s="241">
        <f>'RAW MONTHLY'!L653</f>
        <v>0</v>
      </c>
      <c r="R653" s="37"/>
      <c r="S653" s="242">
        <f t="shared" si="97"/>
        <v>0</v>
      </c>
    </row>
    <row r="654" spans="1:19" ht="24.95" customHeight="1">
      <c r="A654" s="229">
        <f>'RAW MONTHLY'!A654</f>
        <v>0</v>
      </c>
      <c r="B654" s="230">
        <f>'RAW MONTHLY'!C654</f>
        <v>0</v>
      </c>
      <c r="C654" s="5" t="str">
        <f t="shared" si="90"/>
        <v/>
      </c>
      <c r="D654" s="5">
        <f>'RAW MONTHLY'!E654</f>
        <v>0</v>
      </c>
      <c r="E654" s="5" t="b">
        <f t="shared" si="98"/>
        <v>0</v>
      </c>
      <c r="F654" s="37"/>
      <c r="G654" s="37"/>
      <c r="H654" s="17">
        <f t="shared" si="91"/>
        <v>0</v>
      </c>
      <c r="I654" s="7">
        <f>'RAW MONTHLY'!H654</f>
        <v>0</v>
      </c>
      <c r="J654" s="8">
        <f>'RAW MONTHLY'!I654</f>
        <v>0</v>
      </c>
      <c r="K654" s="235">
        <f t="shared" si="92"/>
        <v>0</v>
      </c>
      <c r="L654" s="16">
        <f t="shared" si="93"/>
        <v>0</v>
      </c>
      <c r="M654" s="16">
        <f t="shared" si="94"/>
        <v>0</v>
      </c>
      <c r="N654" s="236" t="str">
        <f t="shared" si="95"/>
        <v>0</v>
      </c>
      <c r="O654" s="16">
        <f>'RAW MONTHLY'!K654</f>
        <v>0</v>
      </c>
      <c r="P654" s="16" t="str">
        <f t="shared" si="96"/>
        <v>1</v>
      </c>
      <c r="Q654" s="241">
        <f>'RAW MONTHLY'!L654</f>
        <v>0</v>
      </c>
      <c r="R654" s="37"/>
      <c r="S654" s="242">
        <f t="shared" si="97"/>
        <v>0</v>
      </c>
    </row>
    <row r="655" spans="1:19" ht="24.95" customHeight="1">
      <c r="A655" s="229">
        <f>'RAW MONTHLY'!A655</f>
        <v>0</v>
      </c>
      <c r="B655" s="230">
        <f>'RAW MONTHLY'!C655</f>
        <v>0</v>
      </c>
      <c r="C655" s="5" t="str">
        <f t="shared" si="90"/>
        <v/>
      </c>
      <c r="D655" s="5">
        <f>'RAW MONTHLY'!E655</f>
        <v>0</v>
      </c>
      <c r="E655" s="5" t="b">
        <f t="shared" si="98"/>
        <v>0</v>
      </c>
      <c r="F655" s="37"/>
      <c r="G655" s="37"/>
      <c r="H655" s="17">
        <f t="shared" si="91"/>
        <v>0</v>
      </c>
      <c r="I655" s="7">
        <f>'RAW MONTHLY'!H655</f>
        <v>0</v>
      </c>
      <c r="J655" s="8">
        <f>'RAW MONTHLY'!I655</f>
        <v>0</v>
      </c>
      <c r="K655" s="235">
        <f t="shared" si="92"/>
        <v>0</v>
      </c>
      <c r="L655" s="16">
        <f t="shared" si="93"/>
        <v>0</v>
      </c>
      <c r="M655" s="16">
        <f t="shared" si="94"/>
        <v>0</v>
      </c>
      <c r="N655" s="236" t="str">
        <f t="shared" si="95"/>
        <v>0</v>
      </c>
      <c r="O655" s="16">
        <f>'RAW MONTHLY'!K655</f>
        <v>0</v>
      </c>
      <c r="P655" s="16" t="str">
        <f t="shared" si="96"/>
        <v>1</v>
      </c>
      <c r="Q655" s="241">
        <f>'RAW MONTHLY'!L655</f>
        <v>0</v>
      </c>
      <c r="R655" s="37"/>
      <c r="S655" s="242">
        <f t="shared" si="97"/>
        <v>0</v>
      </c>
    </row>
    <row r="656" spans="1:19" ht="24.95" customHeight="1">
      <c r="A656" s="229">
        <f>'RAW MONTHLY'!A656</f>
        <v>0</v>
      </c>
      <c r="B656" s="230">
        <f>'RAW MONTHLY'!C656</f>
        <v>0</v>
      </c>
      <c r="C656" s="5" t="str">
        <f t="shared" si="90"/>
        <v/>
      </c>
      <c r="D656" s="5">
        <f>'RAW MONTHLY'!E656</f>
        <v>0</v>
      </c>
      <c r="E656" s="5" t="b">
        <f t="shared" si="98"/>
        <v>0</v>
      </c>
      <c r="F656" s="37"/>
      <c r="G656" s="37"/>
      <c r="H656" s="17">
        <f t="shared" si="91"/>
        <v>0</v>
      </c>
      <c r="I656" s="7">
        <f>'RAW MONTHLY'!H656</f>
        <v>0</v>
      </c>
      <c r="J656" s="8">
        <f>'RAW MONTHLY'!I656</f>
        <v>0</v>
      </c>
      <c r="K656" s="235">
        <f t="shared" si="92"/>
        <v>0</v>
      </c>
      <c r="L656" s="16">
        <f t="shared" si="93"/>
        <v>0</v>
      </c>
      <c r="M656" s="16">
        <f t="shared" si="94"/>
        <v>0</v>
      </c>
      <c r="N656" s="236" t="str">
        <f t="shared" si="95"/>
        <v>0</v>
      </c>
      <c r="O656" s="16">
        <f>'RAW MONTHLY'!K656</f>
        <v>0</v>
      </c>
      <c r="P656" s="16" t="str">
        <f t="shared" si="96"/>
        <v>1</v>
      </c>
      <c r="Q656" s="241">
        <f>'RAW MONTHLY'!L656</f>
        <v>0</v>
      </c>
      <c r="R656" s="37"/>
      <c r="S656" s="242">
        <f t="shared" si="97"/>
        <v>0</v>
      </c>
    </row>
    <row r="657" spans="1:19" ht="24.95" customHeight="1">
      <c r="A657" s="229">
        <f>'RAW MONTHLY'!A657</f>
        <v>0</v>
      </c>
      <c r="B657" s="230">
        <f>'RAW MONTHLY'!C657</f>
        <v>0</v>
      </c>
      <c r="C657" s="5" t="str">
        <f t="shared" si="90"/>
        <v/>
      </c>
      <c r="D657" s="5">
        <f>'RAW MONTHLY'!E657</f>
        <v>0</v>
      </c>
      <c r="E657" s="5" t="b">
        <f t="shared" si="98"/>
        <v>0</v>
      </c>
      <c r="F657" s="37"/>
      <c r="G657" s="37"/>
      <c r="H657" s="17">
        <f t="shared" si="91"/>
        <v>0</v>
      </c>
      <c r="I657" s="7">
        <f>'RAW MONTHLY'!H657</f>
        <v>0</v>
      </c>
      <c r="J657" s="8">
        <f>'RAW MONTHLY'!I657</f>
        <v>0</v>
      </c>
      <c r="K657" s="235">
        <f t="shared" si="92"/>
        <v>0</v>
      </c>
      <c r="L657" s="16">
        <f t="shared" si="93"/>
        <v>0</v>
      </c>
      <c r="M657" s="16">
        <f t="shared" si="94"/>
        <v>0</v>
      </c>
      <c r="N657" s="236" t="str">
        <f t="shared" si="95"/>
        <v>0</v>
      </c>
      <c r="O657" s="16">
        <f>'RAW MONTHLY'!K657</f>
        <v>0</v>
      </c>
      <c r="P657" s="16" t="str">
        <f t="shared" si="96"/>
        <v>1</v>
      </c>
      <c r="Q657" s="241">
        <f>'RAW MONTHLY'!L657</f>
        <v>0</v>
      </c>
      <c r="R657" s="37"/>
      <c r="S657" s="242">
        <f t="shared" si="97"/>
        <v>0</v>
      </c>
    </row>
    <row r="658" spans="1:19" ht="24.95" customHeight="1">
      <c r="A658" s="229">
        <f>'RAW MONTHLY'!A658</f>
        <v>0</v>
      </c>
      <c r="B658" s="230">
        <f>'RAW MONTHLY'!C658</f>
        <v>0</v>
      </c>
      <c r="C658" s="5" t="str">
        <f t="shared" si="90"/>
        <v/>
      </c>
      <c r="D658" s="5">
        <f>'RAW MONTHLY'!E658</f>
        <v>0</v>
      </c>
      <c r="E658" s="5" t="b">
        <f t="shared" si="98"/>
        <v>0</v>
      </c>
      <c r="F658" s="37"/>
      <c r="G658" s="37"/>
      <c r="H658" s="17">
        <f t="shared" si="91"/>
        <v>0</v>
      </c>
      <c r="I658" s="7">
        <f>'RAW MONTHLY'!H658</f>
        <v>0</v>
      </c>
      <c r="J658" s="8">
        <f>'RAW MONTHLY'!I658</f>
        <v>0</v>
      </c>
      <c r="K658" s="235">
        <f t="shared" si="92"/>
        <v>0</v>
      </c>
      <c r="L658" s="16">
        <f t="shared" si="93"/>
        <v>0</v>
      </c>
      <c r="M658" s="16">
        <f t="shared" si="94"/>
        <v>0</v>
      </c>
      <c r="N658" s="236" t="str">
        <f t="shared" si="95"/>
        <v>0</v>
      </c>
      <c r="O658" s="16">
        <f>'RAW MONTHLY'!K658</f>
        <v>0</v>
      </c>
      <c r="P658" s="16" t="str">
        <f t="shared" si="96"/>
        <v>1</v>
      </c>
      <c r="Q658" s="241">
        <f>'RAW MONTHLY'!L658</f>
        <v>0</v>
      </c>
      <c r="R658" s="37"/>
      <c r="S658" s="242">
        <f t="shared" si="97"/>
        <v>0</v>
      </c>
    </row>
    <row r="659" spans="1:19" ht="24.95" customHeight="1">
      <c r="A659" s="229">
        <f>'RAW MONTHLY'!A659</f>
        <v>0</v>
      </c>
      <c r="B659" s="230">
        <f>'RAW MONTHLY'!C659</f>
        <v>0</v>
      </c>
      <c r="C659" s="5" t="str">
        <f t="shared" si="90"/>
        <v/>
      </c>
      <c r="D659" s="5">
        <f>'RAW MONTHLY'!E659</f>
        <v>0</v>
      </c>
      <c r="E659" s="5" t="b">
        <f t="shared" si="98"/>
        <v>0</v>
      </c>
      <c r="F659" s="37"/>
      <c r="G659" s="37"/>
      <c r="H659" s="17">
        <f t="shared" si="91"/>
        <v>0</v>
      </c>
      <c r="I659" s="7">
        <f>'RAW MONTHLY'!H659</f>
        <v>0</v>
      </c>
      <c r="J659" s="8">
        <f>'RAW MONTHLY'!I659</f>
        <v>0</v>
      </c>
      <c r="K659" s="235">
        <f t="shared" si="92"/>
        <v>0</v>
      </c>
      <c r="L659" s="16">
        <f t="shared" si="93"/>
        <v>0</v>
      </c>
      <c r="M659" s="16">
        <f t="shared" si="94"/>
        <v>0</v>
      </c>
      <c r="N659" s="236" t="str">
        <f t="shared" si="95"/>
        <v>0</v>
      </c>
      <c r="O659" s="16">
        <f>'RAW MONTHLY'!K659</f>
        <v>0</v>
      </c>
      <c r="P659" s="16" t="str">
        <f t="shared" si="96"/>
        <v>1</v>
      </c>
      <c r="Q659" s="241">
        <f>'RAW MONTHLY'!L659</f>
        <v>0</v>
      </c>
      <c r="R659" s="37"/>
      <c r="S659" s="242">
        <f t="shared" si="97"/>
        <v>0</v>
      </c>
    </row>
    <row r="660" spans="1:19" ht="24.95" customHeight="1">
      <c r="A660" s="229">
        <f>'RAW MONTHLY'!A660</f>
        <v>0</v>
      </c>
      <c r="B660" s="230">
        <f>'RAW MONTHLY'!C660</f>
        <v>0</v>
      </c>
      <c r="C660" s="5" t="str">
        <f t="shared" si="90"/>
        <v/>
      </c>
      <c r="D660" s="5">
        <f>'RAW MONTHLY'!E660</f>
        <v>0</v>
      </c>
      <c r="E660" s="5" t="b">
        <f t="shared" si="98"/>
        <v>0</v>
      </c>
      <c r="F660" s="37"/>
      <c r="G660" s="37"/>
      <c r="H660" s="17">
        <f t="shared" si="91"/>
        <v>0</v>
      </c>
      <c r="I660" s="7">
        <f>'RAW MONTHLY'!H660</f>
        <v>0</v>
      </c>
      <c r="J660" s="8">
        <f>'RAW MONTHLY'!I660</f>
        <v>0</v>
      </c>
      <c r="K660" s="235">
        <f t="shared" si="92"/>
        <v>0</v>
      </c>
      <c r="L660" s="16">
        <f t="shared" si="93"/>
        <v>0</v>
      </c>
      <c r="M660" s="16">
        <f t="shared" si="94"/>
        <v>0</v>
      </c>
      <c r="N660" s="236" t="str">
        <f t="shared" si="95"/>
        <v>0</v>
      </c>
      <c r="O660" s="16">
        <f>'RAW MONTHLY'!K660</f>
        <v>0</v>
      </c>
      <c r="P660" s="16" t="str">
        <f t="shared" si="96"/>
        <v>1</v>
      </c>
      <c r="Q660" s="241">
        <f>'RAW MONTHLY'!L660</f>
        <v>0</v>
      </c>
      <c r="R660" s="37"/>
      <c r="S660" s="242">
        <f t="shared" si="97"/>
        <v>0</v>
      </c>
    </row>
    <row r="661" spans="1:19" ht="24.95" customHeight="1">
      <c r="A661" s="229">
        <f>'RAW MONTHLY'!A661</f>
        <v>0</v>
      </c>
      <c r="B661" s="230">
        <f>'RAW MONTHLY'!C661</f>
        <v>0</v>
      </c>
      <c r="C661" s="5" t="str">
        <f t="shared" si="90"/>
        <v/>
      </c>
      <c r="D661" s="5">
        <f>'RAW MONTHLY'!E661</f>
        <v>0</v>
      </c>
      <c r="E661" s="5" t="b">
        <f t="shared" si="98"/>
        <v>0</v>
      </c>
      <c r="F661" s="37"/>
      <c r="G661" s="37"/>
      <c r="H661" s="17">
        <f t="shared" si="91"/>
        <v>0</v>
      </c>
      <c r="I661" s="7">
        <f>'RAW MONTHLY'!H661</f>
        <v>0</v>
      </c>
      <c r="J661" s="8">
        <f>'RAW MONTHLY'!I661</f>
        <v>0</v>
      </c>
      <c r="K661" s="235">
        <f t="shared" si="92"/>
        <v>0</v>
      </c>
      <c r="L661" s="16">
        <f t="shared" si="93"/>
        <v>0</v>
      </c>
      <c r="M661" s="16">
        <f t="shared" si="94"/>
        <v>0</v>
      </c>
      <c r="N661" s="236" t="str">
        <f t="shared" si="95"/>
        <v>0</v>
      </c>
      <c r="O661" s="16">
        <f>'RAW MONTHLY'!K661</f>
        <v>0</v>
      </c>
      <c r="P661" s="16" t="str">
        <f t="shared" si="96"/>
        <v>1</v>
      </c>
      <c r="Q661" s="241">
        <f>'RAW MONTHLY'!L661</f>
        <v>0</v>
      </c>
      <c r="R661" s="37"/>
      <c r="S661" s="242">
        <f t="shared" si="97"/>
        <v>0</v>
      </c>
    </row>
    <row r="662" spans="1:19" ht="24.95" customHeight="1">
      <c r="A662" s="229">
        <f>'RAW MONTHLY'!A662</f>
        <v>0</v>
      </c>
      <c r="B662" s="230">
        <f>'RAW MONTHLY'!C662</f>
        <v>0</v>
      </c>
      <c r="C662" s="5" t="str">
        <f t="shared" si="90"/>
        <v/>
      </c>
      <c r="D662" s="5">
        <f>'RAW MONTHLY'!E662</f>
        <v>0</v>
      </c>
      <c r="E662" s="5" t="b">
        <f t="shared" si="98"/>
        <v>0</v>
      </c>
      <c r="F662" s="37"/>
      <c r="G662" s="37"/>
      <c r="H662" s="17">
        <f t="shared" si="91"/>
        <v>0</v>
      </c>
      <c r="I662" s="7">
        <f>'RAW MONTHLY'!H662</f>
        <v>0</v>
      </c>
      <c r="J662" s="8">
        <f>'RAW MONTHLY'!I662</f>
        <v>0</v>
      </c>
      <c r="K662" s="235">
        <f t="shared" si="92"/>
        <v>0</v>
      </c>
      <c r="L662" s="16">
        <f t="shared" si="93"/>
        <v>0</v>
      </c>
      <c r="M662" s="16">
        <f t="shared" si="94"/>
        <v>0</v>
      </c>
      <c r="N662" s="236" t="str">
        <f t="shared" si="95"/>
        <v>0</v>
      </c>
      <c r="O662" s="16">
        <f>'RAW MONTHLY'!K662</f>
        <v>0</v>
      </c>
      <c r="P662" s="16" t="str">
        <f t="shared" si="96"/>
        <v>1</v>
      </c>
      <c r="Q662" s="241">
        <f>'RAW MONTHLY'!L662</f>
        <v>0</v>
      </c>
      <c r="R662" s="37"/>
      <c r="S662" s="242">
        <f t="shared" si="97"/>
        <v>0</v>
      </c>
    </row>
    <row r="663" spans="1:19" ht="24.95" customHeight="1">
      <c r="A663" s="229">
        <f>'RAW MONTHLY'!A663</f>
        <v>0</v>
      </c>
      <c r="B663" s="230">
        <f>'RAW MONTHLY'!C663</f>
        <v>0</v>
      </c>
      <c r="C663" s="5" t="str">
        <f t="shared" si="90"/>
        <v/>
      </c>
      <c r="D663" s="5">
        <f>'RAW MONTHLY'!E663</f>
        <v>0</v>
      </c>
      <c r="E663" s="5" t="b">
        <f t="shared" si="98"/>
        <v>0</v>
      </c>
      <c r="F663" s="37"/>
      <c r="G663" s="37"/>
      <c r="H663" s="17">
        <f t="shared" si="91"/>
        <v>0</v>
      </c>
      <c r="I663" s="7">
        <f>'RAW MONTHLY'!H663</f>
        <v>0</v>
      </c>
      <c r="J663" s="8">
        <f>'RAW MONTHLY'!I663</f>
        <v>0</v>
      </c>
      <c r="K663" s="235">
        <f t="shared" si="92"/>
        <v>0</v>
      </c>
      <c r="L663" s="16">
        <f t="shared" si="93"/>
        <v>0</v>
      </c>
      <c r="M663" s="16">
        <f t="shared" si="94"/>
        <v>0</v>
      </c>
      <c r="N663" s="236" t="str">
        <f t="shared" si="95"/>
        <v>0</v>
      </c>
      <c r="O663" s="16">
        <f>'RAW MONTHLY'!K663</f>
        <v>0</v>
      </c>
      <c r="P663" s="16" t="str">
        <f t="shared" si="96"/>
        <v>1</v>
      </c>
      <c r="Q663" s="241">
        <f>'RAW MONTHLY'!L663</f>
        <v>0</v>
      </c>
      <c r="R663" s="37"/>
      <c r="S663" s="242">
        <f t="shared" si="97"/>
        <v>0</v>
      </c>
    </row>
    <row r="664" spans="1:19" ht="24.95" customHeight="1">
      <c r="A664" s="229">
        <f>'RAW MONTHLY'!A664</f>
        <v>0</v>
      </c>
      <c r="B664" s="230">
        <f>'RAW MONTHLY'!C664</f>
        <v>0</v>
      </c>
      <c r="C664" s="5" t="str">
        <f t="shared" si="90"/>
        <v/>
      </c>
      <c r="D664" s="5">
        <f>'RAW MONTHLY'!E664</f>
        <v>0</v>
      </c>
      <c r="E664" s="5" t="b">
        <f t="shared" si="98"/>
        <v>0</v>
      </c>
      <c r="F664" s="37"/>
      <c r="G664" s="37"/>
      <c r="H664" s="17">
        <f t="shared" si="91"/>
        <v>0</v>
      </c>
      <c r="I664" s="7">
        <f>'RAW MONTHLY'!H664</f>
        <v>0</v>
      </c>
      <c r="J664" s="8">
        <f>'RAW MONTHLY'!I664</f>
        <v>0</v>
      </c>
      <c r="K664" s="235">
        <f t="shared" si="92"/>
        <v>0</v>
      </c>
      <c r="L664" s="16">
        <f t="shared" si="93"/>
        <v>0</v>
      </c>
      <c r="M664" s="16">
        <f t="shared" si="94"/>
        <v>0</v>
      </c>
      <c r="N664" s="236" t="str">
        <f t="shared" si="95"/>
        <v>0</v>
      </c>
      <c r="O664" s="16">
        <f>'RAW MONTHLY'!K664</f>
        <v>0</v>
      </c>
      <c r="P664" s="16" t="str">
        <f t="shared" si="96"/>
        <v>1</v>
      </c>
      <c r="Q664" s="241">
        <f>'RAW MONTHLY'!L664</f>
        <v>0</v>
      </c>
      <c r="R664" s="37"/>
      <c r="S664" s="242">
        <f t="shared" si="97"/>
        <v>0</v>
      </c>
    </row>
    <row r="665" spans="1:19" ht="24.95" customHeight="1">
      <c r="A665" s="229">
        <f>'RAW MONTHLY'!A665</f>
        <v>0</v>
      </c>
      <c r="B665" s="230">
        <f>'RAW MONTHLY'!C665</f>
        <v>0</v>
      </c>
      <c r="C665" s="5" t="str">
        <f t="shared" si="90"/>
        <v/>
      </c>
      <c r="D665" s="5">
        <f>'RAW MONTHLY'!E665</f>
        <v>0</v>
      </c>
      <c r="E665" s="5" t="b">
        <f t="shared" si="98"/>
        <v>0</v>
      </c>
      <c r="F665" s="37"/>
      <c r="G665" s="37"/>
      <c r="H665" s="17">
        <f t="shared" si="91"/>
        <v>0</v>
      </c>
      <c r="I665" s="7">
        <f>'RAW MONTHLY'!H665</f>
        <v>0</v>
      </c>
      <c r="J665" s="8">
        <f>'RAW MONTHLY'!I665</f>
        <v>0</v>
      </c>
      <c r="K665" s="235">
        <f t="shared" si="92"/>
        <v>0</v>
      </c>
      <c r="L665" s="16">
        <f t="shared" si="93"/>
        <v>0</v>
      </c>
      <c r="M665" s="16">
        <f t="shared" si="94"/>
        <v>0</v>
      </c>
      <c r="N665" s="236" t="str">
        <f t="shared" si="95"/>
        <v>0</v>
      </c>
      <c r="O665" s="16">
        <f>'RAW MONTHLY'!K665</f>
        <v>0</v>
      </c>
      <c r="P665" s="16" t="str">
        <f t="shared" si="96"/>
        <v>1</v>
      </c>
      <c r="Q665" s="241">
        <f>'RAW MONTHLY'!L665</f>
        <v>0</v>
      </c>
      <c r="R665" s="37"/>
      <c r="S665" s="242">
        <f t="shared" si="97"/>
        <v>0</v>
      </c>
    </row>
    <row r="666" spans="1:19" ht="24.95" customHeight="1">
      <c r="A666" s="229">
        <f>'RAW MONTHLY'!A666</f>
        <v>0</v>
      </c>
      <c r="B666" s="230">
        <f>'RAW MONTHLY'!C666</f>
        <v>0</v>
      </c>
      <c r="C666" s="5" t="str">
        <f t="shared" si="90"/>
        <v/>
      </c>
      <c r="D666" s="5">
        <f>'RAW MONTHLY'!E666</f>
        <v>0</v>
      </c>
      <c r="E666" s="5" t="b">
        <f t="shared" si="98"/>
        <v>0</v>
      </c>
      <c r="F666" s="37"/>
      <c r="G666" s="37"/>
      <c r="H666" s="17">
        <f t="shared" si="91"/>
        <v>0</v>
      </c>
      <c r="I666" s="7">
        <f>'RAW MONTHLY'!H666</f>
        <v>0</v>
      </c>
      <c r="J666" s="8">
        <f>'RAW MONTHLY'!I666</f>
        <v>0</v>
      </c>
      <c r="K666" s="235">
        <f t="shared" si="92"/>
        <v>0</v>
      </c>
      <c r="L666" s="16">
        <f t="shared" si="93"/>
        <v>0</v>
      </c>
      <c r="M666" s="16">
        <f t="shared" si="94"/>
        <v>0</v>
      </c>
      <c r="N666" s="236" t="str">
        <f t="shared" si="95"/>
        <v>0</v>
      </c>
      <c r="O666" s="16">
        <f>'RAW MONTHLY'!K666</f>
        <v>0</v>
      </c>
      <c r="P666" s="16" t="str">
        <f t="shared" si="96"/>
        <v>1</v>
      </c>
      <c r="Q666" s="241">
        <f>'RAW MONTHLY'!L666</f>
        <v>0</v>
      </c>
      <c r="R666" s="37"/>
      <c r="S666" s="242">
        <f t="shared" si="97"/>
        <v>0</v>
      </c>
    </row>
    <row r="667" spans="1:19" ht="24.95" customHeight="1">
      <c r="A667" s="229">
        <f>'RAW MONTHLY'!A667</f>
        <v>0</v>
      </c>
      <c r="B667" s="230">
        <f>'RAW MONTHLY'!C667</f>
        <v>0</v>
      </c>
      <c r="C667" s="5" t="str">
        <f t="shared" si="90"/>
        <v/>
      </c>
      <c r="D667" s="5">
        <f>'RAW MONTHLY'!E667</f>
        <v>0</v>
      </c>
      <c r="E667" s="5" t="b">
        <f t="shared" si="98"/>
        <v>0</v>
      </c>
      <c r="F667" s="37"/>
      <c r="G667" s="37"/>
      <c r="H667" s="17">
        <f t="shared" si="91"/>
        <v>0</v>
      </c>
      <c r="I667" s="7">
        <f>'RAW MONTHLY'!H667</f>
        <v>0</v>
      </c>
      <c r="J667" s="8">
        <f>'RAW MONTHLY'!I667</f>
        <v>0</v>
      </c>
      <c r="K667" s="235">
        <f t="shared" si="92"/>
        <v>0</v>
      </c>
      <c r="L667" s="16">
        <f t="shared" si="93"/>
        <v>0</v>
      </c>
      <c r="M667" s="16">
        <f t="shared" si="94"/>
        <v>0</v>
      </c>
      <c r="N667" s="236" t="str">
        <f t="shared" si="95"/>
        <v>0</v>
      </c>
      <c r="O667" s="16">
        <f>'RAW MONTHLY'!K667</f>
        <v>0</v>
      </c>
      <c r="P667" s="16" t="str">
        <f t="shared" si="96"/>
        <v>1</v>
      </c>
      <c r="Q667" s="241">
        <f>'RAW MONTHLY'!L667</f>
        <v>0</v>
      </c>
      <c r="R667" s="37"/>
      <c r="S667" s="242">
        <f t="shared" si="97"/>
        <v>0</v>
      </c>
    </row>
    <row r="668" spans="1:19" ht="24.95" customHeight="1">
      <c r="A668" s="229">
        <f>'RAW MONTHLY'!A668</f>
        <v>0</v>
      </c>
      <c r="B668" s="230">
        <f>'RAW MONTHLY'!C668</f>
        <v>0</v>
      </c>
      <c r="C668" s="5" t="str">
        <f t="shared" si="90"/>
        <v/>
      </c>
      <c r="D668" s="5">
        <f>'RAW MONTHLY'!E668</f>
        <v>0</v>
      </c>
      <c r="E668" s="5" t="b">
        <f t="shared" si="98"/>
        <v>0</v>
      </c>
      <c r="F668" s="37"/>
      <c r="G668" s="37"/>
      <c r="H668" s="17">
        <f t="shared" si="91"/>
        <v>0</v>
      </c>
      <c r="I668" s="7">
        <f>'RAW MONTHLY'!H668</f>
        <v>0</v>
      </c>
      <c r="J668" s="8">
        <f>'RAW MONTHLY'!I668</f>
        <v>0</v>
      </c>
      <c r="K668" s="235">
        <f t="shared" si="92"/>
        <v>0</v>
      </c>
      <c r="L668" s="16">
        <f t="shared" si="93"/>
        <v>0</v>
      </c>
      <c r="M668" s="16">
        <f t="shared" si="94"/>
        <v>0</v>
      </c>
      <c r="N668" s="236" t="str">
        <f t="shared" si="95"/>
        <v>0</v>
      </c>
      <c r="O668" s="16">
        <f>'RAW MONTHLY'!K668</f>
        <v>0</v>
      </c>
      <c r="P668" s="16" t="str">
        <f t="shared" si="96"/>
        <v>1</v>
      </c>
      <c r="Q668" s="241">
        <f>'RAW MONTHLY'!L668</f>
        <v>0</v>
      </c>
      <c r="R668" s="37"/>
      <c r="S668" s="242">
        <f t="shared" si="97"/>
        <v>0</v>
      </c>
    </row>
    <row r="669" spans="1:19" ht="24.95" customHeight="1">
      <c r="A669" s="229">
        <f>'RAW MONTHLY'!A669</f>
        <v>0</v>
      </c>
      <c r="B669" s="230">
        <f>'RAW MONTHLY'!C669</f>
        <v>0</v>
      </c>
      <c r="C669" s="5" t="str">
        <f t="shared" si="90"/>
        <v/>
      </c>
      <c r="D669" s="5">
        <f>'RAW MONTHLY'!E669</f>
        <v>0</v>
      </c>
      <c r="E669" s="5" t="b">
        <f t="shared" si="98"/>
        <v>0</v>
      </c>
      <c r="F669" s="37"/>
      <c r="G669" s="37"/>
      <c r="H669" s="17">
        <f t="shared" si="91"/>
        <v>0</v>
      </c>
      <c r="I669" s="7">
        <f>'RAW MONTHLY'!H669</f>
        <v>0</v>
      </c>
      <c r="J669" s="8">
        <f>'RAW MONTHLY'!I669</f>
        <v>0</v>
      </c>
      <c r="K669" s="235">
        <f t="shared" si="92"/>
        <v>0</v>
      </c>
      <c r="L669" s="16">
        <f t="shared" si="93"/>
        <v>0</v>
      </c>
      <c r="M669" s="16">
        <f t="shared" si="94"/>
        <v>0</v>
      </c>
      <c r="N669" s="236" t="str">
        <f t="shared" si="95"/>
        <v>0</v>
      </c>
      <c r="O669" s="16">
        <f>'RAW MONTHLY'!K669</f>
        <v>0</v>
      </c>
      <c r="P669" s="16" t="str">
        <f t="shared" si="96"/>
        <v>1</v>
      </c>
      <c r="Q669" s="241">
        <f>'RAW MONTHLY'!L669</f>
        <v>0</v>
      </c>
      <c r="R669" s="37"/>
      <c r="S669" s="242">
        <f t="shared" si="97"/>
        <v>0</v>
      </c>
    </row>
    <row r="670" spans="1:19" ht="24.95" customHeight="1">
      <c r="A670" s="229">
        <f>'RAW MONTHLY'!A670</f>
        <v>0</v>
      </c>
      <c r="B670" s="230">
        <f>'RAW MONTHLY'!C670</f>
        <v>0</v>
      </c>
      <c r="C670" s="5" t="str">
        <f t="shared" si="90"/>
        <v/>
      </c>
      <c r="D670" s="5">
        <f>'RAW MONTHLY'!E670</f>
        <v>0</v>
      </c>
      <c r="E670" s="5" t="b">
        <f t="shared" si="98"/>
        <v>0</v>
      </c>
      <c r="F670" s="37"/>
      <c r="G670" s="37"/>
      <c r="H670" s="17">
        <f t="shared" si="91"/>
        <v>0</v>
      </c>
      <c r="I670" s="7">
        <f>'RAW MONTHLY'!H670</f>
        <v>0</v>
      </c>
      <c r="J670" s="8">
        <f>'RAW MONTHLY'!I670</f>
        <v>0</v>
      </c>
      <c r="K670" s="235">
        <f t="shared" si="92"/>
        <v>0</v>
      </c>
      <c r="L670" s="16">
        <f t="shared" si="93"/>
        <v>0</v>
      </c>
      <c r="M670" s="16">
        <f t="shared" si="94"/>
        <v>0</v>
      </c>
      <c r="N670" s="236" t="str">
        <f t="shared" si="95"/>
        <v>0</v>
      </c>
      <c r="O670" s="16">
        <f>'RAW MONTHLY'!K670</f>
        <v>0</v>
      </c>
      <c r="P670" s="16" t="str">
        <f t="shared" si="96"/>
        <v>1</v>
      </c>
      <c r="Q670" s="241">
        <f>'RAW MONTHLY'!L670</f>
        <v>0</v>
      </c>
      <c r="R670" s="37"/>
      <c r="S670" s="242">
        <f t="shared" si="97"/>
        <v>0</v>
      </c>
    </row>
    <row r="671" spans="1:19" ht="24.95" customHeight="1">
      <c r="A671" s="229">
        <f>'RAW MONTHLY'!A671</f>
        <v>0</v>
      </c>
      <c r="B671" s="230">
        <f>'RAW MONTHLY'!C671</f>
        <v>0</v>
      </c>
      <c r="C671" s="5" t="str">
        <f t="shared" si="90"/>
        <v/>
      </c>
      <c r="D671" s="5">
        <f>'RAW MONTHLY'!E671</f>
        <v>0</v>
      </c>
      <c r="E671" s="5" t="b">
        <f t="shared" si="98"/>
        <v>0</v>
      </c>
      <c r="F671" s="37"/>
      <c r="G671" s="37"/>
      <c r="H671" s="17">
        <f t="shared" si="91"/>
        <v>0</v>
      </c>
      <c r="I671" s="7">
        <f>'RAW MONTHLY'!H671</f>
        <v>0</v>
      </c>
      <c r="J671" s="8">
        <f>'RAW MONTHLY'!I671</f>
        <v>0</v>
      </c>
      <c r="K671" s="235">
        <f t="shared" si="92"/>
        <v>0</v>
      </c>
      <c r="L671" s="16">
        <f t="shared" si="93"/>
        <v>0</v>
      </c>
      <c r="M671" s="16">
        <f t="shared" si="94"/>
        <v>0</v>
      </c>
      <c r="N671" s="236" t="str">
        <f t="shared" si="95"/>
        <v>0</v>
      </c>
      <c r="O671" s="16">
        <f>'RAW MONTHLY'!K671</f>
        <v>0</v>
      </c>
      <c r="P671" s="16" t="str">
        <f t="shared" si="96"/>
        <v>1</v>
      </c>
      <c r="Q671" s="241">
        <f>'RAW MONTHLY'!L671</f>
        <v>0</v>
      </c>
      <c r="R671" s="37"/>
      <c r="S671" s="242">
        <f t="shared" si="97"/>
        <v>0</v>
      </c>
    </row>
    <row r="672" spans="1:19" ht="24.95" customHeight="1">
      <c r="A672" s="229">
        <f>'RAW MONTHLY'!A672</f>
        <v>0</v>
      </c>
      <c r="B672" s="230">
        <f>'RAW MONTHLY'!C672</f>
        <v>0</v>
      </c>
      <c r="C672" s="5" t="str">
        <f t="shared" si="90"/>
        <v/>
      </c>
      <c r="D672" s="5">
        <f>'RAW MONTHLY'!E672</f>
        <v>0</v>
      </c>
      <c r="E672" s="5" t="b">
        <f t="shared" si="98"/>
        <v>0</v>
      </c>
      <c r="F672" s="37"/>
      <c r="G672" s="37"/>
      <c r="H672" s="17">
        <f t="shared" si="91"/>
        <v>0</v>
      </c>
      <c r="I672" s="7">
        <f>'RAW MONTHLY'!H672</f>
        <v>0</v>
      </c>
      <c r="J672" s="8">
        <f>'RAW MONTHLY'!I672</f>
        <v>0</v>
      </c>
      <c r="K672" s="235">
        <f t="shared" si="92"/>
        <v>0</v>
      </c>
      <c r="L672" s="16">
        <f t="shared" si="93"/>
        <v>0</v>
      </c>
      <c r="M672" s="16">
        <f t="shared" si="94"/>
        <v>0</v>
      </c>
      <c r="N672" s="236" t="str">
        <f t="shared" si="95"/>
        <v>0</v>
      </c>
      <c r="O672" s="16">
        <f>'RAW MONTHLY'!K672</f>
        <v>0</v>
      </c>
      <c r="P672" s="16" t="str">
        <f t="shared" si="96"/>
        <v>1</v>
      </c>
      <c r="Q672" s="241">
        <f>'RAW MONTHLY'!L672</f>
        <v>0</v>
      </c>
      <c r="R672" s="37"/>
      <c r="S672" s="242">
        <f t="shared" si="97"/>
        <v>0</v>
      </c>
    </row>
    <row r="673" spans="1:19" ht="24.95" customHeight="1">
      <c r="A673" s="229">
        <f>'RAW MONTHLY'!A673</f>
        <v>0</v>
      </c>
      <c r="B673" s="230">
        <f>'RAW MONTHLY'!C673</f>
        <v>0</v>
      </c>
      <c r="C673" s="5" t="str">
        <f t="shared" si="90"/>
        <v/>
      </c>
      <c r="D673" s="5">
        <f>'RAW MONTHLY'!E673</f>
        <v>0</v>
      </c>
      <c r="E673" s="5" t="b">
        <f t="shared" si="98"/>
        <v>0</v>
      </c>
      <c r="F673" s="37"/>
      <c r="G673" s="37"/>
      <c r="H673" s="17">
        <f t="shared" si="91"/>
        <v>0</v>
      </c>
      <c r="I673" s="7">
        <f>'RAW MONTHLY'!H673</f>
        <v>0</v>
      </c>
      <c r="J673" s="8">
        <f>'RAW MONTHLY'!I673</f>
        <v>0</v>
      </c>
      <c r="K673" s="235">
        <f t="shared" si="92"/>
        <v>0</v>
      </c>
      <c r="L673" s="16">
        <f t="shared" si="93"/>
        <v>0</v>
      </c>
      <c r="M673" s="16">
        <f t="shared" si="94"/>
        <v>0</v>
      </c>
      <c r="N673" s="236" t="str">
        <f t="shared" si="95"/>
        <v>0</v>
      </c>
      <c r="O673" s="16">
        <f>'RAW MONTHLY'!K673</f>
        <v>0</v>
      </c>
      <c r="P673" s="16" t="str">
        <f t="shared" si="96"/>
        <v>1</v>
      </c>
      <c r="Q673" s="241">
        <f>'RAW MONTHLY'!L673</f>
        <v>0</v>
      </c>
      <c r="R673" s="37"/>
      <c r="S673" s="242">
        <f t="shared" si="97"/>
        <v>0</v>
      </c>
    </row>
    <row r="674" spans="1:19" ht="24.95" customHeight="1">
      <c r="A674" s="229">
        <f>'RAW MONTHLY'!A674</f>
        <v>0</v>
      </c>
      <c r="B674" s="230">
        <f>'RAW MONTHLY'!C674</f>
        <v>0</v>
      </c>
      <c r="C674" s="5" t="str">
        <f t="shared" si="90"/>
        <v/>
      </c>
      <c r="D674" s="5">
        <f>'RAW MONTHLY'!E674</f>
        <v>0</v>
      </c>
      <c r="E674" s="5" t="b">
        <f t="shared" si="98"/>
        <v>0</v>
      </c>
      <c r="F674" s="37"/>
      <c r="G674" s="37"/>
      <c r="H674" s="17">
        <f t="shared" si="91"/>
        <v>0</v>
      </c>
      <c r="I674" s="7">
        <f>'RAW MONTHLY'!H674</f>
        <v>0</v>
      </c>
      <c r="J674" s="8">
        <f>'RAW MONTHLY'!I674</f>
        <v>0</v>
      </c>
      <c r="K674" s="235">
        <f t="shared" si="92"/>
        <v>0</v>
      </c>
      <c r="L674" s="16">
        <f t="shared" si="93"/>
        <v>0</v>
      </c>
      <c r="M674" s="16">
        <f t="shared" si="94"/>
        <v>0</v>
      </c>
      <c r="N674" s="236" t="str">
        <f t="shared" si="95"/>
        <v>0</v>
      </c>
      <c r="O674" s="16">
        <f>'RAW MONTHLY'!K674</f>
        <v>0</v>
      </c>
      <c r="P674" s="16" t="str">
        <f t="shared" si="96"/>
        <v>1</v>
      </c>
      <c r="Q674" s="241">
        <f>'RAW MONTHLY'!L674</f>
        <v>0</v>
      </c>
      <c r="R674" s="37"/>
      <c r="S674" s="242">
        <f t="shared" si="97"/>
        <v>0</v>
      </c>
    </row>
    <row r="675" spans="1:19" ht="24.95" customHeight="1">
      <c r="A675" s="229">
        <f>'RAW MONTHLY'!A675</f>
        <v>0</v>
      </c>
      <c r="B675" s="230">
        <f>'RAW MONTHLY'!C675</f>
        <v>0</v>
      </c>
      <c r="C675" s="5" t="str">
        <f t="shared" si="90"/>
        <v/>
      </c>
      <c r="D675" s="5">
        <f>'RAW MONTHLY'!E675</f>
        <v>0</v>
      </c>
      <c r="E675" s="5" t="b">
        <f t="shared" si="98"/>
        <v>0</v>
      </c>
      <c r="F675" s="37"/>
      <c r="G675" s="37"/>
      <c r="H675" s="17">
        <f t="shared" si="91"/>
        <v>0</v>
      </c>
      <c r="I675" s="7">
        <f>'RAW MONTHLY'!H675</f>
        <v>0</v>
      </c>
      <c r="J675" s="8">
        <f>'RAW MONTHLY'!I675</f>
        <v>0</v>
      </c>
      <c r="K675" s="235">
        <f t="shared" si="92"/>
        <v>0</v>
      </c>
      <c r="L675" s="16">
        <f t="shared" si="93"/>
        <v>0</v>
      </c>
      <c r="M675" s="16">
        <f t="shared" si="94"/>
        <v>0</v>
      </c>
      <c r="N675" s="236" t="str">
        <f t="shared" si="95"/>
        <v>0</v>
      </c>
      <c r="O675" s="16">
        <f>'RAW MONTHLY'!K675</f>
        <v>0</v>
      </c>
      <c r="P675" s="16" t="str">
        <f t="shared" si="96"/>
        <v>1</v>
      </c>
      <c r="Q675" s="241">
        <f>'RAW MONTHLY'!L675</f>
        <v>0</v>
      </c>
      <c r="R675" s="37"/>
      <c r="S675" s="242">
        <f t="shared" si="97"/>
        <v>0</v>
      </c>
    </row>
    <row r="676" spans="1:19" ht="24.95" customHeight="1">
      <c r="A676" s="229">
        <f>'RAW MONTHLY'!A676</f>
        <v>0</v>
      </c>
      <c r="B676" s="230">
        <f>'RAW MONTHLY'!C676</f>
        <v>0</v>
      </c>
      <c r="C676" s="5" t="str">
        <f t="shared" si="90"/>
        <v/>
      </c>
      <c r="D676" s="5">
        <f>'RAW MONTHLY'!E676</f>
        <v>0</v>
      </c>
      <c r="E676" s="5" t="b">
        <f t="shared" si="98"/>
        <v>0</v>
      </c>
      <c r="F676" s="37"/>
      <c r="G676" s="37"/>
      <c r="H676" s="17">
        <f t="shared" si="91"/>
        <v>0</v>
      </c>
      <c r="I676" s="7">
        <f>'RAW MONTHLY'!H676</f>
        <v>0</v>
      </c>
      <c r="J676" s="8">
        <f>'RAW MONTHLY'!I676</f>
        <v>0</v>
      </c>
      <c r="K676" s="235">
        <f t="shared" si="92"/>
        <v>0</v>
      </c>
      <c r="L676" s="16">
        <f t="shared" si="93"/>
        <v>0</v>
      </c>
      <c r="M676" s="16">
        <f t="shared" si="94"/>
        <v>0</v>
      </c>
      <c r="N676" s="236" t="str">
        <f t="shared" si="95"/>
        <v>0</v>
      </c>
      <c r="O676" s="16">
        <f>'RAW MONTHLY'!K676</f>
        <v>0</v>
      </c>
      <c r="P676" s="16" t="str">
        <f t="shared" si="96"/>
        <v>1</v>
      </c>
      <c r="Q676" s="241">
        <f>'RAW MONTHLY'!L676</f>
        <v>0</v>
      </c>
      <c r="R676" s="37"/>
      <c r="S676" s="242">
        <f t="shared" si="97"/>
        <v>0</v>
      </c>
    </row>
    <row r="677" spans="1:19" ht="24.95" customHeight="1">
      <c r="A677" s="229">
        <f>'RAW MONTHLY'!A677</f>
        <v>0</v>
      </c>
      <c r="B677" s="230">
        <f>'RAW MONTHLY'!C677</f>
        <v>0</v>
      </c>
      <c r="C677" s="5" t="str">
        <f t="shared" si="90"/>
        <v/>
      </c>
      <c r="D677" s="5">
        <f>'RAW MONTHLY'!E677</f>
        <v>0</v>
      </c>
      <c r="E677" s="5" t="b">
        <f t="shared" si="98"/>
        <v>0</v>
      </c>
      <c r="F677" s="37"/>
      <c r="G677" s="37"/>
      <c r="H677" s="17">
        <f t="shared" si="91"/>
        <v>0</v>
      </c>
      <c r="I677" s="7">
        <f>'RAW MONTHLY'!H677</f>
        <v>0</v>
      </c>
      <c r="J677" s="8">
        <f>'RAW MONTHLY'!I677</f>
        <v>0</v>
      </c>
      <c r="K677" s="235">
        <f t="shared" si="92"/>
        <v>0</v>
      </c>
      <c r="L677" s="16">
        <f t="shared" si="93"/>
        <v>0</v>
      </c>
      <c r="M677" s="16">
        <f t="shared" si="94"/>
        <v>0</v>
      </c>
      <c r="N677" s="236" t="str">
        <f t="shared" si="95"/>
        <v>0</v>
      </c>
      <c r="O677" s="16">
        <f>'RAW MONTHLY'!K677</f>
        <v>0</v>
      </c>
      <c r="P677" s="16" t="str">
        <f t="shared" si="96"/>
        <v>1</v>
      </c>
      <c r="Q677" s="241">
        <f>'RAW MONTHLY'!L677</f>
        <v>0</v>
      </c>
      <c r="R677" s="37"/>
      <c r="S677" s="242">
        <f t="shared" si="97"/>
        <v>0</v>
      </c>
    </row>
    <row r="678" spans="1:19" ht="24.95" customHeight="1">
      <c r="A678" s="229">
        <f>'RAW MONTHLY'!A678</f>
        <v>0</v>
      </c>
      <c r="B678" s="230">
        <f>'RAW MONTHLY'!C678</f>
        <v>0</v>
      </c>
      <c r="C678" s="5" t="str">
        <f t="shared" si="90"/>
        <v/>
      </c>
      <c r="D678" s="5">
        <f>'RAW MONTHLY'!E678</f>
        <v>0</v>
      </c>
      <c r="E678" s="5" t="b">
        <f t="shared" si="98"/>
        <v>0</v>
      </c>
      <c r="F678" s="37"/>
      <c r="G678" s="37"/>
      <c r="H678" s="17">
        <f t="shared" si="91"/>
        <v>0</v>
      </c>
      <c r="I678" s="7">
        <f>'RAW MONTHLY'!H678</f>
        <v>0</v>
      </c>
      <c r="J678" s="8">
        <f>'RAW MONTHLY'!I678</f>
        <v>0</v>
      </c>
      <c r="K678" s="235">
        <f t="shared" si="92"/>
        <v>0</v>
      </c>
      <c r="L678" s="16">
        <f t="shared" si="93"/>
        <v>0</v>
      </c>
      <c r="M678" s="16">
        <f t="shared" si="94"/>
        <v>0</v>
      </c>
      <c r="N678" s="236" t="str">
        <f t="shared" si="95"/>
        <v>0</v>
      </c>
      <c r="O678" s="16">
        <f>'RAW MONTHLY'!K678</f>
        <v>0</v>
      </c>
      <c r="P678" s="16" t="str">
        <f t="shared" si="96"/>
        <v>1</v>
      </c>
      <c r="Q678" s="241">
        <f>'RAW MONTHLY'!L678</f>
        <v>0</v>
      </c>
      <c r="R678" s="37"/>
      <c r="S678" s="242">
        <f t="shared" si="97"/>
        <v>0</v>
      </c>
    </row>
    <row r="679" spans="1:19" ht="24.95" customHeight="1">
      <c r="A679" s="229">
        <f>'RAW MONTHLY'!A679</f>
        <v>0</v>
      </c>
      <c r="B679" s="230">
        <f>'RAW MONTHLY'!C679</f>
        <v>0</v>
      </c>
      <c r="C679" s="5" t="str">
        <f t="shared" si="90"/>
        <v/>
      </c>
      <c r="D679" s="5">
        <f>'RAW MONTHLY'!E679</f>
        <v>0</v>
      </c>
      <c r="E679" s="5" t="b">
        <f t="shared" si="98"/>
        <v>0</v>
      </c>
      <c r="F679" s="37"/>
      <c r="G679" s="37"/>
      <c r="H679" s="17">
        <f t="shared" si="91"/>
        <v>0</v>
      </c>
      <c r="I679" s="7">
        <f>'RAW MONTHLY'!H679</f>
        <v>0</v>
      </c>
      <c r="J679" s="8">
        <f>'RAW MONTHLY'!I679</f>
        <v>0</v>
      </c>
      <c r="K679" s="235">
        <f t="shared" si="92"/>
        <v>0</v>
      </c>
      <c r="L679" s="16">
        <f t="shared" si="93"/>
        <v>0</v>
      </c>
      <c r="M679" s="16">
        <f t="shared" si="94"/>
        <v>0</v>
      </c>
      <c r="N679" s="236" t="str">
        <f t="shared" si="95"/>
        <v>0</v>
      </c>
      <c r="O679" s="16">
        <f>'RAW MONTHLY'!K679</f>
        <v>0</v>
      </c>
      <c r="P679" s="16" t="str">
        <f t="shared" si="96"/>
        <v>1</v>
      </c>
      <c r="Q679" s="241">
        <f>'RAW MONTHLY'!L679</f>
        <v>0</v>
      </c>
      <c r="R679" s="37"/>
      <c r="S679" s="242">
        <f t="shared" si="97"/>
        <v>0</v>
      </c>
    </row>
    <row r="680" spans="1:19" ht="24.95" customHeight="1">
      <c r="A680" s="229">
        <f>'RAW MONTHLY'!A680</f>
        <v>0</v>
      </c>
      <c r="B680" s="230">
        <f>'RAW MONTHLY'!C680</f>
        <v>0</v>
      </c>
      <c r="C680" s="5" t="str">
        <f t="shared" si="90"/>
        <v/>
      </c>
      <c r="D680" s="5">
        <f>'RAW MONTHLY'!E680</f>
        <v>0</v>
      </c>
      <c r="E680" s="5" t="b">
        <f t="shared" si="98"/>
        <v>0</v>
      </c>
      <c r="F680" s="37"/>
      <c r="G680" s="37"/>
      <c r="H680" s="17">
        <f t="shared" si="91"/>
        <v>0</v>
      </c>
      <c r="I680" s="7">
        <f>'RAW MONTHLY'!H680</f>
        <v>0</v>
      </c>
      <c r="J680" s="8">
        <f>'RAW MONTHLY'!I680</f>
        <v>0</v>
      </c>
      <c r="K680" s="235">
        <f t="shared" si="92"/>
        <v>0</v>
      </c>
      <c r="L680" s="16">
        <f t="shared" si="93"/>
        <v>0</v>
      </c>
      <c r="M680" s="16">
        <f t="shared" si="94"/>
        <v>0</v>
      </c>
      <c r="N680" s="236" t="str">
        <f t="shared" si="95"/>
        <v>0</v>
      </c>
      <c r="O680" s="16">
        <f>'RAW MONTHLY'!K680</f>
        <v>0</v>
      </c>
      <c r="P680" s="16" t="str">
        <f t="shared" si="96"/>
        <v>1</v>
      </c>
      <c r="Q680" s="241">
        <f>'RAW MONTHLY'!L680</f>
        <v>0</v>
      </c>
      <c r="R680" s="37"/>
      <c r="S680" s="242">
        <f t="shared" si="97"/>
        <v>0</v>
      </c>
    </row>
    <row r="681" spans="1:19" ht="24.95" customHeight="1">
      <c r="A681" s="229">
        <f>'RAW MONTHLY'!A681</f>
        <v>0</v>
      </c>
      <c r="B681" s="230">
        <f>'RAW MONTHLY'!C681</f>
        <v>0</v>
      </c>
      <c r="C681" s="5" t="str">
        <f t="shared" si="90"/>
        <v/>
      </c>
      <c r="D681" s="5">
        <f>'RAW MONTHLY'!E681</f>
        <v>0</v>
      </c>
      <c r="E681" s="5" t="b">
        <f t="shared" si="98"/>
        <v>0</v>
      </c>
      <c r="F681" s="37"/>
      <c r="G681" s="37"/>
      <c r="H681" s="17">
        <f t="shared" si="91"/>
        <v>0</v>
      </c>
      <c r="I681" s="7">
        <f>'RAW MONTHLY'!H681</f>
        <v>0</v>
      </c>
      <c r="J681" s="8">
        <f>'RAW MONTHLY'!I681</f>
        <v>0</v>
      </c>
      <c r="K681" s="235">
        <f t="shared" si="92"/>
        <v>0</v>
      </c>
      <c r="L681" s="16">
        <f t="shared" si="93"/>
        <v>0</v>
      </c>
      <c r="M681" s="16">
        <f t="shared" si="94"/>
        <v>0</v>
      </c>
      <c r="N681" s="236" t="str">
        <f t="shared" si="95"/>
        <v>0</v>
      </c>
      <c r="O681" s="16">
        <f>'RAW MONTHLY'!K681</f>
        <v>0</v>
      </c>
      <c r="P681" s="16" t="str">
        <f t="shared" si="96"/>
        <v>1</v>
      </c>
      <c r="Q681" s="241">
        <f>'RAW MONTHLY'!L681</f>
        <v>0</v>
      </c>
      <c r="R681" s="37"/>
      <c r="S681" s="242">
        <f t="shared" si="97"/>
        <v>0</v>
      </c>
    </row>
    <row r="682" spans="1:19" ht="24.95" customHeight="1">
      <c r="A682" s="229">
        <f>'RAW MONTHLY'!A682</f>
        <v>0</v>
      </c>
      <c r="B682" s="230">
        <f>'RAW MONTHLY'!C682</f>
        <v>0</v>
      </c>
      <c r="C682" s="5" t="str">
        <f t="shared" si="90"/>
        <v/>
      </c>
      <c r="D682" s="5">
        <f>'RAW MONTHLY'!E682</f>
        <v>0</v>
      </c>
      <c r="E682" s="5" t="b">
        <f t="shared" si="98"/>
        <v>0</v>
      </c>
      <c r="F682" s="37"/>
      <c r="G682" s="37"/>
      <c r="H682" s="17">
        <f t="shared" si="91"/>
        <v>0</v>
      </c>
      <c r="I682" s="7">
        <f>'RAW MONTHLY'!H682</f>
        <v>0</v>
      </c>
      <c r="J682" s="8">
        <f>'RAW MONTHLY'!I682</f>
        <v>0</v>
      </c>
      <c r="K682" s="235">
        <f t="shared" si="92"/>
        <v>0</v>
      </c>
      <c r="L682" s="16">
        <f t="shared" si="93"/>
        <v>0</v>
      </c>
      <c r="M682" s="16">
        <f t="shared" si="94"/>
        <v>0</v>
      </c>
      <c r="N682" s="236" t="str">
        <f t="shared" si="95"/>
        <v>0</v>
      </c>
      <c r="O682" s="16">
        <f>'RAW MONTHLY'!K682</f>
        <v>0</v>
      </c>
      <c r="P682" s="16" t="str">
        <f t="shared" si="96"/>
        <v>1</v>
      </c>
      <c r="Q682" s="241">
        <f>'RAW MONTHLY'!L682</f>
        <v>0</v>
      </c>
      <c r="R682" s="37"/>
      <c r="S682" s="242">
        <f t="shared" si="97"/>
        <v>0</v>
      </c>
    </row>
    <row r="683" spans="1:19" ht="24.95" customHeight="1">
      <c r="A683" s="229">
        <f>'RAW MONTHLY'!A683</f>
        <v>0</v>
      </c>
      <c r="B683" s="230">
        <f>'RAW MONTHLY'!C683</f>
        <v>0</v>
      </c>
      <c r="C683" s="5" t="str">
        <f t="shared" si="90"/>
        <v/>
      </c>
      <c r="D683" s="5">
        <f>'RAW MONTHLY'!E683</f>
        <v>0</v>
      </c>
      <c r="E683" s="5" t="b">
        <f t="shared" si="98"/>
        <v>0</v>
      </c>
      <c r="F683" s="37"/>
      <c r="G683" s="37"/>
      <c r="H683" s="17">
        <f t="shared" si="91"/>
        <v>0</v>
      </c>
      <c r="I683" s="7">
        <f>'RAW MONTHLY'!H683</f>
        <v>0</v>
      </c>
      <c r="J683" s="8">
        <f>'RAW MONTHLY'!I683</f>
        <v>0</v>
      </c>
      <c r="K683" s="235">
        <f t="shared" si="92"/>
        <v>0</v>
      </c>
      <c r="L683" s="16">
        <f t="shared" si="93"/>
        <v>0</v>
      </c>
      <c r="M683" s="16">
        <f t="shared" si="94"/>
        <v>0</v>
      </c>
      <c r="N683" s="236" t="str">
        <f t="shared" si="95"/>
        <v>0</v>
      </c>
      <c r="O683" s="16">
        <f>'RAW MONTHLY'!K683</f>
        <v>0</v>
      </c>
      <c r="P683" s="16" t="str">
        <f t="shared" si="96"/>
        <v>1</v>
      </c>
      <c r="Q683" s="241">
        <f>'RAW MONTHLY'!L683</f>
        <v>0</v>
      </c>
      <c r="R683" s="37"/>
      <c r="S683" s="242">
        <f t="shared" si="97"/>
        <v>0</v>
      </c>
    </row>
    <row r="684" spans="1:19" ht="24.95" customHeight="1">
      <c r="A684" s="229">
        <f>'RAW MONTHLY'!A684</f>
        <v>0</v>
      </c>
      <c r="B684" s="230">
        <f>'RAW MONTHLY'!C684</f>
        <v>0</v>
      </c>
      <c r="C684" s="5" t="str">
        <f t="shared" si="90"/>
        <v/>
      </c>
      <c r="D684" s="5">
        <f>'RAW MONTHLY'!E684</f>
        <v>0</v>
      </c>
      <c r="E684" s="5" t="b">
        <f t="shared" si="98"/>
        <v>0</v>
      </c>
      <c r="F684" s="37"/>
      <c r="G684" s="37"/>
      <c r="H684" s="17">
        <f t="shared" si="91"/>
        <v>0</v>
      </c>
      <c r="I684" s="7">
        <f>'RAW MONTHLY'!H684</f>
        <v>0</v>
      </c>
      <c r="J684" s="8">
        <f>'RAW MONTHLY'!I684</f>
        <v>0</v>
      </c>
      <c r="K684" s="235">
        <f t="shared" si="92"/>
        <v>0</v>
      </c>
      <c r="L684" s="16">
        <f t="shared" si="93"/>
        <v>0</v>
      </c>
      <c r="M684" s="16">
        <f t="shared" si="94"/>
        <v>0</v>
      </c>
      <c r="N684" s="236" t="str">
        <f t="shared" si="95"/>
        <v>0</v>
      </c>
      <c r="O684" s="16">
        <f>'RAW MONTHLY'!K684</f>
        <v>0</v>
      </c>
      <c r="P684" s="16" t="str">
        <f t="shared" si="96"/>
        <v>1</v>
      </c>
      <c r="Q684" s="241">
        <f>'RAW MONTHLY'!L684</f>
        <v>0</v>
      </c>
      <c r="R684" s="37"/>
      <c r="S684" s="242">
        <f t="shared" si="97"/>
        <v>0</v>
      </c>
    </row>
    <row r="685" spans="1:19" ht="24.95" customHeight="1">
      <c r="A685" s="229">
        <f>'RAW MONTHLY'!A685</f>
        <v>0</v>
      </c>
      <c r="B685" s="230">
        <f>'RAW MONTHLY'!C685</f>
        <v>0</v>
      </c>
      <c r="C685" s="5" t="str">
        <f t="shared" si="90"/>
        <v/>
      </c>
      <c r="D685" s="5">
        <f>'RAW MONTHLY'!E685</f>
        <v>0</v>
      </c>
      <c r="E685" s="5" t="b">
        <f t="shared" si="98"/>
        <v>0</v>
      </c>
      <c r="F685" s="37"/>
      <c r="G685" s="37"/>
      <c r="H685" s="17">
        <f t="shared" si="91"/>
        <v>0</v>
      </c>
      <c r="I685" s="7">
        <f>'RAW MONTHLY'!H685</f>
        <v>0</v>
      </c>
      <c r="J685" s="8">
        <f>'RAW MONTHLY'!I685</f>
        <v>0</v>
      </c>
      <c r="K685" s="235">
        <f t="shared" si="92"/>
        <v>0</v>
      </c>
      <c r="L685" s="16">
        <f t="shared" si="93"/>
        <v>0</v>
      </c>
      <c r="M685" s="16">
        <f t="shared" si="94"/>
        <v>0</v>
      </c>
      <c r="N685" s="236" t="str">
        <f t="shared" si="95"/>
        <v>0</v>
      </c>
      <c r="O685" s="16">
        <f>'RAW MONTHLY'!K685</f>
        <v>0</v>
      </c>
      <c r="P685" s="16" t="str">
        <f t="shared" si="96"/>
        <v>1</v>
      </c>
      <c r="Q685" s="241">
        <f>'RAW MONTHLY'!L685</f>
        <v>0</v>
      </c>
      <c r="R685" s="37"/>
      <c r="S685" s="242">
        <f t="shared" si="97"/>
        <v>0</v>
      </c>
    </row>
    <row r="686" spans="1:19" ht="24.95" customHeight="1">
      <c r="A686" s="229">
        <f>'RAW MONTHLY'!A686</f>
        <v>0</v>
      </c>
      <c r="B686" s="230">
        <f>'RAW MONTHLY'!C686</f>
        <v>0</v>
      </c>
      <c r="C686" s="5" t="str">
        <f t="shared" si="90"/>
        <v/>
      </c>
      <c r="D686" s="5">
        <f>'RAW MONTHLY'!E686</f>
        <v>0</v>
      </c>
      <c r="E686" s="5" t="b">
        <f t="shared" si="98"/>
        <v>0</v>
      </c>
      <c r="F686" s="37"/>
      <c r="G686" s="37"/>
      <c r="H686" s="17">
        <f t="shared" si="91"/>
        <v>0</v>
      </c>
      <c r="I686" s="7">
        <f>'RAW MONTHLY'!H686</f>
        <v>0</v>
      </c>
      <c r="J686" s="8">
        <f>'RAW MONTHLY'!I686</f>
        <v>0</v>
      </c>
      <c r="K686" s="235">
        <f t="shared" si="92"/>
        <v>0</v>
      </c>
      <c r="L686" s="16">
        <f t="shared" si="93"/>
        <v>0</v>
      </c>
      <c r="M686" s="16">
        <f t="shared" si="94"/>
        <v>0</v>
      </c>
      <c r="N686" s="236" t="str">
        <f t="shared" si="95"/>
        <v>0</v>
      </c>
      <c r="O686" s="16">
        <f>'RAW MONTHLY'!K686</f>
        <v>0</v>
      </c>
      <c r="P686" s="16" t="str">
        <f t="shared" si="96"/>
        <v>1</v>
      </c>
      <c r="Q686" s="241">
        <f>'RAW MONTHLY'!L686</f>
        <v>0</v>
      </c>
      <c r="R686" s="37"/>
      <c r="S686" s="242">
        <f t="shared" si="97"/>
        <v>0</v>
      </c>
    </row>
    <row r="687" spans="1:19" ht="24.95" customHeight="1">
      <c r="A687" s="229">
        <f>'RAW MONTHLY'!A687</f>
        <v>0</v>
      </c>
      <c r="B687" s="230">
        <f>'RAW MONTHLY'!C687</f>
        <v>0</v>
      </c>
      <c r="C687" s="5" t="str">
        <f t="shared" si="90"/>
        <v/>
      </c>
      <c r="D687" s="5">
        <f>'RAW MONTHLY'!E687</f>
        <v>0</v>
      </c>
      <c r="E687" s="5" t="b">
        <f t="shared" si="98"/>
        <v>0</v>
      </c>
      <c r="F687" s="37"/>
      <c r="G687" s="37"/>
      <c r="H687" s="17">
        <f t="shared" si="91"/>
        <v>0</v>
      </c>
      <c r="I687" s="7">
        <f>'RAW MONTHLY'!H687</f>
        <v>0</v>
      </c>
      <c r="J687" s="8">
        <f>'RAW MONTHLY'!I687</f>
        <v>0</v>
      </c>
      <c r="K687" s="235">
        <f t="shared" si="92"/>
        <v>0</v>
      </c>
      <c r="L687" s="16">
        <f t="shared" si="93"/>
        <v>0</v>
      </c>
      <c r="M687" s="16">
        <f t="shared" si="94"/>
        <v>0</v>
      </c>
      <c r="N687" s="236" t="str">
        <f t="shared" si="95"/>
        <v>0</v>
      </c>
      <c r="O687" s="16">
        <f>'RAW MONTHLY'!K687</f>
        <v>0</v>
      </c>
      <c r="P687" s="16" t="str">
        <f t="shared" si="96"/>
        <v>1</v>
      </c>
      <c r="Q687" s="241">
        <f>'RAW MONTHLY'!L687</f>
        <v>0</v>
      </c>
      <c r="R687" s="37"/>
      <c r="S687" s="242">
        <f t="shared" si="97"/>
        <v>0</v>
      </c>
    </row>
    <row r="688" spans="1:19" ht="24.95" customHeight="1">
      <c r="A688" s="229">
        <f>'RAW MONTHLY'!A688</f>
        <v>0</v>
      </c>
      <c r="B688" s="230">
        <f>'RAW MONTHLY'!C688</f>
        <v>0</v>
      </c>
      <c r="C688" s="5" t="str">
        <f t="shared" si="90"/>
        <v/>
      </c>
      <c r="D688" s="5">
        <f>'RAW MONTHLY'!E688</f>
        <v>0</v>
      </c>
      <c r="E688" s="5" t="b">
        <f t="shared" si="98"/>
        <v>0</v>
      </c>
      <c r="F688" s="37"/>
      <c r="G688" s="37"/>
      <c r="H688" s="17">
        <f t="shared" si="91"/>
        <v>0</v>
      </c>
      <c r="I688" s="7">
        <f>'RAW MONTHLY'!H688</f>
        <v>0</v>
      </c>
      <c r="J688" s="8">
        <f>'RAW MONTHLY'!I688</f>
        <v>0</v>
      </c>
      <c r="K688" s="235">
        <f t="shared" si="92"/>
        <v>0</v>
      </c>
      <c r="L688" s="16">
        <f t="shared" si="93"/>
        <v>0</v>
      </c>
      <c r="M688" s="16">
        <f t="shared" si="94"/>
        <v>0</v>
      </c>
      <c r="N688" s="236" t="str">
        <f t="shared" si="95"/>
        <v>0</v>
      </c>
      <c r="O688" s="16">
        <f>'RAW MONTHLY'!K688</f>
        <v>0</v>
      </c>
      <c r="P688" s="16" t="str">
        <f t="shared" si="96"/>
        <v>1</v>
      </c>
      <c r="Q688" s="241">
        <f>'RAW MONTHLY'!L688</f>
        <v>0</v>
      </c>
      <c r="R688" s="37"/>
      <c r="S688" s="242">
        <f t="shared" si="97"/>
        <v>0</v>
      </c>
    </row>
    <row r="689" spans="1:19" ht="24.95" customHeight="1">
      <c r="A689" s="229">
        <f>'RAW MONTHLY'!A689</f>
        <v>0</v>
      </c>
      <c r="B689" s="230">
        <f>'RAW MONTHLY'!C689</f>
        <v>0</v>
      </c>
      <c r="C689" s="5" t="str">
        <f t="shared" si="90"/>
        <v/>
      </c>
      <c r="D689" s="5">
        <f>'RAW MONTHLY'!E689</f>
        <v>0</v>
      </c>
      <c r="E689" s="5" t="b">
        <f t="shared" si="98"/>
        <v>0</v>
      </c>
      <c r="F689" s="37"/>
      <c r="G689" s="37"/>
      <c r="H689" s="17">
        <f t="shared" si="91"/>
        <v>0</v>
      </c>
      <c r="I689" s="7">
        <f>'RAW MONTHLY'!H689</f>
        <v>0</v>
      </c>
      <c r="J689" s="8">
        <f>'RAW MONTHLY'!I689</f>
        <v>0</v>
      </c>
      <c r="K689" s="235">
        <f t="shared" si="92"/>
        <v>0</v>
      </c>
      <c r="L689" s="16">
        <f t="shared" si="93"/>
        <v>0</v>
      </c>
      <c r="M689" s="16">
        <f t="shared" si="94"/>
        <v>0</v>
      </c>
      <c r="N689" s="236" t="str">
        <f t="shared" si="95"/>
        <v>0</v>
      </c>
      <c r="O689" s="16">
        <f>'RAW MONTHLY'!K689</f>
        <v>0</v>
      </c>
      <c r="P689" s="16" t="str">
        <f t="shared" si="96"/>
        <v>1</v>
      </c>
      <c r="Q689" s="241">
        <f>'RAW MONTHLY'!L689</f>
        <v>0</v>
      </c>
      <c r="R689" s="37"/>
      <c r="S689" s="242">
        <f t="shared" si="97"/>
        <v>0</v>
      </c>
    </row>
    <row r="690" spans="1:19" ht="24.95" customHeight="1">
      <c r="A690" s="229">
        <f>'RAW MONTHLY'!A690</f>
        <v>0</v>
      </c>
      <c r="B690" s="230">
        <f>'RAW MONTHLY'!C690</f>
        <v>0</v>
      </c>
      <c r="C690" s="5" t="str">
        <f t="shared" si="90"/>
        <v/>
      </c>
      <c r="D690" s="5">
        <f>'RAW MONTHLY'!E690</f>
        <v>0</v>
      </c>
      <c r="E690" s="5" t="b">
        <f t="shared" si="98"/>
        <v>0</v>
      </c>
      <c r="F690" s="37"/>
      <c r="G690" s="37"/>
      <c r="H690" s="17">
        <f t="shared" si="91"/>
        <v>0</v>
      </c>
      <c r="I690" s="7">
        <f>'RAW MONTHLY'!H690</f>
        <v>0</v>
      </c>
      <c r="J690" s="8">
        <f>'RAW MONTHLY'!I690</f>
        <v>0</v>
      </c>
      <c r="K690" s="235">
        <f t="shared" si="92"/>
        <v>0</v>
      </c>
      <c r="L690" s="16">
        <f t="shared" si="93"/>
        <v>0</v>
      </c>
      <c r="M690" s="16">
        <f t="shared" si="94"/>
        <v>0</v>
      </c>
      <c r="N690" s="236" t="str">
        <f t="shared" si="95"/>
        <v>0</v>
      </c>
      <c r="O690" s="16">
        <f>'RAW MONTHLY'!K690</f>
        <v>0</v>
      </c>
      <c r="P690" s="16" t="str">
        <f t="shared" si="96"/>
        <v>1</v>
      </c>
      <c r="Q690" s="241">
        <f>'RAW MONTHLY'!L690</f>
        <v>0</v>
      </c>
      <c r="R690" s="37"/>
      <c r="S690" s="242">
        <f t="shared" si="97"/>
        <v>0</v>
      </c>
    </row>
    <row r="691" spans="1:19" ht="24.95" customHeight="1">
      <c r="A691" s="229">
        <f>'RAW MONTHLY'!A691</f>
        <v>0</v>
      </c>
      <c r="B691" s="230">
        <f>'RAW MONTHLY'!C691</f>
        <v>0</v>
      </c>
      <c r="C691" s="5" t="str">
        <f t="shared" si="90"/>
        <v/>
      </c>
      <c r="D691" s="5">
        <f>'RAW MONTHLY'!E691</f>
        <v>0</v>
      </c>
      <c r="E691" s="5" t="b">
        <f t="shared" si="98"/>
        <v>0</v>
      </c>
      <c r="F691" s="37"/>
      <c r="G691" s="37"/>
      <c r="H691" s="17">
        <f t="shared" si="91"/>
        <v>0</v>
      </c>
      <c r="I691" s="7">
        <f>'RAW MONTHLY'!H691</f>
        <v>0</v>
      </c>
      <c r="J691" s="8">
        <f>'RAW MONTHLY'!I691</f>
        <v>0</v>
      </c>
      <c r="K691" s="235">
        <f t="shared" si="92"/>
        <v>0</v>
      </c>
      <c r="L691" s="16">
        <f t="shared" si="93"/>
        <v>0</v>
      </c>
      <c r="M691" s="16">
        <f t="shared" si="94"/>
        <v>0</v>
      </c>
      <c r="N691" s="236" t="str">
        <f t="shared" si="95"/>
        <v>0</v>
      </c>
      <c r="O691" s="16">
        <f>'RAW MONTHLY'!K691</f>
        <v>0</v>
      </c>
      <c r="P691" s="16" t="str">
        <f t="shared" si="96"/>
        <v>1</v>
      </c>
      <c r="Q691" s="241">
        <f>'RAW MONTHLY'!L691</f>
        <v>0</v>
      </c>
      <c r="R691" s="37"/>
      <c r="S691" s="242">
        <f t="shared" si="97"/>
        <v>0</v>
      </c>
    </row>
    <row r="692" spans="1:19" ht="24.95" customHeight="1">
      <c r="A692" s="229">
        <f>'RAW MONTHLY'!A692</f>
        <v>0</v>
      </c>
      <c r="B692" s="230">
        <f>'RAW MONTHLY'!C692</f>
        <v>0</v>
      </c>
      <c r="C692" s="5" t="str">
        <f t="shared" si="90"/>
        <v/>
      </c>
      <c r="D692" s="5">
        <f>'RAW MONTHLY'!E692</f>
        <v>0</v>
      </c>
      <c r="E692" s="5" t="b">
        <f t="shared" si="98"/>
        <v>0</v>
      </c>
      <c r="F692" s="37"/>
      <c r="G692" s="37"/>
      <c r="H692" s="17">
        <f t="shared" si="91"/>
        <v>0</v>
      </c>
      <c r="I692" s="7">
        <f>'RAW MONTHLY'!H692</f>
        <v>0</v>
      </c>
      <c r="J692" s="8">
        <f>'RAW MONTHLY'!I692</f>
        <v>0</v>
      </c>
      <c r="K692" s="235">
        <f t="shared" si="92"/>
        <v>0</v>
      </c>
      <c r="L692" s="16">
        <f t="shared" si="93"/>
        <v>0</v>
      </c>
      <c r="M692" s="16">
        <f t="shared" si="94"/>
        <v>0</v>
      </c>
      <c r="N692" s="236" t="str">
        <f t="shared" si="95"/>
        <v>0</v>
      </c>
      <c r="O692" s="16">
        <f>'RAW MONTHLY'!K692</f>
        <v>0</v>
      </c>
      <c r="P692" s="16" t="str">
        <f t="shared" si="96"/>
        <v>1</v>
      </c>
      <c r="Q692" s="241">
        <f>'RAW MONTHLY'!L692</f>
        <v>0</v>
      </c>
      <c r="R692" s="37"/>
      <c r="S692" s="242">
        <f t="shared" si="97"/>
        <v>0</v>
      </c>
    </row>
    <row r="693" spans="1:19" ht="24.95" customHeight="1">
      <c r="A693" s="229">
        <f>'RAW MONTHLY'!A693</f>
        <v>0</v>
      </c>
      <c r="B693" s="230">
        <f>'RAW MONTHLY'!C693</f>
        <v>0</v>
      </c>
      <c r="C693" s="5" t="str">
        <f t="shared" si="90"/>
        <v/>
      </c>
      <c r="D693" s="5">
        <f>'RAW MONTHLY'!E693</f>
        <v>0</v>
      </c>
      <c r="E693" s="5" t="b">
        <f t="shared" si="98"/>
        <v>0</v>
      </c>
      <c r="F693" s="37"/>
      <c r="G693" s="37"/>
      <c r="H693" s="17">
        <f t="shared" si="91"/>
        <v>0</v>
      </c>
      <c r="I693" s="7">
        <f>'RAW MONTHLY'!H693</f>
        <v>0</v>
      </c>
      <c r="J693" s="8">
        <f>'RAW MONTHLY'!I693</f>
        <v>0</v>
      </c>
      <c r="K693" s="235">
        <f t="shared" si="92"/>
        <v>0</v>
      </c>
      <c r="L693" s="16">
        <f t="shared" si="93"/>
        <v>0</v>
      </c>
      <c r="M693" s="16">
        <f t="shared" si="94"/>
        <v>0</v>
      </c>
      <c r="N693" s="236" t="str">
        <f t="shared" si="95"/>
        <v>0</v>
      </c>
      <c r="O693" s="16">
        <f>'RAW MONTHLY'!K693</f>
        <v>0</v>
      </c>
      <c r="P693" s="16" t="str">
        <f t="shared" si="96"/>
        <v>1</v>
      </c>
      <c r="Q693" s="241">
        <f>'RAW MONTHLY'!L693</f>
        <v>0</v>
      </c>
      <c r="R693" s="37"/>
      <c r="S693" s="242">
        <f t="shared" si="97"/>
        <v>0</v>
      </c>
    </row>
    <row r="694" spans="1:19" ht="24.95" customHeight="1">
      <c r="A694" s="229">
        <f>'RAW MONTHLY'!A694</f>
        <v>0</v>
      </c>
      <c r="B694" s="230">
        <f>'RAW MONTHLY'!C694</f>
        <v>0</v>
      </c>
      <c r="C694" s="5" t="str">
        <f t="shared" si="90"/>
        <v/>
      </c>
      <c r="D694" s="5">
        <f>'RAW MONTHLY'!E694</f>
        <v>0</v>
      </c>
      <c r="E694" s="5" t="b">
        <f t="shared" si="98"/>
        <v>0</v>
      </c>
      <c r="F694" s="37"/>
      <c r="G694" s="37"/>
      <c r="H694" s="17">
        <f t="shared" si="91"/>
        <v>0</v>
      </c>
      <c r="I694" s="7">
        <f>'RAW MONTHLY'!H694</f>
        <v>0</v>
      </c>
      <c r="J694" s="8">
        <f>'RAW MONTHLY'!I694</f>
        <v>0</v>
      </c>
      <c r="K694" s="235">
        <f t="shared" si="92"/>
        <v>0</v>
      </c>
      <c r="L694" s="16">
        <f t="shared" si="93"/>
        <v>0</v>
      </c>
      <c r="M694" s="16">
        <f t="shared" si="94"/>
        <v>0</v>
      </c>
      <c r="N694" s="236" t="str">
        <f t="shared" si="95"/>
        <v>0</v>
      </c>
      <c r="O694" s="16">
        <f>'RAW MONTHLY'!K694</f>
        <v>0</v>
      </c>
      <c r="P694" s="16" t="str">
        <f t="shared" si="96"/>
        <v>1</v>
      </c>
      <c r="Q694" s="241">
        <f>'RAW MONTHLY'!L694</f>
        <v>0</v>
      </c>
      <c r="R694" s="37"/>
      <c r="S694" s="242">
        <f t="shared" si="97"/>
        <v>0</v>
      </c>
    </row>
    <row r="695" spans="1:19" ht="24.95" customHeight="1">
      <c r="A695" s="229">
        <f>'RAW MONTHLY'!A695</f>
        <v>0</v>
      </c>
      <c r="B695" s="230">
        <f>'RAW MONTHLY'!C695</f>
        <v>0</v>
      </c>
      <c r="C695" s="5" t="str">
        <f t="shared" si="90"/>
        <v/>
      </c>
      <c r="D695" s="5">
        <f>'RAW MONTHLY'!E695</f>
        <v>0</v>
      </c>
      <c r="E695" s="5" t="b">
        <f t="shared" si="98"/>
        <v>0</v>
      </c>
      <c r="F695" s="37"/>
      <c r="G695" s="37"/>
      <c r="H695" s="17">
        <f t="shared" si="91"/>
        <v>0</v>
      </c>
      <c r="I695" s="7">
        <f>'RAW MONTHLY'!H695</f>
        <v>0</v>
      </c>
      <c r="J695" s="8">
        <f>'RAW MONTHLY'!I695</f>
        <v>0</v>
      </c>
      <c r="K695" s="235">
        <f t="shared" si="92"/>
        <v>0</v>
      </c>
      <c r="L695" s="16">
        <f t="shared" si="93"/>
        <v>0</v>
      </c>
      <c r="M695" s="16">
        <f t="shared" si="94"/>
        <v>0</v>
      </c>
      <c r="N695" s="236" t="str">
        <f t="shared" si="95"/>
        <v>0</v>
      </c>
      <c r="O695" s="16">
        <f>'RAW MONTHLY'!K695</f>
        <v>0</v>
      </c>
      <c r="P695" s="16" t="str">
        <f t="shared" si="96"/>
        <v>1</v>
      </c>
      <c r="Q695" s="241">
        <f>'RAW MONTHLY'!L695</f>
        <v>0</v>
      </c>
      <c r="R695" s="37"/>
      <c r="S695" s="242">
        <f t="shared" si="97"/>
        <v>0</v>
      </c>
    </row>
    <row r="696" spans="1:19" ht="24.95" customHeight="1">
      <c r="A696" s="229">
        <f>'RAW MONTHLY'!A696</f>
        <v>0</v>
      </c>
      <c r="B696" s="230">
        <f>'RAW MONTHLY'!C696</f>
        <v>0</v>
      </c>
      <c r="C696" s="5" t="str">
        <f t="shared" si="90"/>
        <v/>
      </c>
      <c r="D696" s="5">
        <f>'RAW MONTHLY'!E696</f>
        <v>0</v>
      </c>
      <c r="E696" s="5" t="b">
        <f t="shared" si="98"/>
        <v>0</v>
      </c>
      <c r="F696" s="37"/>
      <c r="G696" s="37"/>
      <c r="H696" s="17">
        <f t="shared" si="91"/>
        <v>0</v>
      </c>
      <c r="I696" s="7">
        <f>'RAW MONTHLY'!H696</f>
        <v>0</v>
      </c>
      <c r="J696" s="8">
        <f>'RAW MONTHLY'!I696</f>
        <v>0</v>
      </c>
      <c r="K696" s="235">
        <f t="shared" si="92"/>
        <v>0</v>
      </c>
      <c r="L696" s="16">
        <f t="shared" si="93"/>
        <v>0</v>
      </c>
      <c r="M696" s="16">
        <f t="shared" si="94"/>
        <v>0</v>
      </c>
      <c r="N696" s="236" t="str">
        <f t="shared" si="95"/>
        <v>0</v>
      </c>
      <c r="O696" s="16">
        <f>'RAW MONTHLY'!K696</f>
        <v>0</v>
      </c>
      <c r="P696" s="16" t="str">
        <f t="shared" si="96"/>
        <v>1</v>
      </c>
      <c r="Q696" s="241">
        <f>'RAW MONTHLY'!L696</f>
        <v>0</v>
      </c>
      <c r="R696" s="37"/>
      <c r="S696" s="242">
        <f t="shared" si="97"/>
        <v>0</v>
      </c>
    </row>
    <row r="697" spans="1:19" ht="24.95" customHeight="1">
      <c r="A697" s="229">
        <f>'RAW MONTHLY'!A697</f>
        <v>0</v>
      </c>
      <c r="B697" s="230">
        <f>'RAW MONTHLY'!C697</f>
        <v>0</v>
      </c>
      <c r="C697" s="5" t="str">
        <f t="shared" si="90"/>
        <v/>
      </c>
      <c r="D697" s="5">
        <f>'RAW MONTHLY'!E697</f>
        <v>0</v>
      </c>
      <c r="E697" s="5" t="b">
        <f t="shared" si="98"/>
        <v>0</v>
      </c>
      <c r="F697" s="37"/>
      <c r="G697" s="37"/>
      <c r="H697" s="17">
        <f t="shared" si="91"/>
        <v>0</v>
      </c>
      <c r="I697" s="7">
        <f>'RAW MONTHLY'!H697</f>
        <v>0</v>
      </c>
      <c r="J697" s="8">
        <f>'RAW MONTHLY'!I697</f>
        <v>0</v>
      </c>
      <c r="K697" s="235">
        <f t="shared" si="92"/>
        <v>0</v>
      </c>
      <c r="L697" s="16">
        <f t="shared" si="93"/>
        <v>0</v>
      </c>
      <c r="M697" s="16">
        <f t="shared" si="94"/>
        <v>0</v>
      </c>
      <c r="N697" s="236" t="str">
        <f t="shared" si="95"/>
        <v>0</v>
      </c>
      <c r="O697" s="16">
        <f>'RAW MONTHLY'!K697</f>
        <v>0</v>
      </c>
      <c r="P697" s="16" t="str">
        <f t="shared" si="96"/>
        <v>1</v>
      </c>
      <c r="Q697" s="241">
        <f>'RAW MONTHLY'!L697</f>
        <v>0</v>
      </c>
      <c r="R697" s="37"/>
      <c r="S697" s="242">
        <f t="shared" si="97"/>
        <v>0</v>
      </c>
    </row>
    <row r="698" spans="1:19" ht="24.95" customHeight="1">
      <c r="A698" s="229">
        <f>'RAW MONTHLY'!A698</f>
        <v>0</v>
      </c>
      <c r="B698" s="230">
        <f>'RAW MONTHLY'!C698</f>
        <v>0</v>
      </c>
      <c r="C698" s="5" t="str">
        <f t="shared" si="90"/>
        <v/>
      </c>
      <c r="D698" s="5">
        <f>'RAW MONTHLY'!E698</f>
        <v>0</v>
      </c>
      <c r="E698" s="5" t="b">
        <f t="shared" si="98"/>
        <v>0</v>
      </c>
      <c r="F698" s="37"/>
      <c r="G698" s="37"/>
      <c r="H698" s="17">
        <f t="shared" si="91"/>
        <v>0</v>
      </c>
      <c r="I698" s="7">
        <f>'RAW MONTHLY'!H698</f>
        <v>0</v>
      </c>
      <c r="J698" s="8">
        <f>'RAW MONTHLY'!I698</f>
        <v>0</v>
      </c>
      <c r="K698" s="235">
        <f t="shared" si="92"/>
        <v>0</v>
      </c>
      <c r="L698" s="16">
        <f t="shared" si="93"/>
        <v>0</v>
      </c>
      <c r="M698" s="16">
        <f t="shared" si="94"/>
        <v>0</v>
      </c>
      <c r="N698" s="236" t="str">
        <f t="shared" si="95"/>
        <v>0</v>
      </c>
      <c r="O698" s="16">
        <f>'RAW MONTHLY'!K698</f>
        <v>0</v>
      </c>
      <c r="P698" s="16" t="str">
        <f t="shared" si="96"/>
        <v>1</v>
      </c>
      <c r="Q698" s="241">
        <f>'RAW MONTHLY'!L698</f>
        <v>0</v>
      </c>
      <c r="R698" s="37"/>
      <c r="S698" s="242">
        <f t="shared" si="97"/>
        <v>0</v>
      </c>
    </row>
    <row r="699" spans="1:19" ht="24.95" customHeight="1">
      <c r="A699" s="229">
        <f>'RAW MONTHLY'!A699</f>
        <v>0</v>
      </c>
      <c r="B699" s="230">
        <f>'RAW MONTHLY'!C699</f>
        <v>0</v>
      </c>
      <c r="C699" s="5" t="str">
        <f t="shared" si="90"/>
        <v/>
      </c>
      <c r="D699" s="5">
        <f>'RAW MONTHLY'!E699</f>
        <v>0</v>
      </c>
      <c r="E699" s="5" t="b">
        <f t="shared" si="98"/>
        <v>0</v>
      </c>
      <c r="F699" s="37"/>
      <c r="G699" s="37"/>
      <c r="H699" s="17">
        <f t="shared" si="91"/>
        <v>0</v>
      </c>
      <c r="I699" s="7">
        <f>'RAW MONTHLY'!H699</f>
        <v>0</v>
      </c>
      <c r="J699" s="8">
        <f>'RAW MONTHLY'!I699</f>
        <v>0</v>
      </c>
      <c r="K699" s="235">
        <f t="shared" si="92"/>
        <v>0</v>
      </c>
      <c r="L699" s="16">
        <f t="shared" si="93"/>
        <v>0</v>
      </c>
      <c r="M699" s="16">
        <f t="shared" si="94"/>
        <v>0</v>
      </c>
      <c r="N699" s="236" t="str">
        <f t="shared" si="95"/>
        <v>0</v>
      </c>
      <c r="O699" s="16">
        <f>'RAW MONTHLY'!K699</f>
        <v>0</v>
      </c>
      <c r="P699" s="16" t="str">
        <f t="shared" si="96"/>
        <v>1</v>
      </c>
      <c r="Q699" s="241">
        <f>'RAW MONTHLY'!L699</f>
        <v>0</v>
      </c>
      <c r="R699" s="37"/>
      <c r="S699" s="242">
        <f t="shared" si="97"/>
        <v>0</v>
      </c>
    </row>
    <row r="700" spans="1:19" ht="24.95" customHeight="1">
      <c r="A700" s="229">
        <f>'RAW MONTHLY'!A700</f>
        <v>0</v>
      </c>
      <c r="B700" s="230">
        <f>'RAW MONTHLY'!C700</f>
        <v>0</v>
      </c>
      <c r="C700" s="5" t="str">
        <f t="shared" si="90"/>
        <v/>
      </c>
      <c r="D700" s="5">
        <f>'RAW MONTHLY'!E700</f>
        <v>0</v>
      </c>
      <c r="E700" s="5" t="b">
        <f t="shared" si="98"/>
        <v>0</v>
      </c>
      <c r="F700" s="37"/>
      <c r="G700" s="37"/>
      <c r="H700" s="17">
        <f t="shared" si="91"/>
        <v>0</v>
      </c>
      <c r="I700" s="7">
        <f>'RAW MONTHLY'!H700</f>
        <v>0</v>
      </c>
      <c r="J700" s="8">
        <f>'RAW MONTHLY'!I700</f>
        <v>0</v>
      </c>
      <c r="K700" s="235">
        <f t="shared" si="92"/>
        <v>0</v>
      </c>
      <c r="L700" s="16">
        <f t="shared" si="93"/>
        <v>0</v>
      </c>
      <c r="M700" s="16">
        <f t="shared" si="94"/>
        <v>0</v>
      </c>
      <c r="N700" s="236" t="str">
        <f t="shared" si="95"/>
        <v>0</v>
      </c>
      <c r="O700" s="16">
        <f>'RAW MONTHLY'!K700</f>
        <v>0</v>
      </c>
      <c r="P700" s="16" t="str">
        <f t="shared" si="96"/>
        <v>1</v>
      </c>
      <c r="Q700" s="241">
        <f>'RAW MONTHLY'!L700</f>
        <v>0</v>
      </c>
      <c r="R700" s="37"/>
      <c r="S700" s="242">
        <f t="shared" si="97"/>
        <v>0</v>
      </c>
    </row>
    <row r="701" spans="1:19" ht="24.95" customHeight="1">
      <c r="A701" s="229">
        <f>'RAW MONTHLY'!A701</f>
        <v>0</v>
      </c>
      <c r="B701" s="230">
        <f>'RAW MONTHLY'!C701</f>
        <v>0</v>
      </c>
      <c r="C701" s="5" t="str">
        <f t="shared" si="90"/>
        <v/>
      </c>
      <c r="D701" s="5">
        <f>'RAW MONTHLY'!E701</f>
        <v>0</v>
      </c>
      <c r="E701" s="5" t="b">
        <f t="shared" si="98"/>
        <v>0</v>
      </c>
      <c r="F701" s="37"/>
      <c r="G701" s="37"/>
      <c r="H701" s="17">
        <f t="shared" si="91"/>
        <v>0</v>
      </c>
      <c r="I701" s="7">
        <f>'RAW MONTHLY'!H701</f>
        <v>0</v>
      </c>
      <c r="J701" s="8">
        <f>'RAW MONTHLY'!I701</f>
        <v>0</v>
      </c>
      <c r="K701" s="235">
        <f t="shared" si="92"/>
        <v>0</v>
      </c>
      <c r="L701" s="16">
        <f t="shared" si="93"/>
        <v>0</v>
      </c>
      <c r="M701" s="16">
        <f t="shared" si="94"/>
        <v>0</v>
      </c>
      <c r="N701" s="236" t="str">
        <f t="shared" si="95"/>
        <v>0</v>
      </c>
      <c r="O701" s="16">
        <f>'RAW MONTHLY'!K701</f>
        <v>0</v>
      </c>
      <c r="P701" s="16" t="str">
        <f t="shared" si="96"/>
        <v>1</v>
      </c>
      <c r="Q701" s="241">
        <f>'RAW MONTHLY'!L701</f>
        <v>0</v>
      </c>
      <c r="R701" s="37"/>
      <c r="S701" s="242">
        <f t="shared" si="97"/>
        <v>0</v>
      </c>
    </row>
    <row r="702" spans="1:19" ht="24.95" customHeight="1">
      <c r="A702" s="229">
        <f>'RAW MONTHLY'!A702</f>
        <v>0</v>
      </c>
      <c r="B702" s="230">
        <f>'RAW MONTHLY'!C702</f>
        <v>0</v>
      </c>
      <c r="C702" s="5" t="str">
        <f t="shared" si="90"/>
        <v/>
      </c>
      <c r="D702" s="5">
        <f>'RAW MONTHLY'!E702</f>
        <v>0</v>
      </c>
      <c r="E702" s="5" t="b">
        <f t="shared" si="98"/>
        <v>0</v>
      </c>
      <c r="F702" s="37"/>
      <c r="G702" s="37"/>
      <c r="H702" s="17">
        <f t="shared" si="91"/>
        <v>0</v>
      </c>
      <c r="I702" s="7">
        <f>'RAW MONTHLY'!H702</f>
        <v>0</v>
      </c>
      <c r="J702" s="8">
        <f>'RAW MONTHLY'!I702</f>
        <v>0</v>
      </c>
      <c r="K702" s="235">
        <f t="shared" si="92"/>
        <v>0</v>
      </c>
      <c r="L702" s="16">
        <f t="shared" si="93"/>
        <v>0</v>
      </c>
      <c r="M702" s="16">
        <f t="shared" si="94"/>
        <v>0</v>
      </c>
      <c r="N702" s="236" t="str">
        <f t="shared" si="95"/>
        <v>0</v>
      </c>
      <c r="O702" s="16">
        <f>'RAW MONTHLY'!K702</f>
        <v>0</v>
      </c>
      <c r="P702" s="16" t="str">
        <f t="shared" si="96"/>
        <v>1</v>
      </c>
      <c r="Q702" s="241">
        <f>'RAW MONTHLY'!L702</f>
        <v>0</v>
      </c>
      <c r="R702" s="37"/>
      <c r="S702" s="242">
        <f t="shared" si="97"/>
        <v>0</v>
      </c>
    </row>
    <row r="703" spans="1:19" ht="24.95" customHeight="1">
      <c r="A703" s="229">
        <f>'RAW MONTHLY'!A703</f>
        <v>0</v>
      </c>
      <c r="B703" s="230">
        <f>'RAW MONTHLY'!C703</f>
        <v>0</v>
      </c>
      <c r="C703" s="5" t="str">
        <f t="shared" si="90"/>
        <v/>
      </c>
      <c r="D703" s="5">
        <f>'RAW MONTHLY'!E703</f>
        <v>0</v>
      </c>
      <c r="E703" s="5" t="b">
        <f t="shared" si="98"/>
        <v>0</v>
      </c>
      <c r="F703" s="37"/>
      <c r="G703" s="37"/>
      <c r="H703" s="17">
        <f t="shared" si="91"/>
        <v>0</v>
      </c>
      <c r="I703" s="7">
        <f>'RAW MONTHLY'!H703</f>
        <v>0</v>
      </c>
      <c r="J703" s="8">
        <f>'RAW MONTHLY'!I703</f>
        <v>0</v>
      </c>
      <c r="K703" s="235">
        <f t="shared" si="92"/>
        <v>0</v>
      </c>
      <c r="L703" s="16">
        <f t="shared" si="93"/>
        <v>0</v>
      </c>
      <c r="M703" s="16">
        <f t="shared" si="94"/>
        <v>0</v>
      </c>
      <c r="N703" s="236" t="str">
        <f t="shared" si="95"/>
        <v>0</v>
      </c>
      <c r="O703" s="16">
        <f>'RAW MONTHLY'!K703</f>
        <v>0</v>
      </c>
      <c r="P703" s="16" t="str">
        <f t="shared" si="96"/>
        <v>1</v>
      </c>
      <c r="Q703" s="241">
        <f>'RAW MONTHLY'!L703</f>
        <v>0</v>
      </c>
      <c r="R703" s="37"/>
      <c r="S703" s="242">
        <f t="shared" si="97"/>
        <v>0</v>
      </c>
    </row>
    <row r="704" spans="1:19" ht="24.95" customHeight="1">
      <c r="A704" s="229">
        <f>'RAW MONTHLY'!A704</f>
        <v>0</v>
      </c>
      <c r="B704" s="230">
        <f>'RAW MONTHLY'!C704</f>
        <v>0</v>
      </c>
      <c r="C704" s="5" t="str">
        <f t="shared" si="90"/>
        <v/>
      </c>
      <c r="D704" s="5">
        <f>'RAW MONTHLY'!E704</f>
        <v>0</v>
      </c>
      <c r="E704" s="5" t="b">
        <f t="shared" si="98"/>
        <v>0</v>
      </c>
      <c r="F704" s="37"/>
      <c r="G704" s="37"/>
      <c r="H704" s="17">
        <f t="shared" si="91"/>
        <v>0</v>
      </c>
      <c r="I704" s="7">
        <f>'RAW MONTHLY'!H704</f>
        <v>0</v>
      </c>
      <c r="J704" s="8">
        <f>'RAW MONTHLY'!I704</f>
        <v>0</v>
      </c>
      <c r="K704" s="235">
        <f t="shared" si="92"/>
        <v>0</v>
      </c>
      <c r="L704" s="16">
        <f t="shared" si="93"/>
        <v>0</v>
      </c>
      <c r="M704" s="16">
        <f t="shared" si="94"/>
        <v>0</v>
      </c>
      <c r="N704" s="236" t="str">
        <f t="shared" si="95"/>
        <v>0</v>
      </c>
      <c r="O704" s="16">
        <f>'RAW MONTHLY'!K704</f>
        <v>0</v>
      </c>
      <c r="P704" s="16" t="str">
        <f t="shared" si="96"/>
        <v>1</v>
      </c>
      <c r="Q704" s="241">
        <f>'RAW MONTHLY'!L704</f>
        <v>0</v>
      </c>
      <c r="R704" s="37"/>
      <c r="S704" s="242">
        <f t="shared" si="97"/>
        <v>0</v>
      </c>
    </row>
    <row r="705" spans="1:19" ht="24.95" customHeight="1">
      <c r="A705" s="229">
        <f>'RAW MONTHLY'!A705</f>
        <v>0</v>
      </c>
      <c r="B705" s="230">
        <f>'RAW MONTHLY'!C705</f>
        <v>0</v>
      </c>
      <c r="C705" s="5" t="str">
        <f t="shared" si="90"/>
        <v/>
      </c>
      <c r="D705" s="5">
        <f>'RAW MONTHLY'!E705</f>
        <v>0</v>
      </c>
      <c r="E705" s="5" t="b">
        <f t="shared" si="98"/>
        <v>0</v>
      </c>
      <c r="F705" s="37"/>
      <c r="G705" s="37"/>
      <c r="H705" s="17">
        <f t="shared" si="91"/>
        <v>0</v>
      </c>
      <c r="I705" s="7">
        <f>'RAW MONTHLY'!H705</f>
        <v>0</v>
      </c>
      <c r="J705" s="8">
        <f>'RAW MONTHLY'!I705</f>
        <v>0</v>
      </c>
      <c r="K705" s="235">
        <f t="shared" si="92"/>
        <v>0</v>
      </c>
      <c r="L705" s="16">
        <f t="shared" si="93"/>
        <v>0</v>
      </c>
      <c r="M705" s="16">
        <f t="shared" si="94"/>
        <v>0</v>
      </c>
      <c r="N705" s="236" t="str">
        <f t="shared" si="95"/>
        <v>0</v>
      </c>
      <c r="O705" s="16">
        <f>'RAW MONTHLY'!K705</f>
        <v>0</v>
      </c>
      <c r="P705" s="16" t="str">
        <f t="shared" si="96"/>
        <v>1</v>
      </c>
      <c r="Q705" s="241">
        <f>'RAW MONTHLY'!L705</f>
        <v>0</v>
      </c>
      <c r="R705" s="37"/>
      <c r="S705" s="242">
        <f t="shared" si="97"/>
        <v>0</v>
      </c>
    </row>
    <row r="706" spans="1:19" ht="24.95" customHeight="1">
      <c r="A706" s="229">
        <f>'RAW MONTHLY'!A706</f>
        <v>0</v>
      </c>
      <c r="B706" s="230">
        <f>'RAW MONTHLY'!C706</f>
        <v>0</v>
      </c>
      <c r="C706" s="5" t="str">
        <f t="shared" si="90"/>
        <v/>
      </c>
      <c r="D706" s="5">
        <f>'RAW MONTHLY'!E706</f>
        <v>0</v>
      </c>
      <c r="E706" s="5" t="b">
        <f t="shared" si="98"/>
        <v>0</v>
      </c>
      <c r="F706" s="37"/>
      <c r="G706" s="37"/>
      <c r="H706" s="17">
        <f t="shared" si="91"/>
        <v>0</v>
      </c>
      <c r="I706" s="7">
        <f>'RAW MONTHLY'!H706</f>
        <v>0</v>
      </c>
      <c r="J706" s="8">
        <f>'RAW MONTHLY'!I706</f>
        <v>0</v>
      </c>
      <c r="K706" s="235">
        <f t="shared" si="92"/>
        <v>0</v>
      </c>
      <c r="L706" s="16">
        <f t="shared" si="93"/>
        <v>0</v>
      </c>
      <c r="M706" s="16">
        <f t="shared" si="94"/>
        <v>0</v>
      </c>
      <c r="N706" s="236" t="str">
        <f t="shared" si="95"/>
        <v>0</v>
      </c>
      <c r="O706" s="16">
        <f>'RAW MONTHLY'!K706</f>
        <v>0</v>
      </c>
      <c r="P706" s="16" t="str">
        <f t="shared" si="96"/>
        <v>1</v>
      </c>
      <c r="Q706" s="241">
        <f>'RAW MONTHLY'!L706</f>
        <v>0</v>
      </c>
      <c r="R706" s="37"/>
      <c r="S706" s="242">
        <f t="shared" si="97"/>
        <v>0</v>
      </c>
    </row>
    <row r="707" spans="1:19" ht="24.95" customHeight="1">
      <c r="A707" s="229">
        <f>'RAW MONTHLY'!A707</f>
        <v>0</v>
      </c>
      <c r="B707" s="230">
        <f>'RAW MONTHLY'!C707</f>
        <v>0</v>
      </c>
      <c r="C707" s="5" t="str">
        <f t="shared" si="90"/>
        <v/>
      </c>
      <c r="D707" s="5">
        <f>'RAW MONTHLY'!E707</f>
        <v>0</v>
      </c>
      <c r="E707" s="5" t="b">
        <f t="shared" si="98"/>
        <v>0</v>
      </c>
      <c r="F707" s="37"/>
      <c r="G707" s="37"/>
      <c r="H707" s="17">
        <f t="shared" si="91"/>
        <v>0</v>
      </c>
      <c r="I707" s="7">
        <f>'RAW MONTHLY'!H707</f>
        <v>0</v>
      </c>
      <c r="J707" s="8">
        <f>'RAW MONTHLY'!I707</f>
        <v>0</v>
      </c>
      <c r="K707" s="235">
        <f t="shared" si="92"/>
        <v>0</v>
      </c>
      <c r="L707" s="16">
        <f t="shared" si="93"/>
        <v>0</v>
      </c>
      <c r="M707" s="16">
        <f t="shared" si="94"/>
        <v>0</v>
      </c>
      <c r="N707" s="236" t="str">
        <f t="shared" si="95"/>
        <v>0</v>
      </c>
      <c r="O707" s="16">
        <f>'RAW MONTHLY'!K707</f>
        <v>0</v>
      </c>
      <c r="P707" s="16" t="str">
        <f t="shared" si="96"/>
        <v>1</v>
      </c>
      <c r="Q707" s="241">
        <f>'RAW MONTHLY'!L707</f>
        <v>0</v>
      </c>
      <c r="R707" s="37"/>
      <c r="S707" s="242">
        <f t="shared" si="97"/>
        <v>0</v>
      </c>
    </row>
    <row r="708" spans="1:19" ht="24.95" customHeight="1">
      <c r="A708" s="229">
        <f>'RAW MONTHLY'!A708</f>
        <v>0</v>
      </c>
      <c r="B708" s="230">
        <f>'RAW MONTHLY'!C708</f>
        <v>0</v>
      </c>
      <c r="C708" s="5" t="str">
        <f t="shared" si="90"/>
        <v/>
      </c>
      <c r="D708" s="5">
        <f>'RAW MONTHLY'!E708</f>
        <v>0</v>
      </c>
      <c r="E708" s="5" t="b">
        <f t="shared" si="98"/>
        <v>0</v>
      </c>
      <c r="F708" s="37"/>
      <c r="G708" s="37"/>
      <c r="H708" s="17">
        <f t="shared" si="91"/>
        <v>0</v>
      </c>
      <c r="I708" s="7">
        <f>'RAW MONTHLY'!H708</f>
        <v>0</v>
      </c>
      <c r="J708" s="8">
        <f>'RAW MONTHLY'!I708</f>
        <v>0</v>
      </c>
      <c r="K708" s="235">
        <f t="shared" si="92"/>
        <v>0</v>
      </c>
      <c r="L708" s="16">
        <f t="shared" si="93"/>
        <v>0</v>
      </c>
      <c r="M708" s="16">
        <f t="shared" si="94"/>
        <v>0</v>
      </c>
      <c r="N708" s="236" t="str">
        <f t="shared" si="95"/>
        <v>0</v>
      </c>
      <c r="O708" s="16">
        <f>'RAW MONTHLY'!K708</f>
        <v>0</v>
      </c>
      <c r="P708" s="16" t="str">
        <f t="shared" si="96"/>
        <v>1</v>
      </c>
      <c r="Q708" s="241">
        <f>'RAW MONTHLY'!L708</f>
        <v>0</v>
      </c>
      <c r="R708" s="37"/>
      <c r="S708" s="242">
        <f t="shared" si="97"/>
        <v>0</v>
      </c>
    </row>
    <row r="709" spans="1:19" ht="24.95" customHeight="1">
      <c r="A709" s="229">
        <f>'RAW MONTHLY'!A709</f>
        <v>0</v>
      </c>
      <c r="B709" s="230">
        <f>'RAW MONTHLY'!C709</f>
        <v>0</v>
      </c>
      <c r="C709" s="5" t="str">
        <f t="shared" si="90"/>
        <v/>
      </c>
      <c r="D709" s="5">
        <f>'RAW MONTHLY'!E709</f>
        <v>0</v>
      </c>
      <c r="E709" s="5" t="b">
        <f t="shared" si="98"/>
        <v>0</v>
      </c>
      <c r="F709" s="37"/>
      <c r="G709" s="37"/>
      <c r="H709" s="17">
        <f t="shared" si="91"/>
        <v>0</v>
      </c>
      <c r="I709" s="7">
        <f>'RAW MONTHLY'!H709</f>
        <v>0</v>
      </c>
      <c r="J709" s="8">
        <f>'RAW MONTHLY'!I709</f>
        <v>0</v>
      </c>
      <c r="K709" s="235">
        <f t="shared" si="92"/>
        <v>0</v>
      </c>
      <c r="L709" s="16">
        <f t="shared" si="93"/>
        <v>0</v>
      </c>
      <c r="M709" s="16">
        <f t="shared" si="94"/>
        <v>0</v>
      </c>
      <c r="N709" s="236" t="str">
        <f t="shared" si="95"/>
        <v>0</v>
      </c>
      <c r="O709" s="16">
        <f>'RAW MONTHLY'!K709</f>
        <v>0</v>
      </c>
      <c r="P709" s="16" t="str">
        <f t="shared" si="96"/>
        <v>1</v>
      </c>
      <c r="Q709" s="241">
        <f>'RAW MONTHLY'!L709</f>
        <v>0</v>
      </c>
      <c r="R709" s="37"/>
      <c r="S709" s="242">
        <f t="shared" si="97"/>
        <v>0</v>
      </c>
    </row>
    <row r="710" spans="1:19" ht="24.95" customHeight="1">
      <c r="A710" s="229">
        <f>'RAW MONTHLY'!A710</f>
        <v>0</v>
      </c>
      <c r="B710" s="230">
        <f>'RAW MONTHLY'!C710</f>
        <v>0</v>
      </c>
      <c r="C710" s="5" t="str">
        <f t="shared" ref="C710:C773" si="99">IF(H710&gt;=0.0001,"1","")</f>
        <v/>
      </c>
      <c r="D710" s="5">
        <f>'RAW MONTHLY'!E710</f>
        <v>0</v>
      </c>
      <c r="E710" s="5" t="b">
        <f t="shared" si="98"/>
        <v>0</v>
      </c>
      <c r="F710" s="37"/>
      <c r="G710" s="37"/>
      <c r="H710" s="17">
        <f t="shared" ref="H710:H773" si="100">I710</f>
        <v>0</v>
      </c>
      <c r="I710" s="7">
        <f>'RAW MONTHLY'!H710</f>
        <v>0</v>
      </c>
      <c r="J710" s="8">
        <f>'RAW MONTHLY'!I710</f>
        <v>0</v>
      </c>
      <c r="K710" s="235">
        <f t="shared" ref="K710:K773" si="101">J710</f>
        <v>0</v>
      </c>
      <c r="L710" s="16">
        <f t="shared" ref="L710:L773" si="102">TEXT(J710-I710,"h:mm")*24</f>
        <v>0</v>
      </c>
      <c r="M710" s="16">
        <f t="shared" ref="M710:M773" si="103">N710*1</f>
        <v>0</v>
      </c>
      <c r="N710" s="236" t="str">
        <f t="shared" ref="N710:N773" si="104">SUBSTITUTE(O710,"MW","")</f>
        <v>0</v>
      </c>
      <c r="O710" s="16">
        <f>'RAW MONTHLY'!K710</f>
        <v>0</v>
      </c>
      <c r="P710" s="16" t="str">
        <f t="shared" ref="P710:P773" si="105">IF(K710&gt;=0.99,"0","1")</f>
        <v>1</v>
      </c>
      <c r="Q710" s="241">
        <f>'RAW MONTHLY'!L710</f>
        <v>0</v>
      </c>
      <c r="R710" s="37"/>
      <c r="S710" s="242">
        <f t="shared" ref="S710:S773" si="106">Q710*L710*P710</f>
        <v>0</v>
      </c>
    </row>
    <row r="711" spans="1:19" ht="24.95" customHeight="1">
      <c r="A711" s="229">
        <f>'RAW MONTHLY'!A711</f>
        <v>0</v>
      </c>
      <c r="B711" s="230">
        <f>'RAW MONTHLY'!C711</f>
        <v>0</v>
      </c>
      <c r="C711" s="5" t="str">
        <f t="shared" si="99"/>
        <v/>
      </c>
      <c r="D711" s="5">
        <f>'RAW MONTHLY'!E711</f>
        <v>0</v>
      </c>
      <c r="E711" s="5" t="b">
        <f t="shared" ref="E711:E774" si="107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E/F","EDC",IF(D711="TCN/L/S","L/S"))))))))))))))))))))))</f>
        <v>0</v>
      </c>
      <c r="F711" s="37"/>
      <c r="G711" s="37"/>
      <c r="H711" s="17">
        <f t="shared" si="100"/>
        <v>0</v>
      </c>
      <c r="I711" s="7">
        <f>'RAW MONTHLY'!H711</f>
        <v>0</v>
      </c>
      <c r="J711" s="8">
        <f>'RAW MONTHLY'!I711</f>
        <v>0</v>
      </c>
      <c r="K711" s="235">
        <f t="shared" si="101"/>
        <v>0</v>
      </c>
      <c r="L711" s="16">
        <f t="shared" si="102"/>
        <v>0</v>
      </c>
      <c r="M711" s="16">
        <f t="shared" si="103"/>
        <v>0</v>
      </c>
      <c r="N711" s="236" t="str">
        <f t="shared" si="104"/>
        <v>0</v>
      </c>
      <c r="O711" s="16">
        <f>'RAW MONTHLY'!K711</f>
        <v>0</v>
      </c>
      <c r="P711" s="16" t="str">
        <f t="shared" si="105"/>
        <v>1</v>
      </c>
      <c r="Q711" s="241">
        <f>'RAW MONTHLY'!L711</f>
        <v>0</v>
      </c>
      <c r="R711" s="37"/>
      <c r="S711" s="242">
        <f t="shared" si="106"/>
        <v>0</v>
      </c>
    </row>
    <row r="712" spans="1:19" ht="24.95" customHeight="1">
      <c r="A712" s="229">
        <f>'RAW MONTHLY'!A712</f>
        <v>0</v>
      </c>
      <c r="B712" s="230">
        <f>'RAW MONTHLY'!C712</f>
        <v>0</v>
      </c>
      <c r="C712" s="5" t="str">
        <f t="shared" si="99"/>
        <v/>
      </c>
      <c r="D712" s="5">
        <f>'RAW MONTHLY'!E712</f>
        <v>0</v>
      </c>
      <c r="E712" s="5" t="b">
        <f t="shared" si="107"/>
        <v>0</v>
      </c>
      <c r="F712" s="37"/>
      <c r="G712" s="37"/>
      <c r="H712" s="17">
        <f t="shared" si="100"/>
        <v>0</v>
      </c>
      <c r="I712" s="7">
        <f>'RAW MONTHLY'!H712</f>
        <v>0</v>
      </c>
      <c r="J712" s="8">
        <f>'RAW MONTHLY'!I712</f>
        <v>0</v>
      </c>
      <c r="K712" s="235">
        <f t="shared" si="101"/>
        <v>0</v>
      </c>
      <c r="L712" s="16">
        <f t="shared" si="102"/>
        <v>0</v>
      </c>
      <c r="M712" s="16">
        <f t="shared" si="103"/>
        <v>0</v>
      </c>
      <c r="N712" s="236" t="str">
        <f t="shared" si="104"/>
        <v>0</v>
      </c>
      <c r="O712" s="16">
        <f>'RAW MONTHLY'!K712</f>
        <v>0</v>
      </c>
      <c r="P712" s="16" t="str">
        <f t="shared" si="105"/>
        <v>1</v>
      </c>
      <c r="Q712" s="241">
        <f>'RAW MONTHLY'!L712</f>
        <v>0</v>
      </c>
      <c r="R712" s="37"/>
      <c r="S712" s="242">
        <f t="shared" si="106"/>
        <v>0</v>
      </c>
    </row>
    <row r="713" spans="1:19" ht="24.95" customHeight="1">
      <c r="A713" s="229">
        <f>'RAW MONTHLY'!A713</f>
        <v>0</v>
      </c>
      <c r="B713" s="230">
        <f>'RAW MONTHLY'!C713</f>
        <v>0</v>
      </c>
      <c r="C713" s="5" t="str">
        <f t="shared" si="99"/>
        <v/>
      </c>
      <c r="D713" s="5">
        <f>'RAW MONTHLY'!E713</f>
        <v>0</v>
      </c>
      <c r="E713" s="5" t="b">
        <f t="shared" si="107"/>
        <v>0</v>
      </c>
      <c r="F713" s="37"/>
      <c r="G713" s="37"/>
      <c r="H713" s="17">
        <f t="shared" si="100"/>
        <v>0</v>
      </c>
      <c r="I713" s="7">
        <f>'RAW MONTHLY'!H713</f>
        <v>0</v>
      </c>
      <c r="J713" s="8">
        <f>'RAW MONTHLY'!I713</f>
        <v>0</v>
      </c>
      <c r="K713" s="235">
        <f t="shared" si="101"/>
        <v>0</v>
      </c>
      <c r="L713" s="16">
        <f t="shared" si="102"/>
        <v>0</v>
      </c>
      <c r="M713" s="16">
        <f t="shared" si="103"/>
        <v>0</v>
      </c>
      <c r="N713" s="236" t="str">
        <f t="shared" si="104"/>
        <v>0</v>
      </c>
      <c r="O713" s="16">
        <f>'RAW MONTHLY'!K713</f>
        <v>0</v>
      </c>
      <c r="P713" s="16" t="str">
        <f t="shared" si="105"/>
        <v>1</v>
      </c>
      <c r="Q713" s="241">
        <f>'RAW MONTHLY'!L713</f>
        <v>0</v>
      </c>
      <c r="R713" s="37"/>
      <c r="S713" s="242">
        <f t="shared" si="106"/>
        <v>0</v>
      </c>
    </row>
    <row r="714" spans="1:19" ht="24.95" customHeight="1">
      <c r="A714" s="229">
        <f>'RAW MONTHLY'!A714</f>
        <v>0</v>
      </c>
      <c r="B714" s="230">
        <f>'RAW MONTHLY'!C714</f>
        <v>0</v>
      </c>
      <c r="C714" s="5" t="str">
        <f t="shared" si="99"/>
        <v/>
      </c>
      <c r="D714" s="5">
        <f>'RAW MONTHLY'!E714</f>
        <v>0</v>
      </c>
      <c r="E714" s="5" t="b">
        <f t="shared" si="107"/>
        <v>0</v>
      </c>
      <c r="F714" s="37"/>
      <c r="G714" s="37"/>
      <c r="H714" s="17">
        <f t="shared" si="100"/>
        <v>0</v>
      </c>
      <c r="I714" s="7">
        <f>'RAW MONTHLY'!H714</f>
        <v>0</v>
      </c>
      <c r="J714" s="8">
        <f>'RAW MONTHLY'!I714</f>
        <v>0</v>
      </c>
      <c r="K714" s="235">
        <f t="shared" si="101"/>
        <v>0</v>
      </c>
      <c r="L714" s="16">
        <f t="shared" si="102"/>
        <v>0</v>
      </c>
      <c r="M714" s="16">
        <f t="shared" si="103"/>
        <v>0</v>
      </c>
      <c r="N714" s="236" t="str">
        <f t="shared" si="104"/>
        <v>0</v>
      </c>
      <c r="O714" s="16">
        <f>'RAW MONTHLY'!K714</f>
        <v>0</v>
      </c>
      <c r="P714" s="16" t="str">
        <f t="shared" si="105"/>
        <v>1</v>
      </c>
      <c r="Q714" s="241">
        <f>'RAW MONTHLY'!L714</f>
        <v>0</v>
      </c>
      <c r="R714" s="37"/>
      <c r="S714" s="242">
        <f t="shared" si="106"/>
        <v>0</v>
      </c>
    </row>
    <row r="715" spans="1:19" ht="24.95" customHeight="1">
      <c r="A715" s="229">
        <f>'RAW MONTHLY'!A715</f>
        <v>0</v>
      </c>
      <c r="B715" s="230">
        <f>'RAW MONTHLY'!C715</f>
        <v>0</v>
      </c>
      <c r="C715" s="5" t="str">
        <f t="shared" si="99"/>
        <v/>
      </c>
      <c r="D715" s="5">
        <f>'RAW MONTHLY'!E715</f>
        <v>0</v>
      </c>
      <c r="E715" s="5" t="b">
        <f t="shared" si="107"/>
        <v>0</v>
      </c>
      <c r="F715" s="37"/>
      <c r="G715" s="37"/>
      <c r="H715" s="17">
        <f t="shared" si="100"/>
        <v>0</v>
      </c>
      <c r="I715" s="7">
        <f>'RAW MONTHLY'!H715</f>
        <v>0</v>
      </c>
      <c r="J715" s="8">
        <f>'RAW MONTHLY'!I715</f>
        <v>0</v>
      </c>
      <c r="K715" s="235">
        <f t="shared" si="101"/>
        <v>0</v>
      </c>
      <c r="L715" s="16">
        <f t="shared" si="102"/>
        <v>0</v>
      </c>
      <c r="M715" s="16">
        <f t="shared" si="103"/>
        <v>0</v>
      </c>
      <c r="N715" s="236" t="str">
        <f t="shared" si="104"/>
        <v>0</v>
      </c>
      <c r="O715" s="16">
        <f>'RAW MONTHLY'!K715</f>
        <v>0</v>
      </c>
      <c r="P715" s="16" t="str">
        <f t="shared" si="105"/>
        <v>1</v>
      </c>
      <c r="Q715" s="241">
        <f>'RAW MONTHLY'!L715</f>
        <v>0</v>
      </c>
      <c r="R715" s="37"/>
      <c r="S715" s="242">
        <f t="shared" si="106"/>
        <v>0</v>
      </c>
    </row>
    <row r="716" spans="1:19" ht="24.95" customHeight="1">
      <c r="A716" s="229">
        <f>'RAW MONTHLY'!A716</f>
        <v>0</v>
      </c>
      <c r="B716" s="230">
        <f>'RAW MONTHLY'!C716</f>
        <v>0</v>
      </c>
      <c r="C716" s="5" t="str">
        <f t="shared" si="99"/>
        <v/>
      </c>
      <c r="D716" s="5">
        <f>'RAW MONTHLY'!E716</f>
        <v>0</v>
      </c>
      <c r="E716" s="5" t="b">
        <f t="shared" si="107"/>
        <v>0</v>
      </c>
      <c r="F716" s="37"/>
      <c r="G716" s="37"/>
      <c r="H716" s="17">
        <f t="shared" si="100"/>
        <v>0</v>
      </c>
      <c r="I716" s="7">
        <f>'RAW MONTHLY'!H716</f>
        <v>0</v>
      </c>
      <c r="J716" s="8">
        <f>'RAW MONTHLY'!I716</f>
        <v>0</v>
      </c>
      <c r="K716" s="235">
        <f t="shared" si="101"/>
        <v>0</v>
      </c>
      <c r="L716" s="16">
        <f t="shared" si="102"/>
        <v>0</v>
      </c>
      <c r="M716" s="16">
        <f t="shared" si="103"/>
        <v>0</v>
      </c>
      <c r="N716" s="236" t="str">
        <f t="shared" si="104"/>
        <v>0</v>
      </c>
      <c r="O716" s="16">
        <f>'RAW MONTHLY'!K716</f>
        <v>0</v>
      </c>
      <c r="P716" s="16" t="str">
        <f t="shared" si="105"/>
        <v>1</v>
      </c>
      <c r="Q716" s="241">
        <f>'RAW MONTHLY'!L716</f>
        <v>0</v>
      </c>
      <c r="R716" s="37"/>
      <c r="S716" s="242">
        <f t="shared" si="106"/>
        <v>0</v>
      </c>
    </row>
    <row r="717" spans="1:19" ht="24.95" customHeight="1">
      <c r="A717" s="229">
        <f>'RAW MONTHLY'!A717</f>
        <v>0</v>
      </c>
      <c r="B717" s="230">
        <f>'RAW MONTHLY'!C717</f>
        <v>0</v>
      </c>
      <c r="C717" s="5" t="str">
        <f t="shared" si="99"/>
        <v/>
      </c>
      <c r="D717" s="5">
        <f>'RAW MONTHLY'!E717</f>
        <v>0</v>
      </c>
      <c r="E717" s="5" t="b">
        <f t="shared" si="107"/>
        <v>0</v>
      </c>
      <c r="F717" s="37"/>
      <c r="G717" s="37"/>
      <c r="H717" s="17">
        <f t="shared" si="100"/>
        <v>0</v>
      </c>
      <c r="I717" s="7">
        <f>'RAW MONTHLY'!H717</f>
        <v>0</v>
      </c>
      <c r="J717" s="8">
        <f>'RAW MONTHLY'!I717</f>
        <v>0</v>
      </c>
      <c r="K717" s="235">
        <f t="shared" si="101"/>
        <v>0</v>
      </c>
      <c r="L717" s="16">
        <f t="shared" si="102"/>
        <v>0</v>
      </c>
      <c r="M717" s="16">
        <f t="shared" si="103"/>
        <v>0</v>
      </c>
      <c r="N717" s="236" t="str">
        <f t="shared" si="104"/>
        <v>0</v>
      </c>
      <c r="O717" s="16">
        <f>'RAW MONTHLY'!K717</f>
        <v>0</v>
      </c>
      <c r="P717" s="16" t="str">
        <f t="shared" si="105"/>
        <v>1</v>
      </c>
      <c r="Q717" s="241">
        <f>'RAW MONTHLY'!L717</f>
        <v>0</v>
      </c>
      <c r="R717" s="37"/>
      <c r="S717" s="242">
        <f t="shared" si="106"/>
        <v>0</v>
      </c>
    </row>
    <row r="718" spans="1:19" ht="24.95" customHeight="1">
      <c r="A718" s="229">
        <f>'RAW MONTHLY'!A718</f>
        <v>0</v>
      </c>
      <c r="B718" s="230">
        <f>'RAW MONTHLY'!C718</f>
        <v>0</v>
      </c>
      <c r="C718" s="5" t="str">
        <f t="shared" si="99"/>
        <v/>
      </c>
      <c r="D718" s="5">
        <f>'RAW MONTHLY'!E718</f>
        <v>0</v>
      </c>
      <c r="E718" s="5" t="b">
        <f t="shared" si="107"/>
        <v>0</v>
      </c>
      <c r="F718" s="37"/>
      <c r="G718" s="37"/>
      <c r="H718" s="17">
        <f t="shared" si="100"/>
        <v>0</v>
      </c>
      <c r="I718" s="7">
        <f>'RAW MONTHLY'!H718</f>
        <v>0</v>
      </c>
      <c r="J718" s="8">
        <f>'RAW MONTHLY'!I718</f>
        <v>0</v>
      </c>
      <c r="K718" s="235">
        <f t="shared" si="101"/>
        <v>0</v>
      </c>
      <c r="L718" s="16">
        <f t="shared" si="102"/>
        <v>0</v>
      </c>
      <c r="M718" s="16">
        <f t="shared" si="103"/>
        <v>0</v>
      </c>
      <c r="N718" s="236" t="str">
        <f t="shared" si="104"/>
        <v>0</v>
      </c>
      <c r="O718" s="16">
        <f>'RAW MONTHLY'!K718</f>
        <v>0</v>
      </c>
      <c r="P718" s="16" t="str">
        <f t="shared" si="105"/>
        <v>1</v>
      </c>
      <c r="Q718" s="241">
        <f>'RAW MONTHLY'!L718</f>
        <v>0</v>
      </c>
      <c r="R718" s="37"/>
      <c r="S718" s="242">
        <f t="shared" si="106"/>
        <v>0</v>
      </c>
    </row>
    <row r="719" spans="1:19" ht="24.95" customHeight="1">
      <c r="A719" s="229">
        <f>'RAW MONTHLY'!A719</f>
        <v>0</v>
      </c>
      <c r="B719" s="230">
        <f>'RAW MONTHLY'!C719</f>
        <v>0</v>
      </c>
      <c r="C719" s="5" t="str">
        <f t="shared" si="99"/>
        <v/>
      </c>
      <c r="D719" s="5">
        <f>'RAW MONTHLY'!E719</f>
        <v>0</v>
      </c>
      <c r="E719" s="5" t="b">
        <f t="shared" si="107"/>
        <v>0</v>
      </c>
      <c r="F719" s="37"/>
      <c r="G719" s="37"/>
      <c r="H719" s="17">
        <f t="shared" si="100"/>
        <v>0</v>
      </c>
      <c r="I719" s="7">
        <f>'RAW MONTHLY'!H719</f>
        <v>0</v>
      </c>
      <c r="J719" s="8">
        <f>'RAW MONTHLY'!I719</f>
        <v>0</v>
      </c>
      <c r="K719" s="235">
        <f t="shared" si="101"/>
        <v>0</v>
      </c>
      <c r="L719" s="16">
        <f t="shared" si="102"/>
        <v>0</v>
      </c>
      <c r="M719" s="16">
        <f t="shared" si="103"/>
        <v>0</v>
      </c>
      <c r="N719" s="236" t="str">
        <f t="shared" si="104"/>
        <v>0</v>
      </c>
      <c r="O719" s="16">
        <f>'RAW MONTHLY'!K719</f>
        <v>0</v>
      </c>
      <c r="P719" s="16" t="str">
        <f t="shared" si="105"/>
        <v>1</v>
      </c>
      <c r="Q719" s="241">
        <f>'RAW MONTHLY'!L719</f>
        <v>0</v>
      </c>
      <c r="R719" s="37"/>
      <c r="S719" s="242">
        <f t="shared" si="106"/>
        <v>0</v>
      </c>
    </row>
    <row r="720" spans="1:19" ht="24.95" customHeight="1">
      <c r="A720" s="229">
        <f>'RAW MONTHLY'!A720</f>
        <v>0</v>
      </c>
      <c r="B720" s="230">
        <f>'RAW MONTHLY'!C720</f>
        <v>0</v>
      </c>
      <c r="C720" s="5" t="str">
        <f t="shared" si="99"/>
        <v/>
      </c>
      <c r="D720" s="5">
        <f>'RAW MONTHLY'!E720</f>
        <v>0</v>
      </c>
      <c r="E720" s="5" t="b">
        <f t="shared" si="107"/>
        <v>0</v>
      </c>
      <c r="F720" s="37"/>
      <c r="G720" s="37"/>
      <c r="H720" s="17">
        <f t="shared" si="100"/>
        <v>0</v>
      </c>
      <c r="I720" s="7">
        <f>'RAW MONTHLY'!H720</f>
        <v>0</v>
      </c>
      <c r="J720" s="8">
        <f>'RAW MONTHLY'!I720</f>
        <v>0</v>
      </c>
      <c r="K720" s="235">
        <f t="shared" si="101"/>
        <v>0</v>
      </c>
      <c r="L720" s="16">
        <f t="shared" si="102"/>
        <v>0</v>
      </c>
      <c r="M720" s="16">
        <f t="shared" si="103"/>
        <v>0</v>
      </c>
      <c r="N720" s="236" t="str">
        <f t="shared" si="104"/>
        <v>0</v>
      </c>
      <c r="O720" s="16">
        <f>'RAW MONTHLY'!K720</f>
        <v>0</v>
      </c>
      <c r="P720" s="16" t="str">
        <f t="shared" si="105"/>
        <v>1</v>
      </c>
      <c r="Q720" s="241">
        <f>'RAW MONTHLY'!L720</f>
        <v>0</v>
      </c>
      <c r="R720" s="37"/>
      <c r="S720" s="242">
        <f t="shared" si="106"/>
        <v>0</v>
      </c>
    </row>
    <row r="721" spans="1:19" ht="24.95" customHeight="1">
      <c r="A721" s="229">
        <f>'RAW MONTHLY'!A721</f>
        <v>0</v>
      </c>
      <c r="B721" s="230">
        <f>'RAW MONTHLY'!C721</f>
        <v>0</v>
      </c>
      <c r="C721" s="5" t="str">
        <f t="shared" si="99"/>
        <v/>
      </c>
      <c r="D721" s="5">
        <f>'RAW MONTHLY'!E721</f>
        <v>0</v>
      </c>
      <c r="E721" s="5" t="b">
        <f t="shared" si="107"/>
        <v>0</v>
      </c>
      <c r="F721" s="37"/>
      <c r="G721" s="37"/>
      <c r="H721" s="17">
        <f t="shared" si="100"/>
        <v>0</v>
      </c>
      <c r="I721" s="7">
        <f>'RAW MONTHLY'!H721</f>
        <v>0</v>
      </c>
      <c r="J721" s="8">
        <f>'RAW MONTHLY'!I721</f>
        <v>0</v>
      </c>
      <c r="K721" s="235">
        <f t="shared" si="101"/>
        <v>0</v>
      </c>
      <c r="L721" s="16">
        <f t="shared" si="102"/>
        <v>0</v>
      </c>
      <c r="M721" s="16">
        <f t="shared" si="103"/>
        <v>0</v>
      </c>
      <c r="N721" s="236" t="str">
        <f t="shared" si="104"/>
        <v>0</v>
      </c>
      <c r="O721" s="16">
        <f>'RAW MONTHLY'!K721</f>
        <v>0</v>
      </c>
      <c r="P721" s="16" t="str">
        <f t="shared" si="105"/>
        <v>1</v>
      </c>
      <c r="Q721" s="241">
        <f>'RAW MONTHLY'!L721</f>
        <v>0</v>
      </c>
      <c r="R721" s="37"/>
      <c r="S721" s="242">
        <f t="shared" si="106"/>
        <v>0</v>
      </c>
    </row>
    <row r="722" spans="1:19" ht="24.95" customHeight="1">
      <c r="A722" s="229">
        <f>'RAW MONTHLY'!A722</f>
        <v>0</v>
      </c>
      <c r="B722" s="230">
        <f>'RAW MONTHLY'!C722</f>
        <v>0</v>
      </c>
      <c r="C722" s="5" t="str">
        <f t="shared" si="99"/>
        <v/>
      </c>
      <c r="D722" s="5">
        <f>'RAW MONTHLY'!E722</f>
        <v>0</v>
      </c>
      <c r="E722" s="5" t="b">
        <f t="shared" si="107"/>
        <v>0</v>
      </c>
      <c r="F722" s="37"/>
      <c r="G722" s="37"/>
      <c r="H722" s="17">
        <f t="shared" si="100"/>
        <v>0</v>
      </c>
      <c r="I722" s="7">
        <f>'RAW MONTHLY'!H722</f>
        <v>0</v>
      </c>
      <c r="J722" s="8">
        <f>'RAW MONTHLY'!I722</f>
        <v>0</v>
      </c>
      <c r="K722" s="235">
        <f t="shared" si="101"/>
        <v>0</v>
      </c>
      <c r="L722" s="16">
        <f t="shared" si="102"/>
        <v>0</v>
      </c>
      <c r="M722" s="16">
        <f t="shared" si="103"/>
        <v>0</v>
      </c>
      <c r="N722" s="236" t="str">
        <f t="shared" si="104"/>
        <v>0</v>
      </c>
      <c r="O722" s="16">
        <f>'RAW MONTHLY'!K722</f>
        <v>0</v>
      </c>
      <c r="P722" s="16" t="str">
        <f t="shared" si="105"/>
        <v>1</v>
      </c>
      <c r="Q722" s="241">
        <f>'RAW MONTHLY'!L722</f>
        <v>0</v>
      </c>
      <c r="R722" s="37"/>
      <c r="S722" s="242">
        <f t="shared" si="106"/>
        <v>0</v>
      </c>
    </row>
    <row r="723" spans="1:19" ht="24.95" customHeight="1">
      <c r="A723" s="229">
        <f>'RAW MONTHLY'!A723</f>
        <v>0</v>
      </c>
      <c r="B723" s="230">
        <f>'RAW MONTHLY'!C723</f>
        <v>0</v>
      </c>
      <c r="C723" s="5" t="str">
        <f t="shared" si="99"/>
        <v/>
      </c>
      <c r="D723" s="5">
        <f>'RAW MONTHLY'!E723</f>
        <v>0</v>
      </c>
      <c r="E723" s="5" t="b">
        <f t="shared" si="107"/>
        <v>0</v>
      </c>
      <c r="F723" s="37"/>
      <c r="G723" s="37"/>
      <c r="H723" s="17">
        <f t="shared" si="100"/>
        <v>0</v>
      </c>
      <c r="I723" s="7">
        <f>'RAW MONTHLY'!H723</f>
        <v>0</v>
      </c>
      <c r="J723" s="8">
        <f>'RAW MONTHLY'!I723</f>
        <v>0</v>
      </c>
      <c r="K723" s="235">
        <f t="shared" si="101"/>
        <v>0</v>
      </c>
      <c r="L723" s="16">
        <f t="shared" si="102"/>
        <v>0</v>
      </c>
      <c r="M723" s="16">
        <f t="shared" si="103"/>
        <v>0</v>
      </c>
      <c r="N723" s="236" t="str">
        <f t="shared" si="104"/>
        <v>0</v>
      </c>
      <c r="O723" s="16">
        <f>'RAW MONTHLY'!K723</f>
        <v>0</v>
      </c>
      <c r="P723" s="16" t="str">
        <f t="shared" si="105"/>
        <v>1</v>
      </c>
      <c r="Q723" s="241">
        <f>'RAW MONTHLY'!L723</f>
        <v>0</v>
      </c>
      <c r="R723" s="37"/>
      <c r="S723" s="242">
        <f t="shared" si="106"/>
        <v>0</v>
      </c>
    </row>
    <row r="724" spans="1:19" ht="24.95" customHeight="1">
      <c r="A724" s="229">
        <f>'RAW MONTHLY'!A724</f>
        <v>0</v>
      </c>
      <c r="B724" s="230">
        <f>'RAW MONTHLY'!C724</f>
        <v>0</v>
      </c>
      <c r="C724" s="5" t="str">
        <f t="shared" si="99"/>
        <v/>
      </c>
      <c r="D724" s="5">
        <f>'RAW MONTHLY'!E724</f>
        <v>0</v>
      </c>
      <c r="E724" s="5" t="b">
        <f t="shared" si="107"/>
        <v>0</v>
      </c>
      <c r="F724" s="37"/>
      <c r="G724" s="37"/>
      <c r="H724" s="17">
        <f t="shared" si="100"/>
        <v>0</v>
      </c>
      <c r="I724" s="7">
        <f>'RAW MONTHLY'!H724</f>
        <v>0</v>
      </c>
      <c r="J724" s="8">
        <f>'RAW MONTHLY'!I724</f>
        <v>0</v>
      </c>
      <c r="K724" s="235">
        <f t="shared" si="101"/>
        <v>0</v>
      </c>
      <c r="L724" s="16">
        <f t="shared" si="102"/>
        <v>0</v>
      </c>
      <c r="M724" s="16">
        <f t="shared" si="103"/>
        <v>0</v>
      </c>
      <c r="N724" s="236" t="str">
        <f t="shared" si="104"/>
        <v>0</v>
      </c>
      <c r="O724" s="16">
        <f>'RAW MONTHLY'!K724</f>
        <v>0</v>
      </c>
      <c r="P724" s="16" t="str">
        <f t="shared" si="105"/>
        <v>1</v>
      </c>
      <c r="Q724" s="241">
        <f>'RAW MONTHLY'!L724</f>
        <v>0</v>
      </c>
      <c r="R724" s="37"/>
      <c r="S724" s="242">
        <f t="shared" si="106"/>
        <v>0</v>
      </c>
    </row>
    <row r="725" spans="1:19" ht="24.95" customHeight="1">
      <c r="A725" s="229">
        <f>'RAW MONTHLY'!A725</f>
        <v>0</v>
      </c>
      <c r="B725" s="230">
        <f>'RAW MONTHLY'!C725</f>
        <v>0</v>
      </c>
      <c r="C725" s="5" t="str">
        <f t="shared" si="99"/>
        <v/>
      </c>
      <c r="D725" s="5">
        <f>'RAW MONTHLY'!E725</f>
        <v>0</v>
      </c>
      <c r="E725" s="5" t="b">
        <f t="shared" si="107"/>
        <v>0</v>
      </c>
      <c r="F725" s="37"/>
      <c r="G725" s="37"/>
      <c r="H725" s="17">
        <f t="shared" si="100"/>
        <v>0</v>
      </c>
      <c r="I725" s="7">
        <f>'RAW MONTHLY'!H725</f>
        <v>0</v>
      </c>
      <c r="J725" s="8">
        <f>'RAW MONTHLY'!I725</f>
        <v>0</v>
      </c>
      <c r="K725" s="235">
        <f t="shared" si="101"/>
        <v>0</v>
      </c>
      <c r="L725" s="16">
        <f t="shared" si="102"/>
        <v>0</v>
      </c>
      <c r="M725" s="16">
        <f t="shared" si="103"/>
        <v>0</v>
      </c>
      <c r="N725" s="236" t="str">
        <f t="shared" si="104"/>
        <v>0</v>
      </c>
      <c r="O725" s="16">
        <f>'RAW MONTHLY'!K725</f>
        <v>0</v>
      </c>
      <c r="P725" s="16" t="str">
        <f t="shared" si="105"/>
        <v>1</v>
      </c>
      <c r="Q725" s="241">
        <f>'RAW MONTHLY'!L725</f>
        <v>0</v>
      </c>
      <c r="R725" s="37"/>
      <c r="S725" s="242">
        <f t="shared" si="106"/>
        <v>0</v>
      </c>
    </row>
    <row r="726" spans="1:19" ht="24.95" customHeight="1">
      <c r="A726" s="229">
        <f>'RAW MONTHLY'!A726</f>
        <v>0</v>
      </c>
      <c r="B726" s="230">
        <f>'RAW MONTHLY'!C726</f>
        <v>0</v>
      </c>
      <c r="C726" s="5" t="str">
        <f t="shared" si="99"/>
        <v/>
      </c>
      <c r="D726" s="5">
        <f>'RAW MONTHLY'!E726</f>
        <v>0</v>
      </c>
      <c r="E726" s="5" t="b">
        <f t="shared" si="107"/>
        <v>0</v>
      </c>
      <c r="F726" s="37"/>
      <c r="G726" s="37"/>
      <c r="H726" s="17">
        <f t="shared" si="100"/>
        <v>0</v>
      </c>
      <c r="I726" s="7">
        <f>'RAW MONTHLY'!H726</f>
        <v>0</v>
      </c>
      <c r="J726" s="8">
        <f>'RAW MONTHLY'!I726</f>
        <v>0</v>
      </c>
      <c r="K726" s="235">
        <f t="shared" si="101"/>
        <v>0</v>
      </c>
      <c r="L726" s="16">
        <f t="shared" si="102"/>
        <v>0</v>
      </c>
      <c r="M726" s="16">
        <f t="shared" si="103"/>
        <v>0</v>
      </c>
      <c r="N726" s="236" t="str">
        <f t="shared" si="104"/>
        <v>0</v>
      </c>
      <c r="O726" s="16">
        <f>'RAW MONTHLY'!K726</f>
        <v>0</v>
      </c>
      <c r="P726" s="16" t="str">
        <f t="shared" si="105"/>
        <v>1</v>
      </c>
      <c r="Q726" s="241">
        <f>'RAW MONTHLY'!L726</f>
        <v>0</v>
      </c>
      <c r="R726" s="37"/>
      <c r="S726" s="242">
        <f t="shared" si="106"/>
        <v>0</v>
      </c>
    </row>
    <row r="727" spans="1:19" ht="24.95" customHeight="1">
      <c r="A727" s="229">
        <f>'RAW MONTHLY'!A727</f>
        <v>0</v>
      </c>
      <c r="B727" s="230">
        <f>'RAW MONTHLY'!C727</f>
        <v>0</v>
      </c>
      <c r="C727" s="5" t="str">
        <f t="shared" si="99"/>
        <v/>
      </c>
      <c r="D727" s="5">
        <f>'RAW MONTHLY'!E727</f>
        <v>0</v>
      </c>
      <c r="E727" s="5" t="b">
        <f t="shared" si="107"/>
        <v>0</v>
      </c>
      <c r="F727" s="37"/>
      <c r="G727" s="37"/>
      <c r="H727" s="17">
        <f t="shared" si="100"/>
        <v>0</v>
      </c>
      <c r="I727" s="7">
        <f>'RAW MONTHLY'!H727</f>
        <v>0</v>
      </c>
      <c r="J727" s="8">
        <f>'RAW MONTHLY'!I727</f>
        <v>0</v>
      </c>
      <c r="K727" s="235">
        <f t="shared" si="101"/>
        <v>0</v>
      </c>
      <c r="L727" s="16">
        <f t="shared" si="102"/>
        <v>0</v>
      </c>
      <c r="M727" s="16">
        <f t="shared" si="103"/>
        <v>0</v>
      </c>
      <c r="N727" s="236" t="str">
        <f t="shared" si="104"/>
        <v>0</v>
      </c>
      <c r="O727" s="16">
        <f>'RAW MONTHLY'!K727</f>
        <v>0</v>
      </c>
      <c r="P727" s="16" t="str">
        <f t="shared" si="105"/>
        <v>1</v>
      </c>
      <c r="Q727" s="241">
        <f>'RAW MONTHLY'!L727</f>
        <v>0</v>
      </c>
      <c r="R727" s="37"/>
      <c r="S727" s="242">
        <f t="shared" si="106"/>
        <v>0</v>
      </c>
    </row>
    <row r="728" spans="1:19" ht="24.95" customHeight="1">
      <c r="A728" s="229">
        <f>'RAW MONTHLY'!A728</f>
        <v>0</v>
      </c>
      <c r="B728" s="230">
        <f>'RAW MONTHLY'!C728</f>
        <v>0</v>
      </c>
      <c r="C728" s="5" t="str">
        <f t="shared" si="99"/>
        <v/>
      </c>
      <c r="D728" s="5">
        <f>'RAW MONTHLY'!E728</f>
        <v>0</v>
      </c>
      <c r="E728" s="5" t="b">
        <f t="shared" si="107"/>
        <v>0</v>
      </c>
      <c r="F728" s="37"/>
      <c r="G728" s="37"/>
      <c r="H728" s="17">
        <f t="shared" si="100"/>
        <v>0</v>
      </c>
      <c r="I728" s="7">
        <f>'RAW MONTHLY'!H728</f>
        <v>0</v>
      </c>
      <c r="J728" s="8">
        <f>'RAW MONTHLY'!I728</f>
        <v>0</v>
      </c>
      <c r="K728" s="235">
        <f t="shared" si="101"/>
        <v>0</v>
      </c>
      <c r="L728" s="16">
        <f t="shared" si="102"/>
        <v>0</v>
      </c>
      <c r="M728" s="16">
        <f t="shared" si="103"/>
        <v>0</v>
      </c>
      <c r="N728" s="236" t="str">
        <f t="shared" si="104"/>
        <v>0</v>
      </c>
      <c r="O728" s="16">
        <f>'RAW MONTHLY'!K728</f>
        <v>0</v>
      </c>
      <c r="P728" s="16" t="str">
        <f t="shared" si="105"/>
        <v>1</v>
      </c>
      <c r="Q728" s="241">
        <f>'RAW MONTHLY'!L728</f>
        <v>0</v>
      </c>
      <c r="R728" s="37"/>
      <c r="S728" s="242">
        <f t="shared" si="106"/>
        <v>0</v>
      </c>
    </row>
    <row r="729" spans="1:19" ht="24.95" customHeight="1">
      <c r="A729" s="229">
        <f>'RAW MONTHLY'!A729</f>
        <v>0</v>
      </c>
      <c r="B729" s="230">
        <f>'RAW MONTHLY'!C729</f>
        <v>0</v>
      </c>
      <c r="C729" s="5" t="str">
        <f t="shared" si="99"/>
        <v/>
      </c>
      <c r="D729" s="5">
        <f>'RAW MONTHLY'!E729</f>
        <v>0</v>
      </c>
      <c r="E729" s="5" t="b">
        <f t="shared" si="107"/>
        <v>0</v>
      </c>
      <c r="F729" s="37"/>
      <c r="G729" s="37"/>
      <c r="H729" s="17">
        <f t="shared" si="100"/>
        <v>0</v>
      </c>
      <c r="I729" s="7">
        <f>'RAW MONTHLY'!H729</f>
        <v>0</v>
      </c>
      <c r="J729" s="8">
        <f>'RAW MONTHLY'!I729</f>
        <v>0</v>
      </c>
      <c r="K729" s="235">
        <f t="shared" si="101"/>
        <v>0</v>
      </c>
      <c r="L729" s="16">
        <f t="shared" si="102"/>
        <v>0</v>
      </c>
      <c r="M729" s="16">
        <f t="shared" si="103"/>
        <v>0</v>
      </c>
      <c r="N729" s="236" t="str">
        <f t="shared" si="104"/>
        <v>0</v>
      </c>
      <c r="O729" s="16">
        <f>'RAW MONTHLY'!K729</f>
        <v>0</v>
      </c>
      <c r="P729" s="16" t="str">
        <f t="shared" si="105"/>
        <v>1</v>
      </c>
      <c r="Q729" s="241">
        <f>'RAW MONTHLY'!L729</f>
        <v>0</v>
      </c>
      <c r="R729" s="37"/>
      <c r="S729" s="242">
        <f t="shared" si="106"/>
        <v>0</v>
      </c>
    </row>
    <row r="730" spans="1:19" ht="24.95" customHeight="1">
      <c r="A730" s="229">
        <f>'RAW MONTHLY'!A730</f>
        <v>0</v>
      </c>
      <c r="B730" s="230">
        <f>'RAW MONTHLY'!C730</f>
        <v>0</v>
      </c>
      <c r="C730" s="5" t="str">
        <f t="shared" si="99"/>
        <v/>
      </c>
      <c r="D730" s="5">
        <f>'RAW MONTHLY'!E730</f>
        <v>0</v>
      </c>
      <c r="E730" s="5" t="b">
        <f t="shared" si="107"/>
        <v>0</v>
      </c>
      <c r="F730" s="37"/>
      <c r="G730" s="37"/>
      <c r="H730" s="17">
        <f t="shared" si="100"/>
        <v>0</v>
      </c>
      <c r="I730" s="7">
        <f>'RAW MONTHLY'!H730</f>
        <v>0</v>
      </c>
      <c r="J730" s="8">
        <f>'RAW MONTHLY'!I730</f>
        <v>0</v>
      </c>
      <c r="K730" s="235">
        <f t="shared" si="101"/>
        <v>0</v>
      </c>
      <c r="L730" s="16">
        <f t="shared" si="102"/>
        <v>0</v>
      </c>
      <c r="M730" s="16">
        <f t="shared" si="103"/>
        <v>0</v>
      </c>
      <c r="N730" s="236" t="str">
        <f t="shared" si="104"/>
        <v>0</v>
      </c>
      <c r="O730" s="16">
        <f>'RAW MONTHLY'!K730</f>
        <v>0</v>
      </c>
      <c r="P730" s="16" t="str">
        <f t="shared" si="105"/>
        <v>1</v>
      </c>
      <c r="Q730" s="241">
        <f>'RAW MONTHLY'!L730</f>
        <v>0</v>
      </c>
      <c r="R730" s="37"/>
      <c r="S730" s="242">
        <f t="shared" si="106"/>
        <v>0</v>
      </c>
    </row>
    <row r="731" spans="1:19" ht="24.95" customHeight="1">
      <c r="A731" s="229">
        <f>'RAW MONTHLY'!A731</f>
        <v>0</v>
      </c>
      <c r="B731" s="230">
        <f>'RAW MONTHLY'!C731</f>
        <v>0</v>
      </c>
      <c r="C731" s="5" t="str">
        <f t="shared" si="99"/>
        <v/>
      </c>
      <c r="D731" s="5">
        <f>'RAW MONTHLY'!E731</f>
        <v>0</v>
      </c>
      <c r="E731" s="5" t="b">
        <f t="shared" si="107"/>
        <v>0</v>
      </c>
      <c r="F731" s="37"/>
      <c r="G731" s="37"/>
      <c r="H731" s="17">
        <f t="shared" si="100"/>
        <v>0</v>
      </c>
      <c r="I731" s="7">
        <f>'RAW MONTHLY'!H731</f>
        <v>0</v>
      </c>
      <c r="J731" s="8">
        <f>'RAW MONTHLY'!I731</f>
        <v>0</v>
      </c>
      <c r="K731" s="235">
        <f t="shared" si="101"/>
        <v>0</v>
      </c>
      <c r="L731" s="16">
        <f t="shared" si="102"/>
        <v>0</v>
      </c>
      <c r="M731" s="16">
        <f t="shared" si="103"/>
        <v>0</v>
      </c>
      <c r="N731" s="236" t="str">
        <f t="shared" si="104"/>
        <v>0</v>
      </c>
      <c r="O731" s="16">
        <f>'RAW MONTHLY'!K731</f>
        <v>0</v>
      </c>
      <c r="P731" s="16" t="str">
        <f t="shared" si="105"/>
        <v>1</v>
      </c>
      <c r="Q731" s="241">
        <f>'RAW MONTHLY'!L731</f>
        <v>0</v>
      </c>
      <c r="R731" s="37"/>
      <c r="S731" s="242">
        <f t="shared" si="106"/>
        <v>0</v>
      </c>
    </row>
    <row r="732" spans="1:19" ht="24.95" customHeight="1">
      <c r="A732" s="229">
        <f>'RAW MONTHLY'!A732</f>
        <v>0</v>
      </c>
      <c r="B732" s="230">
        <f>'RAW MONTHLY'!C732</f>
        <v>0</v>
      </c>
      <c r="C732" s="5" t="str">
        <f t="shared" si="99"/>
        <v/>
      </c>
      <c r="D732" s="5">
        <f>'RAW MONTHLY'!E732</f>
        <v>0</v>
      </c>
      <c r="E732" s="5" t="b">
        <f t="shared" si="107"/>
        <v>0</v>
      </c>
      <c r="F732" s="37"/>
      <c r="G732" s="37"/>
      <c r="H732" s="17">
        <f t="shared" si="100"/>
        <v>0</v>
      </c>
      <c r="I732" s="7">
        <f>'RAW MONTHLY'!H732</f>
        <v>0</v>
      </c>
      <c r="J732" s="8">
        <f>'RAW MONTHLY'!I732</f>
        <v>0</v>
      </c>
      <c r="K732" s="235">
        <f t="shared" si="101"/>
        <v>0</v>
      </c>
      <c r="L732" s="16">
        <f t="shared" si="102"/>
        <v>0</v>
      </c>
      <c r="M732" s="16">
        <f t="shared" si="103"/>
        <v>0</v>
      </c>
      <c r="N732" s="236" t="str">
        <f t="shared" si="104"/>
        <v>0</v>
      </c>
      <c r="O732" s="16">
        <f>'RAW MONTHLY'!K732</f>
        <v>0</v>
      </c>
      <c r="P732" s="16" t="str">
        <f t="shared" si="105"/>
        <v>1</v>
      </c>
      <c r="Q732" s="241">
        <f>'RAW MONTHLY'!L732</f>
        <v>0</v>
      </c>
      <c r="R732" s="37"/>
      <c r="S732" s="242">
        <f t="shared" si="106"/>
        <v>0</v>
      </c>
    </row>
    <row r="733" spans="1:19" ht="24.95" customHeight="1">
      <c r="A733" s="229">
        <f>'RAW MONTHLY'!A733</f>
        <v>0</v>
      </c>
      <c r="B733" s="230">
        <f>'RAW MONTHLY'!C733</f>
        <v>0</v>
      </c>
      <c r="C733" s="5" t="str">
        <f t="shared" si="99"/>
        <v/>
      </c>
      <c r="D733" s="5">
        <f>'RAW MONTHLY'!E733</f>
        <v>0</v>
      </c>
      <c r="E733" s="5" t="b">
        <f t="shared" si="107"/>
        <v>0</v>
      </c>
      <c r="F733" s="37"/>
      <c r="G733" s="37"/>
      <c r="H733" s="17">
        <f t="shared" si="100"/>
        <v>0</v>
      </c>
      <c r="I733" s="7">
        <f>'RAW MONTHLY'!H733</f>
        <v>0</v>
      </c>
      <c r="J733" s="8">
        <f>'RAW MONTHLY'!I733</f>
        <v>0</v>
      </c>
      <c r="K733" s="235">
        <f t="shared" si="101"/>
        <v>0</v>
      </c>
      <c r="L733" s="16">
        <f t="shared" si="102"/>
        <v>0</v>
      </c>
      <c r="M733" s="16">
        <f t="shared" si="103"/>
        <v>0</v>
      </c>
      <c r="N733" s="236" t="str">
        <f t="shared" si="104"/>
        <v>0</v>
      </c>
      <c r="O733" s="16">
        <f>'RAW MONTHLY'!K733</f>
        <v>0</v>
      </c>
      <c r="P733" s="16" t="str">
        <f t="shared" si="105"/>
        <v>1</v>
      </c>
      <c r="Q733" s="241">
        <f>'RAW MONTHLY'!L733</f>
        <v>0</v>
      </c>
      <c r="R733" s="37"/>
      <c r="S733" s="242">
        <f t="shared" si="106"/>
        <v>0</v>
      </c>
    </row>
    <row r="734" spans="1:19" ht="24.95" customHeight="1">
      <c r="A734" s="229">
        <f>'RAW MONTHLY'!A734</f>
        <v>0</v>
      </c>
      <c r="B734" s="230">
        <f>'RAW MONTHLY'!C734</f>
        <v>0</v>
      </c>
      <c r="C734" s="5" t="str">
        <f t="shared" si="99"/>
        <v/>
      </c>
      <c r="D734" s="5">
        <f>'RAW MONTHLY'!E734</f>
        <v>0</v>
      </c>
      <c r="E734" s="5" t="b">
        <f t="shared" si="107"/>
        <v>0</v>
      </c>
      <c r="F734" s="37"/>
      <c r="G734" s="37"/>
      <c r="H734" s="17">
        <f t="shared" si="100"/>
        <v>0</v>
      </c>
      <c r="I734" s="7">
        <f>'RAW MONTHLY'!H734</f>
        <v>0</v>
      </c>
      <c r="J734" s="8">
        <f>'RAW MONTHLY'!I734</f>
        <v>0</v>
      </c>
      <c r="K734" s="235">
        <f t="shared" si="101"/>
        <v>0</v>
      </c>
      <c r="L734" s="16">
        <f t="shared" si="102"/>
        <v>0</v>
      </c>
      <c r="M734" s="16">
        <f t="shared" si="103"/>
        <v>0</v>
      </c>
      <c r="N734" s="236" t="str">
        <f t="shared" si="104"/>
        <v>0</v>
      </c>
      <c r="O734" s="16">
        <f>'RAW MONTHLY'!K734</f>
        <v>0</v>
      </c>
      <c r="P734" s="16" t="str">
        <f t="shared" si="105"/>
        <v>1</v>
      </c>
      <c r="Q734" s="241">
        <f>'RAW MONTHLY'!L734</f>
        <v>0</v>
      </c>
      <c r="R734" s="37"/>
      <c r="S734" s="242">
        <f t="shared" si="106"/>
        <v>0</v>
      </c>
    </row>
    <row r="735" spans="1:19" ht="24.95" customHeight="1">
      <c r="A735" s="229">
        <f>'RAW MONTHLY'!A735</f>
        <v>0</v>
      </c>
      <c r="B735" s="230">
        <f>'RAW MONTHLY'!C735</f>
        <v>0</v>
      </c>
      <c r="C735" s="5" t="str">
        <f t="shared" si="99"/>
        <v/>
      </c>
      <c r="D735" s="5">
        <f>'RAW MONTHLY'!E735</f>
        <v>0</v>
      </c>
      <c r="E735" s="5" t="b">
        <f t="shared" si="107"/>
        <v>0</v>
      </c>
      <c r="F735" s="37"/>
      <c r="G735" s="37"/>
      <c r="H735" s="17">
        <f t="shared" si="100"/>
        <v>0</v>
      </c>
      <c r="I735" s="7">
        <f>'RAW MONTHLY'!H735</f>
        <v>0</v>
      </c>
      <c r="J735" s="8">
        <f>'RAW MONTHLY'!I735</f>
        <v>0</v>
      </c>
      <c r="K735" s="235">
        <f t="shared" si="101"/>
        <v>0</v>
      </c>
      <c r="L735" s="16">
        <f t="shared" si="102"/>
        <v>0</v>
      </c>
      <c r="M735" s="16">
        <f t="shared" si="103"/>
        <v>0</v>
      </c>
      <c r="N735" s="236" t="str">
        <f t="shared" si="104"/>
        <v>0</v>
      </c>
      <c r="O735" s="16">
        <f>'RAW MONTHLY'!K735</f>
        <v>0</v>
      </c>
      <c r="P735" s="16" t="str">
        <f t="shared" si="105"/>
        <v>1</v>
      </c>
      <c r="Q735" s="241">
        <f>'RAW MONTHLY'!L735</f>
        <v>0</v>
      </c>
      <c r="R735" s="37"/>
      <c r="S735" s="242">
        <f t="shared" si="106"/>
        <v>0</v>
      </c>
    </row>
    <row r="736" spans="1:19" ht="24.95" customHeight="1">
      <c r="A736" s="229">
        <f>'RAW MONTHLY'!A736</f>
        <v>0</v>
      </c>
      <c r="B736" s="230">
        <f>'RAW MONTHLY'!C736</f>
        <v>0</v>
      </c>
      <c r="C736" s="5" t="str">
        <f t="shared" si="99"/>
        <v/>
      </c>
      <c r="D736" s="5">
        <f>'RAW MONTHLY'!E736</f>
        <v>0</v>
      </c>
      <c r="E736" s="5" t="b">
        <f t="shared" si="107"/>
        <v>0</v>
      </c>
      <c r="F736" s="37"/>
      <c r="G736" s="37"/>
      <c r="H736" s="17">
        <f t="shared" si="100"/>
        <v>0</v>
      </c>
      <c r="I736" s="7">
        <f>'RAW MONTHLY'!H736</f>
        <v>0</v>
      </c>
      <c r="J736" s="8">
        <f>'RAW MONTHLY'!I736</f>
        <v>0</v>
      </c>
      <c r="K736" s="235">
        <f t="shared" si="101"/>
        <v>0</v>
      </c>
      <c r="L736" s="16">
        <f t="shared" si="102"/>
        <v>0</v>
      </c>
      <c r="M736" s="16">
        <f t="shared" si="103"/>
        <v>0</v>
      </c>
      <c r="N736" s="236" t="str">
        <f t="shared" si="104"/>
        <v>0</v>
      </c>
      <c r="O736" s="16">
        <f>'RAW MONTHLY'!K736</f>
        <v>0</v>
      </c>
      <c r="P736" s="16" t="str">
        <f t="shared" si="105"/>
        <v>1</v>
      </c>
      <c r="Q736" s="241">
        <f>'RAW MONTHLY'!L736</f>
        <v>0</v>
      </c>
      <c r="R736" s="37"/>
      <c r="S736" s="242">
        <f t="shared" si="106"/>
        <v>0</v>
      </c>
    </row>
    <row r="737" spans="1:19" ht="24.95" customHeight="1">
      <c r="A737" s="229">
        <f>'RAW MONTHLY'!A737</f>
        <v>0</v>
      </c>
      <c r="B737" s="230">
        <f>'RAW MONTHLY'!C737</f>
        <v>0</v>
      </c>
      <c r="C737" s="5" t="str">
        <f t="shared" si="99"/>
        <v/>
      </c>
      <c r="D737" s="5">
        <f>'RAW MONTHLY'!E737</f>
        <v>0</v>
      </c>
      <c r="E737" s="5" t="b">
        <f t="shared" si="107"/>
        <v>0</v>
      </c>
      <c r="F737" s="37"/>
      <c r="G737" s="37"/>
      <c r="H737" s="17">
        <f t="shared" si="100"/>
        <v>0</v>
      </c>
      <c r="I737" s="7">
        <f>'RAW MONTHLY'!H737</f>
        <v>0</v>
      </c>
      <c r="J737" s="8">
        <f>'RAW MONTHLY'!I737</f>
        <v>0</v>
      </c>
      <c r="K737" s="235">
        <f t="shared" si="101"/>
        <v>0</v>
      </c>
      <c r="L737" s="16">
        <f t="shared" si="102"/>
        <v>0</v>
      </c>
      <c r="M737" s="16">
        <f t="shared" si="103"/>
        <v>0</v>
      </c>
      <c r="N737" s="236" t="str">
        <f t="shared" si="104"/>
        <v>0</v>
      </c>
      <c r="O737" s="16">
        <f>'RAW MONTHLY'!K737</f>
        <v>0</v>
      </c>
      <c r="P737" s="16" t="str">
        <f t="shared" si="105"/>
        <v>1</v>
      </c>
      <c r="Q737" s="241">
        <f>'RAW MONTHLY'!L737</f>
        <v>0</v>
      </c>
      <c r="R737" s="37"/>
      <c r="S737" s="242">
        <f t="shared" si="106"/>
        <v>0</v>
      </c>
    </row>
    <row r="738" spans="1:19" ht="24.95" customHeight="1">
      <c r="A738" s="229">
        <f>'RAW MONTHLY'!A738</f>
        <v>0</v>
      </c>
      <c r="B738" s="230">
        <f>'RAW MONTHLY'!C738</f>
        <v>0</v>
      </c>
      <c r="C738" s="5" t="str">
        <f t="shared" si="99"/>
        <v/>
      </c>
      <c r="D738" s="5">
        <f>'RAW MONTHLY'!E738</f>
        <v>0</v>
      </c>
      <c r="E738" s="5" t="b">
        <f t="shared" si="107"/>
        <v>0</v>
      </c>
      <c r="F738" s="37"/>
      <c r="G738" s="37"/>
      <c r="H738" s="17">
        <f t="shared" si="100"/>
        <v>0</v>
      </c>
      <c r="I738" s="7">
        <f>'RAW MONTHLY'!H738</f>
        <v>0</v>
      </c>
      <c r="J738" s="8">
        <f>'RAW MONTHLY'!I738</f>
        <v>0</v>
      </c>
      <c r="K738" s="235">
        <f t="shared" si="101"/>
        <v>0</v>
      </c>
      <c r="L738" s="16">
        <f t="shared" si="102"/>
        <v>0</v>
      </c>
      <c r="M738" s="16">
        <f t="shared" si="103"/>
        <v>0</v>
      </c>
      <c r="N738" s="236" t="str">
        <f t="shared" si="104"/>
        <v>0</v>
      </c>
      <c r="O738" s="16">
        <f>'RAW MONTHLY'!K738</f>
        <v>0</v>
      </c>
      <c r="P738" s="16" t="str">
        <f t="shared" si="105"/>
        <v>1</v>
      </c>
      <c r="Q738" s="241">
        <f>'RAW MONTHLY'!L738</f>
        <v>0</v>
      </c>
      <c r="R738" s="37"/>
      <c r="S738" s="242">
        <f t="shared" si="106"/>
        <v>0</v>
      </c>
    </row>
    <row r="739" spans="1:19" ht="24.95" customHeight="1">
      <c r="A739" s="229">
        <f>'RAW MONTHLY'!A739</f>
        <v>0</v>
      </c>
      <c r="B739" s="230">
        <f>'RAW MONTHLY'!C739</f>
        <v>0</v>
      </c>
      <c r="C739" s="5" t="str">
        <f t="shared" si="99"/>
        <v/>
      </c>
      <c r="D739" s="5">
        <f>'RAW MONTHLY'!E739</f>
        <v>0</v>
      </c>
      <c r="E739" s="5" t="b">
        <f t="shared" si="107"/>
        <v>0</v>
      </c>
      <c r="F739" s="37"/>
      <c r="G739" s="37"/>
      <c r="H739" s="17">
        <f t="shared" si="100"/>
        <v>0</v>
      </c>
      <c r="I739" s="7">
        <f>'RAW MONTHLY'!H739</f>
        <v>0</v>
      </c>
      <c r="J739" s="8">
        <f>'RAW MONTHLY'!I739</f>
        <v>0</v>
      </c>
      <c r="K739" s="235">
        <f t="shared" si="101"/>
        <v>0</v>
      </c>
      <c r="L739" s="16">
        <f t="shared" si="102"/>
        <v>0</v>
      </c>
      <c r="M739" s="16">
        <f t="shared" si="103"/>
        <v>0</v>
      </c>
      <c r="N739" s="236" t="str">
        <f t="shared" si="104"/>
        <v>0</v>
      </c>
      <c r="O739" s="16">
        <f>'RAW MONTHLY'!K739</f>
        <v>0</v>
      </c>
      <c r="P739" s="16" t="str">
        <f t="shared" si="105"/>
        <v>1</v>
      </c>
      <c r="Q739" s="241">
        <f>'RAW MONTHLY'!L739</f>
        <v>0</v>
      </c>
      <c r="R739" s="37"/>
      <c r="S739" s="242">
        <f t="shared" si="106"/>
        <v>0</v>
      </c>
    </row>
    <row r="740" spans="1:19" ht="24.95" customHeight="1">
      <c r="A740" s="229">
        <f>'RAW MONTHLY'!A740</f>
        <v>0</v>
      </c>
      <c r="B740" s="230">
        <f>'RAW MONTHLY'!C740</f>
        <v>0</v>
      </c>
      <c r="C740" s="5" t="str">
        <f t="shared" si="99"/>
        <v/>
      </c>
      <c r="D740" s="5">
        <f>'RAW MONTHLY'!E740</f>
        <v>0</v>
      </c>
      <c r="E740" s="5" t="b">
        <f t="shared" si="107"/>
        <v>0</v>
      </c>
      <c r="F740" s="37"/>
      <c r="G740" s="37"/>
      <c r="H740" s="17">
        <f t="shared" si="100"/>
        <v>0</v>
      </c>
      <c r="I740" s="7">
        <f>'RAW MONTHLY'!H740</f>
        <v>0</v>
      </c>
      <c r="J740" s="8">
        <f>'RAW MONTHLY'!I740</f>
        <v>0</v>
      </c>
      <c r="K740" s="235">
        <f t="shared" si="101"/>
        <v>0</v>
      </c>
      <c r="L740" s="16">
        <f t="shared" si="102"/>
        <v>0</v>
      </c>
      <c r="M740" s="16">
        <f t="shared" si="103"/>
        <v>0</v>
      </c>
      <c r="N740" s="236" t="str">
        <f t="shared" si="104"/>
        <v>0</v>
      </c>
      <c r="O740" s="16">
        <f>'RAW MONTHLY'!K740</f>
        <v>0</v>
      </c>
      <c r="P740" s="16" t="str">
        <f t="shared" si="105"/>
        <v>1</v>
      </c>
      <c r="Q740" s="241">
        <f>'RAW MONTHLY'!L740</f>
        <v>0</v>
      </c>
      <c r="R740" s="37"/>
      <c r="S740" s="242">
        <f t="shared" si="106"/>
        <v>0</v>
      </c>
    </row>
    <row r="741" spans="1:19" ht="24.95" customHeight="1">
      <c r="A741" s="229">
        <f>'RAW MONTHLY'!A741</f>
        <v>0</v>
      </c>
      <c r="B741" s="230">
        <f>'RAW MONTHLY'!C741</f>
        <v>0</v>
      </c>
      <c r="C741" s="5" t="str">
        <f t="shared" si="99"/>
        <v/>
      </c>
      <c r="D741" s="5">
        <f>'RAW MONTHLY'!E741</f>
        <v>0</v>
      </c>
      <c r="E741" s="5" t="b">
        <f t="shared" si="107"/>
        <v>0</v>
      </c>
      <c r="F741" s="37"/>
      <c r="G741" s="37"/>
      <c r="H741" s="17">
        <f t="shared" si="100"/>
        <v>0</v>
      </c>
      <c r="I741" s="7">
        <f>'RAW MONTHLY'!H741</f>
        <v>0</v>
      </c>
      <c r="J741" s="8">
        <f>'RAW MONTHLY'!I741</f>
        <v>0</v>
      </c>
      <c r="K741" s="235">
        <f t="shared" si="101"/>
        <v>0</v>
      </c>
      <c r="L741" s="16">
        <f t="shared" si="102"/>
        <v>0</v>
      </c>
      <c r="M741" s="16">
        <f t="shared" si="103"/>
        <v>0</v>
      </c>
      <c r="N741" s="236" t="str">
        <f t="shared" si="104"/>
        <v>0</v>
      </c>
      <c r="O741" s="16">
        <f>'RAW MONTHLY'!K741</f>
        <v>0</v>
      </c>
      <c r="P741" s="16" t="str">
        <f t="shared" si="105"/>
        <v>1</v>
      </c>
      <c r="Q741" s="241">
        <f>'RAW MONTHLY'!L741</f>
        <v>0</v>
      </c>
      <c r="R741" s="37"/>
      <c r="S741" s="242">
        <f t="shared" si="106"/>
        <v>0</v>
      </c>
    </row>
    <row r="742" spans="1:19" ht="24.95" customHeight="1">
      <c r="A742" s="229">
        <f>'RAW MONTHLY'!A742</f>
        <v>0</v>
      </c>
      <c r="B742" s="230">
        <f>'RAW MONTHLY'!C742</f>
        <v>0</v>
      </c>
      <c r="C742" s="5" t="str">
        <f t="shared" si="99"/>
        <v/>
      </c>
      <c r="D742" s="5">
        <f>'RAW MONTHLY'!E742</f>
        <v>0</v>
      </c>
      <c r="E742" s="5" t="b">
        <f t="shared" si="107"/>
        <v>0</v>
      </c>
      <c r="F742" s="37"/>
      <c r="G742" s="37"/>
      <c r="H742" s="17">
        <f t="shared" si="100"/>
        <v>0</v>
      </c>
      <c r="I742" s="7">
        <f>'RAW MONTHLY'!H742</f>
        <v>0</v>
      </c>
      <c r="J742" s="8">
        <f>'RAW MONTHLY'!I742</f>
        <v>0</v>
      </c>
      <c r="K742" s="235">
        <f t="shared" si="101"/>
        <v>0</v>
      </c>
      <c r="L742" s="16">
        <f t="shared" si="102"/>
        <v>0</v>
      </c>
      <c r="M742" s="16">
        <f t="shared" si="103"/>
        <v>0</v>
      </c>
      <c r="N742" s="236" t="str">
        <f t="shared" si="104"/>
        <v>0</v>
      </c>
      <c r="O742" s="16">
        <f>'RAW MONTHLY'!K742</f>
        <v>0</v>
      </c>
      <c r="P742" s="16" t="str">
        <f t="shared" si="105"/>
        <v>1</v>
      </c>
      <c r="Q742" s="241">
        <f>'RAW MONTHLY'!L742</f>
        <v>0</v>
      </c>
      <c r="R742" s="37"/>
      <c r="S742" s="242">
        <f t="shared" si="106"/>
        <v>0</v>
      </c>
    </row>
    <row r="743" spans="1:19" ht="24.95" customHeight="1">
      <c r="A743" s="229">
        <f>'RAW MONTHLY'!A743</f>
        <v>0</v>
      </c>
      <c r="B743" s="230">
        <f>'RAW MONTHLY'!C743</f>
        <v>0</v>
      </c>
      <c r="C743" s="5" t="str">
        <f t="shared" si="99"/>
        <v/>
      </c>
      <c r="D743" s="5">
        <f>'RAW MONTHLY'!E743</f>
        <v>0</v>
      </c>
      <c r="E743" s="5" t="b">
        <f t="shared" si="107"/>
        <v>0</v>
      </c>
      <c r="F743" s="37"/>
      <c r="G743" s="37"/>
      <c r="H743" s="17">
        <f t="shared" si="100"/>
        <v>0</v>
      </c>
      <c r="I743" s="7">
        <f>'RAW MONTHLY'!H743</f>
        <v>0</v>
      </c>
      <c r="J743" s="8">
        <f>'RAW MONTHLY'!I743</f>
        <v>0</v>
      </c>
      <c r="K743" s="235">
        <f t="shared" si="101"/>
        <v>0</v>
      </c>
      <c r="L743" s="16">
        <f t="shared" si="102"/>
        <v>0</v>
      </c>
      <c r="M743" s="16">
        <f t="shared" si="103"/>
        <v>0</v>
      </c>
      <c r="N743" s="236" t="str">
        <f t="shared" si="104"/>
        <v>0</v>
      </c>
      <c r="O743" s="16">
        <f>'RAW MONTHLY'!K743</f>
        <v>0</v>
      </c>
      <c r="P743" s="16" t="str">
        <f t="shared" si="105"/>
        <v>1</v>
      </c>
      <c r="Q743" s="241">
        <f>'RAW MONTHLY'!L743</f>
        <v>0</v>
      </c>
      <c r="R743" s="37"/>
      <c r="S743" s="242">
        <f t="shared" si="106"/>
        <v>0</v>
      </c>
    </row>
    <row r="744" spans="1:19" ht="24.95" customHeight="1">
      <c r="A744" s="229">
        <f>'RAW MONTHLY'!A744</f>
        <v>0</v>
      </c>
      <c r="B744" s="230">
        <f>'RAW MONTHLY'!C744</f>
        <v>0</v>
      </c>
      <c r="C744" s="5" t="str">
        <f t="shared" si="99"/>
        <v/>
      </c>
      <c r="D744" s="5">
        <f>'RAW MONTHLY'!E744</f>
        <v>0</v>
      </c>
      <c r="E744" s="5" t="b">
        <f t="shared" si="107"/>
        <v>0</v>
      </c>
      <c r="F744" s="37"/>
      <c r="G744" s="37"/>
      <c r="H744" s="17">
        <f t="shared" si="100"/>
        <v>0</v>
      </c>
      <c r="I744" s="7">
        <f>'RAW MONTHLY'!H744</f>
        <v>0</v>
      </c>
      <c r="J744" s="8">
        <f>'RAW MONTHLY'!I744</f>
        <v>0</v>
      </c>
      <c r="K744" s="235">
        <f t="shared" si="101"/>
        <v>0</v>
      </c>
      <c r="L744" s="16">
        <f t="shared" si="102"/>
        <v>0</v>
      </c>
      <c r="M744" s="16">
        <f t="shared" si="103"/>
        <v>0</v>
      </c>
      <c r="N744" s="236" t="str">
        <f t="shared" si="104"/>
        <v>0</v>
      </c>
      <c r="O744" s="16">
        <f>'RAW MONTHLY'!K744</f>
        <v>0</v>
      </c>
      <c r="P744" s="16" t="str">
        <f t="shared" si="105"/>
        <v>1</v>
      </c>
      <c r="Q744" s="241">
        <f>'RAW MONTHLY'!L744</f>
        <v>0</v>
      </c>
      <c r="R744" s="37"/>
      <c r="S744" s="242">
        <f t="shared" si="106"/>
        <v>0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99"/>
        <v/>
      </c>
      <c r="D745" s="5">
        <f>'RAW MONTHLY'!E745</f>
        <v>0</v>
      </c>
      <c r="E745" s="5" t="b">
        <f t="shared" si="107"/>
        <v>0</v>
      </c>
      <c r="F745" s="37"/>
      <c r="G745" s="37"/>
      <c r="H745" s="17">
        <f t="shared" si="100"/>
        <v>0</v>
      </c>
      <c r="I745" s="7">
        <f>'RAW MONTHLY'!H745</f>
        <v>0</v>
      </c>
      <c r="J745" s="8">
        <f>'RAW MONTHLY'!I745</f>
        <v>0</v>
      </c>
      <c r="K745" s="235">
        <f t="shared" si="101"/>
        <v>0</v>
      </c>
      <c r="L745" s="16">
        <f t="shared" si="102"/>
        <v>0</v>
      </c>
      <c r="M745" s="16">
        <f t="shared" si="103"/>
        <v>0</v>
      </c>
      <c r="N745" s="236" t="str">
        <f t="shared" si="104"/>
        <v>0</v>
      </c>
      <c r="O745" s="16">
        <f>'RAW MONTHLY'!K745</f>
        <v>0</v>
      </c>
      <c r="P745" s="16" t="str">
        <f t="shared" si="105"/>
        <v>1</v>
      </c>
      <c r="Q745" s="241">
        <f>'RAW MONTHLY'!L745</f>
        <v>0</v>
      </c>
      <c r="R745" s="37"/>
      <c r="S745" s="242">
        <f t="shared" si="106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99"/>
        <v/>
      </c>
      <c r="D746" s="5">
        <f>'RAW MONTHLY'!E746</f>
        <v>0</v>
      </c>
      <c r="E746" s="5" t="b">
        <f t="shared" si="107"/>
        <v>0</v>
      </c>
      <c r="F746" s="37"/>
      <c r="G746" s="37"/>
      <c r="H746" s="17">
        <f t="shared" si="100"/>
        <v>0</v>
      </c>
      <c r="I746" s="7">
        <f>'RAW MONTHLY'!H746</f>
        <v>0</v>
      </c>
      <c r="J746" s="8">
        <f>'RAW MONTHLY'!I746</f>
        <v>0</v>
      </c>
      <c r="K746" s="235">
        <f t="shared" si="101"/>
        <v>0</v>
      </c>
      <c r="L746" s="16">
        <f t="shared" si="102"/>
        <v>0</v>
      </c>
      <c r="M746" s="16">
        <f t="shared" si="103"/>
        <v>0</v>
      </c>
      <c r="N746" s="236" t="str">
        <f t="shared" si="104"/>
        <v>0</v>
      </c>
      <c r="O746" s="16">
        <f>'RAW MONTHLY'!K746</f>
        <v>0</v>
      </c>
      <c r="P746" s="16" t="str">
        <f t="shared" si="105"/>
        <v>1</v>
      </c>
      <c r="Q746" s="241">
        <f>'RAW MONTHLY'!L746</f>
        <v>0</v>
      </c>
      <c r="R746" s="37"/>
      <c r="S746" s="242">
        <f t="shared" si="106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99"/>
        <v/>
      </c>
      <c r="D747" s="5">
        <f>'RAW MONTHLY'!E747</f>
        <v>0</v>
      </c>
      <c r="E747" s="5" t="b">
        <f t="shared" si="107"/>
        <v>0</v>
      </c>
      <c r="F747" s="37"/>
      <c r="G747" s="37"/>
      <c r="H747" s="17">
        <f t="shared" si="100"/>
        <v>0</v>
      </c>
      <c r="I747" s="7">
        <f>'RAW MONTHLY'!H747</f>
        <v>0</v>
      </c>
      <c r="J747" s="8">
        <f>'RAW MONTHLY'!I747</f>
        <v>0</v>
      </c>
      <c r="K747" s="235">
        <f t="shared" si="101"/>
        <v>0</v>
      </c>
      <c r="L747" s="16">
        <f t="shared" si="102"/>
        <v>0</v>
      </c>
      <c r="M747" s="16">
        <f t="shared" si="103"/>
        <v>0</v>
      </c>
      <c r="N747" s="236" t="str">
        <f t="shared" si="104"/>
        <v>0</v>
      </c>
      <c r="O747" s="16">
        <f>'RAW MONTHLY'!K747</f>
        <v>0</v>
      </c>
      <c r="P747" s="16" t="str">
        <f t="shared" si="105"/>
        <v>1</v>
      </c>
      <c r="Q747" s="241">
        <f>'RAW MONTHLY'!L747</f>
        <v>0</v>
      </c>
      <c r="R747" s="37"/>
      <c r="S747" s="242">
        <f t="shared" si="106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99"/>
        <v/>
      </c>
      <c r="D748" s="5">
        <f>'RAW MONTHLY'!E748</f>
        <v>0</v>
      </c>
      <c r="E748" s="5" t="b">
        <f t="shared" si="107"/>
        <v>0</v>
      </c>
      <c r="F748" s="37"/>
      <c r="G748" s="37"/>
      <c r="H748" s="17">
        <f t="shared" si="100"/>
        <v>0</v>
      </c>
      <c r="I748" s="7">
        <f>'RAW MONTHLY'!H748</f>
        <v>0</v>
      </c>
      <c r="J748" s="8">
        <f>'RAW MONTHLY'!I748</f>
        <v>0</v>
      </c>
      <c r="K748" s="235">
        <f t="shared" si="101"/>
        <v>0</v>
      </c>
      <c r="L748" s="16">
        <f t="shared" si="102"/>
        <v>0</v>
      </c>
      <c r="M748" s="16">
        <f t="shared" si="103"/>
        <v>0</v>
      </c>
      <c r="N748" s="236" t="str">
        <f t="shared" si="104"/>
        <v>0</v>
      </c>
      <c r="O748" s="16">
        <f>'RAW MONTHLY'!K748</f>
        <v>0</v>
      </c>
      <c r="P748" s="16" t="str">
        <f t="shared" si="105"/>
        <v>1</v>
      </c>
      <c r="Q748" s="241">
        <f>'RAW MONTHLY'!L748</f>
        <v>0</v>
      </c>
      <c r="R748" s="37"/>
      <c r="S748" s="242">
        <f t="shared" si="106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99"/>
        <v/>
      </c>
      <c r="D749" s="5">
        <f>'RAW MONTHLY'!E749</f>
        <v>0</v>
      </c>
      <c r="E749" s="5" t="b">
        <f t="shared" si="107"/>
        <v>0</v>
      </c>
      <c r="F749" s="37"/>
      <c r="G749" s="37"/>
      <c r="H749" s="17">
        <f t="shared" si="100"/>
        <v>0</v>
      </c>
      <c r="I749" s="7">
        <f>'RAW MONTHLY'!H749</f>
        <v>0</v>
      </c>
      <c r="J749" s="8">
        <f>'RAW MONTHLY'!I749</f>
        <v>0</v>
      </c>
      <c r="K749" s="235">
        <f t="shared" si="101"/>
        <v>0</v>
      </c>
      <c r="L749" s="16">
        <f t="shared" si="102"/>
        <v>0</v>
      </c>
      <c r="M749" s="16">
        <f t="shared" si="103"/>
        <v>0</v>
      </c>
      <c r="N749" s="236" t="str">
        <f t="shared" si="104"/>
        <v>0</v>
      </c>
      <c r="O749" s="16">
        <f>'RAW MONTHLY'!K749</f>
        <v>0</v>
      </c>
      <c r="P749" s="16" t="str">
        <f t="shared" si="105"/>
        <v>1</v>
      </c>
      <c r="Q749" s="241">
        <f>'RAW MONTHLY'!L749</f>
        <v>0</v>
      </c>
      <c r="R749" s="37"/>
      <c r="S749" s="242">
        <f t="shared" si="106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99"/>
        <v/>
      </c>
      <c r="D750" s="5">
        <f>'RAW MONTHLY'!E750</f>
        <v>0</v>
      </c>
      <c r="E750" s="5" t="b">
        <f t="shared" si="107"/>
        <v>0</v>
      </c>
      <c r="F750" s="37"/>
      <c r="G750" s="37"/>
      <c r="H750" s="17">
        <f t="shared" si="100"/>
        <v>0</v>
      </c>
      <c r="I750" s="7">
        <f>'RAW MONTHLY'!H750</f>
        <v>0</v>
      </c>
      <c r="J750" s="8">
        <f>'RAW MONTHLY'!I750</f>
        <v>0</v>
      </c>
      <c r="K750" s="235">
        <f t="shared" si="101"/>
        <v>0</v>
      </c>
      <c r="L750" s="16">
        <f t="shared" si="102"/>
        <v>0</v>
      </c>
      <c r="M750" s="16">
        <f t="shared" si="103"/>
        <v>0</v>
      </c>
      <c r="N750" s="236" t="str">
        <f t="shared" si="104"/>
        <v>0</v>
      </c>
      <c r="O750" s="16">
        <f>'RAW MONTHLY'!K750</f>
        <v>0</v>
      </c>
      <c r="P750" s="16" t="str">
        <f t="shared" si="105"/>
        <v>1</v>
      </c>
      <c r="Q750" s="241">
        <f>'RAW MONTHLY'!L750</f>
        <v>0</v>
      </c>
      <c r="R750" s="37"/>
      <c r="S750" s="242">
        <f t="shared" si="106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99"/>
        <v/>
      </c>
      <c r="D751" s="5">
        <f>'RAW MONTHLY'!E751</f>
        <v>0</v>
      </c>
      <c r="E751" s="5" t="b">
        <f t="shared" si="107"/>
        <v>0</v>
      </c>
      <c r="F751" s="37"/>
      <c r="G751" s="37"/>
      <c r="H751" s="17">
        <f t="shared" si="100"/>
        <v>0</v>
      </c>
      <c r="I751" s="7">
        <f>'RAW MONTHLY'!H751</f>
        <v>0</v>
      </c>
      <c r="J751" s="8">
        <f>'RAW MONTHLY'!I751</f>
        <v>0</v>
      </c>
      <c r="K751" s="235">
        <f t="shared" si="101"/>
        <v>0</v>
      </c>
      <c r="L751" s="16">
        <f t="shared" si="102"/>
        <v>0</v>
      </c>
      <c r="M751" s="16">
        <f t="shared" si="103"/>
        <v>0</v>
      </c>
      <c r="N751" s="236" t="str">
        <f t="shared" si="104"/>
        <v>0</v>
      </c>
      <c r="O751" s="16">
        <f>'RAW MONTHLY'!K751</f>
        <v>0</v>
      </c>
      <c r="P751" s="16" t="str">
        <f t="shared" si="105"/>
        <v>1</v>
      </c>
      <c r="Q751" s="241">
        <f>'RAW MONTHLY'!L751</f>
        <v>0</v>
      </c>
      <c r="R751" s="37"/>
      <c r="S751" s="242">
        <f t="shared" si="106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99"/>
        <v/>
      </c>
      <c r="D752" s="5">
        <f>'RAW MONTHLY'!E752</f>
        <v>0</v>
      </c>
      <c r="E752" s="5" t="b">
        <f t="shared" si="107"/>
        <v>0</v>
      </c>
      <c r="F752" s="37"/>
      <c r="G752" s="37"/>
      <c r="H752" s="17">
        <f t="shared" si="100"/>
        <v>0</v>
      </c>
      <c r="I752" s="7">
        <f>'RAW MONTHLY'!H752</f>
        <v>0</v>
      </c>
      <c r="J752" s="8">
        <f>'RAW MONTHLY'!I752</f>
        <v>0</v>
      </c>
      <c r="K752" s="235">
        <f t="shared" si="101"/>
        <v>0</v>
      </c>
      <c r="L752" s="16">
        <f t="shared" si="102"/>
        <v>0</v>
      </c>
      <c r="M752" s="16">
        <f t="shared" si="103"/>
        <v>0</v>
      </c>
      <c r="N752" s="236" t="str">
        <f t="shared" si="104"/>
        <v>0</v>
      </c>
      <c r="O752" s="16">
        <f>'RAW MONTHLY'!K752</f>
        <v>0</v>
      </c>
      <c r="P752" s="16" t="str">
        <f t="shared" si="105"/>
        <v>1</v>
      </c>
      <c r="Q752" s="241">
        <f>'RAW MONTHLY'!L752</f>
        <v>0</v>
      </c>
      <c r="R752" s="37"/>
      <c r="S752" s="242">
        <f t="shared" si="106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99"/>
        <v/>
      </c>
      <c r="D753" s="5">
        <f>'RAW MONTHLY'!E753</f>
        <v>0</v>
      </c>
      <c r="E753" s="5" t="b">
        <f t="shared" si="107"/>
        <v>0</v>
      </c>
      <c r="F753" s="37"/>
      <c r="G753" s="37"/>
      <c r="H753" s="17">
        <f t="shared" si="100"/>
        <v>0</v>
      </c>
      <c r="I753" s="7">
        <f>'RAW MONTHLY'!H753</f>
        <v>0</v>
      </c>
      <c r="J753" s="8">
        <f>'RAW MONTHLY'!I753</f>
        <v>0</v>
      </c>
      <c r="K753" s="235">
        <f t="shared" si="101"/>
        <v>0</v>
      </c>
      <c r="L753" s="16">
        <f t="shared" si="102"/>
        <v>0</v>
      </c>
      <c r="M753" s="16">
        <f t="shared" si="103"/>
        <v>0</v>
      </c>
      <c r="N753" s="236" t="str">
        <f t="shared" si="104"/>
        <v>0</v>
      </c>
      <c r="O753" s="16">
        <f>'RAW MONTHLY'!K753</f>
        <v>0</v>
      </c>
      <c r="P753" s="16" t="str">
        <f t="shared" si="105"/>
        <v>1</v>
      </c>
      <c r="Q753" s="241">
        <f>'RAW MONTHLY'!L753</f>
        <v>0</v>
      </c>
      <c r="R753" s="37"/>
      <c r="S753" s="242">
        <f t="shared" si="106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99"/>
        <v/>
      </c>
      <c r="D754" s="5">
        <f>'RAW MONTHLY'!E754</f>
        <v>0</v>
      </c>
      <c r="E754" s="5" t="b">
        <f t="shared" si="107"/>
        <v>0</v>
      </c>
      <c r="F754" s="37"/>
      <c r="G754" s="37"/>
      <c r="H754" s="17">
        <f t="shared" si="100"/>
        <v>0</v>
      </c>
      <c r="I754" s="7">
        <f>'RAW MONTHLY'!H754</f>
        <v>0</v>
      </c>
      <c r="J754" s="8">
        <f>'RAW MONTHLY'!I754</f>
        <v>0</v>
      </c>
      <c r="K754" s="235">
        <f t="shared" si="101"/>
        <v>0</v>
      </c>
      <c r="L754" s="16">
        <f t="shared" si="102"/>
        <v>0</v>
      </c>
      <c r="M754" s="16">
        <f t="shared" si="103"/>
        <v>0</v>
      </c>
      <c r="N754" s="236" t="str">
        <f t="shared" si="104"/>
        <v>0</v>
      </c>
      <c r="O754" s="16">
        <f>'RAW MONTHLY'!K754</f>
        <v>0</v>
      </c>
      <c r="P754" s="16" t="str">
        <f t="shared" si="105"/>
        <v>1</v>
      </c>
      <c r="Q754" s="241">
        <f>'RAW MONTHLY'!L754</f>
        <v>0</v>
      </c>
      <c r="R754" s="37"/>
      <c r="S754" s="242">
        <f t="shared" si="106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99"/>
        <v/>
      </c>
      <c r="D755" s="5">
        <f>'RAW MONTHLY'!E755</f>
        <v>0</v>
      </c>
      <c r="E755" s="5" t="b">
        <f t="shared" si="107"/>
        <v>0</v>
      </c>
      <c r="F755" s="37"/>
      <c r="G755" s="37"/>
      <c r="H755" s="17">
        <f t="shared" si="100"/>
        <v>0</v>
      </c>
      <c r="I755" s="7">
        <f>'RAW MONTHLY'!H755</f>
        <v>0</v>
      </c>
      <c r="J755" s="8">
        <f>'RAW MONTHLY'!I755</f>
        <v>0</v>
      </c>
      <c r="K755" s="235">
        <f t="shared" si="101"/>
        <v>0</v>
      </c>
      <c r="L755" s="16">
        <f t="shared" si="102"/>
        <v>0</v>
      </c>
      <c r="M755" s="16">
        <f t="shared" si="103"/>
        <v>0</v>
      </c>
      <c r="N755" s="236" t="str">
        <f t="shared" si="104"/>
        <v>0</v>
      </c>
      <c r="O755" s="16">
        <f>'RAW MONTHLY'!K755</f>
        <v>0</v>
      </c>
      <c r="P755" s="16" t="str">
        <f t="shared" si="105"/>
        <v>1</v>
      </c>
      <c r="Q755" s="241">
        <f>'RAW MONTHLY'!L755</f>
        <v>0</v>
      </c>
      <c r="R755" s="37"/>
      <c r="S755" s="242">
        <f t="shared" si="106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99"/>
        <v/>
      </c>
      <c r="D756" s="5">
        <f>'RAW MONTHLY'!E756</f>
        <v>0</v>
      </c>
      <c r="E756" s="5" t="b">
        <f t="shared" si="107"/>
        <v>0</v>
      </c>
      <c r="F756" s="37"/>
      <c r="G756" s="37"/>
      <c r="H756" s="17">
        <f t="shared" si="100"/>
        <v>0</v>
      </c>
      <c r="I756" s="7">
        <f>'RAW MONTHLY'!H756</f>
        <v>0</v>
      </c>
      <c r="J756" s="8">
        <f>'RAW MONTHLY'!I756</f>
        <v>0</v>
      </c>
      <c r="K756" s="235">
        <f t="shared" si="101"/>
        <v>0</v>
      </c>
      <c r="L756" s="16">
        <f t="shared" si="102"/>
        <v>0</v>
      </c>
      <c r="M756" s="16">
        <f t="shared" si="103"/>
        <v>0</v>
      </c>
      <c r="N756" s="236" t="str">
        <f t="shared" si="104"/>
        <v>0</v>
      </c>
      <c r="O756" s="16">
        <f>'RAW MONTHLY'!K756</f>
        <v>0</v>
      </c>
      <c r="P756" s="16" t="str">
        <f t="shared" si="105"/>
        <v>1</v>
      </c>
      <c r="Q756" s="241">
        <f>'RAW MONTHLY'!L756</f>
        <v>0</v>
      </c>
      <c r="R756" s="37"/>
      <c r="S756" s="242">
        <f t="shared" si="106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99"/>
        <v/>
      </c>
      <c r="D757" s="5">
        <f>'RAW MONTHLY'!E757</f>
        <v>0</v>
      </c>
      <c r="E757" s="5" t="b">
        <f t="shared" si="107"/>
        <v>0</v>
      </c>
      <c r="F757" s="37"/>
      <c r="G757" s="37"/>
      <c r="H757" s="17">
        <f t="shared" si="100"/>
        <v>0</v>
      </c>
      <c r="I757" s="7">
        <f>'RAW MONTHLY'!H757</f>
        <v>0</v>
      </c>
      <c r="J757" s="8">
        <f>'RAW MONTHLY'!I757</f>
        <v>0</v>
      </c>
      <c r="K757" s="235">
        <f t="shared" si="101"/>
        <v>0</v>
      </c>
      <c r="L757" s="16">
        <f t="shared" si="102"/>
        <v>0</v>
      </c>
      <c r="M757" s="16">
        <f t="shared" si="103"/>
        <v>0</v>
      </c>
      <c r="N757" s="236" t="str">
        <f t="shared" si="104"/>
        <v>0</v>
      </c>
      <c r="O757" s="16">
        <f>'RAW MONTHLY'!K757</f>
        <v>0</v>
      </c>
      <c r="P757" s="16" t="str">
        <f t="shared" si="105"/>
        <v>1</v>
      </c>
      <c r="Q757" s="241">
        <f>'RAW MONTHLY'!L757</f>
        <v>0</v>
      </c>
      <c r="R757" s="37"/>
      <c r="S757" s="242">
        <f t="shared" si="106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99"/>
        <v/>
      </c>
      <c r="D758" s="5">
        <f>'RAW MONTHLY'!E758</f>
        <v>0</v>
      </c>
      <c r="E758" s="5" t="b">
        <f t="shared" si="107"/>
        <v>0</v>
      </c>
      <c r="F758" s="37"/>
      <c r="G758" s="37"/>
      <c r="H758" s="17">
        <f t="shared" si="100"/>
        <v>0</v>
      </c>
      <c r="I758" s="7">
        <f>'RAW MONTHLY'!H758</f>
        <v>0</v>
      </c>
      <c r="J758" s="8">
        <f>'RAW MONTHLY'!I758</f>
        <v>0</v>
      </c>
      <c r="K758" s="235">
        <f t="shared" si="101"/>
        <v>0</v>
      </c>
      <c r="L758" s="16">
        <f t="shared" si="102"/>
        <v>0</v>
      </c>
      <c r="M758" s="16">
        <f t="shared" si="103"/>
        <v>0</v>
      </c>
      <c r="N758" s="236" t="str">
        <f t="shared" si="104"/>
        <v>0</v>
      </c>
      <c r="O758" s="16">
        <f>'RAW MONTHLY'!K758</f>
        <v>0</v>
      </c>
      <c r="P758" s="16" t="str">
        <f t="shared" si="105"/>
        <v>1</v>
      </c>
      <c r="Q758" s="241">
        <f>'RAW MONTHLY'!L758</f>
        <v>0</v>
      </c>
      <c r="R758" s="37"/>
      <c r="S758" s="242">
        <f t="shared" si="106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99"/>
        <v/>
      </c>
      <c r="D759" s="5">
        <f>'RAW MONTHLY'!E759</f>
        <v>0</v>
      </c>
      <c r="E759" s="5" t="b">
        <f t="shared" si="107"/>
        <v>0</v>
      </c>
      <c r="F759" s="37"/>
      <c r="G759" s="37"/>
      <c r="H759" s="17">
        <f t="shared" si="100"/>
        <v>0</v>
      </c>
      <c r="I759" s="7">
        <f>'RAW MONTHLY'!H759</f>
        <v>0</v>
      </c>
      <c r="J759" s="8">
        <f>'RAW MONTHLY'!I759</f>
        <v>0</v>
      </c>
      <c r="K759" s="235">
        <f t="shared" si="101"/>
        <v>0</v>
      </c>
      <c r="L759" s="16">
        <f t="shared" si="102"/>
        <v>0</v>
      </c>
      <c r="M759" s="16">
        <f t="shared" si="103"/>
        <v>0</v>
      </c>
      <c r="N759" s="236" t="str">
        <f t="shared" si="104"/>
        <v>0</v>
      </c>
      <c r="O759" s="16">
        <f>'RAW MONTHLY'!K759</f>
        <v>0</v>
      </c>
      <c r="P759" s="16" t="str">
        <f t="shared" si="105"/>
        <v>1</v>
      </c>
      <c r="Q759" s="241">
        <f>'RAW MONTHLY'!L759</f>
        <v>0</v>
      </c>
      <c r="R759" s="37"/>
      <c r="S759" s="242">
        <f t="shared" si="106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99"/>
        <v/>
      </c>
      <c r="D760" s="5">
        <f>'RAW MONTHLY'!E760</f>
        <v>0</v>
      </c>
      <c r="E760" s="5" t="b">
        <f t="shared" si="107"/>
        <v>0</v>
      </c>
      <c r="F760" s="37"/>
      <c r="G760" s="37"/>
      <c r="H760" s="17">
        <f t="shared" si="100"/>
        <v>0</v>
      </c>
      <c r="I760" s="7">
        <f>'RAW MONTHLY'!H760</f>
        <v>0</v>
      </c>
      <c r="J760" s="8">
        <f>'RAW MONTHLY'!I760</f>
        <v>0</v>
      </c>
      <c r="K760" s="235">
        <f t="shared" si="101"/>
        <v>0</v>
      </c>
      <c r="L760" s="16">
        <f t="shared" si="102"/>
        <v>0</v>
      </c>
      <c r="M760" s="16">
        <f t="shared" si="103"/>
        <v>0</v>
      </c>
      <c r="N760" s="236" t="str">
        <f t="shared" si="104"/>
        <v>0</v>
      </c>
      <c r="O760" s="16">
        <f>'RAW MONTHLY'!K760</f>
        <v>0</v>
      </c>
      <c r="P760" s="16" t="str">
        <f t="shared" si="105"/>
        <v>1</v>
      </c>
      <c r="Q760" s="241">
        <f>'RAW MONTHLY'!L760</f>
        <v>0</v>
      </c>
      <c r="R760" s="37"/>
      <c r="S760" s="242">
        <f t="shared" si="106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99"/>
        <v/>
      </c>
      <c r="D761" s="5">
        <f>'RAW MONTHLY'!E761</f>
        <v>0</v>
      </c>
      <c r="E761" s="5" t="b">
        <f t="shared" si="107"/>
        <v>0</v>
      </c>
      <c r="F761" s="37"/>
      <c r="G761" s="37"/>
      <c r="H761" s="17">
        <f t="shared" si="100"/>
        <v>0</v>
      </c>
      <c r="I761" s="7">
        <f>'RAW MONTHLY'!H761</f>
        <v>0</v>
      </c>
      <c r="J761" s="8">
        <f>'RAW MONTHLY'!I761</f>
        <v>0</v>
      </c>
      <c r="K761" s="235">
        <f t="shared" si="101"/>
        <v>0</v>
      </c>
      <c r="L761" s="16">
        <f t="shared" si="102"/>
        <v>0</v>
      </c>
      <c r="M761" s="16">
        <f t="shared" si="103"/>
        <v>0</v>
      </c>
      <c r="N761" s="236" t="str">
        <f t="shared" si="104"/>
        <v>0</v>
      </c>
      <c r="O761" s="16">
        <f>'RAW MONTHLY'!K761</f>
        <v>0</v>
      </c>
      <c r="P761" s="16" t="str">
        <f t="shared" si="105"/>
        <v>1</v>
      </c>
      <c r="Q761" s="241">
        <f>'RAW MONTHLY'!L761</f>
        <v>0</v>
      </c>
      <c r="R761" s="37"/>
      <c r="S761" s="242">
        <f t="shared" si="106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99"/>
        <v/>
      </c>
      <c r="D762" s="5">
        <f>'RAW MONTHLY'!E762</f>
        <v>0</v>
      </c>
      <c r="E762" s="5" t="b">
        <f t="shared" si="107"/>
        <v>0</v>
      </c>
      <c r="F762" s="37"/>
      <c r="G762" s="37"/>
      <c r="H762" s="17">
        <f t="shared" si="100"/>
        <v>0</v>
      </c>
      <c r="I762" s="7">
        <f>'RAW MONTHLY'!H762</f>
        <v>0</v>
      </c>
      <c r="J762" s="8">
        <f>'RAW MONTHLY'!I762</f>
        <v>0</v>
      </c>
      <c r="K762" s="235">
        <f t="shared" si="101"/>
        <v>0</v>
      </c>
      <c r="L762" s="16">
        <f t="shared" si="102"/>
        <v>0</v>
      </c>
      <c r="M762" s="16">
        <f t="shared" si="103"/>
        <v>0</v>
      </c>
      <c r="N762" s="236" t="str">
        <f t="shared" si="104"/>
        <v>0</v>
      </c>
      <c r="O762" s="16">
        <f>'RAW MONTHLY'!K762</f>
        <v>0</v>
      </c>
      <c r="P762" s="16" t="str">
        <f t="shared" si="105"/>
        <v>1</v>
      </c>
      <c r="Q762" s="241">
        <f>'RAW MONTHLY'!L762</f>
        <v>0</v>
      </c>
      <c r="R762" s="37"/>
      <c r="S762" s="242">
        <f t="shared" si="106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99"/>
        <v/>
      </c>
      <c r="D763" s="5">
        <f>'RAW MONTHLY'!E763</f>
        <v>0</v>
      </c>
      <c r="E763" s="5" t="b">
        <f t="shared" si="107"/>
        <v>0</v>
      </c>
      <c r="F763" s="37"/>
      <c r="G763" s="37"/>
      <c r="H763" s="17">
        <f t="shared" si="100"/>
        <v>0</v>
      </c>
      <c r="I763" s="7">
        <f>'RAW MONTHLY'!H763</f>
        <v>0</v>
      </c>
      <c r="J763" s="8">
        <f>'RAW MONTHLY'!I763</f>
        <v>0</v>
      </c>
      <c r="K763" s="235">
        <f t="shared" si="101"/>
        <v>0</v>
      </c>
      <c r="L763" s="16">
        <f t="shared" si="102"/>
        <v>0</v>
      </c>
      <c r="M763" s="16">
        <f t="shared" si="103"/>
        <v>0</v>
      </c>
      <c r="N763" s="236" t="str">
        <f t="shared" si="104"/>
        <v>0</v>
      </c>
      <c r="O763" s="16">
        <f>'RAW MONTHLY'!K763</f>
        <v>0</v>
      </c>
      <c r="P763" s="16" t="str">
        <f t="shared" si="105"/>
        <v>1</v>
      </c>
      <c r="Q763" s="241">
        <f>'RAW MONTHLY'!L763</f>
        <v>0</v>
      </c>
      <c r="R763" s="37"/>
      <c r="S763" s="242">
        <f t="shared" si="106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99"/>
        <v/>
      </c>
      <c r="D764" s="5">
        <f>'RAW MONTHLY'!E764</f>
        <v>0</v>
      </c>
      <c r="E764" s="5" t="b">
        <f t="shared" si="107"/>
        <v>0</v>
      </c>
      <c r="F764" s="37"/>
      <c r="G764" s="37"/>
      <c r="H764" s="17">
        <f t="shared" si="100"/>
        <v>0</v>
      </c>
      <c r="I764" s="7">
        <f>'RAW MONTHLY'!H764</f>
        <v>0</v>
      </c>
      <c r="J764" s="8">
        <f>'RAW MONTHLY'!I764</f>
        <v>0</v>
      </c>
      <c r="K764" s="235">
        <f t="shared" si="101"/>
        <v>0</v>
      </c>
      <c r="L764" s="16">
        <f t="shared" si="102"/>
        <v>0</v>
      </c>
      <c r="M764" s="16">
        <f t="shared" si="103"/>
        <v>0</v>
      </c>
      <c r="N764" s="236" t="str">
        <f t="shared" si="104"/>
        <v>0</v>
      </c>
      <c r="O764" s="16">
        <f>'RAW MONTHLY'!K764</f>
        <v>0</v>
      </c>
      <c r="P764" s="16" t="str">
        <f t="shared" si="105"/>
        <v>1</v>
      </c>
      <c r="Q764" s="241">
        <f>'RAW MONTHLY'!L764</f>
        <v>0</v>
      </c>
      <c r="R764" s="37"/>
      <c r="S764" s="242">
        <f t="shared" si="106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99"/>
        <v/>
      </c>
      <c r="D765" s="5">
        <f>'RAW MONTHLY'!E765</f>
        <v>0</v>
      </c>
      <c r="E765" s="5" t="b">
        <f t="shared" si="107"/>
        <v>0</v>
      </c>
      <c r="F765" s="37"/>
      <c r="G765" s="37"/>
      <c r="H765" s="17">
        <f t="shared" si="100"/>
        <v>0</v>
      </c>
      <c r="I765" s="7">
        <f>'RAW MONTHLY'!H765</f>
        <v>0</v>
      </c>
      <c r="J765" s="8">
        <f>'RAW MONTHLY'!I765</f>
        <v>0</v>
      </c>
      <c r="K765" s="235">
        <f t="shared" si="101"/>
        <v>0</v>
      </c>
      <c r="L765" s="16">
        <f t="shared" si="102"/>
        <v>0</v>
      </c>
      <c r="M765" s="16">
        <f t="shared" si="103"/>
        <v>0</v>
      </c>
      <c r="N765" s="236" t="str">
        <f t="shared" si="104"/>
        <v>0</v>
      </c>
      <c r="O765" s="16">
        <f>'RAW MONTHLY'!K765</f>
        <v>0</v>
      </c>
      <c r="P765" s="16" t="str">
        <f t="shared" si="105"/>
        <v>1</v>
      </c>
      <c r="Q765" s="241">
        <f>'RAW MONTHLY'!L765</f>
        <v>0</v>
      </c>
      <c r="R765" s="37"/>
      <c r="S765" s="242">
        <f t="shared" si="106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99"/>
        <v/>
      </c>
      <c r="D766" s="5">
        <f>'RAW MONTHLY'!E766</f>
        <v>0</v>
      </c>
      <c r="E766" s="5" t="b">
        <f t="shared" si="107"/>
        <v>0</v>
      </c>
      <c r="F766" s="37"/>
      <c r="G766" s="37"/>
      <c r="H766" s="17">
        <f t="shared" si="100"/>
        <v>0</v>
      </c>
      <c r="I766" s="7">
        <f>'RAW MONTHLY'!H766</f>
        <v>0</v>
      </c>
      <c r="J766" s="8">
        <f>'RAW MONTHLY'!I766</f>
        <v>0</v>
      </c>
      <c r="K766" s="235">
        <f t="shared" si="101"/>
        <v>0</v>
      </c>
      <c r="L766" s="16">
        <f t="shared" si="102"/>
        <v>0</v>
      </c>
      <c r="M766" s="16">
        <f t="shared" si="103"/>
        <v>0</v>
      </c>
      <c r="N766" s="236" t="str">
        <f t="shared" si="104"/>
        <v>0</v>
      </c>
      <c r="O766" s="16">
        <f>'RAW MONTHLY'!K766</f>
        <v>0</v>
      </c>
      <c r="P766" s="16" t="str">
        <f t="shared" si="105"/>
        <v>1</v>
      </c>
      <c r="Q766" s="241">
        <f>'RAW MONTHLY'!L766</f>
        <v>0</v>
      </c>
      <c r="R766" s="37"/>
      <c r="S766" s="242">
        <f t="shared" si="106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99"/>
        <v/>
      </c>
      <c r="D767" s="5">
        <f>'RAW MONTHLY'!E767</f>
        <v>0</v>
      </c>
      <c r="E767" s="5" t="b">
        <f t="shared" si="107"/>
        <v>0</v>
      </c>
      <c r="F767" s="37"/>
      <c r="G767" s="37"/>
      <c r="H767" s="17">
        <f t="shared" si="100"/>
        <v>0</v>
      </c>
      <c r="I767" s="7">
        <f>'RAW MONTHLY'!H767</f>
        <v>0</v>
      </c>
      <c r="J767" s="8">
        <f>'RAW MONTHLY'!I767</f>
        <v>0</v>
      </c>
      <c r="K767" s="235">
        <f t="shared" si="101"/>
        <v>0</v>
      </c>
      <c r="L767" s="16">
        <f t="shared" si="102"/>
        <v>0</v>
      </c>
      <c r="M767" s="16">
        <f t="shared" si="103"/>
        <v>0</v>
      </c>
      <c r="N767" s="236" t="str">
        <f t="shared" si="104"/>
        <v>0</v>
      </c>
      <c r="O767" s="16">
        <f>'RAW MONTHLY'!K767</f>
        <v>0</v>
      </c>
      <c r="P767" s="16" t="str">
        <f t="shared" si="105"/>
        <v>1</v>
      </c>
      <c r="Q767" s="241">
        <f>'RAW MONTHLY'!L767</f>
        <v>0</v>
      </c>
      <c r="R767" s="37"/>
      <c r="S767" s="242">
        <f t="shared" si="106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99"/>
        <v/>
      </c>
      <c r="D768" s="5">
        <f>'RAW MONTHLY'!E768</f>
        <v>0</v>
      </c>
      <c r="E768" s="5" t="b">
        <f t="shared" si="107"/>
        <v>0</v>
      </c>
      <c r="F768" s="37"/>
      <c r="G768" s="37"/>
      <c r="H768" s="17">
        <f t="shared" si="100"/>
        <v>0</v>
      </c>
      <c r="I768" s="7">
        <f>'RAW MONTHLY'!H768</f>
        <v>0</v>
      </c>
      <c r="J768" s="8">
        <f>'RAW MONTHLY'!I768</f>
        <v>0</v>
      </c>
      <c r="K768" s="235">
        <f t="shared" si="101"/>
        <v>0</v>
      </c>
      <c r="L768" s="16">
        <f t="shared" si="102"/>
        <v>0</v>
      </c>
      <c r="M768" s="16">
        <f t="shared" si="103"/>
        <v>0</v>
      </c>
      <c r="N768" s="236" t="str">
        <f t="shared" si="104"/>
        <v>0</v>
      </c>
      <c r="O768" s="16">
        <f>'RAW MONTHLY'!K768</f>
        <v>0</v>
      </c>
      <c r="P768" s="16" t="str">
        <f t="shared" si="105"/>
        <v>1</v>
      </c>
      <c r="Q768" s="241">
        <f>'RAW MONTHLY'!L768</f>
        <v>0</v>
      </c>
      <c r="R768" s="37"/>
      <c r="S768" s="242">
        <f t="shared" si="106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99"/>
        <v/>
      </c>
      <c r="D769" s="5">
        <f>'RAW MONTHLY'!E769</f>
        <v>0</v>
      </c>
      <c r="E769" s="5" t="b">
        <f t="shared" si="107"/>
        <v>0</v>
      </c>
      <c r="F769" s="37"/>
      <c r="G769" s="37"/>
      <c r="H769" s="17">
        <f t="shared" si="100"/>
        <v>0</v>
      </c>
      <c r="I769" s="7">
        <f>'RAW MONTHLY'!H769</f>
        <v>0</v>
      </c>
      <c r="J769" s="8">
        <f>'RAW MONTHLY'!I769</f>
        <v>0</v>
      </c>
      <c r="K769" s="235">
        <f t="shared" si="101"/>
        <v>0</v>
      </c>
      <c r="L769" s="16">
        <f t="shared" si="102"/>
        <v>0</v>
      </c>
      <c r="M769" s="16">
        <f t="shared" si="103"/>
        <v>0</v>
      </c>
      <c r="N769" s="236" t="str">
        <f t="shared" si="104"/>
        <v>0</v>
      </c>
      <c r="O769" s="16">
        <f>'RAW MONTHLY'!K769</f>
        <v>0</v>
      </c>
      <c r="P769" s="16" t="str">
        <f t="shared" si="105"/>
        <v>1</v>
      </c>
      <c r="Q769" s="241">
        <f>'RAW MONTHLY'!L769</f>
        <v>0</v>
      </c>
      <c r="R769" s="37"/>
      <c r="S769" s="242">
        <f t="shared" si="106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99"/>
        <v/>
      </c>
      <c r="D770" s="5">
        <f>'RAW MONTHLY'!E770</f>
        <v>0</v>
      </c>
      <c r="E770" s="5" t="b">
        <f t="shared" si="107"/>
        <v>0</v>
      </c>
      <c r="F770" s="37"/>
      <c r="G770" s="37"/>
      <c r="H770" s="17">
        <f t="shared" si="100"/>
        <v>0</v>
      </c>
      <c r="I770" s="7">
        <f>'RAW MONTHLY'!H770</f>
        <v>0</v>
      </c>
      <c r="J770" s="8">
        <f>'RAW MONTHLY'!I770</f>
        <v>0</v>
      </c>
      <c r="K770" s="235">
        <f t="shared" si="101"/>
        <v>0</v>
      </c>
      <c r="L770" s="16">
        <f t="shared" si="102"/>
        <v>0</v>
      </c>
      <c r="M770" s="16">
        <f t="shared" si="103"/>
        <v>0</v>
      </c>
      <c r="N770" s="236" t="str">
        <f t="shared" si="104"/>
        <v>0</v>
      </c>
      <c r="O770" s="16">
        <f>'RAW MONTHLY'!K770</f>
        <v>0</v>
      </c>
      <c r="P770" s="16" t="str">
        <f t="shared" si="105"/>
        <v>1</v>
      </c>
      <c r="Q770" s="241">
        <f>'RAW MONTHLY'!L770</f>
        <v>0</v>
      </c>
      <c r="R770" s="37"/>
      <c r="S770" s="242">
        <f t="shared" si="106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99"/>
        <v/>
      </c>
      <c r="D771" s="5">
        <f>'RAW MONTHLY'!E771</f>
        <v>0</v>
      </c>
      <c r="E771" s="5" t="b">
        <f t="shared" si="107"/>
        <v>0</v>
      </c>
      <c r="F771" s="37"/>
      <c r="G771" s="37"/>
      <c r="H771" s="17">
        <f t="shared" si="100"/>
        <v>0</v>
      </c>
      <c r="I771" s="7">
        <f>'RAW MONTHLY'!H771</f>
        <v>0</v>
      </c>
      <c r="J771" s="8">
        <f>'RAW MONTHLY'!I771</f>
        <v>0</v>
      </c>
      <c r="K771" s="235">
        <f t="shared" si="101"/>
        <v>0</v>
      </c>
      <c r="L771" s="16">
        <f t="shared" si="102"/>
        <v>0</v>
      </c>
      <c r="M771" s="16">
        <f t="shared" si="103"/>
        <v>0</v>
      </c>
      <c r="N771" s="236" t="str">
        <f t="shared" si="104"/>
        <v>0</v>
      </c>
      <c r="O771" s="16">
        <f>'RAW MONTHLY'!K771</f>
        <v>0</v>
      </c>
      <c r="P771" s="16" t="str">
        <f t="shared" si="105"/>
        <v>1</v>
      </c>
      <c r="Q771" s="241">
        <f>'RAW MONTHLY'!L771</f>
        <v>0</v>
      </c>
      <c r="R771" s="37"/>
      <c r="S771" s="242">
        <f t="shared" si="106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99"/>
        <v/>
      </c>
      <c r="D772" s="5">
        <f>'RAW MONTHLY'!E772</f>
        <v>0</v>
      </c>
      <c r="E772" s="5" t="b">
        <f t="shared" si="107"/>
        <v>0</v>
      </c>
      <c r="F772" s="37"/>
      <c r="G772" s="37"/>
      <c r="H772" s="17">
        <f t="shared" si="100"/>
        <v>0</v>
      </c>
      <c r="I772" s="7">
        <f>'RAW MONTHLY'!H772</f>
        <v>0</v>
      </c>
      <c r="J772" s="8">
        <f>'RAW MONTHLY'!I772</f>
        <v>0</v>
      </c>
      <c r="K772" s="235">
        <f t="shared" si="101"/>
        <v>0</v>
      </c>
      <c r="L772" s="16">
        <f t="shared" si="102"/>
        <v>0</v>
      </c>
      <c r="M772" s="16">
        <f t="shared" si="103"/>
        <v>0</v>
      </c>
      <c r="N772" s="236" t="str">
        <f t="shared" si="104"/>
        <v>0</v>
      </c>
      <c r="O772" s="16">
        <f>'RAW MONTHLY'!K772</f>
        <v>0</v>
      </c>
      <c r="P772" s="16" t="str">
        <f t="shared" si="105"/>
        <v>1</v>
      </c>
      <c r="Q772" s="241">
        <f>'RAW MONTHLY'!L772</f>
        <v>0</v>
      </c>
      <c r="R772" s="37"/>
      <c r="S772" s="242">
        <f t="shared" si="106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99"/>
        <v/>
      </c>
      <c r="D773" s="5">
        <f>'RAW MONTHLY'!E773</f>
        <v>0</v>
      </c>
      <c r="E773" s="5" t="b">
        <f t="shared" si="107"/>
        <v>0</v>
      </c>
      <c r="F773" s="37"/>
      <c r="G773" s="37"/>
      <c r="H773" s="17">
        <f t="shared" si="100"/>
        <v>0</v>
      </c>
      <c r="I773" s="7">
        <f>'RAW MONTHLY'!H773</f>
        <v>0</v>
      </c>
      <c r="J773" s="8">
        <f>'RAW MONTHLY'!I773</f>
        <v>0</v>
      </c>
      <c r="K773" s="235">
        <f t="shared" si="101"/>
        <v>0</v>
      </c>
      <c r="L773" s="16">
        <f t="shared" si="102"/>
        <v>0</v>
      </c>
      <c r="M773" s="16">
        <f t="shared" si="103"/>
        <v>0</v>
      </c>
      <c r="N773" s="236" t="str">
        <f t="shared" si="104"/>
        <v>0</v>
      </c>
      <c r="O773" s="16">
        <f>'RAW MONTHLY'!K773</f>
        <v>0</v>
      </c>
      <c r="P773" s="16" t="str">
        <f t="shared" si="105"/>
        <v>1</v>
      </c>
      <c r="Q773" s="241">
        <f>'RAW MONTHLY'!L773</f>
        <v>0</v>
      </c>
      <c r="R773" s="37"/>
      <c r="S773" s="242">
        <f t="shared" si="106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08">IF(H774&gt;=0.0001,"1","")</f>
        <v/>
      </c>
      <c r="D774" s="5">
        <f>'RAW MONTHLY'!E774</f>
        <v>0</v>
      </c>
      <c r="E774" s="5" t="b">
        <f t="shared" si="107"/>
        <v>0</v>
      </c>
      <c r="F774" s="37"/>
      <c r="G774" s="37"/>
      <c r="H774" s="17">
        <f t="shared" ref="H774:H837" si="109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0">J774</f>
        <v>0</v>
      </c>
      <c r="L774" s="16">
        <f t="shared" ref="L774:L837" si="111">TEXT(J774-I774,"h:mm")*24</f>
        <v>0</v>
      </c>
      <c r="M774" s="16">
        <f t="shared" ref="M774:M837" si="112">N774*1</f>
        <v>0</v>
      </c>
      <c r="N774" s="236" t="str">
        <f t="shared" ref="N774:N837" si="113">SUBSTITUTE(O774,"MW","")</f>
        <v>0</v>
      </c>
      <c r="O774" s="16">
        <f>'RAW MONTHLY'!K774</f>
        <v>0</v>
      </c>
      <c r="P774" s="16" t="str">
        <f t="shared" ref="P774:P837" si="114">IF(K774&gt;=0.99,"0","1")</f>
        <v>1</v>
      </c>
      <c r="Q774" s="241">
        <f>'RAW MONTHLY'!L774</f>
        <v>0</v>
      </c>
      <c r="R774" s="37"/>
      <c r="S774" s="242">
        <f t="shared" ref="S774:S837" si="115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08"/>
        <v/>
      </c>
      <c r="D775" s="5">
        <f>'RAW MONTHLY'!E775</f>
        <v>0</v>
      </c>
      <c r="E775" s="5" t="b">
        <f t="shared" ref="E775:E838" si="116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E/F","EDC",IF(D775="TCN/L/S","L/S"))))))))))))))))))))))</f>
        <v>0</v>
      </c>
      <c r="F775" s="37"/>
      <c r="G775" s="37"/>
      <c r="H775" s="17">
        <f t="shared" si="109"/>
        <v>0</v>
      </c>
      <c r="I775" s="7">
        <f>'RAW MONTHLY'!H775</f>
        <v>0</v>
      </c>
      <c r="J775" s="8">
        <f>'RAW MONTHLY'!I775</f>
        <v>0</v>
      </c>
      <c r="K775" s="235">
        <f t="shared" si="110"/>
        <v>0</v>
      </c>
      <c r="L775" s="16">
        <f t="shared" si="111"/>
        <v>0</v>
      </c>
      <c r="M775" s="16">
        <f t="shared" si="112"/>
        <v>0</v>
      </c>
      <c r="N775" s="236" t="str">
        <f t="shared" si="113"/>
        <v>0</v>
      </c>
      <c r="O775" s="16">
        <f>'RAW MONTHLY'!K775</f>
        <v>0</v>
      </c>
      <c r="P775" s="16" t="str">
        <f t="shared" si="114"/>
        <v>1</v>
      </c>
      <c r="Q775" s="241">
        <f>'RAW MONTHLY'!L775</f>
        <v>0</v>
      </c>
      <c r="R775" s="37"/>
      <c r="S775" s="242">
        <f t="shared" si="115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08"/>
        <v/>
      </c>
      <c r="D776" s="5">
        <f>'RAW MONTHLY'!E776</f>
        <v>0</v>
      </c>
      <c r="E776" s="5" t="b">
        <f t="shared" si="116"/>
        <v>0</v>
      </c>
      <c r="F776" s="37"/>
      <c r="G776" s="37"/>
      <c r="H776" s="17">
        <f t="shared" si="109"/>
        <v>0</v>
      </c>
      <c r="I776" s="7">
        <f>'RAW MONTHLY'!H776</f>
        <v>0</v>
      </c>
      <c r="J776" s="8">
        <f>'RAW MONTHLY'!I776</f>
        <v>0</v>
      </c>
      <c r="K776" s="235">
        <f t="shared" si="110"/>
        <v>0</v>
      </c>
      <c r="L776" s="16">
        <f t="shared" si="111"/>
        <v>0</v>
      </c>
      <c r="M776" s="16">
        <f t="shared" si="112"/>
        <v>0</v>
      </c>
      <c r="N776" s="236" t="str">
        <f t="shared" si="113"/>
        <v>0</v>
      </c>
      <c r="O776" s="16">
        <f>'RAW MONTHLY'!K776</f>
        <v>0</v>
      </c>
      <c r="P776" s="16" t="str">
        <f t="shared" si="114"/>
        <v>1</v>
      </c>
      <c r="Q776" s="241">
        <f>'RAW MONTHLY'!L776</f>
        <v>0</v>
      </c>
      <c r="R776" s="37"/>
      <c r="S776" s="242">
        <f t="shared" si="115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08"/>
        <v/>
      </c>
      <c r="D777" s="5">
        <f>'RAW MONTHLY'!E777</f>
        <v>0</v>
      </c>
      <c r="E777" s="5" t="b">
        <f t="shared" si="116"/>
        <v>0</v>
      </c>
      <c r="F777" s="37"/>
      <c r="G777" s="37"/>
      <c r="H777" s="17">
        <f t="shared" si="109"/>
        <v>0</v>
      </c>
      <c r="I777" s="7">
        <f>'RAW MONTHLY'!H777</f>
        <v>0</v>
      </c>
      <c r="J777" s="8">
        <f>'RAW MONTHLY'!I777</f>
        <v>0</v>
      </c>
      <c r="K777" s="235">
        <f t="shared" si="110"/>
        <v>0</v>
      </c>
      <c r="L777" s="16">
        <f t="shared" si="111"/>
        <v>0</v>
      </c>
      <c r="M777" s="16">
        <f t="shared" si="112"/>
        <v>0</v>
      </c>
      <c r="N777" s="236" t="str">
        <f t="shared" si="113"/>
        <v>0</v>
      </c>
      <c r="O777" s="16">
        <f>'RAW MONTHLY'!K777</f>
        <v>0</v>
      </c>
      <c r="P777" s="16" t="str">
        <f t="shared" si="114"/>
        <v>1</v>
      </c>
      <c r="Q777" s="241">
        <f>'RAW MONTHLY'!L777</f>
        <v>0</v>
      </c>
      <c r="R777" s="37"/>
      <c r="S777" s="242">
        <f t="shared" si="115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08"/>
        <v/>
      </c>
      <c r="D778" s="5">
        <f>'RAW MONTHLY'!E778</f>
        <v>0</v>
      </c>
      <c r="E778" s="5" t="b">
        <f t="shared" si="116"/>
        <v>0</v>
      </c>
      <c r="F778" s="37"/>
      <c r="G778" s="37"/>
      <c r="H778" s="17">
        <f t="shared" si="109"/>
        <v>0</v>
      </c>
      <c r="I778" s="7">
        <f>'RAW MONTHLY'!H778</f>
        <v>0</v>
      </c>
      <c r="J778" s="8">
        <f>'RAW MONTHLY'!I778</f>
        <v>0</v>
      </c>
      <c r="K778" s="235">
        <f t="shared" si="110"/>
        <v>0</v>
      </c>
      <c r="L778" s="16">
        <f t="shared" si="111"/>
        <v>0</v>
      </c>
      <c r="M778" s="16">
        <f t="shared" si="112"/>
        <v>0</v>
      </c>
      <c r="N778" s="236" t="str">
        <f t="shared" si="113"/>
        <v>0</v>
      </c>
      <c r="O778" s="16">
        <f>'RAW MONTHLY'!K778</f>
        <v>0</v>
      </c>
      <c r="P778" s="16" t="str">
        <f t="shared" si="114"/>
        <v>1</v>
      </c>
      <c r="Q778" s="241">
        <f>'RAW MONTHLY'!L778</f>
        <v>0</v>
      </c>
      <c r="R778" s="37"/>
      <c r="S778" s="242">
        <f t="shared" si="115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08"/>
        <v/>
      </c>
      <c r="D779" s="5">
        <f>'RAW MONTHLY'!E779</f>
        <v>0</v>
      </c>
      <c r="E779" s="5" t="b">
        <f t="shared" si="116"/>
        <v>0</v>
      </c>
      <c r="F779" s="37"/>
      <c r="G779" s="37"/>
      <c r="H779" s="17">
        <f t="shared" si="109"/>
        <v>0</v>
      </c>
      <c r="I779" s="7">
        <f>'RAW MONTHLY'!H779</f>
        <v>0</v>
      </c>
      <c r="J779" s="8">
        <f>'RAW MONTHLY'!I779</f>
        <v>0</v>
      </c>
      <c r="K779" s="235">
        <f t="shared" si="110"/>
        <v>0</v>
      </c>
      <c r="L779" s="16">
        <f t="shared" si="111"/>
        <v>0</v>
      </c>
      <c r="M779" s="16">
        <f t="shared" si="112"/>
        <v>0</v>
      </c>
      <c r="N779" s="236" t="str">
        <f t="shared" si="113"/>
        <v>0</v>
      </c>
      <c r="O779" s="16">
        <f>'RAW MONTHLY'!K779</f>
        <v>0</v>
      </c>
      <c r="P779" s="16" t="str">
        <f t="shared" si="114"/>
        <v>1</v>
      </c>
      <c r="Q779" s="241">
        <f>'RAW MONTHLY'!L779</f>
        <v>0</v>
      </c>
      <c r="R779" s="37"/>
      <c r="S779" s="242">
        <f t="shared" si="115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08"/>
        <v/>
      </c>
      <c r="D780" s="5">
        <f>'RAW MONTHLY'!E780</f>
        <v>0</v>
      </c>
      <c r="E780" s="5" t="b">
        <f t="shared" si="116"/>
        <v>0</v>
      </c>
      <c r="F780" s="37"/>
      <c r="G780" s="37"/>
      <c r="H780" s="17">
        <f t="shared" si="109"/>
        <v>0</v>
      </c>
      <c r="I780" s="7">
        <f>'RAW MONTHLY'!H780</f>
        <v>0</v>
      </c>
      <c r="J780" s="8">
        <f>'RAW MONTHLY'!I780</f>
        <v>0</v>
      </c>
      <c r="K780" s="235">
        <f t="shared" si="110"/>
        <v>0</v>
      </c>
      <c r="L780" s="16">
        <f t="shared" si="111"/>
        <v>0</v>
      </c>
      <c r="M780" s="16">
        <f t="shared" si="112"/>
        <v>0</v>
      </c>
      <c r="N780" s="236" t="str">
        <f t="shared" si="113"/>
        <v>0</v>
      </c>
      <c r="O780" s="16">
        <f>'RAW MONTHLY'!K780</f>
        <v>0</v>
      </c>
      <c r="P780" s="16" t="str">
        <f t="shared" si="114"/>
        <v>1</v>
      </c>
      <c r="Q780" s="241">
        <f>'RAW MONTHLY'!L780</f>
        <v>0</v>
      </c>
      <c r="R780" s="37"/>
      <c r="S780" s="242">
        <f t="shared" si="115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08"/>
        <v/>
      </c>
      <c r="D781" s="5">
        <f>'RAW MONTHLY'!E781</f>
        <v>0</v>
      </c>
      <c r="E781" s="5" t="b">
        <f t="shared" si="116"/>
        <v>0</v>
      </c>
      <c r="F781" s="37"/>
      <c r="G781" s="37"/>
      <c r="H781" s="17">
        <f t="shared" si="109"/>
        <v>0</v>
      </c>
      <c r="I781" s="7">
        <f>'RAW MONTHLY'!H781</f>
        <v>0</v>
      </c>
      <c r="J781" s="8">
        <f>'RAW MONTHLY'!I781</f>
        <v>0</v>
      </c>
      <c r="K781" s="235">
        <f t="shared" si="110"/>
        <v>0</v>
      </c>
      <c r="L781" s="16">
        <f t="shared" si="111"/>
        <v>0</v>
      </c>
      <c r="M781" s="16">
        <f t="shared" si="112"/>
        <v>0</v>
      </c>
      <c r="N781" s="236" t="str">
        <f t="shared" si="113"/>
        <v>0</v>
      </c>
      <c r="O781" s="16">
        <f>'RAW MONTHLY'!K781</f>
        <v>0</v>
      </c>
      <c r="P781" s="16" t="str">
        <f t="shared" si="114"/>
        <v>1</v>
      </c>
      <c r="Q781" s="241">
        <f>'RAW MONTHLY'!L781</f>
        <v>0</v>
      </c>
      <c r="R781" s="37"/>
      <c r="S781" s="242">
        <f t="shared" si="115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08"/>
        <v/>
      </c>
      <c r="D782" s="5">
        <f>'RAW MONTHLY'!E782</f>
        <v>0</v>
      </c>
      <c r="E782" s="5" t="b">
        <f t="shared" si="116"/>
        <v>0</v>
      </c>
      <c r="F782" s="37"/>
      <c r="G782" s="37"/>
      <c r="H782" s="17">
        <f t="shared" si="109"/>
        <v>0</v>
      </c>
      <c r="I782" s="7">
        <f>'RAW MONTHLY'!H782</f>
        <v>0</v>
      </c>
      <c r="J782" s="8">
        <f>'RAW MONTHLY'!I782</f>
        <v>0</v>
      </c>
      <c r="K782" s="235">
        <f t="shared" si="110"/>
        <v>0</v>
      </c>
      <c r="L782" s="16">
        <f t="shared" si="111"/>
        <v>0</v>
      </c>
      <c r="M782" s="16">
        <f t="shared" si="112"/>
        <v>0</v>
      </c>
      <c r="N782" s="236" t="str">
        <f t="shared" si="113"/>
        <v>0</v>
      </c>
      <c r="O782" s="16">
        <f>'RAW MONTHLY'!K782</f>
        <v>0</v>
      </c>
      <c r="P782" s="16" t="str">
        <f t="shared" si="114"/>
        <v>1</v>
      </c>
      <c r="Q782" s="241">
        <f>'RAW MONTHLY'!L782</f>
        <v>0</v>
      </c>
      <c r="R782" s="37"/>
      <c r="S782" s="242">
        <f t="shared" si="115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08"/>
        <v/>
      </c>
      <c r="D783" s="5">
        <f>'RAW MONTHLY'!E783</f>
        <v>0</v>
      </c>
      <c r="E783" s="5" t="b">
        <f t="shared" si="116"/>
        <v>0</v>
      </c>
      <c r="F783" s="37"/>
      <c r="G783" s="37"/>
      <c r="H783" s="17">
        <f t="shared" si="109"/>
        <v>0</v>
      </c>
      <c r="I783" s="7">
        <f>'RAW MONTHLY'!H783</f>
        <v>0</v>
      </c>
      <c r="J783" s="8">
        <f>'RAW MONTHLY'!I783</f>
        <v>0</v>
      </c>
      <c r="K783" s="235">
        <f t="shared" si="110"/>
        <v>0</v>
      </c>
      <c r="L783" s="16">
        <f t="shared" si="111"/>
        <v>0</v>
      </c>
      <c r="M783" s="16">
        <f t="shared" si="112"/>
        <v>0</v>
      </c>
      <c r="N783" s="236" t="str">
        <f t="shared" si="113"/>
        <v>0</v>
      </c>
      <c r="O783" s="16">
        <f>'RAW MONTHLY'!K783</f>
        <v>0</v>
      </c>
      <c r="P783" s="16" t="str">
        <f t="shared" si="114"/>
        <v>1</v>
      </c>
      <c r="Q783" s="241">
        <f>'RAW MONTHLY'!L783</f>
        <v>0</v>
      </c>
      <c r="R783" s="37"/>
      <c r="S783" s="242">
        <f t="shared" si="115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08"/>
        <v/>
      </c>
      <c r="D784" s="5">
        <f>'RAW MONTHLY'!E784</f>
        <v>0</v>
      </c>
      <c r="E784" s="5" t="b">
        <f t="shared" si="116"/>
        <v>0</v>
      </c>
      <c r="F784" s="37"/>
      <c r="G784" s="37"/>
      <c r="H784" s="17">
        <f t="shared" si="109"/>
        <v>0</v>
      </c>
      <c r="I784" s="7">
        <f>'RAW MONTHLY'!H784</f>
        <v>0</v>
      </c>
      <c r="J784" s="8">
        <f>'RAW MONTHLY'!I784</f>
        <v>0</v>
      </c>
      <c r="K784" s="235">
        <f t="shared" si="110"/>
        <v>0</v>
      </c>
      <c r="L784" s="16">
        <f t="shared" si="111"/>
        <v>0</v>
      </c>
      <c r="M784" s="16">
        <f t="shared" si="112"/>
        <v>0</v>
      </c>
      <c r="N784" s="236" t="str">
        <f t="shared" si="113"/>
        <v>0</v>
      </c>
      <c r="O784" s="16">
        <f>'RAW MONTHLY'!K784</f>
        <v>0</v>
      </c>
      <c r="P784" s="16" t="str">
        <f t="shared" si="114"/>
        <v>1</v>
      </c>
      <c r="Q784" s="241">
        <f>'RAW MONTHLY'!L784</f>
        <v>0</v>
      </c>
      <c r="R784" s="37"/>
      <c r="S784" s="242">
        <f t="shared" si="115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08"/>
        <v/>
      </c>
      <c r="D785" s="5">
        <f>'RAW MONTHLY'!E785</f>
        <v>0</v>
      </c>
      <c r="E785" s="5" t="b">
        <f t="shared" si="116"/>
        <v>0</v>
      </c>
      <c r="F785" s="37"/>
      <c r="G785" s="37"/>
      <c r="H785" s="17">
        <f t="shared" si="109"/>
        <v>0</v>
      </c>
      <c r="I785" s="7">
        <f>'RAW MONTHLY'!H785</f>
        <v>0</v>
      </c>
      <c r="J785" s="8">
        <f>'RAW MONTHLY'!I785</f>
        <v>0</v>
      </c>
      <c r="K785" s="235">
        <f t="shared" si="110"/>
        <v>0</v>
      </c>
      <c r="L785" s="16">
        <f t="shared" si="111"/>
        <v>0</v>
      </c>
      <c r="M785" s="16">
        <f t="shared" si="112"/>
        <v>0</v>
      </c>
      <c r="N785" s="236" t="str">
        <f t="shared" si="113"/>
        <v>0</v>
      </c>
      <c r="O785" s="16">
        <f>'RAW MONTHLY'!K785</f>
        <v>0</v>
      </c>
      <c r="P785" s="16" t="str">
        <f t="shared" si="114"/>
        <v>1</v>
      </c>
      <c r="Q785" s="241">
        <f>'RAW MONTHLY'!L785</f>
        <v>0</v>
      </c>
      <c r="R785" s="37"/>
      <c r="S785" s="242">
        <f t="shared" si="115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08"/>
        <v/>
      </c>
      <c r="D786" s="5">
        <f>'RAW MONTHLY'!E786</f>
        <v>0</v>
      </c>
      <c r="E786" s="5" t="b">
        <f t="shared" si="116"/>
        <v>0</v>
      </c>
      <c r="F786" s="37"/>
      <c r="G786" s="37"/>
      <c r="H786" s="17">
        <f t="shared" si="109"/>
        <v>0</v>
      </c>
      <c r="I786" s="7">
        <f>'RAW MONTHLY'!H786</f>
        <v>0</v>
      </c>
      <c r="J786" s="8">
        <f>'RAW MONTHLY'!I786</f>
        <v>0</v>
      </c>
      <c r="K786" s="235">
        <f t="shared" si="110"/>
        <v>0</v>
      </c>
      <c r="L786" s="16">
        <f t="shared" si="111"/>
        <v>0</v>
      </c>
      <c r="M786" s="16">
        <f t="shared" si="112"/>
        <v>0</v>
      </c>
      <c r="N786" s="236" t="str">
        <f t="shared" si="113"/>
        <v>0</v>
      </c>
      <c r="O786" s="16">
        <f>'RAW MONTHLY'!K786</f>
        <v>0</v>
      </c>
      <c r="P786" s="16" t="str">
        <f t="shared" si="114"/>
        <v>1</v>
      </c>
      <c r="Q786" s="241">
        <f>'RAW MONTHLY'!L786</f>
        <v>0</v>
      </c>
      <c r="R786" s="37"/>
      <c r="S786" s="242">
        <f t="shared" si="115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08"/>
        <v/>
      </c>
      <c r="D787" s="5">
        <f>'RAW MONTHLY'!E787</f>
        <v>0</v>
      </c>
      <c r="E787" s="5" t="b">
        <f t="shared" si="116"/>
        <v>0</v>
      </c>
      <c r="F787" s="37"/>
      <c r="G787" s="37"/>
      <c r="H787" s="17">
        <f t="shared" si="109"/>
        <v>0</v>
      </c>
      <c r="I787" s="7">
        <f>'RAW MONTHLY'!H787</f>
        <v>0</v>
      </c>
      <c r="J787" s="8">
        <f>'RAW MONTHLY'!I787</f>
        <v>0</v>
      </c>
      <c r="K787" s="235">
        <f t="shared" si="110"/>
        <v>0</v>
      </c>
      <c r="L787" s="16">
        <f t="shared" si="111"/>
        <v>0</v>
      </c>
      <c r="M787" s="16">
        <f t="shared" si="112"/>
        <v>0</v>
      </c>
      <c r="N787" s="236" t="str">
        <f t="shared" si="113"/>
        <v>0</v>
      </c>
      <c r="O787" s="16">
        <f>'RAW MONTHLY'!K787</f>
        <v>0</v>
      </c>
      <c r="P787" s="16" t="str">
        <f t="shared" si="114"/>
        <v>1</v>
      </c>
      <c r="Q787" s="241">
        <f>'RAW MONTHLY'!L787</f>
        <v>0</v>
      </c>
      <c r="R787" s="37"/>
      <c r="S787" s="242">
        <f t="shared" si="115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08"/>
        <v/>
      </c>
      <c r="D788" s="5">
        <f>'RAW MONTHLY'!E788</f>
        <v>0</v>
      </c>
      <c r="E788" s="5" t="b">
        <f t="shared" si="116"/>
        <v>0</v>
      </c>
      <c r="F788" s="37"/>
      <c r="G788" s="37"/>
      <c r="H788" s="17">
        <f t="shared" si="109"/>
        <v>0</v>
      </c>
      <c r="I788" s="7">
        <f>'RAW MONTHLY'!H788</f>
        <v>0</v>
      </c>
      <c r="J788" s="8">
        <f>'RAW MONTHLY'!I788</f>
        <v>0</v>
      </c>
      <c r="K788" s="235">
        <f t="shared" si="110"/>
        <v>0</v>
      </c>
      <c r="L788" s="16">
        <f t="shared" si="111"/>
        <v>0</v>
      </c>
      <c r="M788" s="16">
        <f t="shared" si="112"/>
        <v>0</v>
      </c>
      <c r="N788" s="236" t="str">
        <f t="shared" si="113"/>
        <v>0</v>
      </c>
      <c r="O788" s="16">
        <f>'RAW MONTHLY'!K788</f>
        <v>0</v>
      </c>
      <c r="P788" s="16" t="str">
        <f t="shared" si="114"/>
        <v>1</v>
      </c>
      <c r="Q788" s="241">
        <f>'RAW MONTHLY'!L788</f>
        <v>0</v>
      </c>
      <c r="R788" s="37"/>
      <c r="S788" s="242">
        <f t="shared" si="115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08"/>
        <v/>
      </c>
      <c r="D789" s="5">
        <f>'RAW MONTHLY'!E789</f>
        <v>0</v>
      </c>
      <c r="E789" s="5" t="b">
        <f t="shared" si="116"/>
        <v>0</v>
      </c>
      <c r="F789" s="37"/>
      <c r="G789" s="37"/>
      <c r="H789" s="17">
        <f t="shared" si="109"/>
        <v>0</v>
      </c>
      <c r="I789" s="7">
        <f>'RAW MONTHLY'!H789</f>
        <v>0</v>
      </c>
      <c r="J789" s="8">
        <f>'RAW MONTHLY'!I789</f>
        <v>0</v>
      </c>
      <c r="K789" s="235">
        <f t="shared" si="110"/>
        <v>0</v>
      </c>
      <c r="L789" s="16">
        <f t="shared" si="111"/>
        <v>0</v>
      </c>
      <c r="M789" s="16">
        <f t="shared" si="112"/>
        <v>0</v>
      </c>
      <c r="N789" s="236" t="str">
        <f t="shared" si="113"/>
        <v>0</v>
      </c>
      <c r="O789" s="16">
        <f>'RAW MONTHLY'!K789</f>
        <v>0</v>
      </c>
      <c r="P789" s="16" t="str">
        <f t="shared" si="114"/>
        <v>1</v>
      </c>
      <c r="Q789" s="241">
        <f>'RAW MONTHLY'!L789</f>
        <v>0</v>
      </c>
      <c r="R789" s="37"/>
      <c r="S789" s="242">
        <f t="shared" si="115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08"/>
        <v/>
      </c>
      <c r="D790" s="5">
        <f>'RAW MONTHLY'!E790</f>
        <v>0</v>
      </c>
      <c r="E790" s="5" t="b">
        <f t="shared" si="116"/>
        <v>0</v>
      </c>
      <c r="F790" s="37"/>
      <c r="G790" s="37"/>
      <c r="H790" s="17">
        <f t="shared" si="109"/>
        <v>0</v>
      </c>
      <c r="I790" s="7">
        <f>'RAW MONTHLY'!H790</f>
        <v>0</v>
      </c>
      <c r="J790" s="8">
        <f>'RAW MONTHLY'!I790</f>
        <v>0</v>
      </c>
      <c r="K790" s="235">
        <f t="shared" si="110"/>
        <v>0</v>
      </c>
      <c r="L790" s="16">
        <f t="shared" si="111"/>
        <v>0</v>
      </c>
      <c r="M790" s="16">
        <f t="shared" si="112"/>
        <v>0</v>
      </c>
      <c r="N790" s="236" t="str">
        <f t="shared" si="113"/>
        <v>0</v>
      </c>
      <c r="O790" s="16">
        <f>'RAW MONTHLY'!K790</f>
        <v>0</v>
      </c>
      <c r="P790" s="16" t="str">
        <f t="shared" si="114"/>
        <v>1</v>
      </c>
      <c r="Q790" s="241">
        <f>'RAW MONTHLY'!L790</f>
        <v>0</v>
      </c>
      <c r="R790" s="37"/>
      <c r="S790" s="242">
        <f t="shared" si="115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08"/>
        <v/>
      </c>
      <c r="D791" s="5">
        <f>'RAW MONTHLY'!E791</f>
        <v>0</v>
      </c>
      <c r="E791" s="5" t="b">
        <f t="shared" si="116"/>
        <v>0</v>
      </c>
      <c r="F791" s="37"/>
      <c r="G791" s="37"/>
      <c r="H791" s="17">
        <f t="shared" si="109"/>
        <v>0</v>
      </c>
      <c r="I791" s="7">
        <f>'RAW MONTHLY'!H791</f>
        <v>0</v>
      </c>
      <c r="J791" s="8">
        <f>'RAW MONTHLY'!I791</f>
        <v>0</v>
      </c>
      <c r="K791" s="235">
        <f t="shared" si="110"/>
        <v>0</v>
      </c>
      <c r="L791" s="16">
        <f t="shared" si="111"/>
        <v>0</v>
      </c>
      <c r="M791" s="16">
        <f t="shared" si="112"/>
        <v>0</v>
      </c>
      <c r="N791" s="236" t="str">
        <f t="shared" si="113"/>
        <v>0</v>
      </c>
      <c r="O791" s="16">
        <f>'RAW MONTHLY'!K791</f>
        <v>0</v>
      </c>
      <c r="P791" s="16" t="str">
        <f t="shared" si="114"/>
        <v>1</v>
      </c>
      <c r="Q791" s="241">
        <f>'RAW MONTHLY'!L791</f>
        <v>0</v>
      </c>
      <c r="R791" s="37"/>
      <c r="S791" s="242">
        <f t="shared" si="115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08"/>
        <v/>
      </c>
      <c r="D792" s="5">
        <f>'RAW MONTHLY'!E792</f>
        <v>0</v>
      </c>
      <c r="E792" s="5" t="b">
        <f t="shared" si="116"/>
        <v>0</v>
      </c>
      <c r="F792" s="37"/>
      <c r="G792" s="37"/>
      <c r="H792" s="17">
        <f t="shared" si="109"/>
        <v>0</v>
      </c>
      <c r="I792" s="7">
        <f>'RAW MONTHLY'!H792</f>
        <v>0</v>
      </c>
      <c r="J792" s="8">
        <f>'RAW MONTHLY'!I792</f>
        <v>0</v>
      </c>
      <c r="K792" s="235">
        <f t="shared" si="110"/>
        <v>0</v>
      </c>
      <c r="L792" s="16">
        <f t="shared" si="111"/>
        <v>0</v>
      </c>
      <c r="M792" s="16">
        <f t="shared" si="112"/>
        <v>0</v>
      </c>
      <c r="N792" s="236" t="str">
        <f t="shared" si="113"/>
        <v>0</v>
      </c>
      <c r="O792" s="16">
        <f>'RAW MONTHLY'!K792</f>
        <v>0</v>
      </c>
      <c r="P792" s="16" t="str">
        <f t="shared" si="114"/>
        <v>1</v>
      </c>
      <c r="Q792" s="241">
        <f>'RAW MONTHLY'!L792</f>
        <v>0</v>
      </c>
      <c r="R792" s="37"/>
      <c r="S792" s="242">
        <f t="shared" si="115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08"/>
        <v/>
      </c>
      <c r="D793" s="5">
        <f>'RAW MONTHLY'!E793</f>
        <v>0</v>
      </c>
      <c r="E793" s="5" t="b">
        <f t="shared" si="116"/>
        <v>0</v>
      </c>
      <c r="F793" s="37"/>
      <c r="G793" s="37"/>
      <c r="H793" s="17">
        <f t="shared" si="109"/>
        <v>0</v>
      </c>
      <c r="I793" s="7">
        <f>'RAW MONTHLY'!H793</f>
        <v>0</v>
      </c>
      <c r="J793" s="8">
        <f>'RAW MONTHLY'!I793</f>
        <v>0</v>
      </c>
      <c r="K793" s="235">
        <f t="shared" si="110"/>
        <v>0</v>
      </c>
      <c r="L793" s="16">
        <f t="shared" si="111"/>
        <v>0</v>
      </c>
      <c r="M793" s="16">
        <f t="shared" si="112"/>
        <v>0</v>
      </c>
      <c r="N793" s="236" t="str">
        <f t="shared" si="113"/>
        <v>0</v>
      </c>
      <c r="O793" s="16">
        <f>'RAW MONTHLY'!K793</f>
        <v>0</v>
      </c>
      <c r="P793" s="16" t="str">
        <f t="shared" si="114"/>
        <v>1</v>
      </c>
      <c r="Q793" s="241">
        <f>'RAW MONTHLY'!L793</f>
        <v>0</v>
      </c>
      <c r="R793" s="37"/>
      <c r="S793" s="242">
        <f t="shared" si="115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08"/>
        <v/>
      </c>
      <c r="D794" s="5">
        <f>'RAW MONTHLY'!E794</f>
        <v>0</v>
      </c>
      <c r="E794" s="5" t="b">
        <f t="shared" si="116"/>
        <v>0</v>
      </c>
      <c r="F794" s="37"/>
      <c r="G794" s="37"/>
      <c r="H794" s="17">
        <f t="shared" si="109"/>
        <v>0</v>
      </c>
      <c r="I794" s="7">
        <f>'RAW MONTHLY'!H794</f>
        <v>0</v>
      </c>
      <c r="J794" s="8">
        <f>'RAW MONTHLY'!I794</f>
        <v>0</v>
      </c>
      <c r="K794" s="235">
        <f t="shared" si="110"/>
        <v>0</v>
      </c>
      <c r="L794" s="16">
        <f t="shared" si="111"/>
        <v>0</v>
      </c>
      <c r="M794" s="16">
        <f t="shared" si="112"/>
        <v>0</v>
      </c>
      <c r="N794" s="236" t="str">
        <f t="shared" si="113"/>
        <v>0</v>
      </c>
      <c r="O794" s="16">
        <f>'RAW MONTHLY'!K794</f>
        <v>0</v>
      </c>
      <c r="P794" s="16" t="str">
        <f t="shared" si="114"/>
        <v>1</v>
      </c>
      <c r="Q794" s="241">
        <f>'RAW MONTHLY'!L794</f>
        <v>0</v>
      </c>
      <c r="R794" s="37"/>
      <c r="S794" s="242">
        <f t="shared" si="115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08"/>
        <v/>
      </c>
      <c r="D795" s="5">
        <f>'RAW MONTHLY'!E795</f>
        <v>0</v>
      </c>
      <c r="E795" s="5" t="b">
        <f t="shared" si="116"/>
        <v>0</v>
      </c>
      <c r="F795" s="37"/>
      <c r="G795" s="37"/>
      <c r="H795" s="17">
        <f t="shared" si="109"/>
        <v>0</v>
      </c>
      <c r="I795" s="7">
        <f>'RAW MONTHLY'!H795</f>
        <v>0</v>
      </c>
      <c r="J795" s="8">
        <f>'RAW MONTHLY'!I795</f>
        <v>0</v>
      </c>
      <c r="K795" s="235">
        <f t="shared" si="110"/>
        <v>0</v>
      </c>
      <c r="L795" s="16">
        <f t="shared" si="111"/>
        <v>0</v>
      </c>
      <c r="M795" s="16">
        <f t="shared" si="112"/>
        <v>0</v>
      </c>
      <c r="N795" s="236" t="str">
        <f t="shared" si="113"/>
        <v>0</v>
      </c>
      <c r="O795" s="16">
        <f>'RAW MONTHLY'!K795</f>
        <v>0</v>
      </c>
      <c r="P795" s="16" t="str">
        <f t="shared" si="114"/>
        <v>1</v>
      </c>
      <c r="Q795" s="241">
        <f>'RAW MONTHLY'!L795</f>
        <v>0</v>
      </c>
      <c r="R795" s="37"/>
      <c r="S795" s="242">
        <f t="shared" si="115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08"/>
        <v/>
      </c>
      <c r="D796" s="5">
        <f>'RAW MONTHLY'!E796</f>
        <v>0</v>
      </c>
      <c r="E796" s="5" t="b">
        <f t="shared" si="116"/>
        <v>0</v>
      </c>
      <c r="F796" s="37"/>
      <c r="G796" s="37"/>
      <c r="H796" s="17">
        <f t="shared" si="109"/>
        <v>0</v>
      </c>
      <c r="I796" s="7">
        <f>'RAW MONTHLY'!H796</f>
        <v>0</v>
      </c>
      <c r="J796" s="8">
        <f>'RAW MONTHLY'!I796</f>
        <v>0</v>
      </c>
      <c r="K796" s="235">
        <f t="shared" si="110"/>
        <v>0</v>
      </c>
      <c r="L796" s="16">
        <f t="shared" si="111"/>
        <v>0</v>
      </c>
      <c r="M796" s="16">
        <f t="shared" si="112"/>
        <v>0</v>
      </c>
      <c r="N796" s="236" t="str">
        <f t="shared" si="113"/>
        <v>0</v>
      </c>
      <c r="O796" s="16">
        <f>'RAW MONTHLY'!K796</f>
        <v>0</v>
      </c>
      <c r="P796" s="16" t="str">
        <f t="shared" si="114"/>
        <v>1</v>
      </c>
      <c r="Q796" s="241">
        <f>'RAW MONTHLY'!L796</f>
        <v>0</v>
      </c>
      <c r="R796" s="37"/>
      <c r="S796" s="242">
        <f t="shared" si="115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08"/>
        <v/>
      </c>
      <c r="D797" s="5">
        <f>'RAW MONTHLY'!E797</f>
        <v>0</v>
      </c>
      <c r="E797" s="5" t="b">
        <f t="shared" si="116"/>
        <v>0</v>
      </c>
      <c r="F797" s="37"/>
      <c r="G797" s="37"/>
      <c r="H797" s="17">
        <f t="shared" si="109"/>
        <v>0</v>
      </c>
      <c r="I797" s="7">
        <f>'RAW MONTHLY'!H797</f>
        <v>0</v>
      </c>
      <c r="J797" s="8">
        <f>'RAW MONTHLY'!I797</f>
        <v>0</v>
      </c>
      <c r="K797" s="235">
        <f t="shared" si="110"/>
        <v>0</v>
      </c>
      <c r="L797" s="16">
        <f t="shared" si="111"/>
        <v>0</v>
      </c>
      <c r="M797" s="16">
        <f t="shared" si="112"/>
        <v>0</v>
      </c>
      <c r="N797" s="236" t="str">
        <f t="shared" si="113"/>
        <v>0</v>
      </c>
      <c r="O797" s="16">
        <f>'RAW MONTHLY'!K797</f>
        <v>0</v>
      </c>
      <c r="P797" s="16" t="str">
        <f t="shared" si="114"/>
        <v>1</v>
      </c>
      <c r="Q797" s="241">
        <f>'RAW MONTHLY'!L797</f>
        <v>0</v>
      </c>
      <c r="R797" s="37"/>
      <c r="S797" s="242">
        <f t="shared" si="115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08"/>
        <v/>
      </c>
      <c r="D798" s="5">
        <f>'RAW MONTHLY'!E798</f>
        <v>0</v>
      </c>
      <c r="E798" s="5" t="b">
        <f t="shared" si="116"/>
        <v>0</v>
      </c>
      <c r="F798" s="37"/>
      <c r="G798" s="37"/>
      <c r="H798" s="17">
        <f t="shared" si="109"/>
        <v>0</v>
      </c>
      <c r="I798" s="7">
        <f>'RAW MONTHLY'!H798</f>
        <v>0</v>
      </c>
      <c r="J798" s="8">
        <f>'RAW MONTHLY'!I798</f>
        <v>0</v>
      </c>
      <c r="K798" s="235">
        <f t="shared" si="110"/>
        <v>0</v>
      </c>
      <c r="L798" s="16">
        <f t="shared" si="111"/>
        <v>0</v>
      </c>
      <c r="M798" s="16">
        <f t="shared" si="112"/>
        <v>0</v>
      </c>
      <c r="N798" s="236" t="str">
        <f t="shared" si="113"/>
        <v>0</v>
      </c>
      <c r="O798" s="16">
        <f>'RAW MONTHLY'!K798</f>
        <v>0</v>
      </c>
      <c r="P798" s="16" t="str">
        <f t="shared" si="114"/>
        <v>1</v>
      </c>
      <c r="Q798" s="241">
        <f>'RAW MONTHLY'!L798</f>
        <v>0</v>
      </c>
      <c r="R798" s="37"/>
      <c r="S798" s="242">
        <f t="shared" si="115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08"/>
        <v/>
      </c>
      <c r="D799" s="5">
        <f>'RAW MONTHLY'!E799</f>
        <v>0</v>
      </c>
      <c r="E799" s="5" t="b">
        <f t="shared" si="116"/>
        <v>0</v>
      </c>
      <c r="F799" s="37"/>
      <c r="G799" s="37"/>
      <c r="H799" s="17">
        <f t="shared" si="109"/>
        <v>0</v>
      </c>
      <c r="I799" s="7">
        <f>'RAW MONTHLY'!H799</f>
        <v>0</v>
      </c>
      <c r="J799" s="8">
        <f>'RAW MONTHLY'!I799</f>
        <v>0</v>
      </c>
      <c r="K799" s="235">
        <f t="shared" si="110"/>
        <v>0</v>
      </c>
      <c r="L799" s="16">
        <f t="shared" si="111"/>
        <v>0</v>
      </c>
      <c r="M799" s="16">
        <f t="shared" si="112"/>
        <v>0</v>
      </c>
      <c r="N799" s="236" t="str">
        <f t="shared" si="113"/>
        <v>0</v>
      </c>
      <c r="O799" s="16">
        <f>'RAW MONTHLY'!K799</f>
        <v>0</v>
      </c>
      <c r="P799" s="16" t="str">
        <f t="shared" si="114"/>
        <v>1</v>
      </c>
      <c r="Q799" s="241">
        <f>'RAW MONTHLY'!L799</f>
        <v>0</v>
      </c>
      <c r="R799" s="37"/>
      <c r="S799" s="242">
        <f t="shared" si="115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08"/>
        <v/>
      </c>
      <c r="D800" s="5">
        <f>'RAW MONTHLY'!E800</f>
        <v>0</v>
      </c>
      <c r="E800" s="5" t="b">
        <f t="shared" si="116"/>
        <v>0</v>
      </c>
      <c r="F800" s="37"/>
      <c r="G800" s="37"/>
      <c r="H800" s="17">
        <f t="shared" si="109"/>
        <v>0</v>
      </c>
      <c r="I800" s="7">
        <f>'RAW MONTHLY'!H800</f>
        <v>0</v>
      </c>
      <c r="J800" s="8">
        <f>'RAW MONTHLY'!I800</f>
        <v>0</v>
      </c>
      <c r="K800" s="235">
        <f t="shared" si="110"/>
        <v>0</v>
      </c>
      <c r="L800" s="16">
        <f t="shared" si="111"/>
        <v>0</v>
      </c>
      <c r="M800" s="16">
        <f t="shared" si="112"/>
        <v>0</v>
      </c>
      <c r="N800" s="236" t="str">
        <f t="shared" si="113"/>
        <v>0</v>
      </c>
      <c r="O800" s="16">
        <f>'RAW MONTHLY'!K800</f>
        <v>0</v>
      </c>
      <c r="P800" s="16" t="str">
        <f t="shared" si="114"/>
        <v>1</v>
      </c>
      <c r="Q800" s="241">
        <f>'RAW MONTHLY'!L800</f>
        <v>0</v>
      </c>
      <c r="R800" s="37"/>
      <c r="S800" s="242">
        <f t="shared" si="115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08"/>
        <v/>
      </c>
      <c r="D801" s="5">
        <f>'RAW MONTHLY'!E801</f>
        <v>0</v>
      </c>
      <c r="E801" s="5" t="b">
        <f t="shared" si="116"/>
        <v>0</v>
      </c>
      <c r="F801" s="37"/>
      <c r="G801" s="37"/>
      <c r="H801" s="17">
        <f t="shared" si="109"/>
        <v>0</v>
      </c>
      <c r="I801" s="7">
        <f>'RAW MONTHLY'!H801</f>
        <v>0</v>
      </c>
      <c r="J801" s="8">
        <f>'RAW MONTHLY'!I801</f>
        <v>0</v>
      </c>
      <c r="K801" s="235">
        <f t="shared" si="110"/>
        <v>0</v>
      </c>
      <c r="L801" s="16">
        <f t="shared" si="111"/>
        <v>0</v>
      </c>
      <c r="M801" s="16">
        <f t="shared" si="112"/>
        <v>0</v>
      </c>
      <c r="N801" s="236" t="str">
        <f t="shared" si="113"/>
        <v>0</v>
      </c>
      <c r="O801" s="16">
        <f>'RAW MONTHLY'!K801</f>
        <v>0</v>
      </c>
      <c r="P801" s="16" t="str">
        <f t="shared" si="114"/>
        <v>1</v>
      </c>
      <c r="Q801" s="241">
        <f>'RAW MONTHLY'!L801</f>
        <v>0</v>
      </c>
      <c r="R801" s="37"/>
      <c r="S801" s="242">
        <f t="shared" si="115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08"/>
        <v/>
      </c>
      <c r="D802" s="5">
        <f>'RAW MONTHLY'!E802</f>
        <v>0</v>
      </c>
      <c r="E802" s="5" t="b">
        <f t="shared" si="116"/>
        <v>0</v>
      </c>
      <c r="F802" s="37"/>
      <c r="G802" s="37"/>
      <c r="H802" s="17">
        <f t="shared" si="109"/>
        <v>0</v>
      </c>
      <c r="I802" s="7">
        <f>'RAW MONTHLY'!H802</f>
        <v>0</v>
      </c>
      <c r="J802" s="8">
        <f>'RAW MONTHLY'!I802</f>
        <v>0</v>
      </c>
      <c r="K802" s="235">
        <f t="shared" si="110"/>
        <v>0</v>
      </c>
      <c r="L802" s="16">
        <f t="shared" si="111"/>
        <v>0</v>
      </c>
      <c r="M802" s="16">
        <f t="shared" si="112"/>
        <v>0</v>
      </c>
      <c r="N802" s="236" t="str">
        <f t="shared" si="113"/>
        <v>0</v>
      </c>
      <c r="O802" s="16">
        <f>'RAW MONTHLY'!K802</f>
        <v>0</v>
      </c>
      <c r="P802" s="16" t="str">
        <f t="shared" si="114"/>
        <v>1</v>
      </c>
      <c r="Q802" s="241">
        <f>'RAW MONTHLY'!L802</f>
        <v>0</v>
      </c>
      <c r="R802" s="37"/>
      <c r="S802" s="242">
        <f t="shared" si="115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08"/>
        <v/>
      </c>
      <c r="D803" s="5">
        <f>'RAW MONTHLY'!E803</f>
        <v>0</v>
      </c>
      <c r="E803" s="5" t="b">
        <f t="shared" si="116"/>
        <v>0</v>
      </c>
      <c r="F803" s="37"/>
      <c r="G803" s="37"/>
      <c r="H803" s="17">
        <f t="shared" si="109"/>
        <v>0</v>
      </c>
      <c r="I803" s="7">
        <f>'RAW MONTHLY'!H803</f>
        <v>0</v>
      </c>
      <c r="J803" s="8">
        <f>'RAW MONTHLY'!I803</f>
        <v>0</v>
      </c>
      <c r="K803" s="235">
        <f t="shared" si="110"/>
        <v>0</v>
      </c>
      <c r="L803" s="16">
        <f t="shared" si="111"/>
        <v>0</v>
      </c>
      <c r="M803" s="16">
        <f t="shared" si="112"/>
        <v>0</v>
      </c>
      <c r="N803" s="236" t="str">
        <f t="shared" si="113"/>
        <v>0</v>
      </c>
      <c r="O803" s="16">
        <f>'RAW MONTHLY'!K803</f>
        <v>0</v>
      </c>
      <c r="P803" s="16" t="str">
        <f t="shared" si="114"/>
        <v>1</v>
      </c>
      <c r="Q803" s="241">
        <f>'RAW MONTHLY'!L803</f>
        <v>0</v>
      </c>
      <c r="R803" s="37"/>
      <c r="S803" s="242">
        <f t="shared" si="115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08"/>
        <v/>
      </c>
      <c r="D804" s="5">
        <f>'RAW MONTHLY'!E804</f>
        <v>0</v>
      </c>
      <c r="E804" s="5" t="b">
        <f t="shared" si="116"/>
        <v>0</v>
      </c>
      <c r="F804" s="37"/>
      <c r="G804" s="37"/>
      <c r="H804" s="17">
        <f t="shared" si="109"/>
        <v>0</v>
      </c>
      <c r="I804" s="7">
        <f>'RAW MONTHLY'!H804</f>
        <v>0</v>
      </c>
      <c r="J804" s="8">
        <f>'RAW MONTHLY'!I804</f>
        <v>0</v>
      </c>
      <c r="K804" s="235">
        <f t="shared" si="110"/>
        <v>0</v>
      </c>
      <c r="L804" s="16">
        <f t="shared" si="111"/>
        <v>0</v>
      </c>
      <c r="M804" s="16">
        <f t="shared" si="112"/>
        <v>0</v>
      </c>
      <c r="N804" s="236" t="str">
        <f t="shared" si="113"/>
        <v>0</v>
      </c>
      <c r="O804" s="16">
        <f>'RAW MONTHLY'!K804</f>
        <v>0</v>
      </c>
      <c r="P804" s="16" t="str">
        <f t="shared" si="114"/>
        <v>1</v>
      </c>
      <c r="Q804" s="241">
        <f>'RAW MONTHLY'!L804</f>
        <v>0</v>
      </c>
      <c r="R804" s="37"/>
      <c r="S804" s="242">
        <f t="shared" si="115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08"/>
        <v/>
      </c>
      <c r="D805" s="5">
        <f>'RAW MONTHLY'!E805</f>
        <v>0</v>
      </c>
      <c r="E805" s="5" t="b">
        <f t="shared" si="116"/>
        <v>0</v>
      </c>
      <c r="F805" s="37"/>
      <c r="G805" s="37"/>
      <c r="H805" s="17">
        <f t="shared" si="109"/>
        <v>0</v>
      </c>
      <c r="I805" s="7">
        <f>'RAW MONTHLY'!H805</f>
        <v>0</v>
      </c>
      <c r="J805" s="8">
        <f>'RAW MONTHLY'!I805</f>
        <v>0</v>
      </c>
      <c r="K805" s="235">
        <f t="shared" si="110"/>
        <v>0</v>
      </c>
      <c r="L805" s="16">
        <f t="shared" si="111"/>
        <v>0</v>
      </c>
      <c r="M805" s="16">
        <f t="shared" si="112"/>
        <v>0</v>
      </c>
      <c r="N805" s="236" t="str">
        <f t="shared" si="113"/>
        <v>0</v>
      </c>
      <c r="O805" s="16">
        <f>'RAW MONTHLY'!K805</f>
        <v>0</v>
      </c>
      <c r="P805" s="16" t="str">
        <f t="shared" si="114"/>
        <v>1</v>
      </c>
      <c r="Q805" s="241">
        <f>'RAW MONTHLY'!L805</f>
        <v>0</v>
      </c>
      <c r="R805" s="37"/>
      <c r="S805" s="242">
        <f t="shared" si="115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08"/>
        <v/>
      </c>
      <c r="D806" s="5">
        <f>'RAW MONTHLY'!E806</f>
        <v>0</v>
      </c>
      <c r="E806" s="5" t="b">
        <f t="shared" si="116"/>
        <v>0</v>
      </c>
      <c r="F806" s="37"/>
      <c r="G806" s="37"/>
      <c r="H806" s="17">
        <f t="shared" si="109"/>
        <v>0</v>
      </c>
      <c r="I806" s="7">
        <f>'RAW MONTHLY'!H806</f>
        <v>0</v>
      </c>
      <c r="J806" s="8">
        <f>'RAW MONTHLY'!I806</f>
        <v>0</v>
      </c>
      <c r="K806" s="235">
        <f t="shared" si="110"/>
        <v>0</v>
      </c>
      <c r="L806" s="16">
        <f t="shared" si="111"/>
        <v>0</v>
      </c>
      <c r="M806" s="16">
        <f t="shared" si="112"/>
        <v>0</v>
      </c>
      <c r="N806" s="236" t="str">
        <f t="shared" si="113"/>
        <v>0</v>
      </c>
      <c r="O806" s="16">
        <f>'RAW MONTHLY'!K806</f>
        <v>0</v>
      </c>
      <c r="P806" s="16" t="str">
        <f t="shared" si="114"/>
        <v>1</v>
      </c>
      <c r="Q806" s="241">
        <f>'RAW MONTHLY'!L806</f>
        <v>0</v>
      </c>
      <c r="R806" s="37"/>
      <c r="S806" s="242">
        <f t="shared" si="115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08"/>
        <v/>
      </c>
      <c r="D807" s="5">
        <f>'RAW MONTHLY'!E807</f>
        <v>0</v>
      </c>
      <c r="E807" s="5" t="b">
        <f t="shared" si="116"/>
        <v>0</v>
      </c>
      <c r="F807" s="37"/>
      <c r="G807" s="37"/>
      <c r="H807" s="17">
        <f t="shared" si="109"/>
        <v>0</v>
      </c>
      <c r="I807" s="7">
        <f>'RAW MONTHLY'!H807</f>
        <v>0</v>
      </c>
      <c r="J807" s="8">
        <f>'RAW MONTHLY'!I807</f>
        <v>0</v>
      </c>
      <c r="K807" s="235">
        <f t="shared" si="110"/>
        <v>0</v>
      </c>
      <c r="L807" s="16">
        <f t="shared" si="111"/>
        <v>0</v>
      </c>
      <c r="M807" s="16">
        <f t="shared" si="112"/>
        <v>0</v>
      </c>
      <c r="N807" s="236" t="str">
        <f t="shared" si="113"/>
        <v>0</v>
      </c>
      <c r="O807" s="16">
        <f>'RAW MONTHLY'!K807</f>
        <v>0</v>
      </c>
      <c r="P807" s="16" t="str">
        <f t="shared" si="114"/>
        <v>1</v>
      </c>
      <c r="Q807" s="241">
        <f>'RAW MONTHLY'!L807</f>
        <v>0</v>
      </c>
      <c r="R807" s="37"/>
      <c r="S807" s="242">
        <f t="shared" si="115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08"/>
        <v/>
      </c>
      <c r="D808" s="5">
        <f>'RAW MONTHLY'!E808</f>
        <v>0</v>
      </c>
      <c r="E808" s="5" t="b">
        <f t="shared" si="116"/>
        <v>0</v>
      </c>
      <c r="F808" s="37"/>
      <c r="G808" s="37"/>
      <c r="H808" s="17">
        <f t="shared" si="109"/>
        <v>0</v>
      </c>
      <c r="I808" s="7">
        <f>'RAW MONTHLY'!H808</f>
        <v>0</v>
      </c>
      <c r="J808" s="8">
        <f>'RAW MONTHLY'!I808</f>
        <v>0</v>
      </c>
      <c r="K808" s="235">
        <f t="shared" si="110"/>
        <v>0</v>
      </c>
      <c r="L808" s="16">
        <f t="shared" si="111"/>
        <v>0</v>
      </c>
      <c r="M808" s="16">
        <f t="shared" si="112"/>
        <v>0</v>
      </c>
      <c r="N808" s="236" t="str">
        <f t="shared" si="113"/>
        <v>0</v>
      </c>
      <c r="O808" s="16">
        <f>'RAW MONTHLY'!K808</f>
        <v>0</v>
      </c>
      <c r="P808" s="16" t="str">
        <f t="shared" si="114"/>
        <v>1</v>
      </c>
      <c r="Q808" s="241">
        <f>'RAW MONTHLY'!L808</f>
        <v>0</v>
      </c>
      <c r="R808" s="37"/>
      <c r="S808" s="242">
        <f t="shared" si="115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08"/>
        <v/>
      </c>
      <c r="D809" s="5">
        <f>'RAW MONTHLY'!E809</f>
        <v>0</v>
      </c>
      <c r="E809" s="5" t="b">
        <f t="shared" si="116"/>
        <v>0</v>
      </c>
      <c r="F809" s="37"/>
      <c r="G809" s="37"/>
      <c r="H809" s="17">
        <f t="shared" si="109"/>
        <v>0</v>
      </c>
      <c r="I809" s="7">
        <f>'RAW MONTHLY'!H809</f>
        <v>0</v>
      </c>
      <c r="J809" s="8">
        <f>'RAW MONTHLY'!I809</f>
        <v>0</v>
      </c>
      <c r="K809" s="235">
        <f t="shared" si="110"/>
        <v>0</v>
      </c>
      <c r="L809" s="16">
        <f t="shared" si="111"/>
        <v>0</v>
      </c>
      <c r="M809" s="16">
        <f t="shared" si="112"/>
        <v>0</v>
      </c>
      <c r="N809" s="236" t="str">
        <f t="shared" si="113"/>
        <v>0</v>
      </c>
      <c r="O809" s="16">
        <f>'RAW MONTHLY'!K809</f>
        <v>0</v>
      </c>
      <c r="P809" s="16" t="str">
        <f t="shared" si="114"/>
        <v>1</v>
      </c>
      <c r="Q809" s="241">
        <f>'RAW MONTHLY'!L809</f>
        <v>0</v>
      </c>
      <c r="R809" s="37"/>
      <c r="S809" s="242">
        <f t="shared" si="115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08"/>
        <v/>
      </c>
      <c r="D810" s="5">
        <f>'RAW MONTHLY'!E810</f>
        <v>0</v>
      </c>
      <c r="E810" s="5" t="b">
        <f t="shared" si="116"/>
        <v>0</v>
      </c>
      <c r="F810" s="37"/>
      <c r="G810" s="37"/>
      <c r="H810" s="17">
        <f t="shared" si="109"/>
        <v>0</v>
      </c>
      <c r="I810" s="7">
        <f>'RAW MONTHLY'!H810</f>
        <v>0</v>
      </c>
      <c r="J810" s="8">
        <f>'RAW MONTHLY'!I810</f>
        <v>0</v>
      </c>
      <c r="K810" s="235">
        <f t="shared" si="110"/>
        <v>0</v>
      </c>
      <c r="L810" s="16">
        <f t="shared" si="111"/>
        <v>0</v>
      </c>
      <c r="M810" s="16">
        <f t="shared" si="112"/>
        <v>0</v>
      </c>
      <c r="N810" s="236" t="str">
        <f t="shared" si="113"/>
        <v>0</v>
      </c>
      <c r="O810" s="16">
        <f>'RAW MONTHLY'!K810</f>
        <v>0</v>
      </c>
      <c r="P810" s="16" t="str">
        <f t="shared" si="114"/>
        <v>1</v>
      </c>
      <c r="Q810" s="241">
        <f>'RAW MONTHLY'!L810</f>
        <v>0</v>
      </c>
      <c r="R810" s="37"/>
      <c r="S810" s="242">
        <f t="shared" si="115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08"/>
        <v/>
      </c>
      <c r="D811" s="5">
        <f>'RAW MONTHLY'!E811</f>
        <v>0</v>
      </c>
      <c r="E811" s="5" t="b">
        <f t="shared" si="116"/>
        <v>0</v>
      </c>
      <c r="F811" s="37"/>
      <c r="G811" s="37"/>
      <c r="H811" s="17">
        <f t="shared" si="109"/>
        <v>0</v>
      </c>
      <c r="I811" s="7">
        <f>'RAW MONTHLY'!H811</f>
        <v>0</v>
      </c>
      <c r="J811" s="8">
        <f>'RAW MONTHLY'!I811</f>
        <v>0</v>
      </c>
      <c r="K811" s="235">
        <f t="shared" si="110"/>
        <v>0</v>
      </c>
      <c r="L811" s="16">
        <f t="shared" si="111"/>
        <v>0</v>
      </c>
      <c r="M811" s="16">
        <f t="shared" si="112"/>
        <v>0</v>
      </c>
      <c r="N811" s="236" t="str">
        <f t="shared" si="113"/>
        <v>0</v>
      </c>
      <c r="O811" s="16">
        <f>'RAW MONTHLY'!K811</f>
        <v>0</v>
      </c>
      <c r="P811" s="16" t="str">
        <f t="shared" si="114"/>
        <v>1</v>
      </c>
      <c r="Q811" s="241">
        <f>'RAW MONTHLY'!L811</f>
        <v>0</v>
      </c>
      <c r="R811" s="37"/>
      <c r="S811" s="242">
        <f t="shared" si="115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08"/>
        <v/>
      </c>
      <c r="D812" s="5">
        <f>'RAW MONTHLY'!E812</f>
        <v>0</v>
      </c>
      <c r="E812" s="5" t="b">
        <f t="shared" si="116"/>
        <v>0</v>
      </c>
      <c r="F812" s="37"/>
      <c r="G812" s="37"/>
      <c r="H812" s="17">
        <f t="shared" si="109"/>
        <v>0</v>
      </c>
      <c r="I812" s="7">
        <f>'RAW MONTHLY'!H812</f>
        <v>0</v>
      </c>
      <c r="J812" s="8">
        <f>'RAW MONTHLY'!I812</f>
        <v>0</v>
      </c>
      <c r="K812" s="235">
        <f t="shared" si="110"/>
        <v>0</v>
      </c>
      <c r="L812" s="16">
        <f t="shared" si="111"/>
        <v>0</v>
      </c>
      <c r="M812" s="16">
        <f t="shared" si="112"/>
        <v>0</v>
      </c>
      <c r="N812" s="236" t="str">
        <f t="shared" si="113"/>
        <v>0</v>
      </c>
      <c r="O812" s="16">
        <f>'RAW MONTHLY'!K812</f>
        <v>0</v>
      </c>
      <c r="P812" s="16" t="str">
        <f t="shared" si="114"/>
        <v>1</v>
      </c>
      <c r="Q812" s="241">
        <f>'RAW MONTHLY'!L812</f>
        <v>0</v>
      </c>
      <c r="R812" s="37"/>
      <c r="S812" s="242">
        <f t="shared" si="115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08"/>
        <v/>
      </c>
      <c r="D813" s="5">
        <f>'RAW MONTHLY'!E813</f>
        <v>0</v>
      </c>
      <c r="E813" s="5" t="b">
        <f t="shared" si="116"/>
        <v>0</v>
      </c>
      <c r="F813" s="37"/>
      <c r="G813" s="37"/>
      <c r="H813" s="17">
        <f t="shared" si="109"/>
        <v>0</v>
      </c>
      <c r="I813" s="7">
        <f>'RAW MONTHLY'!H813</f>
        <v>0</v>
      </c>
      <c r="J813" s="8">
        <f>'RAW MONTHLY'!I813</f>
        <v>0</v>
      </c>
      <c r="K813" s="235">
        <f t="shared" si="110"/>
        <v>0</v>
      </c>
      <c r="L813" s="16">
        <f t="shared" si="111"/>
        <v>0</v>
      </c>
      <c r="M813" s="16">
        <f t="shared" si="112"/>
        <v>0</v>
      </c>
      <c r="N813" s="236" t="str">
        <f t="shared" si="113"/>
        <v>0</v>
      </c>
      <c r="O813" s="16">
        <f>'RAW MONTHLY'!K813</f>
        <v>0</v>
      </c>
      <c r="P813" s="16" t="str">
        <f t="shared" si="114"/>
        <v>1</v>
      </c>
      <c r="Q813" s="241">
        <f>'RAW MONTHLY'!L813</f>
        <v>0</v>
      </c>
      <c r="R813" s="37"/>
      <c r="S813" s="242">
        <f t="shared" si="115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08"/>
        <v/>
      </c>
      <c r="D814" s="5">
        <f>'RAW MONTHLY'!E814</f>
        <v>0</v>
      </c>
      <c r="E814" s="5" t="b">
        <f t="shared" si="116"/>
        <v>0</v>
      </c>
      <c r="F814" s="37"/>
      <c r="G814" s="37"/>
      <c r="H814" s="17">
        <f t="shared" si="109"/>
        <v>0</v>
      </c>
      <c r="I814" s="7">
        <f>'RAW MONTHLY'!H814</f>
        <v>0</v>
      </c>
      <c r="J814" s="8">
        <f>'RAW MONTHLY'!I814</f>
        <v>0</v>
      </c>
      <c r="K814" s="235">
        <f t="shared" si="110"/>
        <v>0</v>
      </c>
      <c r="L814" s="16">
        <f t="shared" si="111"/>
        <v>0</v>
      </c>
      <c r="M814" s="16">
        <f t="shared" si="112"/>
        <v>0</v>
      </c>
      <c r="N814" s="236" t="str">
        <f t="shared" si="113"/>
        <v>0</v>
      </c>
      <c r="O814" s="16">
        <f>'RAW MONTHLY'!K814</f>
        <v>0</v>
      </c>
      <c r="P814" s="16" t="str">
        <f t="shared" si="114"/>
        <v>1</v>
      </c>
      <c r="Q814" s="241">
        <f>'RAW MONTHLY'!L814</f>
        <v>0</v>
      </c>
      <c r="R814" s="37"/>
      <c r="S814" s="242">
        <f t="shared" si="115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08"/>
        <v/>
      </c>
      <c r="D815" s="5">
        <f>'RAW MONTHLY'!E815</f>
        <v>0</v>
      </c>
      <c r="E815" s="5" t="b">
        <f t="shared" si="116"/>
        <v>0</v>
      </c>
      <c r="F815" s="37"/>
      <c r="G815" s="37"/>
      <c r="H815" s="17">
        <f t="shared" si="109"/>
        <v>0</v>
      </c>
      <c r="I815" s="7">
        <f>'RAW MONTHLY'!H815</f>
        <v>0</v>
      </c>
      <c r="J815" s="8">
        <f>'RAW MONTHLY'!I815</f>
        <v>0</v>
      </c>
      <c r="K815" s="235">
        <f t="shared" si="110"/>
        <v>0</v>
      </c>
      <c r="L815" s="16">
        <f t="shared" si="111"/>
        <v>0</v>
      </c>
      <c r="M815" s="16">
        <f t="shared" si="112"/>
        <v>0</v>
      </c>
      <c r="N815" s="236" t="str">
        <f t="shared" si="113"/>
        <v>0</v>
      </c>
      <c r="O815" s="16">
        <f>'RAW MONTHLY'!K815</f>
        <v>0</v>
      </c>
      <c r="P815" s="16" t="str">
        <f t="shared" si="114"/>
        <v>1</v>
      </c>
      <c r="Q815" s="241">
        <f>'RAW MONTHLY'!L815</f>
        <v>0</v>
      </c>
      <c r="R815" s="37"/>
      <c r="S815" s="242">
        <f t="shared" si="115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08"/>
        <v/>
      </c>
      <c r="D816" s="5">
        <f>'RAW MONTHLY'!E816</f>
        <v>0</v>
      </c>
      <c r="E816" s="5" t="b">
        <f t="shared" si="116"/>
        <v>0</v>
      </c>
      <c r="F816" s="37"/>
      <c r="G816" s="37"/>
      <c r="H816" s="17">
        <f t="shared" si="109"/>
        <v>0</v>
      </c>
      <c r="I816" s="7">
        <f>'RAW MONTHLY'!H816</f>
        <v>0</v>
      </c>
      <c r="J816" s="8">
        <f>'RAW MONTHLY'!I816</f>
        <v>0</v>
      </c>
      <c r="K816" s="235">
        <f t="shared" si="110"/>
        <v>0</v>
      </c>
      <c r="L816" s="16">
        <f t="shared" si="111"/>
        <v>0</v>
      </c>
      <c r="M816" s="16">
        <f t="shared" si="112"/>
        <v>0</v>
      </c>
      <c r="N816" s="236" t="str">
        <f t="shared" si="113"/>
        <v>0</v>
      </c>
      <c r="O816" s="16">
        <f>'RAW MONTHLY'!K816</f>
        <v>0</v>
      </c>
      <c r="P816" s="16" t="str">
        <f t="shared" si="114"/>
        <v>1</v>
      </c>
      <c r="Q816" s="241">
        <f>'RAW MONTHLY'!L816</f>
        <v>0</v>
      </c>
      <c r="R816" s="37"/>
      <c r="S816" s="242">
        <f t="shared" si="115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08"/>
        <v/>
      </c>
      <c r="D817" s="5">
        <f>'RAW MONTHLY'!E817</f>
        <v>0</v>
      </c>
      <c r="E817" s="5" t="b">
        <f t="shared" si="116"/>
        <v>0</v>
      </c>
      <c r="F817" s="37"/>
      <c r="G817" s="37"/>
      <c r="H817" s="17">
        <f t="shared" si="109"/>
        <v>0</v>
      </c>
      <c r="I817" s="7">
        <f>'RAW MONTHLY'!H817</f>
        <v>0</v>
      </c>
      <c r="J817" s="8">
        <f>'RAW MONTHLY'!I817</f>
        <v>0</v>
      </c>
      <c r="K817" s="235">
        <f t="shared" si="110"/>
        <v>0</v>
      </c>
      <c r="L817" s="16">
        <f t="shared" si="111"/>
        <v>0</v>
      </c>
      <c r="M817" s="16">
        <f t="shared" si="112"/>
        <v>0</v>
      </c>
      <c r="N817" s="236" t="str">
        <f t="shared" si="113"/>
        <v>0</v>
      </c>
      <c r="O817" s="16">
        <f>'RAW MONTHLY'!K817</f>
        <v>0</v>
      </c>
      <c r="P817" s="16" t="str">
        <f t="shared" si="114"/>
        <v>1</v>
      </c>
      <c r="Q817" s="241">
        <f>'RAW MONTHLY'!L817</f>
        <v>0</v>
      </c>
      <c r="R817" s="37"/>
      <c r="S817" s="242">
        <f t="shared" si="115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08"/>
        <v/>
      </c>
      <c r="D818" s="5">
        <f>'RAW MONTHLY'!E818</f>
        <v>0</v>
      </c>
      <c r="E818" s="5" t="b">
        <f t="shared" si="116"/>
        <v>0</v>
      </c>
      <c r="F818" s="37"/>
      <c r="G818" s="37"/>
      <c r="H818" s="17">
        <f t="shared" si="109"/>
        <v>0</v>
      </c>
      <c r="I818" s="7">
        <f>'RAW MONTHLY'!H818</f>
        <v>0</v>
      </c>
      <c r="J818" s="8">
        <f>'RAW MONTHLY'!I818</f>
        <v>0</v>
      </c>
      <c r="K818" s="235">
        <f t="shared" si="110"/>
        <v>0</v>
      </c>
      <c r="L818" s="16">
        <f t="shared" si="111"/>
        <v>0</v>
      </c>
      <c r="M818" s="16">
        <f t="shared" si="112"/>
        <v>0</v>
      </c>
      <c r="N818" s="236" t="str">
        <f t="shared" si="113"/>
        <v>0</v>
      </c>
      <c r="O818" s="16">
        <f>'RAW MONTHLY'!K818</f>
        <v>0</v>
      </c>
      <c r="P818" s="16" t="str">
        <f t="shared" si="114"/>
        <v>1</v>
      </c>
      <c r="Q818" s="241">
        <f>'RAW MONTHLY'!L818</f>
        <v>0</v>
      </c>
      <c r="R818" s="37"/>
      <c r="S818" s="242">
        <f t="shared" si="115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08"/>
        <v/>
      </c>
      <c r="D819" s="5">
        <f>'RAW MONTHLY'!E819</f>
        <v>0</v>
      </c>
      <c r="E819" s="5" t="b">
        <f t="shared" si="116"/>
        <v>0</v>
      </c>
      <c r="F819" s="37"/>
      <c r="G819" s="37"/>
      <c r="H819" s="17">
        <f t="shared" si="109"/>
        <v>0</v>
      </c>
      <c r="I819" s="7">
        <f>'RAW MONTHLY'!H819</f>
        <v>0</v>
      </c>
      <c r="J819" s="8">
        <f>'RAW MONTHLY'!I819</f>
        <v>0</v>
      </c>
      <c r="K819" s="235">
        <f t="shared" si="110"/>
        <v>0</v>
      </c>
      <c r="L819" s="16">
        <f t="shared" si="111"/>
        <v>0</v>
      </c>
      <c r="M819" s="16">
        <f t="shared" si="112"/>
        <v>0</v>
      </c>
      <c r="N819" s="236" t="str">
        <f t="shared" si="113"/>
        <v>0</v>
      </c>
      <c r="O819" s="16">
        <f>'RAW MONTHLY'!K819</f>
        <v>0</v>
      </c>
      <c r="P819" s="16" t="str">
        <f t="shared" si="114"/>
        <v>1</v>
      </c>
      <c r="Q819" s="241">
        <f>'RAW MONTHLY'!L819</f>
        <v>0</v>
      </c>
      <c r="R819" s="37"/>
      <c r="S819" s="242">
        <f t="shared" si="115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08"/>
        <v/>
      </c>
      <c r="D820" s="5">
        <f>'RAW MONTHLY'!E820</f>
        <v>0</v>
      </c>
      <c r="E820" s="5" t="b">
        <f t="shared" si="116"/>
        <v>0</v>
      </c>
      <c r="F820" s="37"/>
      <c r="G820" s="37"/>
      <c r="H820" s="17">
        <f t="shared" si="109"/>
        <v>0</v>
      </c>
      <c r="I820" s="7">
        <f>'RAW MONTHLY'!H820</f>
        <v>0</v>
      </c>
      <c r="J820" s="8">
        <f>'RAW MONTHLY'!I820</f>
        <v>0</v>
      </c>
      <c r="K820" s="235">
        <f t="shared" si="110"/>
        <v>0</v>
      </c>
      <c r="L820" s="16">
        <f t="shared" si="111"/>
        <v>0</v>
      </c>
      <c r="M820" s="16">
        <f t="shared" si="112"/>
        <v>0</v>
      </c>
      <c r="N820" s="236" t="str">
        <f t="shared" si="113"/>
        <v>0</v>
      </c>
      <c r="O820" s="16">
        <f>'RAW MONTHLY'!K820</f>
        <v>0</v>
      </c>
      <c r="P820" s="16" t="str">
        <f t="shared" si="114"/>
        <v>1</v>
      </c>
      <c r="Q820" s="241">
        <f>'RAW MONTHLY'!L820</f>
        <v>0</v>
      </c>
      <c r="R820" s="37"/>
      <c r="S820" s="242">
        <f t="shared" si="115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08"/>
        <v/>
      </c>
      <c r="D821" s="5">
        <f>'RAW MONTHLY'!E821</f>
        <v>0</v>
      </c>
      <c r="E821" s="5" t="b">
        <f t="shared" si="116"/>
        <v>0</v>
      </c>
      <c r="F821" s="37"/>
      <c r="G821" s="37"/>
      <c r="H821" s="17">
        <f t="shared" si="109"/>
        <v>0</v>
      </c>
      <c r="I821" s="7">
        <f>'RAW MONTHLY'!H821</f>
        <v>0</v>
      </c>
      <c r="J821" s="8">
        <f>'RAW MONTHLY'!I821</f>
        <v>0</v>
      </c>
      <c r="K821" s="235">
        <f t="shared" si="110"/>
        <v>0</v>
      </c>
      <c r="L821" s="16">
        <f t="shared" si="111"/>
        <v>0</v>
      </c>
      <c r="M821" s="16">
        <f t="shared" si="112"/>
        <v>0</v>
      </c>
      <c r="N821" s="236" t="str">
        <f t="shared" si="113"/>
        <v>0</v>
      </c>
      <c r="O821" s="16">
        <f>'RAW MONTHLY'!K821</f>
        <v>0</v>
      </c>
      <c r="P821" s="16" t="str">
        <f t="shared" si="114"/>
        <v>1</v>
      </c>
      <c r="Q821" s="241">
        <f>'RAW MONTHLY'!L821</f>
        <v>0</v>
      </c>
      <c r="R821" s="37"/>
      <c r="S821" s="242">
        <f t="shared" si="115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08"/>
        <v/>
      </c>
      <c r="D822" s="5">
        <f>'RAW MONTHLY'!E822</f>
        <v>0</v>
      </c>
      <c r="E822" s="5" t="b">
        <f t="shared" si="116"/>
        <v>0</v>
      </c>
      <c r="F822" s="37"/>
      <c r="G822" s="37"/>
      <c r="H822" s="17">
        <f t="shared" si="109"/>
        <v>0</v>
      </c>
      <c r="I822" s="7">
        <f>'RAW MONTHLY'!H822</f>
        <v>0</v>
      </c>
      <c r="J822" s="8">
        <f>'RAW MONTHLY'!I822</f>
        <v>0</v>
      </c>
      <c r="K822" s="235">
        <f t="shared" si="110"/>
        <v>0</v>
      </c>
      <c r="L822" s="16">
        <f t="shared" si="111"/>
        <v>0</v>
      </c>
      <c r="M822" s="16">
        <f t="shared" si="112"/>
        <v>0</v>
      </c>
      <c r="N822" s="236" t="str">
        <f t="shared" si="113"/>
        <v>0</v>
      </c>
      <c r="O822" s="16">
        <f>'RAW MONTHLY'!K822</f>
        <v>0</v>
      </c>
      <c r="P822" s="16" t="str">
        <f t="shared" si="114"/>
        <v>1</v>
      </c>
      <c r="Q822" s="241">
        <f>'RAW MONTHLY'!L822</f>
        <v>0</v>
      </c>
      <c r="R822" s="37"/>
      <c r="S822" s="242">
        <f t="shared" si="115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08"/>
        <v/>
      </c>
      <c r="D823" s="5">
        <f>'RAW MONTHLY'!E823</f>
        <v>0</v>
      </c>
      <c r="E823" s="5" t="b">
        <f t="shared" si="116"/>
        <v>0</v>
      </c>
      <c r="F823" s="37"/>
      <c r="G823" s="37"/>
      <c r="H823" s="17">
        <f t="shared" si="109"/>
        <v>0</v>
      </c>
      <c r="I823" s="7">
        <f>'RAW MONTHLY'!H823</f>
        <v>0</v>
      </c>
      <c r="J823" s="8">
        <f>'RAW MONTHLY'!I823</f>
        <v>0</v>
      </c>
      <c r="K823" s="235">
        <f t="shared" si="110"/>
        <v>0</v>
      </c>
      <c r="L823" s="16">
        <f t="shared" si="111"/>
        <v>0</v>
      </c>
      <c r="M823" s="16">
        <f t="shared" si="112"/>
        <v>0</v>
      </c>
      <c r="N823" s="236" t="str">
        <f t="shared" si="113"/>
        <v>0</v>
      </c>
      <c r="O823" s="16">
        <f>'RAW MONTHLY'!K823</f>
        <v>0</v>
      </c>
      <c r="P823" s="16" t="str">
        <f t="shared" si="114"/>
        <v>1</v>
      </c>
      <c r="Q823" s="241">
        <f>'RAW MONTHLY'!L823</f>
        <v>0</v>
      </c>
      <c r="R823" s="37"/>
      <c r="S823" s="242">
        <f t="shared" si="115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08"/>
        <v/>
      </c>
      <c r="D824" s="5">
        <f>'RAW MONTHLY'!E824</f>
        <v>0</v>
      </c>
      <c r="E824" s="5" t="b">
        <f t="shared" si="116"/>
        <v>0</v>
      </c>
      <c r="F824" s="37"/>
      <c r="G824" s="37"/>
      <c r="H824" s="17">
        <f t="shared" si="109"/>
        <v>0</v>
      </c>
      <c r="I824" s="7">
        <f>'RAW MONTHLY'!H824</f>
        <v>0</v>
      </c>
      <c r="J824" s="8">
        <f>'RAW MONTHLY'!I824</f>
        <v>0</v>
      </c>
      <c r="K824" s="235">
        <f t="shared" si="110"/>
        <v>0</v>
      </c>
      <c r="L824" s="16">
        <f t="shared" si="111"/>
        <v>0</v>
      </c>
      <c r="M824" s="16">
        <f t="shared" si="112"/>
        <v>0</v>
      </c>
      <c r="N824" s="236" t="str">
        <f t="shared" si="113"/>
        <v>0</v>
      </c>
      <c r="O824" s="16">
        <f>'RAW MONTHLY'!K824</f>
        <v>0</v>
      </c>
      <c r="P824" s="16" t="str">
        <f t="shared" si="114"/>
        <v>1</v>
      </c>
      <c r="Q824" s="241">
        <f>'RAW MONTHLY'!L824</f>
        <v>0</v>
      </c>
      <c r="R824" s="37"/>
      <c r="S824" s="242">
        <f t="shared" si="115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08"/>
        <v/>
      </c>
      <c r="D825" s="5">
        <f>'RAW MONTHLY'!E825</f>
        <v>0</v>
      </c>
      <c r="E825" s="5" t="b">
        <f t="shared" si="116"/>
        <v>0</v>
      </c>
      <c r="F825" s="37"/>
      <c r="G825" s="37"/>
      <c r="H825" s="17">
        <f t="shared" si="109"/>
        <v>0</v>
      </c>
      <c r="I825" s="7">
        <f>'RAW MONTHLY'!H825</f>
        <v>0</v>
      </c>
      <c r="J825" s="8">
        <f>'RAW MONTHLY'!I825</f>
        <v>0</v>
      </c>
      <c r="K825" s="235">
        <f t="shared" si="110"/>
        <v>0</v>
      </c>
      <c r="L825" s="16">
        <f t="shared" si="111"/>
        <v>0</v>
      </c>
      <c r="M825" s="16">
        <f t="shared" si="112"/>
        <v>0</v>
      </c>
      <c r="N825" s="236" t="str">
        <f t="shared" si="113"/>
        <v>0</v>
      </c>
      <c r="O825" s="16">
        <f>'RAW MONTHLY'!K825</f>
        <v>0</v>
      </c>
      <c r="P825" s="16" t="str">
        <f t="shared" si="114"/>
        <v>1</v>
      </c>
      <c r="Q825" s="241">
        <f>'RAW MONTHLY'!L825</f>
        <v>0</v>
      </c>
      <c r="R825" s="37"/>
      <c r="S825" s="242">
        <f t="shared" si="115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08"/>
        <v/>
      </c>
      <c r="D826" s="5">
        <f>'RAW MONTHLY'!E826</f>
        <v>0</v>
      </c>
      <c r="E826" s="5" t="b">
        <f t="shared" si="116"/>
        <v>0</v>
      </c>
      <c r="F826" s="37"/>
      <c r="G826" s="37"/>
      <c r="H826" s="17">
        <f t="shared" si="109"/>
        <v>0</v>
      </c>
      <c r="I826" s="7">
        <f>'RAW MONTHLY'!H826</f>
        <v>0</v>
      </c>
      <c r="J826" s="8">
        <f>'RAW MONTHLY'!I826</f>
        <v>0</v>
      </c>
      <c r="K826" s="235">
        <f t="shared" si="110"/>
        <v>0</v>
      </c>
      <c r="L826" s="16">
        <f t="shared" si="111"/>
        <v>0</v>
      </c>
      <c r="M826" s="16">
        <f t="shared" si="112"/>
        <v>0</v>
      </c>
      <c r="N826" s="236" t="str">
        <f t="shared" si="113"/>
        <v>0</v>
      </c>
      <c r="O826" s="16">
        <f>'RAW MONTHLY'!K826</f>
        <v>0</v>
      </c>
      <c r="P826" s="16" t="str">
        <f t="shared" si="114"/>
        <v>1</v>
      </c>
      <c r="Q826" s="241">
        <f>'RAW MONTHLY'!L826</f>
        <v>0</v>
      </c>
      <c r="R826" s="37"/>
      <c r="S826" s="242">
        <f t="shared" si="115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08"/>
        <v/>
      </c>
      <c r="D827" s="5">
        <f>'RAW MONTHLY'!E827</f>
        <v>0</v>
      </c>
      <c r="E827" s="5" t="b">
        <f t="shared" si="116"/>
        <v>0</v>
      </c>
      <c r="F827" s="37"/>
      <c r="G827" s="37"/>
      <c r="H827" s="17">
        <f t="shared" si="109"/>
        <v>0</v>
      </c>
      <c r="I827" s="7">
        <f>'RAW MONTHLY'!H827</f>
        <v>0</v>
      </c>
      <c r="J827" s="8">
        <f>'RAW MONTHLY'!I827</f>
        <v>0</v>
      </c>
      <c r="K827" s="235">
        <f t="shared" si="110"/>
        <v>0</v>
      </c>
      <c r="L827" s="16">
        <f t="shared" si="111"/>
        <v>0</v>
      </c>
      <c r="M827" s="16">
        <f t="shared" si="112"/>
        <v>0</v>
      </c>
      <c r="N827" s="236" t="str">
        <f t="shared" si="113"/>
        <v>0</v>
      </c>
      <c r="O827" s="16">
        <f>'RAW MONTHLY'!K827</f>
        <v>0</v>
      </c>
      <c r="P827" s="16" t="str">
        <f t="shared" si="114"/>
        <v>1</v>
      </c>
      <c r="Q827" s="241">
        <f>'RAW MONTHLY'!L827</f>
        <v>0</v>
      </c>
      <c r="R827" s="37"/>
      <c r="S827" s="242">
        <f t="shared" si="115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08"/>
        <v/>
      </c>
      <c r="D828" s="5">
        <f>'RAW MONTHLY'!E828</f>
        <v>0</v>
      </c>
      <c r="E828" s="5" t="b">
        <f t="shared" si="116"/>
        <v>0</v>
      </c>
      <c r="F828" s="37"/>
      <c r="G828" s="37"/>
      <c r="H828" s="17">
        <f t="shared" si="109"/>
        <v>0</v>
      </c>
      <c r="I828" s="7">
        <f>'RAW MONTHLY'!H828</f>
        <v>0</v>
      </c>
      <c r="J828" s="8">
        <f>'RAW MONTHLY'!I828</f>
        <v>0</v>
      </c>
      <c r="K828" s="235">
        <f t="shared" si="110"/>
        <v>0</v>
      </c>
      <c r="L828" s="16">
        <f t="shared" si="111"/>
        <v>0</v>
      </c>
      <c r="M828" s="16">
        <f t="shared" si="112"/>
        <v>0</v>
      </c>
      <c r="N828" s="236" t="str">
        <f t="shared" si="113"/>
        <v>0</v>
      </c>
      <c r="O828" s="16">
        <f>'RAW MONTHLY'!K828</f>
        <v>0</v>
      </c>
      <c r="P828" s="16" t="str">
        <f t="shared" si="114"/>
        <v>1</v>
      </c>
      <c r="Q828" s="241">
        <f>'RAW MONTHLY'!L828</f>
        <v>0</v>
      </c>
      <c r="R828" s="37"/>
      <c r="S828" s="242">
        <f t="shared" si="115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08"/>
        <v/>
      </c>
      <c r="D829" s="5">
        <f>'RAW MONTHLY'!E829</f>
        <v>0</v>
      </c>
      <c r="E829" s="5" t="b">
        <f t="shared" si="116"/>
        <v>0</v>
      </c>
      <c r="F829" s="37"/>
      <c r="G829" s="37"/>
      <c r="H829" s="17">
        <f t="shared" si="109"/>
        <v>0</v>
      </c>
      <c r="I829" s="7">
        <f>'RAW MONTHLY'!H829</f>
        <v>0</v>
      </c>
      <c r="J829" s="8">
        <f>'RAW MONTHLY'!I829</f>
        <v>0</v>
      </c>
      <c r="K829" s="235">
        <f t="shared" si="110"/>
        <v>0</v>
      </c>
      <c r="L829" s="16">
        <f t="shared" si="111"/>
        <v>0</v>
      </c>
      <c r="M829" s="16">
        <f t="shared" si="112"/>
        <v>0</v>
      </c>
      <c r="N829" s="236" t="str">
        <f t="shared" si="113"/>
        <v>0</v>
      </c>
      <c r="O829" s="16">
        <f>'RAW MONTHLY'!K829</f>
        <v>0</v>
      </c>
      <c r="P829" s="16" t="str">
        <f t="shared" si="114"/>
        <v>1</v>
      </c>
      <c r="Q829" s="241">
        <f>'RAW MONTHLY'!L829</f>
        <v>0</v>
      </c>
      <c r="R829" s="37"/>
      <c r="S829" s="242">
        <f t="shared" si="115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08"/>
        <v/>
      </c>
      <c r="D830" s="5">
        <f>'RAW MONTHLY'!E830</f>
        <v>0</v>
      </c>
      <c r="E830" s="5" t="b">
        <f t="shared" si="116"/>
        <v>0</v>
      </c>
      <c r="F830" s="37"/>
      <c r="G830" s="37"/>
      <c r="H830" s="17">
        <f t="shared" si="109"/>
        <v>0</v>
      </c>
      <c r="I830" s="7">
        <f>'RAW MONTHLY'!H830</f>
        <v>0</v>
      </c>
      <c r="J830" s="8">
        <f>'RAW MONTHLY'!I830</f>
        <v>0</v>
      </c>
      <c r="K830" s="235">
        <f t="shared" si="110"/>
        <v>0</v>
      </c>
      <c r="L830" s="16">
        <f t="shared" si="111"/>
        <v>0</v>
      </c>
      <c r="M830" s="16">
        <f t="shared" si="112"/>
        <v>0</v>
      </c>
      <c r="N830" s="236" t="str">
        <f t="shared" si="113"/>
        <v>0</v>
      </c>
      <c r="O830" s="16">
        <f>'RAW MONTHLY'!K830</f>
        <v>0</v>
      </c>
      <c r="P830" s="16" t="str">
        <f t="shared" si="114"/>
        <v>1</v>
      </c>
      <c r="Q830" s="241">
        <f>'RAW MONTHLY'!L830</f>
        <v>0</v>
      </c>
      <c r="R830" s="37"/>
      <c r="S830" s="242">
        <f t="shared" si="115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08"/>
        <v/>
      </c>
      <c r="D831" s="5">
        <f>'RAW MONTHLY'!E831</f>
        <v>0</v>
      </c>
      <c r="E831" s="5" t="b">
        <f t="shared" si="116"/>
        <v>0</v>
      </c>
      <c r="F831" s="37"/>
      <c r="G831" s="37"/>
      <c r="H831" s="17">
        <f t="shared" si="109"/>
        <v>0</v>
      </c>
      <c r="I831" s="7">
        <f>'RAW MONTHLY'!H831</f>
        <v>0</v>
      </c>
      <c r="J831" s="8">
        <f>'RAW MONTHLY'!I831</f>
        <v>0</v>
      </c>
      <c r="K831" s="235">
        <f t="shared" si="110"/>
        <v>0</v>
      </c>
      <c r="L831" s="16">
        <f t="shared" si="111"/>
        <v>0</v>
      </c>
      <c r="M831" s="16">
        <f t="shared" si="112"/>
        <v>0</v>
      </c>
      <c r="N831" s="236" t="str">
        <f t="shared" si="113"/>
        <v>0</v>
      </c>
      <c r="O831" s="16">
        <f>'RAW MONTHLY'!K831</f>
        <v>0</v>
      </c>
      <c r="P831" s="16" t="str">
        <f t="shared" si="114"/>
        <v>1</v>
      </c>
      <c r="Q831" s="241">
        <f>'RAW MONTHLY'!L831</f>
        <v>0</v>
      </c>
      <c r="R831" s="37"/>
      <c r="S831" s="242">
        <f t="shared" si="115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08"/>
        <v/>
      </c>
      <c r="D832" s="5">
        <f>'RAW MONTHLY'!E832</f>
        <v>0</v>
      </c>
      <c r="E832" s="5" t="b">
        <f t="shared" si="116"/>
        <v>0</v>
      </c>
      <c r="F832" s="37"/>
      <c r="G832" s="37"/>
      <c r="H832" s="17">
        <f t="shared" si="109"/>
        <v>0</v>
      </c>
      <c r="I832" s="7">
        <f>'RAW MONTHLY'!H832</f>
        <v>0</v>
      </c>
      <c r="J832" s="8">
        <f>'RAW MONTHLY'!I832</f>
        <v>0</v>
      </c>
      <c r="K832" s="235">
        <f t="shared" si="110"/>
        <v>0</v>
      </c>
      <c r="L832" s="16">
        <f t="shared" si="111"/>
        <v>0</v>
      </c>
      <c r="M832" s="16">
        <f t="shared" si="112"/>
        <v>0</v>
      </c>
      <c r="N832" s="236" t="str">
        <f t="shared" si="113"/>
        <v>0</v>
      </c>
      <c r="O832" s="16">
        <f>'RAW MONTHLY'!K832</f>
        <v>0</v>
      </c>
      <c r="P832" s="16" t="str">
        <f t="shared" si="114"/>
        <v>1</v>
      </c>
      <c r="Q832" s="241">
        <f>'RAW MONTHLY'!L832</f>
        <v>0</v>
      </c>
      <c r="R832" s="37"/>
      <c r="S832" s="242">
        <f t="shared" si="115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08"/>
        <v/>
      </c>
      <c r="D833" s="5">
        <f>'RAW MONTHLY'!E833</f>
        <v>0</v>
      </c>
      <c r="E833" s="5" t="b">
        <f t="shared" si="116"/>
        <v>0</v>
      </c>
      <c r="F833" s="37"/>
      <c r="G833" s="37"/>
      <c r="H833" s="17">
        <f t="shared" si="109"/>
        <v>0</v>
      </c>
      <c r="I833" s="7">
        <f>'RAW MONTHLY'!H833</f>
        <v>0</v>
      </c>
      <c r="J833" s="8">
        <f>'RAW MONTHLY'!I833</f>
        <v>0</v>
      </c>
      <c r="K833" s="235">
        <f t="shared" si="110"/>
        <v>0</v>
      </c>
      <c r="L833" s="16">
        <f t="shared" si="111"/>
        <v>0</v>
      </c>
      <c r="M833" s="16">
        <f t="shared" si="112"/>
        <v>0</v>
      </c>
      <c r="N833" s="236" t="str">
        <f t="shared" si="113"/>
        <v>0</v>
      </c>
      <c r="O833" s="16">
        <f>'RAW MONTHLY'!K833</f>
        <v>0</v>
      </c>
      <c r="P833" s="16" t="str">
        <f t="shared" si="114"/>
        <v>1</v>
      </c>
      <c r="Q833" s="241">
        <f>'RAW MONTHLY'!L833</f>
        <v>0</v>
      </c>
      <c r="R833" s="37"/>
      <c r="S833" s="242">
        <f t="shared" si="115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08"/>
        <v/>
      </c>
      <c r="D834" s="5">
        <f>'RAW MONTHLY'!E834</f>
        <v>0</v>
      </c>
      <c r="E834" s="5" t="b">
        <f t="shared" si="116"/>
        <v>0</v>
      </c>
      <c r="F834" s="37"/>
      <c r="G834" s="37"/>
      <c r="H834" s="17">
        <f t="shared" si="109"/>
        <v>0</v>
      </c>
      <c r="I834" s="7">
        <f>'RAW MONTHLY'!H834</f>
        <v>0</v>
      </c>
      <c r="J834" s="8">
        <f>'RAW MONTHLY'!I834</f>
        <v>0</v>
      </c>
      <c r="K834" s="235">
        <f t="shared" si="110"/>
        <v>0</v>
      </c>
      <c r="L834" s="16">
        <f t="shared" si="111"/>
        <v>0</v>
      </c>
      <c r="M834" s="16">
        <f t="shared" si="112"/>
        <v>0</v>
      </c>
      <c r="N834" s="236" t="str">
        <f t="shared" si="113"/>
        <v>0</v>
      </c>
      <c r="O834" s="16">
        <f>'RAW MONTHLY'!K834</f>
        <v>0</v>
      </c>
      <c r="P834" s="16" t="str">
        <f t="shared" si="114"/>
        <v>1</v>
      </c>
      <c r="Q834" s="241">
        <f>'RAW MONTHLY'!L834</f>
        <v>0</v>
      </c>
      <c r="R834" s="37"/>
      <c r="S834" s="242">
        <f t="shared" si="115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08"/>
        <v/>
      </c>
      <c r="D835" s="5">
        <f>'RAW MONTHLY'!E835</f>
        <v>0</v>
      </c>
      <c r="E835" s="5" t="b">
        <f t="shared" si="116"/>
        <v>0</v>
      </c>
      <c r="F835" s="37"/>
      <c r="G835" s="37"/>
      <c r="H835" s="17">
        <f t="shared" si="109"/>
        <v>0</v>
      </c>
      <c r="I835" s="7">
        <f>'RAW MONTHLY'!H835</f>
        <v>0</v>
      </c>
      <c r="J835" s="8">
        <f>'RAW MONTHLY'!I835</f>
        <v>0</v>
      </c>
      <c r="K835" s="235">
        <f t="shared" si="110"/>
        <v>0</v>
      </c>
      <c r="L835" s="16">
        <f t="shared" si="111"/>
        <v>0</v>
      </c>
      <c r="M835" s="16">
        <f t="shared" si="112"/>
        <v>0</v>
      </c>
      <c r="N835" s="236" t="str">
        <f t="shared" si="113"/>
        <v>0</v>
      </c>
      <c r="O835" s="16">
        <f>'RAW MONTHLY'!K835</f>
        <v>0</v>
      </c>
      <c r="P835" s="16" t="str">
        <f t="shared" si="114"/>
        <v>1</v>
      </c>
      <c r="Q835" s="241">
        <f>'RAW MONTHLY'!L835</f>
        <v>0</v>
      </c>
      <c r="R835" s="37"/>
      <c r="S835" s="242">
        <f t="shared" si="115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08"/>
        <v/>
      </c>
      <c r="D836" s="5">
        <f>'RAW MONTHLY'!E836</f>
        <v>0</v>
      </c>
      <c r="E836" s="5" t="b">
        <f t="shared" si="116"/>
        <v>0</v>
      </c>
      <c r="F836" s="37"/>
      <c r="G836" s="37"/>
      <c r="H836" s="17">
        <f t="shared" si="109"/>
        <v>0</v>
      </c>
      <c r="I836" s="7">
        <f>'RAW MONTHLY'!H836</f>
        <v>0</v>
      </c>
      <c r="J836" s="8">
        <f>'RAW MONTHLY'!I836</f>
        <v>0</v>
      </c>
      <c r="K836" s="235">
        <f t="shared" si="110"/>
        <v>0</v>
      </c>
      <c r="L836" s="16">
        <f t="shared" si="111"/>
        <v>0</v>
      </c>
      <c r="M836" s="16">
        <f t="shared" si="112"/>
        <v>0</v>
      </c>
      <c r="N836" s="236" t="str">
        <f t="shared" si="113"/>
        <v>0</v>
      </c>
      <c r="O836" s="16">
        <f>'RAW MONTHLY'!K836</f>
        <v>0</v>
      </c>
      <c r="P836" s="16" t="str">
        <f t="shared" si="114"/>
        <v>1</v>
      </c>
      <c r="Q836" s="241">
        <f>'RAW MONTHLY'!L836</f>
        <v>0</v>
      </c>
      <c r="R836" s="37"/>
      <c r="S836" s="242">
        <f t="shared" si="115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08"/>
        <v/>
      </c>
      <c r="D837" s="5">
        <f>'RAW MONTHLY'!E837</f>
        <v>0</v>
      </c>
      <c r="E837" s="5" t="b">
        <f t="shared" si="116"/>
        <v>0</v>
      </c>
      <c r="F837" s="37"/>
      <c r="G837" s="37"/>
      <c r="H837" s="17">
        <f t="shared" si="109"/>
        <v>0</v>
      </c>
      <c r="I837" s="7">
        <f>'RAW MONTHLY'!H837</f>
        <v>0</v>
      </c>
      <c r="J837" s="8">
        <f>'RAW MONTHLY'!I837</f>
        <v>0</v>
      </c>
      <c r="K837" s="235">
        <f t="shared" si="110"/>
        <v>0</v>
      </c>
      <c r="L837" s="16">
        <f t="shared" si="111"/>
        <v>0</v>
      </c>
      <c r="M837" s="16">
        <f t="shared" si="112"/>
        <v>0</v>
      </c>
      <c r="N837" s="236" t="str">
        <f t="shared" si="113"/>
        <v>0</v>
      </c>
      <c r="O837" s="16">
        <f>'RAW MONTHLY'!K837</f>
        <v>0</v>
      </c>
      <c r="P837" s="16" t="str">
        <f t="shared" si="114"/>
        <v>1</v>
      </c>
      <c r="Q837" s="241">
        <f>'RAW MONTHLY'!L837</f>
        <v>0</v>
      </c>
      <c r="R837" s="37"/>
      <c r="S837" s="242">
        <f t="shared" si="115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7">IF(H838&gt;=0.0001,"1","")</f>
        <v/>
      </c>
      <c r="D838" s="5">
        <f>'RAW MONTHLY'!E838</f>
        <v>0</v>
      </c>
      <c r="E838" s="5" t="b">
        <f t="shared" si="116"/>
        <v>0</v>
      </c>
      <c r="F838" s="37"/>
      <c r="G838" s="37"/>
      <c r="H838" s="17">
        <f t="shared" ref="H838:H901" si="118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19">J838</f>
        <v>0</v>
      </c>
      <c r="L838" s="16">
        <f t="shared" ref="L838:L901" si="120">TEXT(J838-I838,"h:mm")*24</f>
        <v>0</v>
      </c>
      <c r="M838" s="16">
        <f t="shared" ref="M838:M901" si="121">N838*1</f>
        <v>0</v>
      </c>
      <c r="N838" s="236" t="str">
        <f t="shared" ref="N838:N901" si="122">SUBSTITUTE(O838,"MW","")</f>
        <v>0</v>
      </c>
      <c r="O838" s="16">
        <f>'RAW MONTHLY'!K838</f>
        <v>0</v>
      </c>
      <c r="P838" s="16" t="str">
        <f t="shared" ref="P838:P901" si="123">IF(K838&gt;=0.99,"0","1")</f>
        <v>1</v>
      </c>
      <c r="Q838" s="241">
        <f>'RAW MONTHLY'!L838</f>
        <v>0</v>
      </c>
      <c r="R838" s="37"/>
      <c r="S838" s="242">
        <f t="shared" ref="S838:S901" si="124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7"/>
        <v/>
      </c>
      <c r="D839" s="5">
        <f>'RAW MONTHLY'!E839</f>
        <v>0</v>
      </c>
      <c r="E839" s="5" t="b">
        <f t="shared" ref="E839:E902" si="125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E/F","EDC",IF(D839="TCN/L/S","L/S"))))))))))))))))))))))</f>
        <v>0</v>
      </c>
      <c r="F839" s="37"/>
      <c r="G839" s="37"/>
      <c r="H839" s="17">
        <f t="shared" si="118"/>
        <v>0</v>
      </c>
      <c r="I839" s="7">
        <f>'RAW MONTHLY'!H839</f>
        <v>0</v>
      </c>
      <c r="J839" s="8">
        <f>'RAW MONTHLY'!I839</f>
        <v>0</v>
      </c>
      <c r="K839" s="235">
        <f t="shared" si="119"/>
        <v>0</v>
      </c>
      <c r="L839" s="16">
        <f t="shared" si="120"/>
        <v>0</v>
      </c>
      <c r="M839" s="16">
        <f t="shared" si="121"/>
        <v>0</v>
      </c>
      <c r="N839" s="236" t="str">
        <f t="shared" si="122"/>
        <v>0</v>
      </c>
      <c r="O839" s="16">
        <f>'RAW MONTHLY'!K839</f>
        <v>0</v>
      </c>
      <c r="P839" s="16" t="str">
        <f t="shared" si="123"/>
        <v>1</v>
      </c>
      <c r="Q839" s="241">
        <f>'RAW MONTHLY'!L839</f>
        <v>0</v>
      </c>
      <c r="R839" s="37"/>
      <c r="S839" s="242">
        <f t="shared" si="124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7"/>
        <v/>
      </c>
      <c r="D840" s="5">
        <f>'RAW MONTHLY'!E840</f>
        <v>0</v>
      </c>
      <c r="E840" s="5" t="b">
        <f t="shared" si="125"/>
        <v>0</v>
      </c>
      <c r="F840" s="37"/>
      <c r="G840" s="37"/>
      <c r="H840" s="17">
        <f t="shared" si="118"/>
        <v>0</v>
      </c>
      <c r="I840" s="7">
        <f>'RAW MONTHLY'!H840</f>
        <v>0</v>
      </c>
      <c r="J840" s="8">
        <f>'RAW MONTHLY'!I840</f>
        <v>0</v>
      </c>
      <c r="K840" s="235">
        <f t="shared" si="119"/>
        <v>0</v>
      </c>
      <c r="L840" s="16">
        <f t="shared" si="120"/>
        <v>0</v>
      </c>
      <c r="M840" s="16">
        <f t="shared" si="121"/>
        <v>0</v>
      </c>
      <c r="N840" s="236" t="str">
        <f t="shared" si="122"/>
        <v>0</v>
      </c>
      <c r="O840" s="16">
        <f>'RAW MONTHLY'!K840</f>
        <v>0</v>
      </c>
      <c r="P840" s="16" t="str">
        <f t="shared" si="123"/>
        <v>1</v>
      </c>
      <c r="Q840" s="241">
        <f>'RAW MONTHLY'!L840</f>
        <v>0</v>
      </c>
      <c r="R840" s="37"/>
      <c r="S840" s="242">
        <f t="shared" si="124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7"/>
        <v/>
      </c>
      <c r="D841" s="5">
        <f>'RAW MONTHLY'!E841</f>
        <v>0</v>
      </c>
      <c r="E841" s="5" t="b">
        <f t="shared" si="125"/>
        <v>0</v>
      </c>
      <c r="F841" s="37"/>
      <c r="G841" s="37"/>
      <c r="H841" s="17">
        <f t="shared" si="118"/>
        <v>0</v>
      </c>
      <c r="I841" s="7">
        <f>'RAW MONTHLY'!H841</f>
        <v>0</v>
      </c>
      <c r="J841" s="8">
        <f>'RAW MONTHLY'!I841</f>
        <v>0</v>
      </c>
      <c r="K841" s="235">
        <f t="shared" si="119"/>
        <v>0</v>
      </c>
      <c r="L841" s="16">
        <f t="shared" si="120"/>
        <v>0</v>
      </c>
      <c r="M841" s="16">
        <f t="shared" si="121"/>
        <v>0</v>
      </c>
      <c r="N841" s="236" t="str">
        <f t="shared" si="122"/>
        <v>0</v>
      </c>
      <c r="O841" s="16">
        <f>'RAW MONTHLY'!K841</f>
        <v>0</v>
      </c>
      <c r="P841" s="16" t="str">
        <f t="shared" si="123"/>
        <v>1</v>
      </c>
      <c r="Q841" s="241">
        <f>'RAW MONTHLY'!L841</f>
        <v>0</v>
      </c>
      <c r="R841" s="37"/>
      <c r="S841" s="242">
        <f t="shared" si="124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7"/>
        <v/>
      </c>
      <c r="D842" s="5">
        <f>'RAW MONTHLY'!E842</f>
        <v>0</v>
      </c>
      <c r="E842" s="5" t="b">
        <f t="shared" si="125"/>
        <v>0</v>
      </c>
      <c r="F842" s="37"/>
      <c r="G842" s="37"/>
      <c r="H842" s="17">
        <f t="shared" si="118"/>
        <v>0</v>
      </c>
      <c r="I842" s="7">
        <f>'RAW MONTHLY'!H842</f>
        <v>0</v>
      </c>
      <c r="J842" s="8">
        <f>'RAW MONTHLY'!I842</f>
        <v>0</v>
      </c>
      <c r="K842" s="235">
        <f t="shared" si="119"/>
        <v>0</v>
      </c>
      <c r="L842" s="16">
        <f t="shared" si="120"/>
        <v>0</v>
      </c>
      <c r="M842" s="16">
        <f t="shared" si="121"/>
        <v>0</v>
      </c>
      <c r="N842" s="236" t="str">
        <f t="shared" si="122"/>
        <v>0</v>
      </c>
      <c r="O842" s="16">
        <f>'RAW MONTHLY'!K842</f>
        <v>0</v>
      </c>
      <c r="P842" s="16" t="str">
        <f t="shared" si="123"/>
        <v>1</v>
      </c>
      <c r="Q842" s="241">
        <f>'RAW MONTHLY'!L842</f>
        <v>0</v>
      </c>
      <c r="R842" s="37"/>
      <c r="S842" s="242">
        <f t="shared" si="124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7"/>
        <v/>
      </c>
      <c r="D843" s="5">
        <f>'RAW MONTHLY'!E843</f>
        <v>0</v>
      </c>
      <c r="E843" s="5" t="b">
        <f t="shared" si="125"/>
        <v>0</v>
      </c>
      <c r="F843" s="37"/>
      <c r="G843" s="37"/>
      <c r="H843" s="17">
        <f t="shared" si="118"/>
        <v>0</v>
      </c>
      <c r="I843" s="7">
        <f>'RAW MONTHLY'!H843</f>
        <v>0</v>
      </c>
      <c r="J843" s="8">
        <f>'RAW MONTHLY'!I843</f>
        <v>0</v>
      </c>
      <c r="K843" s="235">
        <f t="shared" si="119"/>
        <v>0</v>
      </c>
      <c r="L843" s="16">
        <f t="shared" si="120"/>
        <v>0</v>
      </c>
      <c r="M843" s="16">
        <f t="shared" si="121"/>
        <v>0</v>
      </c>
      <c r="N843" s="236" t="str">
        <f t="shared" si="122"/>
        <v>0</v>
      </c>
      <c r="O843" s="16">
        <f>'RAW MONTHLY'!K843</f>
        <v>0</v>
      </c>
      <c r="P843" s="16" t="str">
        <f t="shared" si="123"/>
        <v>1</v>
      </c>
      <c r="Q843" s="241">
        <f>'RAW MONTHLY'!L843</f>
        <v>0</v>
      </c>
      <c r="R843" s="37"/>
      <c r="S843" s="242">
        <f t="shared" si="124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7"/>
        <v/>
      </c>
      <c r="D844" s="5">
        <f>'RAW MONTHLY'!E844</f>
        <v>0</v>
      </c>
      <c r="E844" s="5" t="b">
        <f t="shared" si="125"/>
        <v>0</v>
      </c>
      <c r="F844" s="37"/>
      <c r="G844" s="37"/>
      <c r="H844" s="17">
        <f t="shared" si="118"/>
        <v>0</v>
      </c>
      <c r="I844" s="7">
        <f>'RAW MONTHLY'!H844</f>
        <v>0</v>
      </c>
      <c r="J844" s="8">
        <f>'RAW MONTHLY'!I844</f>
        <v>0</v>
      </c>
      <c r="K844" s="235">
        <f t="shared" si="119"/>
        <v>0</v>
      </c>
      <c r="L844" s="16">
        <f t="shared" si="120"/>
        <v>0</v>
      </c>
      <c r="M844" s="16">
        <f t="shared" si="121"/>
        <v>0</v>
      </c>
      <c r="N844" s="236" t="str">
        <f t="shared" si="122"/>
        <v>0</v>
      </c>
      <c r="O844" s="16">
        <f>'RAW MONTHLY'!K844</f>
        <v>0</v>
      </c>
      <c r="P844" s="16" t="str">
        <f t="shared" si="123"/>
        <v>1</v>
      </c>
      <c r="Q844" s="241">
        <f>'RAW MONTHLY'!L844</f>
        <v>0</v>
      </c>
      <c r="R844" s="37"/>
      <c r="S844" s="242">
        <f t="shared" si="124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7"/>
        <v/>
      </c>
      <c r="D845" s="5">
        <f>'RAW MONTHLY'!E845</f>
        <v>0</v>
      </c>
      <c r="E845" s="5" t="b">
        <f t="shared" si="125"/>
        <v>0</v>
      </c>
      <c r="F845" s="37"/>
      <c r="G845" s="37"/>
      <c r="H845" s="17">
        <f t="shared" si="118"/>
        <v>0</v>
      </c>
      <c r="I845" s="7">
        <f>'RAW MONTHLY'!H845</f>
        <v>0</v>
      </c>
      <c r="J845" s="8">
        <f>'RAW MONTHLY'!I845</f>
        <v>0</v>
      </c>
      <c r="K845" s="235">
        <f t="shared" si="119"/>
        <v>0</v>
      </c>
      <c r="L845" s="16">
        <f t="shared" si="120"/>
        <v>0</v>
      </c>
      <c r="M845" s="16">
        <f t="shared" si="121"/>
        <v>0</v>
      </c>
      <c r="N845" s="236" t="str">
        <f t="shared" si="122"/>
        <v>0</v>
      </c>
      <c r="O845" s="16">
        <f>'RAW MONTHLY'!K845</f>
        <v>0</v>
      </c>
      <c r="P845" s="16" t="str">
        <f t="shared" si="123"/>
        <v>1</v>
      </c>
      <c r="Q845" s="241">
        <f>'RAW MONTHLY'!L845</f>
        <v>0</v>
      </c>
      <c r="R845" s="37"/>
      <c r="S845" s="242">
        <f t="shared" si="124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7"/>
        <v/>
      </c>
      <c r="D846" s="5">
        <f>'RAW MONTHLY'!E846</f>
        <v>0</v>
      </c>
      <c r="E846" s="5" t="b">
        <f t="shared" si="125"/>
        <v>0</v>
      </c>
      <c r="F846" s="37"/>
      <c r="G846" s="37"/>
      <c r="H846" s="17">
        <f t="shared" si="118"/>
        <v>0</v>
      </c>
      <c r="I846" s="7">
        <f>'RAW MONTHLY'!H846</f>
        <v>0</v>
      </c>
      <c r="J846" s="8">
        <f>'RAW MONTHLY'!I846</f>
        <v>0</v>
      </c>
      <c r="K846" s="235">
        <f t="shared" si="119"/>
        <v>0</v>
      </c>
      <c r="L846" s="16">
        <f t="shared" si="120"/>
        <v>0</v>
      </c>
      <c r="M846" s="16">
        <f t="shared" si="121"/>
        <v>0</v>
      </c>
      <c r="N846" s="236" t="str">
        <f t="shared" si="122"/>
        <v>0</v>
      </c>
      <c r="O846" s="16">
        <f>'RAW MONTHLY'!K846</f>
        <v>0</v>
      </c>
      <c r="P846" s="16" t="str">
        <f t="shared" si="123"/>
        <v>1</v>
      </c>
      <c r="Q846" s="241">
        <f>'RAW MONTHLY'!L846</f>
        <v>0</v>
      </c>
      <c r="R846" s="37"/>
      <c r="S846" s="242">
        <f t="shared" si="124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7"/>
        <v/>
      </c>
      <c r="D847" s="5">
        <f>'RAW MONTHLY'!E847</f>
        <v>0</v>
      </c>
      <c r="E847" s="5" t="b">
        <f t="shared" si="125"/>
        <v>0</v>
      </c>
      <c r="F847" s="37"/>
      <c r="G847" s="37"/>
      <c r="H847" s="17">
        <f t="shared" si="118"/>
        <v>0</v>
      </c>
      <c r="I847" s="7">
        <f>'RAW MONTHLY'!H847</f>
        <v>0</v>
      </c>
      <c r="J847" s="8">
        <f>'RAW MONTHLY'!I847</f>
        <v>0</v>
      </c>
      <c r="K847" s="235">
        <f t="shared" si="119"/>
        <v>0</v>
      </c>
      <c r="L847" s="16">
        <f t="shared" si="120"/>
        <v>0</v>
      </c>
      <c r="M847" s="16">
        <f t="shared" si="121"/>
        <v>0</v>
      </c>
      <c r="N847" s="236" t="str">
        <f t="shared" si="122"/>
        <v>0</v>
      </c>
      <c r="O847" s="16">
        <f>'RAW MONTHLY'!K847</f>
        <v>0</v>
      </c>
      <c r="P847" s="16" t="str">
        <f t="shared" si="123"/>
        <v>1</v>
      </c>
      <c r="Q847" s="241">
        <f>'RAW MONTHLY'!L847</f>
        <v>0</v>
      </c>
      <c r="R847" s="37"/>
      <c r="S847" s="242">
        <f t="shared" si="124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7"/>
        <v/>
      </c>
      <c r="D848" s="5">
        <f>'RAW MONTHLY'!E848</f>
        <v>0</v>
      </c>
      <c r="E848" s="5" t="b">
        <f t="shared" si="125"/>
        <v>0</v>
      </c>
      <c r="F848" s="37"/>
      <c r="G848" s="37"/>
      <c r="H848" s="17">
        <f t="shared" si="118"/>
        <v>0</v>
      </c>
      <c r="I848" s="7">
        <f>'RAW MONTHLY'!H848</f>
        <v>0</v>
      </c>
      <c r="J848" s="8">
        <f>'RAW MONTHLY'!I848</f>
        <v>0</v>
      </c>
      <c r="K848" s="235">
        <f t="shared" si="119"/>
        <v>0</v>
      </c>
      <c r="L848" s="16">
        <f t="shared" si="120"/>
        <v>0</v>
      </c>
      <c r="M848" s="16">
        <f t="shared" si="121"/>
        <v>0</v>
      </c>
      <c r="N848" s="236" t="str">
        <f t="shared" si="122"/>
        <v>0</v>
      </c>
      <c r="O848" s="16">
        <f>'RAW MONTHLY'!K848</f>
        <v>0</v>
      </c>
      <c r="P848" s="16" t="str">
        <f t="shared" si="123"/>
        <v>1</v>
      </c>
      <c r="Q848" s="241">
        <f>'RAW MONTHLY'!L848</f>
        <v>0</v>
      </c>
      <c r="R848" s="37"/>
      <c r="S848" s="242">
        <f t="shared" si="124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7"/>
        <v/>
      </c>
      <c r="D849" s="5">
        <f>'RAW MONTHLY'!E849</f>
        <v>0</v>
      </c>
      <c r="E849" s="5" t="b">
        <f t="shared" si="125"/>
        <v>0</v>
      </c>
      <c r="F849" s="37"/>
      <c r="G849" s="37"/>
      <c r="H849" s="17">
        <f t="shared" si="118"/>
        <v>0</v>
      </c>
      <c r="I849" s="7">
        <f>'RAW MONTHLY'!H849</f>
        <v>0</v>
      </c>
      <c r="J849" s="8">
        <f>'RAW MONTHLY'!I849</f>
        <v>0</v>
      </c>
      <c r="K849" s="235">
        <f t="shared" si="119"/>
        <v>0</v>
      </c>
      <c r="L849" s="16">
        <f t="shared" si="120"/>
        <v>0</v>
      </c>
      <c r="M849" s="16">
        <f t="shared" si="121"/>
        <v>0</v>
      </c>
      <c r="N849" s="236" t="str">
        <f t="shared" si="122"/>
        <v>0</v>
      </c>
      <c r="O849" s="16">
        <f>'RAW MONTHLY'!K849</f>
        <v>0</v>
      </c>
      <c r="P849" s="16" t="str">
        <f t="shared" si="123"/>
        <v>1</v>
      </c>
      <c r="Q849" s="241">
        <f>'RAW MONTHLY'!L849</f>
        <v>0</v>
      </c>
      <c r="R849" s="37"/>
      <c r="S849" s="242">
        <f t="shared" si="124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7"/>
        <v/>
      </c>
      <c r="D850" s="5">
        <f>'RAW MONTHLY'!E850</f>
        <v>0</v>
      </c>
      <c r="E850" s="5" t="b">
        <f t="shared" si="125"/>
        <v>0</v>
      </c>
      <c r="F850" s="37"/>
      <c r="G850" s="37"/>
      <c r="H850" s="17">
        <f t="shared" si="118"/>
        <v>0</v>
      </c>
      <c r="I850" s="7">
        <f>'RAW MONTHLY'!H850</f>
        <v>0</v>
      </c>
      <c r="J850" s="8">
        <f>'RAW MONTHLY'!I850</f>
        <v>0</v>
      </c>
      <c r="K850" s="235">
        <f t="shared" si="119"/>
        <v>0</v>
      </c>
      <c r="L850" s="16">
        <f t="shared" si="120"/>
        <v>0</v>
      </c>
      <c r="M850" s="16">
        <f t="shared" si="121"/>
        <v>0</v>
      </c>
      <c r="N850" s="236" t="str">
        <f t="shared" si="122"/>
        <v>0</v>
      </c>
      <c r="O850" s="16">
        <f>'RAW MONTHLY'!K850</f>
        <v>0</v>
      </c>
      <c r="P850" s="16" t="str">
        <f t="shared" si="123"/>
        <v>1</v>
      </c>
      <c r="Q850" s="241">
        <f>'RAW MONTHLY'!L850</f>
        <v>0</v>
      </c>
      <c r="R850" s="37"/>
      <c r="S850" s="242">
        <f t="shared" si="124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7"/>
        <v/>
      </c>
      <c r="D851" s="5">
        <f>'RAW MONTHLY'!E851</f>
        <v>0</v>
      </c>
      <c r="E851" s="5" t="b">
        <f t="shared" si="125"/>
        <v>0</v>
      </c>
      <c r="F851" s="37"/>
      <c r="G851" s="37"/>
      <c r="H851" s="17">
        <f t="shared" si="118"/>
        <v>0</v>
      </c>
      <c r="I851" s="7">
        <f>'RAW MONTHLY'!H851</f>
        <v>0</v>
      </c>
      <c r="J851" s="8">
        <f>'RAW MONTHLY'!I851</f>
        <v>0</v>
      </c>
      <c r="K851" s="235">
        <f t="shared" si="119"/>
        <v>0</v>
      </c>
      <c r="L851" s="16">
        <f t="shared" si="120"/>
        <v>0</v>
      </c>
      <c r="M851" s="16">
        <f t="shared" si="121"/>
        <v>0</v>
      </c>
      <c r="N851" s="236" t="str">
        <f t="shared" si="122"/>
        <v>0</v>
      </c>
      <c r="O851" s="16">
        <f>'RAW MONTHLY'!K851</f>
        <v>0</v>
      </c>
      <c r="P851" s="16" t="str">
        <f t="shared" si="123"/>
        <v>1</v>
      </c>
      <c r="Q851" s="241">
        <f>'RAW MONTHLY'!L851</f>
        <v>0</v>
      </c>
      <c r="R851" s="37"/>
      <c r="S851" s="242">
        <f t="shared" si="124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7"/>
        <v/>
      </c>
      <c r="D852" s="5">
        <f>'RAW MONTHLY'!E852</f>
        <v>0</v>
      </c>
      <c r="E852" s="5" t="b">
        <f t="shared" si="125"/>
        <v>0</v>
      </c>
      <c r="F852" s="37"/>
      <c r="G852" s="37"/>
      <c r="H852" s="17">
        <f t="shared" si="118"/>
        <v>0</v>
      </c>
      <c r="I852" s="7">
        <f>'RAW MONTHLY'!H852</f>
        <v>0</v>
      </c>
      <c r="J852" s="8">
        <f>'RAW MONTHLY'!I852</f>
        <v>0</v>
      </c>
      <c r="K852" s="235">
        <f t="shared" si="119"/>
        <v>0</v>
      </c>
      <c r="L852" s="16">
        <f t="shared" si="120"/>
        <v>0</v>
      </c>
      <c r="M852" s="16">
        <f t="shared" si="121"/>
        <v>0</v>
      </c>
      <c r="N852" s="236" t="str">
        <f t="shared" si="122"/>
        <v>0</v>
      </c>
      <c r="O852" s="16">
        <f>'RAW MONTHLY'!K852</f>
        <v>0</v>
      </c>
      <c r="P852" s="16" t="str">
        <f t="shared" si="123"/>
        <v>1</v>
      </c>
      <c r="Q852" s="241">
        <f>'RAW MONTHLY'!L852</f>
        <v>0</v>
      </c>
      <c r="R852" s="37"/>
      <c r="S852" s="242">
        <f t="shared" si="124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7"/>
        <v/>
      </c>
      <c r="D853" s="5">
        <f>'RAW MONTHLY'!E853</f>
        <v>0</v>
      </c>
      <c r="E853" s="5" t="b">
        <f t="shared" si="125"/>
        <v>0</v>
      </c>
      <c r="F853" s="37"/>
      <c r="G853" s="37"/>
      <c r="H853" s="17">
        <f t="shared" si="118"/>
        <v>0</v>
      </c>
      <c r="I853" s="7">
        <f>'RAW MONTHLY'!H853</f>
        <v>0</v>
      </c>
      <c r="J853" s="8">
        <f>'RAW MONTHLY'!I853</f>
        <v>0</v>
      </c>
      <c r="K853" s="235">
        <f t="shared" si="119"/>
        <v>0</v>
      </c>
      <c r="L853" s="16">
        <f t="shared" si="120"/>
        <v>0</v>
      </c>
      <c r="M853" s="16">
        <f t="shared" si="121"/>
        <v>0</v>
      </c>
      <c r="N853" s="236" t="str">
        <f t="shared" si="122"/>
        <v>0</v>
      </c>
      <c r="O853" s="16">
        <f>'RAW MONTHLY'!K853</f>
        <v>0</v>
      </c>
      <c r="P853" s="16" t="str">
        <f t="shared" si="123"/>
        <v>1</v>
      </c>
      <c r="Q853" s="241">
        <f>'RAW MONTHLY'!L853</f>
        <v>0</v>
      </c>
      <c r="R853" s="37"/>
      <c r="S853" s="242">
        <f t="shared" si="124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7"/>
        <v/>
      </c>
      <c r="D854" s="5">
        <f>'RAW MONTHLY'!E854</f>
        <v>0</v>
      </c>
      <c r="E854" s="5" t="b">
        <f t="shared" si="125"/>
        <v>0</v>
      </c>
      <c r="F854" s="37"/>
      <c r="G854" s="37"/>
      <c r="H854" s="17">
        <f t="shared" si="118"/>
        <v>0</v>
      </c>
      <c r="I854" s="7">
        <f>'RAW MONTHLY'!H854</f>
        <v>0</v>
      </c>
      <c r="J854" s="8">
        <f>'RAW MONTHLY'!I854</f>
        <v>0</v>
      </c>
      <c r="K854" s="235">
        <f t="shared" si="119"/>
        <v>0</v>
      </c>
      <c r="L854" s="16">
        <f t="shared" si="120"/>
        <v>0</v>
      </c>
      <c r="M854" s="16">
        <f t="shared" si="121"/>
        <v>0</v>
      </c>
      <c r="N854" s="236" t="str">
        <f t="shared" si="122"/>
        <v>0</v>
      </c>
      <c r="O854" s="16">
        <f>'RAW MONTHLY'!K854</f>
        <v>0</v>
      </c>
      <c r="P854" s="16" t="str">
        <f t="shared" si="123"/>
        <v>1</v>
      </c>
      <c r="Q854" s="241">
        <f>'RAW MONTHLY'!L854</f>
        <v>0</v>
      </c>
      <c r="R854" s="37"/>
      <c r="S854" s="242">
        <f t="shared" si="124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7"/>
        <v/>
      </c>
      <c r="D855" s="5">
        <f>'RAW MONTHLY'!E855</f>
        <v>0</v>
      </c>
      <c r="E855" s="5" t="b">
        <f t="shared" si="125"/>
        <v>0</v>
      </c>
      <c r="F855" s="37"/>
      <c r="G855" s="37"/>
      <c r="H855" s="17">
        <f t="shared" si="118"/>
        <v>0</v>
      </c>
      <c r="I855" s="7">
        <f>'RAW MONTHLY'!H855</f>
        <v>0</v>
      </c>
      <c r="J855" s="8">
        <f>'RAW MONTHLY'!I855</f>
        <v>0</v>
      </c>
      <c r="K855" s="235">
        <f t="shared" si="119"/>
        <v>0</v>
      </c>
      <c r="L855" s="16">
        <f t="shared" si="120"/>
        <v>0</v>
      </c>
      <c r="M855" s="16">
        <f t="shared" si="121"/>
        <v>0</v>
      </c>
      <c r="N855" s="236" t="str">
        <f t="shared" si="122"/>
        <v>0</v>
      </c>
      <c r="O855" s="16">
        <f>'RAW MONTHLY'!K855</f>
        <v>0</v>
      </c>
      <c r="P855" s="16" t="str">
        <f t="shared" si="123"/>
        <v>1</v>
      </c>
      <c r="Q855" s="241">
        <f>'RAW MONTHLY'!L855</f>
        <v>0</v>
      </c>
      <c r="R855" s="37"/>
      <c r="S855" s="242">
        <f t="shared" si="124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7"/>
        <v/>
      </c>
      <c r="D856" s="5">
        <f>'RAW MONTHLY'!E856</f>
        <v>0</v>
      </c>
      <c r="E856" s="5" t="b">
        <f t="shared" si="125"/>
        <v>0</v>
      </c>
      <c r="F856" s="37"/>
      <c r="G856" s="37"/>
      <c r="H856" s="17">
        <f t="shared" si="118"/>
        <v>0</v>
      </c>
      <c r="I856" s="7">
        <f>'RAW MONTHLY'!H856</f>
        <v>0</v>
      </c>
      <c r="J856" s="8">
        <f>'RAW MONTHLY'!I856</f>
        <v>0</v>
      </c>
      <c r="K856" s="235">
        <f t="shared" si="119"/>
        <v>0</v>
      </c>
      <c r="L856" s="16">
        <f t="shared" si="120"/>
        <v>0</v>
      </c>
      <c r="M856" s="16">
        <f t="shared" si="121"/>
        <v>0</v>
      </c>
      <c r="N856" s="236" t="str">
        <f t="shared" si="122"/>
        <v>0</v>
      </c>
      <c r="O856" s="16">
        <f>'RAW MONTHLY'!K856</f>
        <v>0</v>
      </c>
      <c r="P856" s="16" t="str">
        <f t="shared" si="123"/>
        <v>1</v>
      </c>
      <c r="Q856" s="241">
        <f>'RAW MONTHLY'!L856</f>
        <v>0</v>
      </c>
      <c r="R856" s="37"/>
      <c r="S856" s="242">
        <f t="shared" si="124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7"/>
        <v/>
      </c>
      <c r="D857" s="5">
        <f>'RAW MONTHLY'!E857</f>
        <v>0</v>
      </c>
      <c r="E857" s="5" t="b">
        <f t="shared" si="125"/>
        <v>0</v>
      </c>
      <c r="F857" s="37"/>
      <c r="G857" s="37"/>
      <c r="H857" s="17">
        <f t="shared" si="118"/>
        <v>0</v>
      </c>
      <c r="I857" s="7">
        <f>'RAW MONTHLY'!H857</f>
        <v>0</v>
      </c>
      <c r="J857" s="8">
        <f>'RAW MONTHLY'!I857</f>
        <v>0</v>
      </c>
      <c r="K857" s="235">
        <f t="shared" si="119"/>
        <v>0</v>
      </c>
      <c r="L857" s="16">
        <f t="shared" si="120"/>
        <v>0</v>
      </c>
      <c r="M857" s="16">
        <f t="shared" si="121"/>
        <v>0</v>
      </c>
      <c r="N857" s="236" t="str">
        <f t="shared" si="122"/>
        <v>0</v>
      </c>
      <c r="O857" s="16">
        <f>'RAW MONTHLY'!K857</f>
        <v>0</v>
      </c>
      <c r="P857" s="16" t="str">
        <f t="shared" si="123"/>
        <v>1</v>
      </c>
      <c r="Q857" s="241">
        <f>'RAW MONTHLY'!L857</f>
        <v>0</v>
      </c>
      <c r="R857" s="37"/>
      <c r="S857" s="242">
        <f t="shared" si="124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7"/>
        <v/>
      </c>
      <c r="D858" s="5">
        <f>'RAW MONTHLY'!E858</f>
        <v>0</v>
      </c>
      <c r="E858" s="5" t="b">
        <f t="shared" si="125"/>
        <v>0</v>
      </c>
      <c r="F858" s="37"/>
      <c r="G858" s="37"/>
      <c r="H858" s="17">
        <f t="shared" si="118"/>
        <v>0</v>
      </c>
      <c r="I858" s="7">
        <f>'RAW MONTHLY'!H858</f>
        <v>0</v>
      </c>
      <c r="J858" s="8">
        <f>'RAW MONTHLY'!I858</f>
        <v>0</v>
      </c>
      <c r="K858" s="235">
        <f t="shared" si="119"/>
        <v>0</v>
      </c>
      <c r="L858" s="16">
        <f t="shared" si="120"/>
        <v>0</v>
      </c>
      <c r="M858" s="16">
        <f t="shared" si="121"/>
        <v>0</v>
      </c>
      <c r="N858" s="236" t="str">
        <f t="shared" si="122"/>
        <v>0</v>
      </c>
      <c r="O858" s="16">
        <f>'RAW MONTHLY'!K858</f>
        <v>0</v>
      </c>
      <c r="P858" s="16" t="str">
        <f t="shared" si="123"/>
        <v>1</v>
      </c>
      <c r="Q858" s="241">
        <f>'RAW MONTHLY'!L858</f>
        <v>0</v>
      </c>
      <c r="R858" s="37"/>
      <c r="S858" s="242">
        <f t="shared" si="124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7"/>
        <v/>
      </c>
      <c r="D859" s="5">
        <f>'RAW MONTHLY'!E859</f>
        <v>0</v>
      </c>
      <c r="E859" s="5" t="b">
        <f t="shared" si="125"/>
        <v>0</v>
      </c>
      <c r="F859" s="37"/>
      <c r="G859" s="37"/>
      <c r="H859" s="17">
        <f t="shared" si="118"/>
        <v>0</v>
      </c>
      <c r="I859" s="7">
        <f>'RAW MONTHLY'!H859</f>
        <v>0</v>
      </c>
      <c r="J859" s="8">
        <f>'RAW MONTHLY'!I859</f>
        <v>0</v>
      </c>
      <c r="K859" s="235">
        <f t="shared" si="119"/>
        <v>0</v>
      </c>
      <c r="L859" s="16">
        <f t="shared" si="120"/>
        <v>0</v>
      </c>
      <c r="M859" s="16">
        <f t="shared" si="121"/>
        <v>0</v>
      </c>
      <c r="N859" s="236" t="str">
        <f t="shared" si="122"/>
        <v>0</v>
      </c>
      <c r="O859" s="16">
        <f>'RAW MONTHLY'!K859</f>
        <v>0</v>
      </c>
      <c r="P859" s="16" t="str">
        <f t="shared" si="123"/>
        <v>1</v>
      </c>
      <c r="Q859" s="241">
        <f>'RAW MONTHLY'!L859</f>
        <v>0</v>
      </c>
      <c r="R859" s="37"/>
      <c r="S859" s="242">
        <f t="shared" si="124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7"/>
        <v/>
      </c>
      <c r="D860" s="5">
        <f>'RAW MONTHLY'!E860</f>
        <v>0</v>
      </c>
      <c r="E860" s="5" t="b">
        <f t="shared" si="125"/>
        <v>0</v>
      </c>
      <c r="F860" s="37"/>
      <c r="G860" s="37"/>
      <c r="H860" s="17">
        <f t="shared" si="118"/>
        <v>0</v>
      </c>
      <c r="I860" s="7">
        <f>'RAW MONTHLY'!H860</f>
        <v>0</v>
      </c>
      <c r="J860" s="8">
        <f>'RAW MONTHLY'!I860</f>
        <v>0</v>
      </c>
      <c r="K860" s="235">
        <f t="shared" si="119"/>
        <v>0</v>
      </c>
      <c r="L860" s="16">
        <f t="shared" si="120"/>
        <v>0</v>
      </c>
      <c r="M860" s="16">
        <f t="shared" si="121"/>
        <v>0</v>
      </c>
      <c r="N860" s="236" t="str">
        <f t="shared" si="122"/>
        <v>0</v>
      </c>
      <c r="O860" s="16">
        <f>'RAW MONTHLY'!K860</f>
        <v>0</v>
      </c>
      <c r="P860" s="16" t="str">
        <f t="shared" si="123"/>
        <v>1</v>
      </c>
      <c r="Q860" s="241">
        <f>'RAW MONTHLY'!L860</f>
        <v>0</v>
      </c>
      <c r="R860" s="37"/>
      <c r="S860" s="242">
        <f t="shared" si="124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7"/>
        <v/>
      </c>
      <c r="D861" s="5">
        <f>'RAW MONTHLY'!E861</f>
        <v>0</v>
      </c>
      <c r="E861" s="5" t="b">
        <f t="shared" si="125"/>
        <v>0</v>
      </c>
      <c r="F861" s="37"/>
      <c r="G861" s="37"/>
      <c r="H861" s="17">
        <f t="shared" si="118"/>
        <v>0</v>
      </c>
      <c r="I861" s="7">
        <f>'RAW MONTHLY'!H861</f>
        <v>0</v>
      </c>
      <c r="J861" s="8">
        <f>'RAW MONTHLY'!I861</f>
        <v>0</v>
      </c>
      <c r="K861" s="235">
        <f t="shared" si="119"/>
        <v>0</v>
      </c>
      <c r="L861" s="16">
        <f t="shared" si="120"/>
        <v>0</v>
      </c>
      <c r="M861" s="16">
        <f t="shared" si="121"/>
        <v>0</v>
      </c>
      <c r="N861" s="236" t="str">
        <f t="shared" si="122"/>
        <v>0</v>
      </c>
      <c r="O861" s="16">
        <f>'RAW MONTHLY'!K861</f>
        <v>0</v>
      </c>
      <c r="P861" s="16" t="str">
        <f t="shared" si="123"/>
        <v>1</v>
      </c>
      <c r="Q861" s="241">
        <f>'RAW MONTHLY'!L861</f>
        <v>0</v>
      </c>
      <c r="R861" s="37"/>
      <c r="S861" s="242">
        <f t="shared" si="124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7"/>
        <v/>
      </c>
      <c r="D862" s="5">
        <f>'RAW MONTHLY'!E862</f>
        <v>0</v>
      </c>
      <c r="E862" s="5" t="b">
        <f t="shared" si="125"/>
        <v>0</v>
      </c>
      <c r="F862" s="37"/>
      <c r="G862" s="37"/>
      <c r="H862" s="17">
        <f t="shared" si="118"/>
        <v>0</v>
      </c>
      <c r="I862" s="7">
        <f>'RAW MONTHLY'!H862</f>
        <v>0</v>
      </c>
      <c r="J862" s="8">
        <f>'RAW MONTHLY'!I862</f>
        <v>0</v>
      </c>
      <c r="K862" s="235">
        <f t="shared" si="119"/>
        <v>0</v>
      </c>
      <c r="L862" s="16">
        <f t="shared" si="120"/>
        <v>0</v>
      </c>
      <c r="M862" s="16">
        <f t="shared" si="121"/>
        <v>0</v>
      </c>
      <c r="N862" s="236" t="str">
        <f t="shared" si="122"/>
        <v>0</v>
      </c>
      <c r="O862" s="16">
        <f>'RAW MONTHLY'!K862</f>
        <v>0</v>
      </c>
      <c r="P862" s="16" t="str">
        <f t="shared" si="123"/>
        <v>1</v>
      </c>
      <c r="Q862" s="241">
        <f>'RAW MONTHLY'!L862</f>
        <v>0</v>
      </c>
      <c r="R862" s="37"/>
      <c r="S862" s="242">
        <f t="shared" si="124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7"/>
        <v/>
      </c>
      <c r="D863" s="5">
        <f>'RAW MONTHLY'!E863</f>
        <v>0</v>
      </c>
      <c r="E863" s="5" t="b">
        <f t="shared" si="125"/>
        <v>0</v>
      </c>
      <c r="F863" s="37"/>
      <c r="G863" s="37"/>
      <c r="H863" s="17">
        <f t="shared" si="118"/>
        <v>0</v>
      </c>
      <c r="I863" s="7">
        <f>'RAW MONTHLY'!H863</f>
        <v>0</v>
      </c>
      <c r="J863" s="8">
        <f>'RAW MONTHLY'!I863</f>
        <v>0</v>
      </c>
      <c r="K863" s="235">
        <f t="shared" si="119"/>
        <v>0</v>
      </c>
      <c r="L863" s="16">
        <f t="shared" si="120"/>
        <v>0</v>
      </c>
      <c r="M863" s="16">
        <f t="shared" si="121"/>
        <v>0</v>
      </c>
      <c r="N863" s="236" t="str">
        <f t="shared" si="122"/>
        <v>0</v>
      </c>
      <c r="O863" s="16">
        <f>'RAW MONTHLY'!K863</f>
        <v>0</v>
      </c>
      <c r="P863" s="16" t="str">
        <f t="shared" si="123"/>
        <v>1</v>
      </c>
      <c r="Q863" s="241">
        <f>'RAW MONTHLY'!L863</f>
        <v>0</v>
      </c>
      <c r="R863" s="37"/>
      <c r="S863" s="242">
        <f t="shared" si="124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7"/>
        <v/>
      </c>
      <c r="D864" s="5">
        <f>'RAW MONTHLY'!E864</f>
        <v>0</v>
      </c>
      <c r="E864" s="5" t="b">
        <f t="shared" si="125"/>
        <v>0</v>
      </c>
      <c r="F864" s="37"/>
      <c r="G864" s="37"/>
      <c r="H864" s="17">
        <f t="shared" si="118"/>
        <v>0</v>
      </c>
      <c r="I864" s="7">
        <f>'RAW MONTHLY'!H864</f>
        <v>0</v>
      </c>
      <c r="J864" s="8">
        <f>'RAW MONTHLY'!I864</f>
        <v>0</v>
      </c>
      <c r="K864" s="235">
        <f t="shared" si="119"/>
        <v>0</v>
      </c>
      <c r="L864" s="16">
        <f t="shared" si="120"/>
        <v>0</v>
      </c>
      <c r="M864" s="16">
        <f t="shared" si="121"/>
        <v>0</v>
      </c>
      <c r="N864" s="236" t="str">
        <f t="shared" si="122"/>
        <v>0</v>
      </c>
      <c r="O864" s="16">
        <f>'RAW MONTHLY'!K864</f>
        <v>0</v>
      </c>
      <c r="P864" s="16" t="str">
        <f t="shared" si="123"/>
        <v>1</v>
      </c>
      <c r="Q864" s="241">
        <f>'RAW MONTHLY'!L864</f>
        <v>0</v>
      </c>
      <c r="R864" s="37"/>
      <c r="S864" s="242">
        <f t="shared" si="124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7"/>
        <v/>
      </c>
      <c r="D865" s="5">
        <f>'RAW MONTHLY'!E865</f>
        <v>0</v>
      </c>
      <c r="E865" s="5" t="b">
        <f t="shared" si="125"/>
        <v>0</v>
      </c>
      <c r="F865" s="37"/>
      <c r="G865" s="37"/>
      <c r="H865" s="17">
        <f t="shared" si="118"/>
        <v>0</v>
      </c>
      <c r="I865" s="7">
        <f>'RAW MONTHLY'!H865</f>
        <v>0</v>
      </c>
      <c r="J865" s="8">
        <f>'RAW MONTHLY'!I865</f>
        <v>0</v>
      </c>
      <c r="K865" s="235">
        <f t="shared" si="119"/>
        <v>0</v>
      </c>
      <c r="L865" s="16">
        <f t="shared" si="120"/>
        <v>0</v>
      </c>
      <c r="M865" s="16">
        <f t="shared" si="121"/>
        <v>0</v>
      </c>
      <c r="N865" s="236" t="str">
        <f t="shared" si="122"/>
        <v>0</v>
      </c>
      <c r="O865" s="16">
        <f>'RAW MONTHLY'!K865</f>
        <v>0</v>
      </c>
      <c r="P865" s="16" t="str">
        <f t="shared" si="123"/>
        <v>1</v>
      </c>
      <c r="Q865" s="241">
        <f>'RAW MONTHLY'!L865</f>
        <v>0</v>
      </c>
      <c r="R865" s="37"/>
      <c r="S865" s="242">
        <f t="shared" si="124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7"/>
        <v/>
      </c>
      <c r="D866" s="5">
        <f>'RAW MONTHLY'!E866</f>
        <v>0</v>
      </c>
      <c r="E866" s="5" t="b">
        <f t="shared" si="125"/>
        <v>0</v>
      </c>
      <c r="F866" s="37"/>
      <c r="G866" s="37"/>
      <c r="H866" s="17">
        <f t="shared" si="118"/>
        <v>0</v>
      </c>
      <c r="I866" s="7">
        <f>'RAW MONTHLY'!H866</f>
        <v>0</v>
      </c>
      <c r="J866" s="8">
        <f>'RAW MONTHLY'!I866</f>
        <v>0</v>
      </c>
      <c r="K866" s="235">
        <f t="shared" si="119"/>
        <v>0</v>
      </c>
      <c r="L866" s="16">
        <f t="shared" si="120"/>
        <v>0</v>
      </c>
      <c r="M866" s="16">
        <f t="shared" si="121"/>
        <v>0</v>
      </c>
      <c r="N866" s="236" t="str">
        <f t="shared" si="122"/>
        <v>0</v>
      </c>
      <c r="O866" s="16">
        <f>'RAW MONTHLY'!K866</f>
        <v>0</v>
      </c>
      <c r="P866" s="16" t="str">
        <f t="shared" si="123"/>
        <v>1</v>
      </c>
      <c r="Q866" s="241">
        <f>'RAW MONTHLY'!L866</f>
        <v>0</v>
      </c>
      <c r="R866" s="37"/>
      <c r="S866" s="242">
        <f t="shared" si="124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7"/>
        <v/>
      </c>
      <c r="D867" s="5">
        <f>'RAW MONTHLY'!E867</f>
        <v>0</v>
      </c>
      <c r="E867" s="5" t="b">
        <f t="shared" si="125"/>
        <v>0</v>
      </c>
      <c r="F867" s="37"/>
      <c r="G867" s="37"/>
      <c r="H867" s="17">
        <f t="shared" si="118"/>
        <v>0</v>
      </c>
      <c r="I867" s="7">
        <f>'RAW MONTHLY'!H867</f>
        <v>0</v>
      </c>
      <c r="J867" s="8">
        <f>'RAW MONTHLY'!I867</f>
        <v>0</v>
      </c>
      <c r="K867" s="235">
        <f t="shared" si="119"/>
        <v>0</v>
      </c>
      <c r="L867" s="16">
        <f t="shared" si="120"/>
        <v>0</v>
      </c>
      <c r="M867" s="16">
        <f t="shared" si="121"/>
        <v>0</v>
      </c>
      <c r="N867" s="236" t="str">
        <f t="shared" si="122"/>
        <v>0</v>
      </c>
      <c r="O867" s="16">
        <f>'RAW MONTHLY'!K867</f>
        <v>0</v>
      </c>
      <c r="P867" s="16" t="str">
        <f t="shared" si="123"/>
        <v>1</v>
      </c>
      <c r="Q867" s="241">
        <f>'RAW MONTHLY'!L867</f>
        <v>0</v>
      </c>
      <c r="R867" s="37"/>
      <c r="S867" s="242">
        <f t="shared" si="124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7"/>
        <v/>
      </c>
      <c r="D868" s="5">
        <f>'RAW MONTHLY'!E868</f>
        <v>0</v>
      </c>
      <c r="E868" s="5" t="b">
        <f t="shared" si="125"/>
        <v>0</v>
      </c>
      <c r="F868" s="37"/>
      <c r="G868" s="37"/>
      <c r="H868" s="17">
        <f t="shared" si="118"/>
        <v>0</v>
      </c>
      <c r="I868" s="7">
        <f>'RAW MONTHLY'!H868</f>
        <v>0</v>
      </c>
      <c r="J868" s="8">
        <f>'RAW MONTHLY'!I868</f>
        <v>0</v>
      </c>
      <c r="K868" s="235">
        <f t="shared" si="119"/>
        <v>0</v>
      </c>
      <c r="L868" s="16">
        <f t="shared" si="120"/>
        <v>0</v>
      </c>
      <c r="M868" s="16">
        <f t="shared" si="121"/>
        <v>0</v>
      </c>
      <c r="N868" s="236" t="str">
        <f t="shared" si="122"/>
        <v>0</v>
      </c>
      <c r="O868" s="16">
        <f>'RAW MONTHLY'!K868</f>
        <v>0</v>
      </c>
      <c r="P868" s="16" t="str">
        <f t="shared" si="123"/>
        <v>1</v>
      </c>
      <c r="Q868" s="241">
        <f>'RAW MONTHLY'!L868</f>
        <v>0</v>
      </c>
      <c r="R868" s="37"/>
      <c r="S868" s="242">
        <f t="shared" si="124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7"/>
        <v/>
      </c>
      <c r="D869" s="5">
        <f>'RAW MONTHLY'!E869</f>
        <v>0</v>
      </c>
      <c r="E869" s="5" t="b">
        <f t="shared" si="125"/>
        <v>0</v>
      </c>
      <c r="F869" s="37"/>
      <c r="G869" s="37"/>
      <c r="H869" s="17">
        <f t="shared" si="118"/>
        <v>0</v>
      </c>
      <c r="I869" s="7">
        <f>'RAW MONTHLY'!H869</f>
        <v>0</v>
      </c>
      <c r="J869" s="8">
        <f>'RAW MONTHLY'!I869</f>
        <v>0</v>
      </c>
      <c r="K869" s="235">
        <f t="shared" si="119"/>
        <v>0</v>
      </c>
      <c r="L869" s="16">
        <f t="shared" si="120"/>
        <v>0</v>
      </c>
      <c r="M869" s="16">
        <f t="shared" si="121"/>
        <v>0</v>
      </c>
      <c r="N869" s="236" t="str">
        <f t="shared" si="122"/>
        <v>0</v>
      </c>
      <c r="O869" s="16">
        <f>'RAW MONTHLY'!K869</f>
        <v>0</v>
      </c>
      <c r="P869" s="16" t="str">
        <f t="shared" si="123"/>
        <v>1</v>
      </c>
      <c r="Q869" s="241">
        <f>'RAW MONTHLY'!L869</f>
        <v>0</v>
      </c>
      <c r="R869" s="37"/>
      <c r="S869" s="242">
        <f t="shared" si="124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7"/>
        <v/>
      </c>
      <c r="D870" s="5">
        <f>'RAW MONTHLY'!E870</f>
        <v>0</v>
      </c>
      <c r="E870" s="5" t="b">
        <f t="shared" si="125"/>
        <v>0</v>
      </c>
      <c r="F870" s="37"/>
      <c r="G870" s="37"/>
      <c r="H870" s="17">
        <f t="shared" si="118"/>
        <v>0</v>
      </c>
      <c r="I870" s="7">
        <f>'RAW MONTHLY'!H870</f>
        <v>0</v>
      </c>
      <c r="J870" s="8">
        <f>'RAW MONTHLY'!I870</f>
        <v>0</v>
      </c>
      <c r="K870" s="235">
        <f t="shared" si="119"/>
        <v>0</v>
      </c>
      <c r="L870" s="16">
        <f t="shared" si="120"/>
        <v>0</v>
      </c>
      <c r="M870" s="16">
        <f t="shared" si="121"/>
        <v>0</v>
      </c>
      <c r="N870" s="236" t="str">
        <f t="shared" si="122"/>
        <v>0</v>
      </c>
      <c r="O870" s="16">
        <f>'RAW MONTHLY'!K870</f>
        <v>0</v>
      </c>
      <c r="P870" s="16" t="str">
        <f t="shared" si="123"/>
        <v>1</v>
      </c>
      <c r="Q870" s="241">
        <f>'RAW MONTHLY'!L870</f>
        <v>0</v>
      </c>
      <c r="R870" s="37"/>
      <c r="S870" s="242">
        <f t="shared" si="124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7"/>
        <v/>
      </c>
      <c r="D871" s="5">
        <f>'RAW MONTHLY'!E871</f>
        <v>0</v>
      </c>
      <c r="E871" s="5" t="b">
        <f t="shared" si="125"/>
        <v>0</v>
      </c>
      <c r="F871" s="37"/>
      <c r="G871" s="37"/>
      <c r="H871" s="17">
        <f t="shared" si="118"/>
        <v>0</v>
      </c>
      <c r="I871" s="7">
        <f>'RAW MONTHLY'!H871</f>
        <v>0</v>
      </c>
      <c r="J871" s="8">
        <f>'RAW MONTHLY'!I871</f>
        <v>0</v>
      </c>
      <c r="K871" s="235">
        <f t="shared" si="119"/>
        <v>0</v>
      </c>
      <c r="L871" s="16">
        <f t="shared" si="120"/>
        <v>0</v>
      </c>
      <c r="M871" s="16">
        <f t="shared" si="121"/>
        <v>0</v>
      </c>
      <c r="N871" s="236" t="str">
        <f t="shared" si="122"/>
        <v>0</v>
      </c>
      <c r="O871" s="16">
        <f>'RAW MONTHLY'!K871</f>
        <v>0</v>
      </c>
      <c r="P871" s="16" t="str">
        <f t="shared" si="123"/>
        <v>1</v>
      </c>
      <c r="Q871" s="241">
        <f>'RAW MONTHLY'!L871</f>
        <v>0</v>
      </c>
      <c r="R871" s="37"/>
      <c r="S871" s="242">
        <f t="shared" si="124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7"/>
        <v/>
      </c>
      <c r="D872" s="5">
        <f>'RAW MONTHLY'!E872</f>
        <v>0</v>
      </c>
      <c r="E872" s="5" t="b">
        <f t="shared" si="125"/>
        <v>0</v>
      </c>
      <c r="F872" s="37"/>
      <c r="G872" s="37"/>
      <c r="H872" s="17">
        <f t="shared" si="118"/>
        <v>0</v>
      </c>
      <c r="I872" s="7">
        <f>'RAW MONTHLY'!H872</f>
        <v>0</v>
      </c>
      <c r="J872" s="8">
        <f>'RAW MONTHLY'!I872</f>
        <v>0</v>
      </c>
      <c r="K872" s="235">
        <f t="shared" si="119"/>
        <v>0</v>
      </c>
      <c r="L872" s="16">
        <f t="shared" si="120"/>
        <v>0</v>
      </c>
      <c r="M872" s="16">
        <f t="shared" si="121"/>
        <v>0</v>
      </c>
      <c r="N872" s="236" t="str">
        <f t="shared" si="122"/>
        <v>0</v>
      </c>
      <c r="O872" s="16">
        <f>'RAW MONTHLY'!K872</f>
        <v>0</v>
      </c>
      <c r="P872" s="16" t="str">
        <f t="shared" si="123"/>
        <v>1</v>
      </c>
      <c r="Q872" s="241">
        <f>'RAW MONTHLY'!L872</f>
        <v>0</v>
      </c>
      <c r="R872" s="37"/>
      <c r="S872" s="242">
        <f t="shared" si="124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7"/>
        <v/>
      </c>
      <c r="D873" s="5">
        <f>'RAW MONTHLY'!E873</f>
        <v>0</v>
      </c>
      <c r="E873" s="5" t="b">
        <f t="shared" si="125"/>
        <v>0</v>
      </c>
      <c r="F873" s="37"/>
      <c r="G873" s="37"/>
      <c r="H873" s="17">
        <f t="shared" si="118"/>
        <v>0</v>
      </c>
      <c r="I873" s="7">
        <f>'RAW MONTHLY'!H873</f>
        <v>0</v>
      </c>
      <c r="J873" s="8">
        <f>'RAW MONTHLY'!I873</f>
        <v>0</v>
      </c>
      <c r="K873" s="235">
        <f t="shared" si="119"/>
        <v>0</v>
      </c>
      <c r="L873" s="16">
        <f t="shared" si="120"/>
        <v>0</v>
      </c>
      <c r="M873" s="16">
        <f t="shared" si="121"/>
        <v>0</v>
      </c>
      <c r="N873" s="236" t="str">
        <f t="shared" si="122"/>
        <v>0</v>
      </c>
      <c r="O873" s="16">
        <f>'RAW MONTHLY'!K873</f>
        <v>0</v>
      </c>
      <c r="P873" s="16" t="str">
        <f t="shared" si="123"/>
        <v>1</v>
      </c>
      <c r="Q873" s="241">
        <f>'RAW MONTHLY'!L873</f>
        <v>0</v>
      </c>
      <c r="R873" s="37"/>
      <c r="S873" s="242">
        <f t="shared" si="124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7"/>
        <v/>
      </c>
      <c r="D874" s="5">
        <f>'RAW MONTHLY'!E874</f>
        <v>0</v>
      </c>
      <c r="E874" s="5" t="b">
        <f t="shared" si="125"/>
        <v>0</v>
      </c>
      <c r="F874" s="37"/>
      <c r="G874" s="37"/>
      <c r="H874" s="17">
        <f t="shared" si="118"/>
        <v>0</v>
      </c>
      <c r="I874" s="7">
        <f>'RAW MONTHLY'!H874</f>
        <v>0</v>
      </c>
      <c r="J874" s="8">
        <f>'RAW MONTHLY'!I874</f>
        <v>0</v>
      </c>
      <c r="K874" s="235">
        <f t="shared" si="119"/>
        <v>0</v>
      </c>
      <c r="L874" s="16">
        <f t="shared" si="120"/>
        <v>0</v>
      </c>
      <c r="M874" s="16">
        <f t="shared" si="121"/>
        <v>0</v>
      </c>
      <c r="N874" s="236" t="str">
        <f t="shared" si="122"/>
        <v>0</v>
      </c>
      <c r="O874" s="16">
        <f>'RAW MONTHLY'!K874</f>
        <v>0</v>
      </c>
      <c r="P874" s="16" t="str">
        <f t="shared" si="123"/>
        <v>1</v>
      </c>
      <c r="Q874" s="241">
        <f>'RAW MONTHLY'!L874</f>
        <v>0</v>
      </c>
      <c r="R874" s="37"/>
      <c r="S874" s="242">
        <f t="shared" si="124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7"/>
        <v/>
      </c>
      <c r="D875" s="5">
        <f>'RAW MONTHLY'!E875</f>
        <v>0</v>
      </c>
      <c r="E875" s="5" t="b">
        <f t="shared" si="125"/>
        <v>0</v>
      </c>
      <c r="F875" s="37"/>
      <c r="G875" s="37"/>
      <c r="H875" s="17">
        <f t="shared" si="118"/>
        <v>0</v>
      </c>
      <c r="I875" s="7">
        <f>'RAW MONTHLY'!H875</f>
        <v>0</v>
      </c>
      <c r="J875" s="8">
        <f>'RAW MONTHLY'!I875</f>
        <v>0</v>
      </c>
      <c r="K875" s="235">
        <f t="shared" si="119"/>
        <v>0</v>
      </c>
      <c r="L875" s="16">
        <f t="shared" si="120"/>
        <v>0</v>
      </c>
      <c r="M875" s="16">
        <f t="shared" si="121"/>
        <v>0</v>
      </c>
      <c r="N875" s="236" t="str">
        <f t="shared" si="122"/>
        <v>0</v>
      </c>
      <c r="O875" s="16">
        <f>'RAW MONTHLY'!K875</f>
        <v>0</v>
      </c>
      <c r="P875" s="16" t="str">
        <f t="shared" si="123"/>
        <v>1</v>
      </c>
      <c r="Q875" s="241">
        <f>'RAW MONTHLY'!L875</f>
        <v>0</v>
      </c>
      <c r="R875" s="37"/>
      <c r="S875" s="242">
        <f t="shared" si="124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7"/>
        <v/>
      </c>
      <c r="D876" s="5">
        <f>'RAW MONTHLY'!E876</f>
        <v>0</v>
      </c>
      <c r="E876" s="5" t="b">
        <f t="shared" si="125"/>
        <v>0</v>
      </c>
      <c r="F876" s="37"/>
      <c r="G876" s="37"/>
      <c r="H876" s="17">
        <f t="shared" si="118"/>
        <v>0</v>
      </c>
      <c r="I876" s="7">
        <f>'RAW MONTHLY'!H876</f>
        <v>0</v>
      </c>
      <c r="J876" s="8">
        <f>'RAW MONTHLY'!I876</f>
        <v>0</v>
      </c>
      <c r="K876" s="235">
        <f t="shared" si="119"/>
        <v>0</v>
      </c>
      <c r="L876" s="16">
        <f t="shared" si="120"/>
        <v>0</v>
      </c>
      <c r="M876" s="16">
        <f t="shared" si="121"/>
        <v>0</v>
      </c>
      <c r="N876" s="236" t="str">
        <f t="shared" si="122"/>
        <v>0</v>
      </c>
      <c r="O876" s="16">
        <f>'RAW MONTHLY'!K876</f>
        <v>0</v>
      </c>
      <c r="P876" s="16" t="str">
        <f t="shared" si="123"/>
        <v>1</v>
      </c>
      <c r="Q876" s="241">
        <f>'RAW MONTHLY'!L876</f>
        <v>0</v>
      </c>
      <c r="R876" s="37"/>
      <c r="S876" s="242">
        <f t="shared" si="124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7"/>
        <v/>
      </c>
      <c r="D877" s="5">
        <f>'RAW MONTHLY'!E877</f>
        <v>0</v>
      </c>
      <c r="E877" s="5" t="b">
        <f t="shared" si="125"/>
        <v>0</v>
      </c>
      <c r="F877" s="37"/>
      <c r="G877" s="37"/>
      <c r="H877" s="17">
        <f t="shared" si="118"/>
        <v>0</v>
      </c>
      <c r="I877" s="7">
        <f>'RAW MONTHLY'!H877</f>
        <v>0</v>
      </c>
      <c r="J877" s="8">
        <f>'RAW MONTHLY'!I877</f>
        <v>0</v>
      </c>
      <c r="K877" s="235">
        <f t="shared" si="119"/>
        <v>0</v>
      </c>
      <c r="L877" s="16">
        <f t="shared" si="120"/>
        <v>0</v>
      </c>
      <c r="M877" s="16">
        <f t="shared" si="121"/>
        <v>0</v>
      </c>
      <c r="N877" s="236" t="str">
        <f t="shared" si="122"/>
        <v>0</v>
      </c>
      <c r="O877" s="16">
        <f>'RAW MONTHLY'!K877</f>
        <v>0</v>
      </c>
      <c r="P877" s="16" t="str">
        <f t="shared" si="123"/>
        <v>1</v>
      </c>
      <c r="Q877" s="241">
        <f>'RAW MONTHLY'!L877</f>
        <v>0</v>
      </c>
      <c r="R877" s="37"/>
      <c r="S877" s="242">
        <f t="shared" si="124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7"/>
        <v/>
      </c>
      <c r="D878" s="5">
        <f>'RAW MONTHLY'!E878</f>
        <v>0</v>
      </c>
      <c r="E878" s="5" t="b">
        <f t="shared" si="125"/>
        <v>0</v>
      </c>
      <c r="F878" s="37"/>
      <c r="G878" s="37"/>
      <c r="H878" s="17">
        <f t="shared" si="118"/>
        <v>0</v>
      </c>
      <c r="I878" s="7">
        <f>'RAW MONTHLY'!H878</f>
        <v>0</v>
      </c>
      <c r="J878" s="8">
        <f>'RAW MONTHLY'!I878</f>
        <v>0</v>
      </c>
      <c r="K878" s="235">
        <f t="shared" si="119"/>
        <v>0</v>
      </c>
      <c r="L878" s="16">
        <f t="shared" si="120"/>
        <v>0</v>
      </c>
      <c r="M878" s="16">
        <f t="shared" si="121"/>
        <v>0</v>
      </c>
      <c r="N878" s="236" t="str">
        <f t="shared" si="122"/>
        <v>0</v>
      </c>
      <c r="O878" s="16">
        <f>'RAW MONTHLY'!K878</f>
        <v>0</v>
      </c>
      <c r="P878" s="16" t="str">
        <f t="shared" si="123"/>
        <v>1</v>
      </c>
      <c r="Q878" s="241">
        <f>'RAW MONTHLY'!L878</f>
        <v>0</v>
      </c>
      <c r="R878" s="37"/>
      <c r="S878" s="242">
        <f t="shared" si="124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7"/>
        <v/>
      </c>
      <c r="D879" s="5">
        <f>'RAW MONTHLY'!E879</f>
        <v>0</v>
      </c>
      <c r="E879" s="5" t="b">
        <f t="shared" si="125"/>
        <v>0</v>
      </c>
      <c r="F879" s="37"/>
      <c r="G879" s="37"/>
      <c r="H879" s="17">
        <f t="shared" si="118"/>
        <v>0</v>
      </c>
      <c r="I879" s="7">
        <f>'RAW MONTHLY'!H879</f>
        <v>0</v>
      </c>
      <c r="J879" s="8">
        <f>'RAW MONTHLY'!I879</f>
        <v>0</v>
      </c>
      <c r="K879" s="235">
        <f t="shared" si="119"/>
        <v>0</v>
      </c>
      <c r="L879" s="16">
        <f t="shared" si="120"/>
        <v>0</v>
      </c>
      <c r="M879" s="16">
        <f t="shared" si="121"/>
        <v>0</v>
      </c>
      <c r="N879" s="236" t="str">
        <f t="shared" si="122"/>
        <v>0</v>
      </c>
      <c r="O879" s="16">
        <f>'RAW MONTHLY'!K879</f>
        <v>0</v>
      </c>
      <c r="P879" s="16" t="str">
        <f t="shared" si="123"/>
        <v>1</v>
      </c>
      <c r="Q879" s="241">
        <f>'RAW MONTHLY'!L879</f>
        <v>0</v>
      </c>
      <c r="R879" s="37"/>
      <c r="S879" s="242">
        <f t="shared" si="124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7"/>
        <v/>
      </c>
      <c r="D880" s="5">
        <f>'RAW MONTHLY'!E880</f>
        <v>0</v>
      </c>
      <c r="E880" s="5" t="b">
        <f t="shared" si="125"/>
        <v>0</v>
      </c>
      <c r="F880" s="37"/>
      <c r="G880" s="37"/>
      <c r="H880" s="17">
        <f t="shared" si="118"/>
        <v>0</v>
      </c>
      <c r="I880" s="7">
        <f>'RAW MONTHLY'!H880</f>
        <v>0</v>
      </c>
      <c r="J880" s="8">
        <f>'RAW MONTHLY'!I880</f>
        <v>0</v>
      </c>
      <c r="K880" s="235">
        <f t="shared" si="119"/>
        <v>0</v>
      </c>
      <c r="L880" s="16">
        <f t="shared" si="120"/>
        <v>0</v>
      </c>
      <c r="M880" s="16">
        <f t="shared" si="121"/>
        <v>0</v>
      </c>
      <c r="N880" s="236" t="str">
        <f t="shared" si="122"/>
        <v>0</v>
      </c>
      <c r="O880" s="16">
        <f>'RAW MONTHLY'!K880</f>
        <v>0</v>
      </c>
      <c r="P880" s="16" t="str">
        <f t="shared" si="123"/>
        <v>1</v>
      </c>
      <c r="Q880" s="241">
        <f>'RAW MONTHLY'!L880</f>
        <v>0</v>
      </c>
      <c r="R880" s="37"/>
      <c r="S880" s="242">
        <f t="shared" si="124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7"/>
        <v/>
      </c>
      <c r="D881" s="5">
        <f>'RAW MONTHLY'!E881</f>
        <v>0</v>
      </c>
      <c r="E881" s="5" t="b">
        <f t="shared" si="125"/>
        <v>0</v>
      </c>
      <c r="F881" s="37"/>
      <c r="G881" s="37"/>
      <c r="H881" s="17">
        <f t="shared" si="118"/>
        <v>0</v>
      </c>
      <c r="I881" s="7">
        <f>'RAW MONTHLY'!H881</f>
        <v>0</v>
      </c>
      <c r="J881" s="8">
        <f>'RAW MONTHLY'!I881</f>
        <v>0</v>
      </c>
      <c r="K881" s="235">
        <f t="shared" si="119"/>
        <v>0</v>
      </c>
      <c r="L881" s="16">
        <f t="shared" si="120"/>
        <v>0</v>
      </c>
      <c r="M881" s="16">
        <f t="shared" si="121"/>
        <v>0</v>
      </c>
      <c r="N881" s="236" t="str">
        <f t="shared" si="122"/>
        <v>0</v>
      </c>
      <c r="O881" s="16">
        <f>'RAW MONTHLY'!K881</f>
        <v>0</v>
      </c>
      <c r="P881" s="16" t="str">
        <f t="shared" si="123"/>
        <v>1</v>
      </c>
      <c r="Q881" s="241">
        <f>'RAW MONTHLY'!L881</f>
        <v>0</v>
      </c>
      <c r="R881" s="37"/>
      <c r="S881" s="242">
        <f t="shared" si="124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7"/>
        <v/>
      </c>
      <c r="D882" s="5">
        <f>'RAW MONTHLY'!E882</f>
        <v>0</v>
      </c>
      <c r="E882" s="5" t="b">
        <f t="shared" si="125"/>
        <v>0</v>
      </c>
      <c r="F882" s="37"/>
      <c r="G882" s="37"/>
      <c r="H882" s="17">
        <f t="shared" si="118"/>
        <v>0</v>
      </c>
      <c r="I882" s="7">
        <f>'RAW MONTHLY'!H882</f>
        <v>0</v>
      </c>
      <c r="J882" s="8">
        <f>'RAW MONTHLY'!I882</f>
        <v>0</v>
      </c>
      <c r="K882" s="235">
        <f t="shared" si="119"/>
        <v>0</v>
      </c>
      <c r="L882" s="16">
        <f t="shared" si="120"/>
        <v>0</v>
      </c>
      <c r="M882" s="16">
        <f t="shared" si="121"/>
        <v>0</v>
      </c>
      <c r="N882" s="236" t="str">
        <f t="shared" si="122"/>
        <v>0</v>
      </c>
      <c r="O882" s="16">
        <f>'RAW MONTHLY'!K882</f>
        <v>0</v>
      </c>
      <c r="P882" s="16" t="str">
        <f t="shared" si="123"/>
        <v>1</v>
      </c>
      <c r="Q882" s="241">
        <f>'RAW MONTHLY'!L882</f>
        <v>0</v>
      </c>
      <c r="R882" s="37"/>
      <c r="S882" s="242">
        <f t="shared" si="124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7"/>
        <v/>
      </c>
      <c r="D883" s="5">
        <f>'RAW MONTHLY'!E883</f>
        <v>0</v>
      </c>
      <c r="E883" s="5" t="b">
        <f t="shared" si="125"/>
        <v>0</v>
      </c>
      <c r="F883" s="37"/>
      <c r="G883" s="37"/>
      <c r="H883" s="17">
        <f t="shared" si="118"/>
        <v>0</v>
      </c>
      <c r="I883" s="7">
        <f>'RAW MONTHLY'!H883</f>
        <v>0</v>
      </c>
      <c r="J883" s="8">
        <f>'RAW MONTHLY'!I883</f>
        <v>0</v>
      </c>
      <c r="K883" s="235">
        <f t="shared" si="119"/>
        <v>0</v>
      </c>
      <c r="L883" s="16">
        <f t="shared" si="120"/>
        <v>0</v>
      </c>
      <c r="M883" s="16">
        <f t="shared" si="121"/>
        <v>0</v>
      </c>
      <c r="N883" s="236" t="str">
        <f t="shared" si="122"/>
        <v>0</v>
      </c>
      <c r="O883" s="16">
        <f>'RAW MONTHLY'!K883</f>
        <v>0</v>
      </c>
      <c r="P883" s="16" t="str">
        <f t="shared" si="123"/>
        <v>1</v>
      </c>
      <c r="Q883" s="241">
        <f>'RAW MONTHLY'!L883</f>
        <v>0</v>
      </c>
      <c r="R883" s="37"/>
      <c r="S883" s="242">
        <f t="shared" si="124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7"/>
        <v/>
      </c>
      <c r="D884" s="5">
        <f>'RAW MONTHLY'!E884</f>
        <v>0</v>
      </c>
      <c r="E884" s="5" t="b">
        <f t="shared" si="125"/>
        <v>0</v>
      </c>
      <c r="F884" s="37"/>
      <c r="G884" s="37"/>
      <c r="H884" s="17">
        <f t="shared" si="118"/>
        <v>0</v>
      </c>
      <c r="I884" s="7">
        <f>'RAW MONTHLY'!H884</f>
        <v>0</v>
      </c>
      <c r="J884" s="8">
        <f>'RAW MONTHLY'!I884</f>
        <v>0</v>
      </c>
      <c r="K884" s="235">
        <f t="shared" si="119"/>
        <v>0</v>
      </c>
      <c r="L884" s="16">
        <f t="shared" si="120"/>
        <v>0</v>
      </c>
      <c r="M884" s="16">
        <f t="shared" si="121"/>
        <v>0</v>
      </c>
      <c r="N884" s="236" t="str">
        <f t="shared" si="122"/>
        <v>0</v>
      </c>
      <c r="O884" s="16">
        <f>'RAW MONTHLY'!K884</f>
        <v>0</v>
      </c>
      <c r="P884" s="16" t="str">
        <f t="shared" si="123"/>
        <v>1</v>
      </c>
      <c r="Q884" s="241">
        <f>'RAW MONTHLY'!L884</f>
        <v>0</v>
      </c>
      <c r="R884" s="37"/>
      <c r="S884" s="242">
        <f t="shared" si="124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7"/>
        <v/>
      </c>
      <c r="D885" s="5">
        <f>'RAW MONTHLY'!E885</f>
        <v>0</v>
      </c>
      <c r="E885" s="5" t="b">
        <f t="shared" si="125"/>
        <v>0</v>
      </c>
      <c r="F885" s="37"/>
      <c r="G885" s="37"/>
      <c r="H885" s="17">
        <f t="shared" si="118"/>
        <v>0</v>
      </c>
      <c r="I885" s="7">
        <f>'RAW MONTHLY'!H885</f>
        <v>0</v>
      </c>
      <c r="J885" s="8">
        <f>'RAW MONTHLY'!I885</f>
        <v>0</v>
      </c>
      <c r="K885" s="235">
        <f t="shared" si="119"/>
        <v>0</v>
      </c>
      <c r="L885" s="16">
        <f t="shared" si="120"/>
        <v>0</v>
      </c>
      <c r="M885" s="16">
        <f t="shared" si="121"/>
        <v>0</v>
      </c>
      <c r="N885" s="236" t="str">
        <f t="shared" si="122"/>
        <v>0</v>
      </c>
      <c r="O885" s="16">
        <f>'RAW MONTHLY'!K885</f>
        <v>0</v>
      </c>
      <c r="P885" s="16" t="str">
        <f t="shared" si="123"/>
        <v>1</v>
      </c>
      <c r="Q885" s="241">
        <f>'RAW MONTHLY'!L885</f>
        <v>0</v>
      </c>
      <c r="R885" s="37"/>
      <c r="S885" s="242">
        <f t="shared" si="124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7"/>
        <v/>
      </c>
      <c r="D886" s="5">
        <f>'RAW MONTHLY'!E886</f>
        <v>0</v>
      </c>
      <c r="E886" s="5" t="b">
        <f t="shared" si="125"/>
        <v>0</v>
      </c>
      <c r="F886" s="37"/>
      <c r="G886" s="37"/>
      <c r="H886" s="17">
        <f t="shared" si="118"/>
        <v>0</v>
      </c>
      <c r="I886" s="7">
        <f>'RAW MONTHLY'!H886</f>
        <v>0</v>
      </c>
      <c r="J886" s="8">
        <f>'RAW MONTHLY'!I886</f>
        <v>0</v>
      </c>
      <c r="K886" s="235">
        <f t="shared" si="119"/>
        <v>0</v>
      </c>
      <c r="L886" s="16">
        <f t="shared" si="120"/>
        <v>0</v>
      </c>
      <c r="M886" s="16">
        <f t="shared" si="121"/>
        <v>0</v>
      </c>
      <c r="N886" s="236" t="str">
        <f t="shared" si="122"/>
        <v>0</v>
      </c>
      <c r="O886" s="16">
        <f>'RAW MONTHLY'!K886</f>
        <v>0</v>
      </c>
      <c r="P886" s="16" t="str">
        <f t="shared" si="123"/>
        <v>1</v>
      </c>
      <c r="Q886" s="241">
        <f>'RAW MONTHLY'!L886</f>
        <v>0</v>
      </c>
      <c r="R886" s="37"/>
      <c r="S886" s="242">
        <f t="shared" si="124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7"/>
        <v/>
      </c>
      <c r="D887" s="5">
        <f>'RAW MONTHLY'!E887</f>
        <v>0</v>
      </c>
      <c r="E887" s="5" t="b">
        <f t="shared" si="125"/>
        <v>0</v>
      </c>
      <c r="F887" s="37"/>
      <c r="G887" s="37"/>
      <c r="H887" s="17">
        <f t="shared" si="118"/>
        <v>0</v>
      </c>
      <c r="I887" s="7">
        <f>'RAW MONTHLY'!H887</f>
        <v>0</v>
      </c>
      <c r="J887" s="8">
        <f>'RAW MONTHLY'!I887</f>
        <v>0</v>
      </c>
      <c r="K887" s="235">
        <f t="shared" si="119"/>
        <v>0</v>
      </c>
      <c r="L887" s="16">
        <f t="shared" si="120"/>
        <v>0</v>
      </c>
      <c r="M887" s="16">
        <f t="shared" si="121"/>
        <v>0</v>
      </c>
      <c r="N887" s="236" t="str">
        <f t="shared" si="122"/>
        <v>0</v>
      </c>
      <c r="O887" s="16">
        <f>'RAW MONTHLY'!K887</f>
        <v>0</v>
      </c>
      <c r="P887" s="16" t="str">
        <f t="shared" si="123"/>
        <v>1</v>
      </c>
      <c r="Q887" s="241">
        <f>'RAW MONTHLY'!L887</f>
        <v>0</v>
      </c>
      <c r="R887" s="37"/>
      <c r="S887" s="242">
        <f t="shared" si="124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7"/>
        <v/>
      </c>
      <c r="D888" s="5">
        <f>'RAW MONTHLY'!E888</f>
        <v>0</v>
      </c>
      <c r="E888" s="5" t="b">
        <f t="shared" si="125"/>
        <v>0</v>
      </c>
      <c r="F888" s="37"/>
      <c r="G888" s="37"/>
      <c r="H888" s="17">
        <f t="shared" si="118"/>
        <v>0</v>
      </c>
      <c r="I888" s="7">
        <f>'RAW MONTHLY'!H888</f>
        <v>0</v>
      </c>
      <c r="J888" s="8">
        <f>'RAW MONTHLY'!I888</f>
        <v>0</v>
      </c>
      <c r="K888" s="235">
        <f t="shared" si="119"/>
        <v>0</v>
      </c>
      <c r="L888" s="16">
        <f t="shared" si="120"/>
        <v>0</v>
      </c>
      <c r="M888" s="16">
        <f t="shared" si="121"/>
        <v>0</v>
      </c>
      <c r="N888" s="236" t="str">
        <f t="shared" si="122"/>
        <v>0</v>
      </c>
      <c r="O888" s="16">
        <f>'RAW MONTHLY'!K888</f>
        <v>0</v>
      </c>
      <c r="P888" s="16" t="str">
        <f t="shared" si="123"/>
        <v>1</v>
      </c>
      <c r="Q888" s="241">
        <f>'RAW MONTHLY'!L888</f>
        <v>0</v>
      </c>
      <c r="R888" s="37"/>
      <c r="S888" s="242">
        <f t="shared" si="124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7"/>
        <v/>
      </c>
      <c r="D889" s="5">
        <f>'RAW MONTHLY'!E889</f>
        <v>0</v>
      </c>
      <c r="E889" s="5" t="b">
        <f t="shared" si="125"/>
        <v>0</v>
      </c>
      <c r="F889" s="37"/>
      <c r="G889" s="37"/>
      <c r="H889" s="17">
        <f t="shared" si="118"/>
        <v>0</v>
      </c>
      <c r="I889" s="7">
        <f>'RAW MONTHLY'!H889</f>
        <v>0</v>
      </c>
      <c r="J889" s="8">
        <f>'RAW MONTHLY'!I889</f>
        <v>0</v>
      </c>
      <c r="K889" s="235">
        <f t="shared" si="119"/>
        <v>0</v>
      </c>
      <c r="L889" s="16">
        <f t="shared" si="120"/>
        <v>0</v>
      </c>
      <c r="M889" s="16">
        <f t="shared" si="121"/>
        <v>0</v>
      </c>
      <c r="N889" s="236" t="str">
        <f t="shared" si="122"/>
        <v>0</v>
      </c>
      <c r="O889" s="16">
        <f>'RAW MONTHLY'!K889</f>
        <v>0</v>
      </c>
      <c r="P889" s="16" t="str">
        <f t="shared" si="123"/>
        <v>1</v>
      </c>
      <c r="Q889" s="241">
        <f>'RAW MONTHLY'!L889</f>
        <v>0</v>
      </c>
      <c r="R889" s="37"/>
      <c r="S889" s="242">
        <f t="shared" si="124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7"/>
        <v/>
      </c>
      <c r="D890" s="5">
        <f>'RAW MONTHLY'!E890</f>
        <v>0</v>
      </c>
      <c r="E890" s="5" t="b">
        <f t="shared" si="125"/>
        <v>0</v>
      </c>
      <c r="F890" s="37"/>
      <c r="G890" s="37"/>
      <c r="H890" s="17">
        <f t="shared" si="118"/>
        <v>0</v>
      </c>
      <c r="I890" s="7">
        <f>'RAW MONTHLY'!H890</f>
        <v>0</v>
      </c>
      <c r="J890" s="8">
        <f>'RAW MONTHLY'!I890</f>
        <v>0</v>
      </c>
      <c r="K890" s="235">
        <f t="shared" si="119"/>
        <v>0</v>
      </c>
      <c r="L890" s="16">
        <f t="shared" si="120"/>
        <v>0</v>
      </c>
      <c r="M890" s="16">
        <f t="shared" si="121"/>
        <v>0</v>
      </c>
      <c r="N890" s="236" t="str">
        <f t="shared" si="122"/>
        <v>0</v>
      </c>
      <c r="O890" s="16">
        <f>'RAW MONTHLY'!K890</f>
        <v>0</v>
      </c>
      <c r="P890" s="16" t="str">
        <f t="shared" si="123"/>
        <v>1</v>
      </c>
      <c r="Q890" s="241">
        <f>'RAW MONTHLY'!L890</f>
        <v>0</v>
      </c>
      <c r="R890" s="37"/>
      <c r="S890" s="242">
        <f t="shared" si="124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7"/>
        <v/>
      </c>
      <c r="D891" s="5">
        <f>'RAW MONTHLY'!E891</f>
        <v>0</v>
      </c>
      <c r="E891" s="5" t="b">
        <f t="shared" si="125"/>
        <v>0</v>
      </c>
      <c r="F891" s="37"/>
      <c r="G891" s="37"/>
      <c r="H891" s="17">
        <f t="shared" si="118"/>
        <v>0</v>
      </c>
      <c r="I891" s="7">
        <f>'RAW MONTHLY'!H891</f>
        <v>0</v>
      </c>
      <c r="J891" s="8">
        <f>'RAW MONTHLY'!I891</f>
        <v>0</v>
      </c>
      <c r="K891" s="235">
        <f t="shared" si="119"/>
        <v>0</v>
      </c>
      <c r="L891" s="16">
        <f t="shared" si="120"/>
        <v>0</v>
      </c>
      <c r="M891" s="16">
        <f t="shared" si="121"/>
        <v>0</v>
      </c>
      <c r="N891" s="236" t="str">
        <f t="shared" si="122"/>
        <v>0</v>
      </c>
      <c r="O891" s="16">
        <f>'RAW MONTHLY'!K891</f>
        <v>0</v>
      </c>
      <c r="P891" s="16" t="str">
        <f t="shared" si="123"/>
        <v>1</v>
      </c>
      <c r="Q891" s="241">
        <f>'RAW MONTHLY'!L891</f>
        <v>0</v>
      </c>
      <c r="R891" s="37"/>
      <c r="S891" s="242">
        <f t="shared" si="124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7"/>
        <v/>
      </c>
      <c r="D892" s="5">
        <f>'RAW MONTHLY'!E892</f>
        <v>0</v>
      </c>
      <c r="E892" s="5" t="b">
        <f t="shared" si="125"/>
        <v>0</v>
      </c>
      <c r="F892" s="37"/>
      <c r="G892" s="37"/>
      <c r="H892" s="17">
        <f t="shared" si="118"/>
        <v>0</v>
      </c>
      <c r="I892" s="7">
        <f>'RAW MONTHLY'!H892</f>
        <v>0</v>
      </c>
      <c r="J892" s="8">
        <f>'RAW MONTHLY'!I892</f>
        <v>0</v>
      </c>
      <c r="K892" s="235">
        <f t="shared" si="119"/>
        <v>0</v>
      </c>
      <c r="L892" s="16">
        <f t="shared" si="120"/>
        <v>0</v>
      </c>
      <c r="M892" s="16">
        <f t="shared" si="121"/>
        <v>0</v>
      </c>
      <c r="N892" s="236" t="str">
        <f t="shared" si="122"/>
        <v>0</v>
      </c>
      <c r="O892" s="16">
        <f>'RAW MONTHLY'!K892</f>
        <v>0</v>
      </c>
      <c r="P892" s="16" t="str">
        <f t="shared" si="123"/>
        <v>1</v>
      </c>
      <c r="Q892" s="241">
        <f>'RAW MONTHLY'!L892</f>
        <v>0</v>
      </c>
      <c r="R892" s="37"/>
      <c r="S892" s="242">
        <f t="shared" si="124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7"/>
        <v/>
      </c>
      <c r="D893" s="5">
        <f>'RAW MONTHLY'!E893</f>
        <v>0</v>
      </c>
      <c r="E893" s="5" t="b">
        <f t="shared" si="125"/>
        <v>0</v>
      </c>
      <c r="F893" s="37"/>
      <c r="G893" s="37"/>
      <c r="H893" s="17">
        <f t="shared" si="118"/>
        <v>0</v>
      </c>
      <c r="I893" s="7">
        <f>'RAW MONTHLY'!H893</f>
        <v>0</v>
      </c>
      <c r="J893" s="8">
        <f>'RAW MONTHLY'!I893</f>
        <v>0</v>
      </c>
      <c r="K893" s="235">
        <f t="shared" si="119"/>
        <v>0</v>
      </c>
      <c r="L893" s="16">
        <f t="shared" si="120"/>
        <v>0</v>
      </c>
      <c r="M893" s="16">
        <f t="shared" si="121"/>
        <v>0</v>
      </c>
      <c r="N893" s="236" t="str">
        <f t="shared" si="122"/>
        <v>0</v>
      </c>
      <c r="O893" s="16">
        <f>'RAW MONTHLY'!K893</f>
        <v>0</v>
      </c>
      <c r="P893" s="16" t="str">
        <f t="shared" si="123"/>
        <v>1</v>
      </c>
      <c r="Q893" s="241">
        <f>'RAW MONTHLY'!L893</f>
        <v>0</v>
      </c>
      <c r="R893" s="37"/>
      <c r="S893" s="242">
        <f t="shared" si="124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7"/>
        <v/>
      </c>
      <c r="D894" s="5">
        <f>'RAW MONTHLY'!E894</f>
        <v>0</v>
      </c>
      <c r="E894" s="5" t="b">
        <f t="shared" si="125"/>
        <v>0</v>
      </c>
      <c r="F894" s="37"/>
      <c r="G894" s="37"/>
      <c r="H894" s="17">
        <f t="shared" si="118"/>
        <v>0</v>
      </c>
      <c r="I894" s="7">
        <f>'RAW MONTHLY'!H894</f>
        <v>0</v>
      </c>
      <c r="J894" s="8">
        <f>'RAW MONTHLY'!I894</f>
        <v>0</v>
      </c>
      <c r="K894" s="235">
        <f t="shared" si="119"/>
        <v>0</v>
      </c>
      <c r="L894" s="16">
        <f t="shared" si="120"/>
        <v>0</v>
      </c>
      <c r="M894" s="16">
        <f t="shared" si="121"/>
        <v>0</v>
      </c>
      <c r="N894" s="236" t="str">
        <f t="shared" si="122"/>
        <v>0</v>
      </c>
      <c r="O894" s="16">
        <f>'RAW MONTHLY'!K894</f>
        <v>0</v>
      </c>
      <c r="P894" s="16" t="str">
        <f t="shared" si="123"/>
        <v>1</v>
      </c>
      <c r="Q894" s="241">
        <f>'RAW MONTHLY'!L894</f>
        <v>0</v>
      </c>
      <c r="R894" s="37"/>
      <c r="S894" s="242">
        <f t="shared" si="124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7"/>
        <v/>
      </c>
      <c r="D895" s="5">
        <f>'RAW MONTHLY'!E895</f>
        <v>0</v>
      </c>
      <c r="E895" s="5" t="b">
        <f t="shared" si="125"/>
        <v>0</v>
      </c>
      <c r="F895" s="37"/>
      <c r="G895" s="37"/>
      <c r="H895" s="17">
        <f t="shared" si="118"/>
        <v>0</v>
      </c>
      <c r="I895" s="7">
        <f>'RAW MONTHLY'!H895</f>
        <v>0</v>
      </c>
      <c r="J895" s="8">
        <f>'RAW MONTHLY'!I895</f>
        <v>0</v>
      </c>
      <c r="K895" s="235">
        <f t="shared" si="119"/>
        <v>0</v>
      </c>
      <c r="L895" s="16">
        <f t="shared" si="120"/>
        <v>0</v>
      </c>
      <c r="M895" s="16">
        <f t="shared" si="121"/>
        <v>0</v>
      </c>
      <c r="N895" s="236" t="str">
        <f t="shared" si="122"/>
        <v>0</v>
      </c>
      <c r="O895" s="16">
        <f>'RAW MONTHLY'!K895</f>
        <v>0</v>
      </c>
      <c r="P895" s="16" t="str">
        <f t="shared" si="123"/>
        <v>1</v>
      </c>
      <c r="Q895" s="241">
        <f>'RAW MONTHLY'!L895</f>
        <v>0</v>
      </c>
      <c r="R895" s="37"/>
      <c r="S895" s="242">
        <f t="shared" si="124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7"/>
        <v/>
      </c>
      <c r="D896" s="5">
        <f>'RAW MONTHLY'!E896</f>
        <v>0</v>
      </c>
      <c r="E896" s="5" t="b">
        <f t="shared" si="125"/>
        <v>0</v>
      </c>
      <c r="F896" s="37"/>
      <c r="G896" s="37"/>
      <c r="H896" s="17">
        <f t="shared" si="118"/>
        <v>0</v>
      </c>
      <c r="I896" s="7">
        <f>'RAW MONTHLY'!H896</f>
        <v>0</v>
      </c>
      <c r="J896" s="8">
        <f>'RAW MONTHLY'!I896</f>
        <v>0</v>
      </c>
      <c r="K896" s="235">
        <f t="shared" si="119"/>
        <v>0</v>
      </c>
      <c r="L896" s="16">
        <f t="shared" si="120"/>
        <v>0</v>
      </c>
      <c r="M896" s="16">
        <f t="shared" si="121"/>
        <v>0</v>
      </c>
      <c r="N896" s="236" t="str">
        <f t="shared" si="122"/>
        <v>0</v>
      </c>
      <c r="O896" s="16">
        <f>'RAW MONTHLY'!K896</f>
        <v>0</v>
      </c>
      <c r="P896" s="16" t="str">
        <f t="shared" si="123"/>
        <v>1</v>
      </c>
      <c r="Q896" s="241">
        <f>'RAW MONTHLY'!L896</f>
        <v>0</v>
      </c>
      <c r="R896" s="37"/>
      <c r="S896" s="242">
        <f t="shared" si="124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7"/>
        <v/>
      </c>
      <c r="D897" s="5">
        <f>'RAW MONTHLY'!E897</f>
        <v>0</v>
      </c>
      <c r="E897" s="5" t="b">
        <f t="shared" si="125"/>
        <v>0</v>
      </c>
      <c r="F897" s="37"/>
      <c r="G897" s="37"/>
      <c r="H897" s="17">
        <f t="shared" si="118"/>
        <v>0</v>
      </c>
      <c r="I897" s="7">
        <f>'RAW MONTHLY'!H897</f>
        <v>0</v>
      </c>
      <c r="J897" s="8">
        <f>'RAW MONTHLY'!I897</f>
        <v>0</v>
      </c>
      <c r="K897" s="235">
        <f t="shared" si="119"/>
        <v>0</v>
      </c>
      <c r="L897" s="16">
        <f t="shared" si="120"/>
        <v>0</v>
      </c>
      <c r="M897" s="16">
        <f t="shared" si="121"/>
        <v>0</v>
      </c>
      <c r="N897" s="236" t="str">
        <f t="shared" si="122"/>
        <v>0</v>
      </c>
      <c r="O897" s="16">
        <f>'RAW MONTHLY'!K897</f>
        <v>0</v>
      </c>
      <c r="P897" s="16" t="str">
        <f t="shared" si="123"/>
        <v>1</v>
      </c>
      <c r="Q897" s="241">
        <f>'RAW MONTHLY'!L897</f>
        <v>0</v>
      </c>
      <c r="R897" s="37"/>
      <c r="S897" s="242">
        <f t="shared" si="124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7"/>
        <v/>
      </c>
      <c r="D898" s="5">
        <f>'RAW MONTHLY'!E898</f>
        <v>0</v>
      </c>
      <c r="E898" s="5" t="b">
        <f t="shared" si="125"/>
        <v>0</v>
      </c>
      <c r="F898" s="37"/>
      <c r="G898" s="37"/>
      <c r="H898" s="17">
        <f t="shared" si="118"/>
        <v>0</v>
      </c>
      <c r="I898" s="7">
        <f>'RAW MONTHLY'!H898</f>
        <v>0</v>
      </c>
      <c r="J898" s="8">
        <f>'RAW MONTHLY'!I898</f>
        <v>0</v>
      </c>
      <c r="K898" s="235">
        <f t="shared" si="119"/>
        <v>0</v>
      </c>
      <c r="L898" s="16">
        <f t="shared" si="120"/>
        <v>0</v>
      </c>
      <c r="M898" s="16">
        <f t="shared" si="121"/>
        <v>0</v>
      </c>
      <c r="N898" s="236" t="str">
        <f t="shared" si="122"/>
        <v>0</v>
      </c>
      <c r="O898" s="16">
        <f>'RAW MONTHLY'!K898</f>
        <v>0</v>
      </c>
      <c r="P898" s="16" t="str">
        <f t="shared" si="123"/>
        <v>1</v>
      </c>
      <c r="Q898" s="241">
        <f>'RAW MONTHLY'!L898</f>
        <v>0</v>
      </c>
      <c r="R898" s="37"/>
      <c r="S898" s="242">
        <f t="shared" si="124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7"/>
        <v/>
      </c>
      <c r="D899" s="5">
        <f>'RAW MONTHLY'!E899</f>
        <v>0</v>
      </c>
      <c r="E899" s="5" t="b">
        <f t="shared" si="125"/>
        <v>0</v>
      </c>
      <c r="F899" s="37"/>
      <c r="G899" s="37"/>
      <c r="H899" s="17">
        <f t="shared" si="118"/>
        <v>0</v>
      </c>
      <c r="I899" s="7">
        <f>'RAW MONTHLY'!H899</f>
        <v>0</v>
      </c>
      <c r="J899" s="8">
        <f>'RAW MONTHLY'!I899</f>
        <v>0</v>
      </c>
      <c r="K899" s="235">
        <f t="shared" si="119"/>
        <v>0</v>
      </c>
      <c r="L899" s="16">
        <f t="shared" si="120"/>
        <v>0</v>
      </c>
      <c r="M899" s="16">
        <f t="shared" si="121"/>
        <v>0</v>
      </c>
      <c r="N899" s="236" t="str">
        <f t="shared" si="122"/>
        <v>0</v>
      </c>
      <c r="O899" s="16">
        <f>'RAW MONTHLY'!K899</f>
        <v>0</v>
      </c>
      <c r="P899" s="16" t="str">
        <f t="shared" si="123"/>
        <v>1</v>
      </c>
      <c r="Q899" s="241">
        <f>'RAW MONTHLY'!L899</f>
        <v>0</v>
      </c>
      <c r="R899" s="37"/>
      <c r="S899" s="242">
        <f t="shared" si="124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7"/>
        <v/>
      </c>
      <c r="D900" s="5">
        <f>'RAW MONTHLY'!E900</f>
        <v>0</v>
      </c>
      <c r="E900" s="5" t="b">
        <f t="shared" si="125"/>
        <v>0</v>
      </c>
      <c r="F900" s="37"/>
      <c r="G900" s="37"/>
      <c r="H900" s="17">
        <f t="shared" si="118"/>
        <v>0</v>
      </c>
      <c r="I900" s="7">
        <f>'RAW MONTHLY'!H900</f>
        <v>0</v>
      </c>
      <c r="J900" s="8">
        <f>'RAW MONTHLY'!I900</f>
        <v>0</v>
      </c>
      <c r="K900" s="235">
        <f t="shared" si="119"/>
        <v>0</v>
      </c>
      <c r="L900" s="16">
        <f t="shared" si="120"/>
        <v>0</v>
      </c>
      <c r="M900" s="16">
        <f t="shared" si="121"/>
        <v>0</v>
      </c>
      <c r="N900" s="236" t="str">
        <f t="shared" si="122"/>
        <v>0</v>
      </c>
      <c r="O900" s="16">
        <f>'RAW MONTHLY'!K900</f>
        <v>0</v>
      </c>
      <c r="P900" s="16" t="str">
        <f t="shared" si="123"/>
        <v>1</v>
      </c>
      <c r="Q900" s="241">
        <f>'RAW MONTHLY'!L900</f>
        <v>0</v>
      </c>
      <c r="R900" s="37"/>
      <c r="S900" s="242">
        <f t="shared" si="124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7"/>
        <v/>
      </c>
      <c r="D901" s="5">
        <f>'RAW MONTHLY'!E901</f>
        <v>0</v>
      </c>
      <c r="E901" s="5" t="b">
        <f t="shared" si="125"/>
        <v>0</v>
      </c>
      <c r="F901" s="37"/>
      <c r="G901" s="37"/>
      <c r="H901" s="17">
        <f t="shared" si="118"/>
        <v>0</v>
      </c>
      <c r="I901" s="7">
        <f>'RAW MONTHLY'!H901</f>
        <v>0</v>
      </c>
      <c r="J901" s="8">
        <f>'RAW MONTHLY'!I901</f>
        <v>0</v>
      </c>
      <c r="K901" s="235">
        <f t="shared" si="119"/>
        <v>0</v>
      </c>
      <c r="L901" s="16">
        <f t="shared" si="120"/>
        <v>0</v>
      </c>
      <c r="M901" s="16">
        <f t="shared" si="121"/>
        <v>0</v>
      </c>
      <c r="N901" s="236" t="str">
        <f t="shared" si="122"/>
        <v>0</v>
      </c>
      <c r="O901" s="16">
        <f>'RAW MONTHLY'!K901</f>
        <v>0</v>
      </c>
      <c r="P901" s="16" t="str">
        <f t="shared" si="123"/>
        <v>1</v>
      </c>
      <c r="Q901" s="241">
        <f>'RAW MONTHLY'!L901</f>
        <v>0</v>
      </c>
      <c r="R901" s="37"/>
      <c r="S901" s="242">
        <f t="shared" si="124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6">IF(H902&gt;=0.0001,"1","")</f>
        <v/>
      </c>
      <c r="D902" s="5">
        <f>'RAW MONTHLY'!E902</f>
        <v>0</v>
      </c>
      <c r="E902" s="5" t="b">
        <f t="shared" si="125"/>
        <v>0</v>
      </c>
      <c r="F902" s="37"/>
      <c r="G902" s="37"/>
      <c r="H902" s="17">
        <f t="shared" ref="H902:H965" si="127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28">J902</f>
        <v>0</v>
      </c>
      <c r="L902" s="16">
        <f t="shared" ref="L902:L965" si="129">TEXT(J902-I902,"h:mm")*24</f>
        <v>0</v>
      </c>
      <c r="M902" s="16">
        <f t="shared" ref="M902:M965" si="130">N902*1</f>
        <v>0</v>
      </c>
      <c r="N902" s="236" t="str">
        <f t="shared" ref="N902:N965" si="131">SUBSTITUTE(O902,"MW","")</f>
        <v>0</v>
      </c>
      <c r="O902" s="16">
        <f>'RAW MONTHLY'!K902</f>
        <v>0</v>
      </c>
      <c r="P902" s="16" t="str">
        <f t="shared" ref="P902:P965" si="132">IF(K902&gt;=0.99,"0","1")</f>
        <v>1</v>
      </c>
      <c r="Q902" s="241">
        <f>'RAW MONTHLY'!L902</f>
        <v>0</v>
      </c>
      <c r="R902" s="37"/>
      <c r="S902" s="242">
        <f t="shared" ref="S902:S965" si="133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6"/>
        <v/>
      </c>
      <c r="D903" s="5">
        <f>'RAW MONTHLY'!E903</f>
        <v>0</v>
      </c>
      <c r="E903" s="5" t="b">
        <f t="shared" ref="E903:E966" si="134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E/F","EDC",IF(D903="TCN/L/S","L/S"))))))))))))))))))))))</f>
        <v>0</v>
      </c>
      <c r="F903" s="37"/>
      <c r="G903" s="37"/>
      <c r="H903" s="17">
        <f t="shared" si="127"/>
        <v>0</v>
      </c>
      <c r="I903" s="7">
        <f>'RAW MONTHLY'!H903</f>
        <v>0</v>
      </c>
      <c r="J903" s="8">
        <f>'RAW MONTHLY'!I903</f>
        <v>0</v>
      </c>
      <c r="K903" s="235">
        <f t="shared" si="128"/>
        <v>0</v>
      </c>
      <c r="L903" s="16">
        <f t="shared" si="129"/>
        <v>0</v>
      </c>
      <c r="M903" s="16">
        <f t="shared" si="130"/>
        <v>0</v>
      </c>
      <c r="N903" s="236" t="str">
        <f t="shared" si="131"/>
        <v>0</v>
      </c>
      <c r="O903" s="16">
        <f>'RAW MONTHLY'!K903</f>
        <v>0</v>
      </c>
      <c r="P903" s="16" t="str">
        <f t="shared" si="132"/>
        <v>1</v>
      </c>
      <c r="Q903" s="241">
        <f>'RAW MONTHLY'!L903</f>
        <v>0</v>
      </c>
      <c r="R903" s="37"/>
      <c r="S903" s="242">
        <f t="shared" si="133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6"/>
        <v/>
      </c>
      <c r="D904" s="5">
        <f>'RAW MONTHLY'!E904</f>
        <v>0</v>
      </c>
      <c r="E904" s="5" t="b">
        <f t="shared" si="134"/>
        <v>0</v>
      </c>
      <c r="F904" s="37"/>
      <c r="G904" s="37"/>
      <c r="H904" s="17">
        <f t="shared" si="127"/>
        <v>0</v>
      </c>
      <c r="I904" s="7">
        <f>'RAW MONTHLY'!H904</f>
        <v>0</v>
      </c>
      <c r="J904" s="8">
        <f>'RAW MONTHLY'!I904</f>
        <v>0</v>
      </c>
      <c r="K904" s="235">
        <f t="shared" si="128"/>
        <v>0</v>
      </c>
      <c r="L904" s="16">
        <f t="shared" si="129"/>
        <v>0</v>
      </c>
      <c r="M904" s="16">
        <f t="shared" si="130"/>
        <v>0</v>
      </c>
      <c r="N904" s="236" t="str">
        <f t="shared" si="131"/>
        <v>0</v>
      </c>
      <c r="O904" s="16">
        <f>'RAW MONTHLY'!K904</f>
        <v>0</v>
      </c>
      <c r="P904" s="16" t="str">
        <f t="shared" si="132"/>
        <v>1</v>
      </c>
      <c r="Q904" s="241">
        <f>'RAW MONTHLY'!L904</f>
        <v>0</v>
      </c>
      <c r="R904" s="37"/>
      <c r="S904" s="242">
        <f t="shared" si="133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6"/>
        <v/>
      </c>
      <c r="D905" s="5">
        <f>'RAW MONTHLY'!E905</f>
        <v>0</v>
      </c>
      <c r="E905" s="5" t="b">
        <f t="shared" si="134"/>
        <v>0</v>
      </c>
      <c r="F905" s="37"/>
      <c r="G905" s="37"/>
      <c r="H905" s="17">
        <f t="shared" si="127"/>
        <v>0</v>
      </c>
      <c r="I905" s="7">
        <f>'RAW MONTHLY'!H905</f>
        <v>0</v>
      </c>
      <c r="J905" s="8">
        <f>'RAW MONTHLY'!I905</f>
        <v>0</v>
      </c>
      <c r="K905" s="235">
        <f t="shared" si="128"/>
        <v>0</v>
      </c>
      <c r="L905" s="16">
        <f t="shared" si="129"/>
        <v>0</v>
      </c>
      <c r="M905" s="16">
        <f t="shared" si="130"/>
        <v>0</v>
      </c>
      <c r="N905" s="236" t="str">
        <f t="shared" si="131"/>
        <v>0</v>
      </c>
      <c r="O905" s="16">
        <f>'RAW MONTHLY'!K905</f>
        <v>0</v>
      </c>
      <c r="P905" s="16" t="str">
        <f t="shared" si="132"/>
        <v>1</v>
      </c>
      <c r="Q905" s="241">
        <f>'RAW MONTHLY'!L905</f>
        <v>0</v>
      </c>
      <c r="R905" s="37"/>
      <c r="S905" s="242">
        <f t="shared" si="133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6"/>
        <v/>
      </c>
      <c r="D906" s="5">
        <f>'RAW MONTHLY'!E906</f>
        <v>0</v>
      </c>
      <c r="E906" s="5" t="b">
        <f t="shared" si="134"/>
        <v>0</v>
      </c>
      <c r="F906" s="37"/>
      <c r="G906" s="37"/>
      <c r="H906" s="17">
        <f t="shared" si="127"/>
        <v>0</v>
      </c>
      <c r="I906" s="7">
        <f>'RAW MONTHLY'!H906</f>
        <v>0</v>
      </c>
      <c r="J906" s="8">
        <f>'RAW MONTHLY'!I906</f>
        <v>0</v>
      </c>
      <c r="K906" s="235">
        <f t="shared" si="128"/>
        <v>0</v>
      </c>
      <c r="L906" s="16">
        <f t="shared" si="129"/>
        <v>0</v>
      </c>
      <c r="M906" s="16">
        <f t="shared" si="130"/>
        <v>0</v>
      </c>
      <c r="N906" s="236" t="str">
        <f t="shared" si="131"/>
        <v>0</v>
      </c>
      <c r="O906" s="16">
        <f>'RAW MONTHLY'!K906</f>
        <v>0</v>
      </c>
      <c r="P906" s="16" t="str">
        <f t="shared" si="132"/>
        <v>1</v>
      </c>
      <c r="Q906" s="241">
        <f>'RAW MONTHLY'!L906</f>
        <v>0</v>
      </c>
      <c r="R906" s="37"/>
      <c r="S906" s="242">
        <f t="shared" si="133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6"/>
        <v/>
      </c>
      <c r="D907" s="5">
        <f>'RAW MONTHLY'!E907</f>
        <v>0</v>
      </c>
      <c r="E907" s="5" t="b">
        <f t="shared" si="134"/>
        <v>0</v>
      </c>
      <c r="F907" s="37"/>
      <c r="G907" s="37"/>
      <c r="H907" s="17">
        <f t="shared" si="127"/>
        <v>0</v>
      </c>
      <c r="I907" s="7">
        <f>'RAW MONTHLY'!H907</f>
        <v>0</v>
      </c>
      <c r="J907" s="8">
        <f>'RAW MONTHLY'!I907</f>
        <v>0</v>
      </c>
      <c r="K907" s="235">
        <f t="shared" si="128"/>
        <v>0</v>
      </c>
      <c r="L907" s="16">
        <f t="shared" si="129"/>
        <v>0</v>
      </c>
      <c r="M907" s="16">
        <f t="shared" si="130"/>
        <v>0</v>
      </c>
      <c r="N907" s="236" t="str">
        <f t="shared" si="131"/>
        <v>0</v>
      </c>
      <c r="O907" s="16">
        <f>'RAW MONTHLY'!K907</f>
        <v>0</v>
      </c>
      <c r="P907" s="16" t="str">
        <f t="shared" si="132"/>
        <v>1</v>
      </c>
      <c r="Q907" s="241">
        <f>'RAW MONTHLY'!L907</f>
        <v>0</v>
      </c>
      <c r="R907" s="37"/>
      <c r="S907" s="242">
        <f t="shared" si="133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6"/>
        <v/>
      </c>
      <c r="D908" s="5">
        <f>'RAW MONTHLY'!E908</f>
        <v>0</v>
      </c>
      <c r="E908" s="5" t="b">
        <f t="shared" si="134"/>
        <v>0</v>
      </c>
      <c r="F908" s="37"/>
      <c r="G908" s="37"/>
      <c r="H908" s="17">
        <f t="shared" si="127"/>
        <v>0</v>
      </c>
      <c r="I908" s="7">
        <f>'RAW MONTHLY'!H908</f>
        <v>0</v>
      </c>
      <c r="J908" s="8">
        <f>'RAW MONTHLY'!I908</f>
        <v>0</v>
      </c>
      <c r="K908" s="235">
        <f t="shared" si="128"/>
        <v>0</v>
      </c>
      <c r="L908" s="16">
        <f t="shared" si="129"/>
        <v>0</v>
      </c>
      <c r="M908" s="16">
        <f t="shared" si="130"/>
        <v>0</v>
      </c>
      <c r="N908" s="236" t="str">
        <f t="shared" si="131"/>
        <v>0</v>
      </c>
      <c r="O908" s="16">
        <f>'RAW MONTHLY'!K908</f>
        <v>0</v>
      </c>
      <c r="P908" s="16" t="str">
        <f t="shared" si="132"/>
        <v>1</v>
      </c>
      <c r="Q908" s="241">
        <f>'RAW MONTHLY'!L908</f>
        <v>0</v>
      </c>
      <c r="R908" s="37"/>
      <c r="S908" s="242">
        <f t="shared" si="133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6"/>
        <v/>
      </c>
      <c r="D909" s="5">
        <f>'RAW MONTHLY'!E909</f>
        <v>0</v>
      </c>
      <c r="E909" s="5" t="b">
        <f t="shared" si="134"/>
        <v>0</v>
      </c>
      <c r="F909" s="37"/>
      <c r="G909" s="37"/>
      <c r="H909" s="17">
        <f t="shared" si="127"/>
        <v>0</v>
      </c>
      <c r="I909" s="7">
        <f>'RAW MONTHLY'!H909</f>
        <v>0</v>
      </c>
      <c r="J909" s="8">
        <f>'RAW MONTHLY'!I909</f>
        <v>0</v>
      </c>
      <c r="K909" s="235">
        <f t="shared" si="128"/>
        <v>0</v>
      </c>
      <c r="L909" s="16">
        <f t="shared" si="129"/>
        <v>0</v>
      </c>
      <c r="M909" s="16">
        <f t="shared" si="130"/>
        <v>0</v>
      </c>
      <c r="N909" s="236" t="str">
        <f t="shared" si="131"/>
        <v>0</v>
      </c>
      <c r="O909" s="16">
        <f>'RAW MONTHLY'!K909</f>
        <v>0</v>
      </c>
      <c r="P909" s="16" t="str">
        <f t="shared" si="132"/>
        <v>1</v>
      </c>
      <c r="Q909" s="241">
        <f>'RAW MONTHLY'!L909</f>
        <v>0</v>
      </c>
      <c r="R909" s="37"/>
      <c r="S909" s="242">
        <f t="shared" si="133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6"/>
        <v/>
      </c>
      <c r="D910" s="5">
        <f>'RAW MONTHLY'!E910</f>
        <v>0</v>
      </c>
      <c r="E910" s="5" t="b">
        <f t="shared" si="134"/>
        <v>0</v>
      </c>
      <c r="F910" s="37"/>
      <c r="G910" s="37"/>
      <c r="H910" s="17">
        <f t="shared" si="127"/>
        <v>0</v>
      </c>
      <c r="I910" s="7">
        <f>'RAW MONTHLY'!H910</f>
        <v>0</v>
      </c>
      <c r="J910" s="8">
        <f>'RAW MONTHLY'!I910</f>
        <v>0</v>
      </c>
      <c r="K910" s="235">
        <f t="shared" si="128"/>
        <v>0</v>
      </c>
      <c r="L910" s="16">
        <f t="shared" si="129"/>
        <v>0</v>
      </c>
      <c r="M910" s="16">
        <f t="shared" si="130"/>
        <v>0</v>
      </c>
      <c r="N910" s="236" t="str">
        <f t="shared" si="131"/>
        <v>0</v>
      </c>
      <c r="O910" s="16">
        <f>'RAW MONTHLY'!K910</f>
        <v>0</v>
      </c>
      <c r="P910" s="16" t="str">
        <f t="shared" si="132"/>
        <v>1</v>
      </c>
      <c r="Q910" s="241">
        <f>'RAW MONTHLY'!L910</f>
        <v>0</v>
      </c>
      <c r="R910" s="37"/>
      <c r="S910" s="242">
        <f t="shared" si="133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6"/>
        <v/>
      </c>
      <c r="D911" s="5">
        <f>'RAW MONTHLY'!E911</f>
        <v>0</v>
      </c>
      <c r="E911" s="5" t="b">
        <f t="shared" si="134"/>
        <v>0</v>
      </c>
      <c r="F911" s="37"/>
      <c r="G911" s="37"/>
      <c r="H911" s="17">
        <f t="shared" si="127"/>
        <v>0</v>
      </c>
      <c r="I911" s="7">
        <f>'RAW MONTHLY'!H911</f>
        <v>0</v>
      </c>
      <c r="J911" s="8">
        <f>'RAW MONTHLY'!I911</f>
        <v>0</v>
      </c>
      <c r="K911" s="235">
        <f t="shared" si="128"/>
        <v>0</v>
      </c>
      <c r="L911" s="16">
        <f t="shared" si="129"/>
        <v>0</v>
      </c>
      <c r="M911" s="16">
        <f t="shared" si="130"/>
        <v>0</v>
      </c>
      <c r="N911" s="236" t="str">
        <f t="shared" si="131"/>
        <v>0</v>
      </c>
      <c r="O911" s="16">
        <f>'RAW MONTHLY'!K911</f>
        <v>0</v>
      </c>
      <c r="P911" s="16" t="str">
        <f t="shared" si="132"/>
        <v>1</v>
      </c>
      <c r="Q911" s="241">
        <f>'RAW MONTHLY'!L911</f>
        <v>0</v>
      </c>
      <c r="R911" s="37"/>
      <c r="S911" s="242">
        <f t="shared" si="133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6"/>
        <v/>
      </c>
      <c r="D912" s="5">
        <f>'RAW MONTHLY'!E912</f>
        <v>0</v>
      </c>
      <c r="E912" s="5" t="b">
        <f t="shared" si="134"/>
        <v>0</v>
      </c>
      <c r="F912" s="37"/>
      <c r="G912" s="37"/>
      <c r="H912" s="17">
        <f t="shared" si="127"/>
        <v>0</v>
      </c>
      <c r="I912" s="7">
        <f>'RAW MONTHLY'!H912</f>
        <v>0</v>
      </c>
      <c r="J912" s="8">
        <f>'RAW MONTHLY'!I912</f>
        <v>0</v>
      </c>
      <c r="K912" s="235">
        <f t="shared" si="128"/>
        <v>0</v>
      </c>
      <c r="L912" s="16">
        <f t="shared" si="129"/>
        <v>0</v>
      </c>
      <c r="M912" s="16">
        <f t="shared" si="130"/>
        <v>0</v>
      </c>
      <c r="N912" s="236" t="str">
        <f t="shared" si="131"/>
        <v>0</v>
      </c>
      <c r="O912" s="16">
        <f>'RAW MONTHLY'!K912</f>
        <v>0</v>
      </c>
      <c r="P912" s="16" t="str">
        <f t="shared" si="132"/>
        <v>1</v>
      </c>
      <c r="Q912" s="241">
        <f>'RAW MONTHLY'!L912</f>
        <v>0</v>
      </c>
      <c r="R912" s="37"/>
      <c r="S912" s="242">
        <f t="shared" si="133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6"/>
        <v/>
      </c>
      <c r="D913" s="5">
        <f>'RAW MONTHLY'!E913</f>
        <v>0</v>
      </c>
      <c r="E913" s="5" t="b">
        <f t="shared" si="134"/>
        <v>0</v>
      </c>
      <c r="F913" s="37"/>
      <c r="G913" s="37"/>
      <c r="H913" s="17">
        <f t="shared" si="127"/>
        <v>0</v>
      </c>
      <c r="I913" s="7">
        <f>'RAW MONTHLY'!H913</f>
        <v>0</v>
      </c>
      <c r="J913" s="8">
        <f>'RAW MONTHLY'!I913</f>
        <v>0</v>
      </c>
      <c r="K913" s="235">
        <f t="shared" si="128"/>
        <v>0</v>
      </c>
      <c r="L913" s="16">
        <f t="shared" si="129"/>
        <v>0</v>
      </c>
      <c r="M913" s="16">
        <f t="shared" si="130"/>
        <v>0</v>
      </c>
      <c r="N913" s="236" t="str">
        <f t="shared" si="131"/>
        <v>0</v>
      </c>
      <c r="O913" s="16">
        <f>'RAW MONTHLY'!K913</f>
        <v>0</v>
      </c>
      <c r="P913" s="16" t="str">
        <f t="shared" si="132"/>
        <v>1</v>
      </c>
      <c r="Q913" s="241">
        <f>'RAW MONTHLY'!L913</f>
        <v>0</v>
      </c>
      <c r="R913" s="37"/>
      <c r="S913" s="242">
        <f t="shared" si="133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6"/>
        <v/>
      </c>
      <c r="D914" s="5">
        <f>'RAW MONTHLY'!E914</f>
        <v>0</v>
      </c>
      <c r="E914" s="5" t="b">
        <f t="shared" si="134"/>
        <v>0</v>
      </c>
      <c r="F914" s="37"/>
      <c r="G914" s="37"/>
      <c r="H914" s="17">
        <f t="shared" si="127"/>
        <v>0</v>
      </c>
      <c r="I914" s="7">
        <f>'RAW MONTHLY'!H914</f>
        <v>0</v>
      </c>
      <c r="J914" s="8">
        <f>'RAW MONTHLY'!I914</f>
        <v>0</v>
      </c>
      <c r="K914" s="235">
        <f t="shared" si="128"/>
        <v>0</v>
      </c>
      <c r="L914" s="16">
        <f t="shared" si="129"/>
        <v>0</v>
      </c>
      <c r="M914" s="16">
        <f t="shared" si="130"/>
        <v>0</v>
      </c>
      <c r="N914" s="236" t="str">
        <f t="shared" si="131"/>
        <v>0</v>
      </c>
      <c r="O914" s="16">
        <f>'RAW MONTHLY'!K914</f>
        <v>0</v>
      </c>
      <c r="P914" s="16" t="str">
        <f t="shared" si="132"/>
        <v>1</v>
      </c>
      <c r="Q914" s="241">
        <f>'RAW MONTHLY'!L914</f>
        <v>0</v>
      </c>
      <c r="R914" s="37"/>
      <c r="S914" s="242">
        <f t="shared" si="133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6"/>
        <v/>
      </c>
      <c r="D915" s="5">
        <f>'RAW MONTHLY'!E915</f>
        <v>0</v>
      </c>
      <c r="E915" s="5" t="b">
        <f t="shared" si="134"/>
        <v>0</v>
      </c>
      <c r="F915" s="37"/>
      <c r="G915" s="37"/>
      <c r="H915" s="17">
        <f t="shared" si="127"/>
        <v>0</v>
      </c>
      <c r="I915" s="7">
        <f>'RAW MONTHLY'!H915</f>
        <v>0</v>
      </c>
      <c r="J915" s="8">
        <f>'RAW MONTHLY'!I915</f>
        <v>0</v>
      </c>
      <c r="K915" s="235">
        <f t="shared" si="128"/>
        <v>0</v>
      </c>
      <c r="L915" s="16">
        <f t="shared" si="129"/>
        <v>0</v>
      </c>
      <c r="M915" s="16">
        <f t="shared" si="130"/>
        <v>0</v>
      </c>
      <c r="N915" s="236" t="str">
        <f t="shared" si="131"/>
        <v>0</v>
      </c>
      <c r="O915" s="16">
        <f>'RAW MONTHLY'!K915</f>
        <v>0</v>
      </c>
      <c r="P915" s="16" t="str">
        <f t="shared" si="132"/>
        <v>1</v>
      </c>
      <c r="Q915" s="241">
        <f>'RAW MONTHLY'!L915</f>
        <v>0</v>
      </c>
      <c r="R915" s="37"/>
      <c r="S915" s="242">
        <f t="shared" si="133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6"/>
        <v/>
      </c>
      <c r="D916" s="5">
        <f>'RAW MONTHLY'!E916</f>
        <v>0</v>
      </c>
      <c r="E916" s="5" t="b">
        <f t="shared" si="134"/>
        <v>0</v>
      </c>
      <c r="F916" s="37"/>
      <c r="G916" s="37"/>
      <c r="H916" s="17">
        <f t="shared" si="127"/>
        <v>0</v>
      </c>
      <c r="I916" s="7">
        <f>'RAW MONTHLY'!H916</f>
        <v>0</v>
      </c>
      <c r="J916" s="8">
        <f>'RAW MONTHLY'!I916</f>
        <v>0</v>
      </c>
      <c r="K916" s="235">
        <f t="shared" si="128"/>
        <v>0</v>
      </c>
      <c r="L916" s="16">
        <f t="shared" si="129"/>
        <v>0</v>
      </c>
      <c r="M916" s="16">
        <f t="shared" si="130"/>
        <v>0</v>
      </c>
      <c r="N916" s="236" t="str">
        <f t="shared" si="131"/>
        <v>0</v>
      </c>
      <c r="O916" s="16">
        <f>'RAW MONTHLY'!K916</f>
        <v>0</v>
      </c>
      <c r="P916" s="16" t="str">
        <f t="shared" si="132"/>
        <v>1</v>
      </c>
      <c r="Q916" s="241">
        <f>'RAW MONTHLY'!L916</f>
        <v>0</v>
      </c>
      <c r="R916" s="37"/>
      <c r="S916" s="242">
        <f t="shared" si="133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6"/>
        <v/>
      </c>
      <c r="D917" s="5">
        <f>'RAW MONTHLY'!E917</f>
        <v>0</v>
      </c>
      <c r="E917" s="5" t="b">
        <f t="shared" si="134"/>
        <v>0</v>
      </c>
      <c r="F917" s="37"/>
      <c r="G917" s="37"/>
      <c r="H917" s="17">
        <f t="shared" si="127"/>
        <v>0</v>
      </c>
      <c r="I917" s="7">
        <f>'RAW MONTHLY'!H917</f>
        <v>0</v>
      </c>
      <c r="J917" s="8">
        <f>'RAW MONTHLY'!I917</f>
        <v>0</v>
      </c>
      <c r="K917" s="235">
        <f t="shared" si="128"/>
        <v>0</v>
      </c>
      <c r="L917" s="16">
        <f t="shared" si="129"/>
        <v>0</v>
      </c>
      <c r="M917" s="16">
        <f t="shared" si="130"/>
        <v>0</v>
      </c>
      <c r="N917" s="236" t="str">
        <f t="shared" si="131"/>
        <v>0</v>
      </c>
      <c r="O917" s="16">
        <f>'RAW MONTHLY'!K917</f>
        <v>0</v>
      </c>
      <c r="P917" s="16" t="str">
        <f t="shared" si="132"/>
        <v>1</v>
      </c>
      <c r="Q917" s="241">
        <f>'RAW MONTHLY'!L917</f>
        <v>0</v>
      </c>
      <c r="R917" s="37"/>
      <c r="S917" s="242">
        <f t="shared" si="133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6"/>
        <v/>
      </c>
      <c r="D918" s="5">
        <f>'RAW MONTHLY'!E918</f>
        <v>0</v>
      </c>
      <c r="E918" s="5" t="b">
        <f t="shared" si="134"/>
        <v>0</v>
      </c>
      <c r="F918" s="37"/>
      <c r="G918" s="37"/>
      <c r="H918" s="17">
        <f t="shared" si="127"/>
        <v>0</v>
      </c>
      <c r="I918" s="7">
        <f>'RAW MONTHLY'!H918</f>
        <v>0</v>
      </c>
      <c r="J918" s="8">
        <f>'RAW MONTHLY'!I918</f>
        <v>0</v>
      </c>
      <c r="K918" s="235">
        <f t="shared" si="128"/>
        <v>0</v>
      </c>
      <c r="L918" s="16">
        <f t="shared" si="129"/>
        <v>0</v>
      </c>
      <c r="M918" s="16">
        <f t="shared" si="130"/>
        <v>0</v>
      </c>
      <c r="N918" s="236" t="str">
        <f t="shared" si="131"/>
        <v>0</v>
      </c>
      <c r="O918" s="16">
        <f>'RAW MONTHLY'!K918</f>
        <v>0</v>
      </c>
      <c r="P918" s="16" t="str">
        <f t="shared" si="132"/>
        <v>1</v>
      </c>
      <c r="Q918" s="241">
        <f>'RAW MONTHLY'!L918</f>
        <v>0</v>
      </c>
      <c r="R918" s="37"/>
      <c r="S918" s="242">
        <f t="shared" si="133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6"/>
        <v/>
      </c>
      <c r="D919" s="5">
        <f>'RAW MONTHLY'!E919</f>
        <v>0</v>
      </c>
      <c r="E919" s="5" t="b">
        <f t="shared" si="134"/>
        <v>0</v>
      </c>
      <c r="F919" s="37"/>
      <c r="G919" s="37"/>
      <c r="H919" s="17">
        <f t="shared" si="127"/>
        <v>0</v>
      </c>
      <c r="I919" s="7">
        <f>'RAW MONTHLY'!H919</f>
        <v>0</v>
      </c>
      <c r="J919" s="8">
        <f>'RAW MONTHLY'!I919</f>
        <v>0</v>
      </c>
      <c r="K919" s="235">
        <f t="shared" si="128"/>
        <v>0</v>
      </c>
      <c r="L919" s="16">
        <f t="shared" si="129"/>
        <v>0</v>
      </c>
      <c r="M919" s="16">
        <f t="shared" si="130"/>
        <v>0</v>
      </c>
      <c r="N919" s="236" t="str">
        <f t="shared" si="131"/>
        <v>0</v>
      </c>
      <c r="O919" s="16">
        <f>'RAW MONTHLY'!K919</f>
        <v>0</v>
      </c>
      <c r="P919" s="16" t="str">
        <f t="shared" si="132"/>
        <v>1</v>
      </c>
      <c r="Q919" s="241">
        <f>'RAW MONTHLY'!L919</f>
        <v>0</v>
      </c>
      <c r="R919" s="37"/>
      <c r="S919" s="242">
        <f t="shared" si="133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6"/>
        <v/>
      </c>
      <c r="D920" s="5">
        <f>'RAW MONTHLY'!E920</f>
        <v>0</v>
      </c>
      <c r="E920" s="5" t="b">
        <f t="shared" si="134"/>
        <v>0</v>
      </c>
      <c r="F920" s="37"/>
      <c r="G920" s="37"/>
      <c r="H920" s="17">
        <f t="shared" si="127"/>
        <v>0</v>
      </c>
      <c r="I920" s="7">
        <f>'RAW MONTHLY'!H920</f>
        <v>0</v>
      </c>
      <c r="J920" s="8">
        <f>'RAW MONTHLY'!I920</f>
        <v>0</v>
      </c>
      <c r="K920" s="235">
        <f t="shared" si="128"/>
        <v>0</v>
      </c>
      <c r="L920" s="16">
        <f t="shared" si="129"/>
        <v>0</v>
      </c>
      <c r="M920" s="16">
        <f t="shared" si="130"/>
        <v>0</v>
      </c>
      <c r="N920" s="236" t="str">
        <f t="shared" si="131"/>
        <v>0</v>
      </c>
      <c r="O920" s="16">
        <f>'RAW MONTHLY'!K920</f>
        <v>0</v>
      </c>
      <c r="P920" s="16" t="str">
        <f t="shared" si="132"/>
        <v>1</v>
      </c>
      <c r="Q920" s="241">
        <f>'RAW MONTHLY'!L920</f>
        <v>0</v>
      </c>
      <c r="R920" s="37"/>
      <c r="S920" s="242">
        <f t="shared" si="133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6"/>
        <v/>
      </c>
      <c r="D921" s="5">
        <f>'RAW MONTHLY'!E921</f>
        <v>0</v>
      </c>
      <c r="E921" s="5" t="b">
        <f t="shared" si="134"/>
        <v>0</v>
      </c>
      <c r="F921" s="37"/>
      <c r="G921" s="37"/>
      <c r="H921" s="17">
        <f t="shared" si="127"/>
        <v>0</v>
      </c>
      <c r="I921" s="7">
        <f>'RAW MONTHLY'!H921</f>
        <v>0</v>
      </c>
      <c r="J921" s="8">
        <f>'RAW MONTHLY'!I921</f>
        <v>0</v>
      </c>
      <c r="K921" s="235">
        <f t="shared" si="128"/>
        <v>0</v>
      </c>
      <c r="L921" s="16">
        <f t="shared" si="129"/>
        <v>0</v>
      </c>
      <c r="M921" s="16">
        <f t="shared" si="130"/>
        <v>0</v>
      </c>
      <c r="N921" s="236" t="str">
        <f t="shared" si="131"/>
        <v>0</v>
      </c>
      <c r="O921" s="16">
        <f>'RAW MONTHLY'!K921</f>
        <v>0</v>
      </c>
      <c r="P921" s="16" t="str">
        <f t="shared" si="132"/>
        <v>1</v>
      </c>
      <c r="Q921" s="241">
        <f>'RAW MONTHLY'!L921</f>
        <v>0</v>
      </c>
      <c r="R921" s="37"/>
      <c r="S921" s="242">
        <f t="shared" si="133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6"/>
        <v/>
      </c>
      <c r="D922" s="5">
        <f>'RAW MONTHLY'!E922</f>
        <v>0</v>
      </c>
      <c r="E922" s="5" t="b">
        <f t="shared" si="134"/>
        <v>0</v>
      </c>
      <c r="F922" s="37"/>
      <c r="G922" s="37"/>
      <c r="H922" s="17">
        <f t="shared" si="127"/>
        <v>0</v>
      </c>
      <c r="I922" s="7">
        <f>'RAW MONTHLY'!H922</f>
        <v>0</v>
      </c>
      <c r="J922" s="8">
        <f>'RAW MONTHLY'!I922</f>
        <v>0</v>
      </c>
      <c r="K922" s="235">
        <f t="shared" si="128"/>
        <v>0</v>
      </c>
      <c r="L922" s="16">
        <f t="shared" si="129"/>
        <v>0</v>
      </c>
      <c r="M922" s="16">
        <f t="shared" si="130"/>
        <v>0</v>
      </c>
      <c r="N922" s="236" t="str">
        <f t="shared" si="131"/>
        <v>0</v>
      </c>
      <c r="O922" s="16">
        <f>'RAW MONTHLY'!K922</f>
        <v>0</v>
      </c>
      <c r="P922" s="16" t="str">
        <f t="shared" si="132"/>
        <v>1</v>
      </c>
      <c r="Q922" s="241">
        <f>'RAW MONTHLY'!L922</f>
        <v>0</v>
      </c>
      <c r="R922" s="37"/>
      <c r="S922" s="242">
        <f t="shared" si="133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6"/>
        <v/>
      </c>
      <c r="D923" s="5">
        <f>'RAW MONTHLY'!E923</f>
        <v>0</v>
      </c>
      <c r="E923" s="5" t="b">
        <f t="shared" si="134"/>
        <v>0</v>
      </c>
      <c r="F923" s="37"/>
      <c r="G923" s="37"/>
      <c r="H923" s="17">
        <f t="shared" si="127"/>
        <v>0</v>
      </c>
      <c r="I923" s="7">
        <f>'RAW MONTHLY'!H923</f>
        <v>0</v>
      </c>
      <c r="J923" s="8">
        <f>'RAW MONTHLY'!I923</f>
        <v>0</v>
      </c>
      <c r="K923" s="235">
        <f t="shared" si="128"/>
        <v>0</v>
      </c>
      <c r="L923" s="16">
        <f t="shared" si="129"/>
        <v>0</v>
      </c>
      <c r="M923" s="16">
        <f t="shared" si="130"/>
        <v>0</v>
      </c>
      <c r="N923" s="236" t="str">
        <f t="shared" si="131"/>
        <v>0</v>
      </c>
      <c r="O923" s="16">
        <f>'RAW MONTHLY'!K923</f>
        <v>0</v>
      </c>
      <c r="P923" s="16" t="str">
        <f t="shared" si="132"/>
        <v>1</v>
      </c>
      <c r="Q923" s="241">
        <f>'RAW MONTHLY'!L923</f>
        <v>0</v>
      </c>
      <c r="R923" s="37"/>
      <c r="S923" s="242">
        <f t="shared" si="133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6"/>
        <v/>
      </c>
      <c r="D924" s="5">
        <f>'RAW MONTHLY'!E924</f>
        <v>0</v>
      </c>
      <c r="E924" s="5" t="b">
        <f t="shared" si="134"/>
        <v>0</v>
      </c>
      <c r="F924" s="37"/>
      <c r="G924" s="37"/>
      <c r="H924" s="17">
        <f t="shared" si="127"/>
        <v>0</v>
      </c>
      <c r="I924" s="7">
        <f>'RAW MONTHLY'!H924</f>
        <v>0</v>
      </c>
      <c r="J924" s="8">
        <f>'RAW MONTHLY'!I924</f>
        <v>0</v>
      </c>
      <c r="K924" s="235">
        <f t="shared" si="128"/>
        <v>0</v>
      </c>
      <c r="L924" s="16">
        <f t="shared" si="129"/>
        <v>0</v>
      </c>
      <c r="M924" s="16">
        <f t="shared" si="130"/>
        <v>0</v>
      </c>
      <c r="N924" s="236" t="str">
        <f t="shared" si="131"/>
        <v>0</v>
      </c>
      <c r="O924" s="16">
        <f>'RAW MONTHLY'!K924</f>
        <v>0</v>
      </c>
      <c r="P924" s="16" t="str">
        <f t="shared" si="132"/>
        <v>1</v>
      </c>
      <c r="Q924" s="241">
        <f>'RAW MONTHLY'!L924</f>
        <v>0</v>
      </c>
      <c r="R924" s="37"/>
      <c r="S924" s="242">
        <f t="shared" si="133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6"/>
        <v/>
      </c>
      <c r="D925" s="5">
        <f>'RAW MONTHLY'!E925</f>
        <v>0</v>
      </c>
      <c r="E925" s="5" t="b">
        <f t="shared" si="134"/>
        <v>0</v>
      </c>
      <c r="F925" s="37"/>
      <c r="G925" s="37"/>
      <c r="H925" s="17">
        <f t="shared" si="127"/>
        <v>0</v>
      </c>
      <c r="I925" s="7">
        <f>'RAW MONTHLY'!H925</f>
        <v>0</v>
      </c>
      <c r="J925" s="8">
        <f>'RAW MONTHLY'!I925</f>
        <v>0</v>
      </c>
      <c r="K925" s="235">
        <f t="shared" si="128"/>
        <v>0</v>
      </c>
      <c r="L925" s="16">
        <f t="shared" si="129"/>
        <v>0</v>
      </c>
      <c r="M925" s="16">
        <f t="shared" si="130"/>
        <v>0</v>
      </c>
      <c r="N925" s="236" t="str">
        <f t="shared" si="131"/>
        <v>0</v>
      </c>
      <c r="O925" s="16">
        <f>'RAW MONTHLY'!K925</f>
        <v>0</v>
      </c>
      <c r="P925" s="16" t="str">
        <f t="shared" si="132"/>
        <v>1</v>
      </c>
      <c r="Q925" s="241">
        <f>'RAW MONTHLY'!L925</f>
        <v>0</v>
      </c>
      <c r="R925" s="37"/>
      <c r="S925" s="242">
        <f t="shared" si="133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6"/>
        <v/>
      </c>
      <c r="D926" s="5">
        <f>'RAW MONTHLY'!E926</f>
        <v>0</v>
      </c>
      <c r="E926" s="5" t="b">
        <f t="shared" si="134"/>
        <v>0</v>
      </c>
      <c r="F926" s="37"/>
      <c r="G926" s="37"/>
      <c r="H926" s="17">
        <f t="shared" si="127"/>
        <v>0</v>
      </c>
      <c r="I926" s="7">
        <f>'RAW MONTHLY'!H926</f>
        <v>0</v>
      </c>
      <c r="J926" s="8">
        <f>'RAW MONTHLY'!I926</f>
        <v>0</v>
      </c>
      <c r="K926" s="235">
        <f t="shared" si="128"/>
        <v>0</v>
      </c>
      <c r="L926" s="16">
        <f t="shared" si="129"/>
        <v>0</v>
      </c>
      <c r="M926" s="16">
        <f t="shared" si="130"/>
        <v>0</v>
      </c>
      <c r="N926" s="236" t="str">
        <f t="shared" si="131"/>
        <v>0</v>
      </c>
      <c r="O926" s="16">
        <f>'RAW MONTHLY'!K926</f>
        <v>0</v>
      </c>
      <c r="P926" s="16" t="str">
        <f t="shared" si="132"/>
        <v>1</v>
      </c>
      <c r="Q926" s="241">
        <f>'RAW MONTHLY'!L926</f>
        <v>0</v>
      </c>
      <c r="R926" s="37"/>
      <c r="S926" s="242">
        <f t="shared" si="133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6"/>
        <v/>
      </c>
      <c r="D927" s="5">
        <f>'RAW MONTHLY'!E927</f>
        <v>0</v>
      </c>
      <c r="E927" s="5" t="b">
        <f t="shared" si="134"/>
        <v>0</v>
      </c>
      <c r="F927" s="37"/>
      <c r="G927" s="37"/>
      <c r="H927" s="17">
        <f t="shared" si="127"/>
        <v>0</v>
      </c>
      <c r="I927" s="7">
        <f>'RAW MONTHLY'!H927</f>
        <v>0</v>
      </c>
      <c r="J927" s="8">
        <f>'RAW MONTHLY'!I927</f>
        <v>0</v>
      </c>
      <c r="K927" s="235">
        <f t="shared" si="128"/>
        <v>0</v>
      </c>
      <c r="L927" s="16">
        <f t="shared" si="129"/>
        <v>0</v>
      </c>
      <c r="M927" s="16">
        <f t="shared" si="130"/>
        <v>0</v>
      </c>
      <c r="N927" s="236" t="str">
        <f t="shared" si="131"/>
        <v>0</v>
      </c>
      <c r="O927" s="16">
        <f>'RAW MONTHLY'!K927</f>
        <v>0</v>
      </c>
      <c r="P927" s="16" t="str">
        <f t="shared" si="132"/>
        <v>1</v>
      </c>
      <c r="Q927" s="241">
        <f>'RAW MONTHLY'!L927</f>
        <v>0</v>
      </c>
      <c r="R927" s="37"/>
      <c r="S927" s="242">
        <f t="shared" si="133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6"/>
        <v/>
      </c>
      <c r="D928" s="5">
        <f>'RAW MONTHLY'!E928</f>
        <v>0</v>
      </c>
      <c r="E928" s="5" t="b">
        <f t="shared" si="134"/>
        <v>0</v>
      </c>
      <c r="F928" s="37"/>
      <c r="G928" s="37"/>
      <c r="H928" s="17">
        <f t="shared" si="127"/>
        <v>0</v>
      </c>
      <c r="I928" s="7">
        <f>'RAW MONTHLY'!H928</f>
        <v>0</v>
      </c>
      <c r="J928" s="8">
        <f>'RAW MONTHLY'!I928</f>
        <v>0</v>
      </c>
      <c r="K928" s="235">
        <f t="shared" si="128"/>
        <v>0</v>
      </c>
      <c r="L928" s="16">
        <f t="shared" si="129"/>
        <v>0</v>
      </c>
      <c r="M928" s="16">
        <f t="shared" si="130"/>
        <v>0</v>
      </c>
      <c r="N928" s="236" t="str">
        <f t="shared" si="131"/>
        <v>0</v>
      </c>
      <c r="O928" s="16">
        <f>'RAW MONTHLY'!K928</f>
        <v>0</v>
      </c>
      <c r="P928" s="16" t="str">
        <f t="shared" si="132"/>
        <v>1</v>
      </c>
      <c r="Q928" s="241">
        <f>'RAW MONTHLY'!L928</f>
        <v>0</v>
      </c>
      <c r="R928" s="37"/>
      <c r="S928" s="242">
        <f t="shared" si="133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6"/>
        <v/>
      </c>
      <c r="D929" s="5">
        <f>'RAW MONTHLY'!E929</f>
        <v>0</v>
      </c>
      <c r="E929" s="5" t="b">
        <f t="shared" si="134"/>
        <v>0</v>
      </c>
      <c r="F929" s="37"/>
      <c r="G929" s="37"/>
      <c r="H929" s="17">
        <f t="shared" si="127"/>
        <v>0</v>
      </c>
      <c r="I929" s="7">
        <f>'RAW MONTHLY'!H929</f>
        <v>0</v>
      </c>
      <c r="J929" s="8">
        <f>'RAW MONTHLY'!I929</f>
        <v>0</v>
      </c>
      <c r="K929" s="235">
        <f t="shared" si="128"/>
        <v>0</v>
      </c>
      <c r="L929" s="16">
        <f t="shared" si="129"/>
        <v>0</v>
      </c>
      <c r="M929" s="16">
        <f t="shared" si="130"/>
        <v>0</v>
      </c>
      <c r="N929" s="236" t="str">
        <f t="shared" si="131"/>
        <v>0</v>
      </c>
      <c r="O929" s="16">
        <f>'RAW MONTHLY'!K929</f>
        <v>0</v>
      </c>
      <c r="P929" s="16" t="str">
        <f t="shared" si="132"/>
        <v>1</v>
      </c>
      <c r="Q929" s="241">
        <f>'RAW MONTHLY'!L929</f>
        <v>0</v>
      </c>
      <c r="R929" s="37"/>
      <c r="S929" s="242">
        <f t="shared" si="133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6"/>
        <v/>
      </c>
      <c r="D930" s="5">
        <f>'RAW MONTHLY'!E930</f>
        <v>0</v>
      </c>
      <c r="E930" s="5" t="b">
        <f t="shared" si="134"/>
        <v>0</v>
      </c>
      <c r="F930" s="37"/>
      <c r="G930" s="37"/>
      <c r="H930" s="17">
        <f t="shared" si="127"/>
        <v>0</v>
      </c>
      <c r="I930" s="7">
        <f>'RAW MONTHLY'!H930</f>
        <v>0</v>
      </c>
      <c r="J930" s="8">
        <f>'RAW MONTHLY'!I930</f>
        <v>0</v>
      </c>
      <c r="K930" s="235">
        <f t="shared" si="128"/>
        <v>0</v>
      </c>
      <c r="L930" s="16">
        <f t="shared" si="129"/>
        <v>0</v>
      </c>
      <c r="M930" s="16">
        <f t="shared" si="130"/>
        <v>0</v>
      </c>
      <c r="N930" s="236" t="str">
        <f t="shared" si="131"/>
        <v>0</v>
      </c>
      <c r="O930" s="16">
        <f>'RAW MONTHLY'!K930</f>
        <v>0</v>
      </c>
      <c r="P930" s="16" t="str">
        <f t="shared" si="132"/>
        <v>1</v>
      </c>
      <c r="Q930" s="241">
        <f>'RAW MONTHLY'!L930</f>
        <v>0</v>
      </c>
      <c r="R930" s="37"/>
      <c r="S930" s="242">
        <f t="shared" si="133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6"/>
        <v/>
      </c>
      <c r="D931" s="5">
        <f>'RAW MONTHLY'!E931</f>
        <v>0</v>
      </c>
      <c r="E931" s="5" t="b">
        <f t="shared" si="134"/>
        <v>0</v>
      </c>
      <c r="F931" s="37"/>
      <c r="G931" s="37"/>
      <c r="H931" s="17">
        <f t="shared" si="127"/>
        <v>0</v>
      </c>
      <c r="I931" s="7">
        <f>'RAW MONTHLY'!H931</f>
        <v>0</v>
      </c>
      <c r="J931" s="8">
        <f>'RAW MONTHLY'!I931</f>
        <v>0</v>
      </c>
      <c r="K931" s="235">
        <f t="shared" si="128"/>
        <v>0</v>
      </c>
      <c r="L931" s="16">
        <f t="shared" si="129"/>
        <v>0</v>
      </c>
      <c r="M931" s="16">
        <f t="shared" si="130"/>
        <v>0</v>
      </c>
      <c r="N931" s="236" t="str">
        <f t="shared" si="131"/>
        <v>0</v>
      </c>
      <c r="O931" s="16">
        <f>'RAW MONTHLY'!K931</f>
        <v>0</v>
      </c>
      <c r="P931" s="16" t="str">
        <f t="shared" si="132"/>
        <v>1</v>
      </c>
      <c r="Q931" s="241">
        <f>'RAW MONTHLY'!L931</f>
        <v>0</v>
      </c>
      <c r="R931" s="37"/>
      <c r="S931" s="242">
        <f t="shared" si="133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6"/>
        <v/>
      </c>
      <c r="D932" s="5">
        <f>'RAW MONTHLY'!E932</f>
        <v>0</v>
      </c>
      <c r="E932" s="5" t="b">
        <f t="shared" si="134"/>
        <v>0</v>
      </c>
      <c r="F932" s="37"/>
      <c r="G932" s="37"/>
      <c r="H932" s="17">
        <f t="shared" si="127"/>
        <v>0</v>
      </c>
      <c r="I932" s="7">
        <f>'RAW MONTHLY'!H932</f>
        <v>0</v>
      </c>
      <c r="J932" s="8">
        <f>'RAW MONTHLY'!I932</f>
        <v>0</v>
      </c>
      <c r="K932" s="235">
        <f t="shared" si="128"/>
        <v>0</v>
      </c>
      <c r="L932" s="16">
        <f t="shared" si="129"/>
        <v>0</v>
      </c>
      <c r="M932" s="16">
        <f t="shared" si="130"/>
        <v>0</v>
      </c>
      <c r="N932" s="236" t="str">
        <f t="shared" si="131"/>
        <v>0</v>
      </c>
      <c r="O932" s="16">
        <f>'RAW MONTHLY'!K932</f>
        <v>0</v>
      </c>
      <c r="P932" s="16" t="str">
        <f t="shared" si="132"/>
        <v>1</v>
      </c>
      <c r="Q932" s="241">
        <f>'RAW MONTHLY'!L932</f>
        <v>0</v>
      </c>
      <c r="R932" s="37"/>
      <c r="S932" s="242">
        <f t="shared" si="133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6"/>
        <v/>
      </c>
      <c r="D933" s="5">
        <f>'RAW MONTHLY'!E933</f>
        <v>0</v>
      </c>
      <c r="E933" s="5" t="b">
        <f t="shared" si="134"/>
        <v>0</v>
      </c>
      <c r="F933" s="37"/>
      <c r="G933" s="37"/>
      <c r="H933" s="17">
        <f t="shared" si="127"/>
        <v>0</v>
      </c>
      <c r="I933" s="7">
        <f>'RAW MONTHLY'!H933</f>
        <v>0</v>
      </c>
      <c r="J933" s="8">
        <f>'RAW MONTHLY'!I933</f>
        <v>0</v>
      </c>
      <c r="K933" s="235">
        <f t="shared" si="128"/>
        <v>0</v>
      </c>
      <c r="L933" s="16">
        <f t="shared" si="129"/>
        <v>0</v>
      </c>
      <c r="M933" s="16">
        <f t="shared" si="130"/>
        <v>0</v>
      </c>
      <c r="N933" s="236" t="str">
        <f t="shared" si="131"/>
        <v>0</v>
      </c>
      <c r="O933" s="16">
        <f>'RAW MONTHLY'!K933</f>
        <v>0</v>
      </c>
      <c r="P933" s="16" t="str">
        <f t="shared" si="132"/>
        <v>1</v>
      </c>
      <c r="Q933" s="241">
        <f>'RAW MONTHLY'!L933</f>
        <v>0</v>
      </c>
      <c r="R933" s="37"/>
      <c r="S933" s="242">
        <f t="shared" si="133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6"/>
        <v/>
      </c>
      <c r="D934" s="5">
        <f>'RAW MONTHLY'!E934</f>
        <v>0</v>
      </c>
      <c r="E934" s="5" t="b">
        <f t="shared" si="134"/>
        <v>0</v>
      </c>
      <c r="F934" s="37"/>
      <c r="G934" s="37"/>
      <c r="H934" s="17">
        <f t="shared" si="127"/>
        <v>0</v>
      </c>
      <c r="I934" s="7">
        <f>'RAW MONTHLY'!H934</f>
        <v>0</v>
      </c>
      <c r="J934" s="8">
        <f>'RAW MONTHLY'!I934</f>
        <v>0</v>
      </c>
      <c r="K934" s="235">
        <f t="shared" si="128"/>
        <v>0</v>
      </c>
      <c r="L934" s="16">
        <f t="shared" si="129"/>
        <v>0</v>
      </c>
      <c r="M934" s="16">
        <f t="shared" si="130"/>
        <v>0</v>
      </c>
      <c r="N934" s="236" t="str">
        <f t="shared" si="131"/>
        <v>0</v>
      </c>
      <c r="O934" s="16">
        <f>'RAW MONTHLY'!K934</f>
        <v>0</v>
      </c>
      <c r="P934" s="16" t="str">
        <f t="shared" si="132"/>
        <v>1</v>
      </c>
      <c r="Q934" s="241">
        <f>'RAW MONTHLY'!L934</f>
        <v>0</v>
      </c>
      <c r="R934" s="37"/>
      <c r="S934" s="242">
        <f t="shared" si="133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6"/>
        <v/>
      </c>
      <c r="D935" s="5">
        <f>'RAW MONTHLY'!E935</f>
        <v>0</v>
      </c>
      <c r="E935" s="5" t="b">
        <f t="shared" si="134"/>
        <v>0</v>
      </c>
      <c r="F935" s="37"/>
      <c r="G935" s="37"/>
      <c r="H935" s="17">
        <f t="shared" si="127"/>
        <v>0</v>
      </c>
      <c r="I935" s="7">
        <f>'RAW MONTHLY'!H935</f>
        <v>0</v>
      </c>
      <c r="J935" s="8">
        <f>'RAW MONTHLY'!I935</f>
        <v>0</v>
      </c>
      <c r="K935" s="235">
        <f t="shared" si="128"/>
        <v>0</v>
      </c>
      <c r="L935" s="16">
        <f t="shared" si="129"/>
        <v>0</v>
      </c>
      <c r="M935" s="16">
        <f t="shared" si="130"/>
        <v>0</v>
      </c>
      <c r="N935" s="236" t="str">
        <f t="shared" si="131"/>
        <v>0</v>
      </c>
      <c r="O935" s="16">
        <f>'RAW MONTHLY'!K935</f>
        <v>0</v>
      </c>
      <c r="P935" s="16" t="str">
        <f t="shared" si="132"/>
        <v>1</v>
      </c>
      <c r="Q935" s="241">
        <f>'RAW MONTHLY'!L935</f>
        <v>0</v>
      </c>
      <c r="R935" s="37"/>
      <c r="S935" s="242">
        <f t="shared" si="133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6"/>
        <v/>
      </c>
      <c r="D936" s="5">
        <f>'RAW MONTHLY'!E936</f>
        <v>0</v>
      </c>
      <c r="E936" s="5" t="b">
        <f t="shared" si="134"/>
        <v>0</v>
      </c>
      <c r="F936" s="37"/>
      <c r="G936" s="37"/>
      <c r="H936" s="17">
        <f t="shared" si="127"/>
        <v>0</v>
      </c>
      <c r="I936" s="7">
        <f>'RAW MONTHLY'!H936</f>
        <v>0</v>
      </c>
      <c r="J936" s="8">
        <f>'RAW MONTHLY'!I936</f>
        <v>0</v>
      </c>
      <c r="K936" s="235">
        <f t="shared" si="128"/>
        <v>0</v>
      </c>
      <c r="L936" s="16">
        <f t="shared" si="129"/>
        <v>0</v>
      </c>
      <c r="M936" s="16">
        <f t="shared" si="130"/>
        <v>0</v>
      </c>
      <c r="N936" s="236" t="str">
        <f t="shared" si="131"/>
        <v>0</v>
      </c>
      <c r="O936" s="16">
        <f>'RAW MONTHLY'!K936</f>
        <v>0</v>
      </c>
      <c r="P936" s="16" t="str">
        <f t="shared" si="132"/>
        <v>1</v>
      </c>
      <c r="Q936" s="241">
        <f>'RAW MONTHLY'!L936</f>
        <v>0</v>
      </c>
      <c r="R936" s="37"/>
      <c r="S936" s="242">
        <f t="shared" si="133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6"/>
        <v/>
      </c>
      <c r="D937" s="5">
        <f>'RAW MONTHLY'!E937</f>
        <v>0</v>
      </c>
      <c r="E937" s="5" t="b">
        <f t="shared" si="134"/>
        <v>0</v>
      </c>
      <c r="F937" s="37"/>
      <c r="G937" s="37"/>
      <c r="H937" s="17">
        <f t="shared" si="127"/>
        <v>0</v>
      </c>
      <c r="I937" s="7">
        <f>'RAW MONTHLY'!H937</f>
        <v>0</v>
      </c>
      <c r="J937" s="8">
        <f>'RAW MONTHLY'!I937</f>
        <v>0</v>
      </c>
      <c r="K937" s="235">
        <f t="shared" si="128"/>
        <v>0</v>
      </c>
      <c r="L937" s="16">
        <f t="shared" si="129"/>
        <v>0</v>
      </c>
      <c r="M937" s="16">
        <f t="shared" si="130"/>
        <v>0</v>
      </c>
      <c r="N937" s="236" t="str">
        <f t="shared" si="131"/>
        <v>0</v>
      </c>
      <c r="O937" s="16">
        <f>'RAW MONTHLY'!K937</f>
        <v>0</v>
      </c>
      <c r="P937" s="16" t="str">
        <f t="shared" si="132"/>
        <v>1</v>
      </c>
      <c r="Q937" s="241">
        <f>'RAW MONTHLY'!L937</f>
        <v>0</v>
      </c>
      <c r="R937" s="37"/>
      <c r="S937" s="242">
        <f t="shared" si="133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6"/>
        <v/>
      </c>
      <c r="D938" s="5">
        <f>'RAW MONTHLY'!E938</f>
        <v>0</v>
      </c>
      <c r="E938" s="5" t="b">
        <f t="shared" si="134"/>
        <v>0</v>
      </c>
      <c r="F938" s="37"/>
      <c r="G938" s="37"/>
      <c r="H938" s="17">
        <f t="shared" si="127"/>
        <v>0</v>
      </c>
      <c r="I938" s="7">
        <f>'RAW MONTHLY'!H938</f>
        <v>0</v>
      </c>
      <c r="J938" s="8">
        <f>'RAW MONTHLY'!I938</f>
        <v>0</v>
      </c>
      <c r="K938" s="235">
        <f t="shared" si="128"/>
        <v>0</v>
      </c>
      <c r="L938" s="16">
        <f t="shared" si="129"/>
        <v>0</v>
      </c>
      <c r="M938" s="16">
        <f t="shared" si="130"/>
        <v>0</v>
      </c>
      <c r="N938" s="236" t="str">
        <f t="shared" si="131"/>
        <v>0</v>
      </c>
      <c r="O938" s="16">
        <f>'RAW MONTHLY'!K938</f>
        <v>0</v>
      </c>
      <c r="P938" s="16" t="str">
        <f t="shared" si="132"/>
        <v>1</v>
      </c>
      <c r="Q938" s="241">
        <f>'RAW MONTHLY'!L938</f>
        <v>0</v>
      </c>
      <c r="R938" s="37"/>
      <c r="S938" s="242">
        <f t="shared" si="133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6"/>
        <v/>
      </c>
      <c r="D939" s="5">
        <f>'RAW MONTHLY'!E939</f>
        <v>0</v>
      </c>
      <c r="E939" s="5" t="b">
        <f t="shared" si="134"/>
        <v>0</v>
      </c>
      <c r="F939" s="37"/>
      <c r="G939" s="37"/>
      <c r="H939" s="17">
        <f t="shared" si="127"/>
        <v>0</v>
      </c>
      <c r="I939" s="7">
        <f>'RAW MONTHLY'!H939</f>
        <v>0</v>
      </c>
      <c r="J939" s="8">
        <f>'RAW MONTHLY'!I939</f>
        <v>0</v>
      </c>
      <c r="K939" s="235">
        <f t="shared" si="128"/>
        <v>0</v>
      </c>
      <c r="L939" s="16">
        <f t="shared" si="129"/>
        <v>0</v>
      </c>
      <c r="M939" s="16">
        <f t="shared" si="130"/>
        <v>0</v>
      </c>
      <c r="N939" s="236" t="str">
        <f t="shared" si="131"/>
        <v>0</v>
      </c>
      <c r="O939" s="16">
        <f>'RAW MONTHLY'!K939</f>
        <v>0</v>
      </c>
      <c r="P939" s="16" t="str">
        <f t="shared" si="132"/>
        <v>1</v>
      </c>
      <c r="Q939" s="241">
        <f>'RAW MONTHLY'!L939</f>
        <v>0</v>
      </c>
      <c r="R939" s="37"/>
      <c r="S939" s="242">
        <f t="shared" si="133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6"/>
        <v/>
      </c>
      <c r="D940" s="5">
        <f>'RAW MONTHLY'!E940</f>
        <v>0</v>
      </c>
      <c r="E940" s="5" t="b">
        <f t="shared" si="134"/>
        <v>0</v>
      </c>
      <c r="F940" s="37"/>
      <c r="G940" s="37"/>
      <c r="H940" s="17">
        <f t="shared" si="127"/>
        <v>0</v>
      </c>
      <c r="I940" s="7">
        <f>'RAW MONTHLY'!H940</f>
        <v>0</v>
      </c>
      <c r="J940" s="8">
        <f>'RAW MONTHLY'!I940</f>
        <v>0</v>
      </c>
      <c r="K940" s="235">
        <f t="shared" si="128"/>
        <v>0</v>
      </c>
      <c r="L940" s="16">
        <f t="shared" si="129"/>
        <v>0</v>
      </c>
      <c r="M940" s="16">
        <f t="shared" si="130"/>
        <v>0</v>
      </c>
      <c r="N940" s="236" t="str">
        <f t="shared" si="131"/>
        <v>0</v>
      </c>
      <c r="O940" s="16">
        <f>'RAW MONTHLY'!K940</f>
        <v>0</v>
      </c>
      <c r="P940" s="16" t="str">
        <f t="shared" si="132"/>
        <v>1</v>
      </c>
      <c r="Q940" s="241">
        <f>'RAW MONTHLY'!L940</f>
        <v>0</v>
      </c>
      <c r="R940" s="37"/>
      <c r="S940" s="242">
        <f t="shared" si="133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6"/>
        <v/>
      </c>
      <c r="D941" s="5">
        <f>'RAW MONTHLY'!E941</f>
        <v>0</v>
      </c>
      <c r="E941" s="5" t="b">
        <f t="shared" si="134"/>
        <v>0</v>
      </c>
      <c r="F941" s="37"/>
      <c r="G941" s="37"/>
      <c r="H941" s="17">
        <f t="shared" si="127"/>
        <v>0</v>
      </c>
      <c r="I941" s="7">
        <f>'RAW MONTHLY'!H941</f>
        <v>0</v>
      </c>
      <c r="J941" s="8">
        <f>'RAW MONTHLY'!I941</f>
        <v>0</v>
      </c>
      <c r="K941" s="235">
        <f t="shared" si="128"/>
        <v>0</v>
      </c>
      <c r="L941" s="16">
        <f t="shared" si="129"/>
        <v>0</v>
      </c>
      <c r="M941" s="16">
        <f t="shared" si="130"/>
        <v>0</v>
      </c>
      <c r="N941" s="236" t="str">
        <f t="shared" si="131"/>
        <v>0</v>
      </c>
      <c r="O941" s="16">
        <f>'RAW MONTHLY'!K941</f>
        <v>0</v>
      </c>
      <c r="P941" s="16" t="str">
        <f t="shared" si="132"/>
        <v>1</v>
      </c>
      <c r="Q941" s="241">
        <f>'RAW MONTHLY'!L941</f>
        <v>0</v>
      </c>
      <c r="R941" s="37"/>
      <c r="S941" s="242">
        <f t="shared" si="133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6"/>
        <v/>
      </c>
      <c r="D942" s="5">
        <f>'RAW MONTHLY'!E942</f>
        <v>0</v>
      </c>
      <c r="E942" s="5" t="b">
        <f t="shared" si="134"/>
        <v>0</v>
      </c>
      <c r="F942" s="37"/>
      <c r="G942" s="37"/>
      <c r="H942" s="17">
        <f t="shared" si="127"/>
        <v>0</v>
      </c>
      <c r="I942" s="7">
        <f>'RAW MONTHLY'!H942</f>
        <v>0</v>
      </c>
      <c r="J942" s="8">
        <f>'RAW MONTHLY'!I942</f>
        <v>0</v>
      </c>
      <c r="K942" s="235">
        <f t="shared" si="128"/>
        <v>0</v>
      </c>
      <c r="L942" s="16">
        <f t="shared" si="129"/>
        <v>0</v>
      </c>
      <c r="M942" s="16">
        <f t="shared" si="130"/>
        <v>0</v>
      </c>
      <c r="N942" s="236" t="str">
        <f t="shared" si="131"/>
        <v>0</v>
      </c>
      <c r="O942" s="16">
        <f>'RAW MONTHLY'!K942</f>
        <v>0</v>
      </c>
      <c r="P942" s="16" t="str">
        <f t="shared" si="132"/>
        <v>1</v>
      </c>
      <c r="Q942" s="241">
        <f>'RAW MONTHLY'!L942</f>
        <v>0</v>
      </c>
      <c r="R942" s="37"/>
      <c r="S942" s="242">
        <f t="shared" si="133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6"/>
        <v/>
      </c>
      <c r="D943" s="5">
        <f>'RAW MONTHLY'!E943</f>
        <v>0</v>
      </c>
      <c r="E943" s="5" t="b">
        <f t="shared" si="134"/>
        <v>0</v>
      </c>
      <c r="F943" s="37"/>
      <c r="G943" s="37"/>
      <c r="H943" s="17">
        <f t="shared" si="127"/>
        <v>0</v>
      </c>
      <c r="I943" s="7">
        <f>'RAW MONTHLY'!H943</f>
        <v>0</v>
      </c>
      <c r="J943" s="8">
        <f>'RAW MONTHLY'!I943</f>
        <v>0</v>
      </c>
      <c r="K943" s="235">
        <f t="shared" si="128"/>
        <v>0</v>
      </c>
      <c r="L943" s="16">
        <f t="shared" si="129"/>
        <v>0</v>
      </c>
      <c r="M943" s="16">
        <f t="shared" si="130"/>
        <v>0</v>
      </c>
      <c r="N943" s="236" t="str">
        <f t="shared" si="131"/>
        <v>0</v>
      </c>
      <c r="O943" s="16">
        <f>'RAW MONTHLY'!K943</f>
        <v>0</v>
      </c>
      <c r="P943" s="16" t="str">
        <f t="shared" si="132"/>
        <v>1</v>
      </c>
      <c r="Q943" s="241">
        <f>'RAW MONTHLY'!L943</f>
        <v>0</v>
      </c>
      <c r="R943" s="37"/>
      <c r="S943" s="242">
        <f t="shared" si="133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6"/>
        <v/>
      </c>
      <c r="D944" s="5">
        <f>'RAW MONTHLY'!E944</f>
        <v>0</v>
      </c>
      <c r="E944" s="5" t="b">
        <f t="shared" si="134"/>
        <v>0</v>
      </c>
      <c r="F944" s="37"/>
      <c r="G944" s="37"/>
      <c r="H944" s="17">
        <f t="shared" si="127"/>
        <v>0</v>
      </c>
      <c r="I944" s="7">
        <f>'RAW MONTHLY'!H944</f>
        <v>0</v>
      </c>
      <c r="J944" s="8">
        <f>'RAW MONTHLY'!I944</f>
        <v>0</v>
      </c>
      <c r="K944" s="235">
        <f t="shared" si="128"/>
        <v>0</v>
      </c>
      <c r="L944" s="16">
        <f t="shared" si="129"/>
        <v>0</v>
      </c>
      <c r="M944" s="16">
        <f t="shared" si="130"/>
        <v>0</v>
      </c>
      <c r="N944" s="236" t="str">
        <f t="shared" si="131"/>
        <v>0</v>
      </c>
      <c r="O944" s="16">
        <f>'RAW MONTHLY'!K944</f>
        <v>0</v>
      </c>
      <c r="P944" s="16" t="str">
        <f t="shared" si="132"/>
        <v>1</v>
      </c>
      <c r="Q944" s="241">
        <f>'RAW MONTHLY'!L944</f>
        <v>0</v>
      </c>
      <c r="R944" s="37"/>
      <c r="S944" s="242">
        <f t="shared" si="133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6"/>
        <v/>
      </c>
      <c r="D945" s="5">
        <f>'RAW MONTHLY'!E945</f>
        <v>0</v>
      </c>
      <c r="E945" s="5" t="b">
        <f t="shared" si="134"/>
        <v>0</v>
      </c>
      <c r="F945" s="37"/>
      <c r="G945" s="37"/>
      <c r="H945" s="17">
        <f t="shared" si="127"/>
        <v>0</v>
      </c>
      <c r="I945" s="7">
        <f>'RAW MONTHLY'!H945</f>
        <v>0</v>
      </c>
      <c r="J945" s="8">
        <f>'RAW MONTHLY'!I945</f>
        <v>0</v>
      </c>
      <c r="K945" s="235">
        <f t="shared" si="128"/>
        <v>0</v>
      </c>
      <c r="L945" s="16">
        <f t="shared" si="129"/>
        <v>0</v>
      </c>
      <c r="M945" s="16">
        <f t="shared" si="130"/>
        <v>0</v>
      </c>
      <c r="N945" s="236" t="str">
        <f t="shared" si="131"/>
        <v>0</v>
      </c>
      <c r="O945" s="16">
        <f>'RAW MONTHLY'!K945</f>
        <v>0</v>
      </c>
      <c r="P945" s="16" t="str">
        <f t="shared" si="132"/>
        <v>1</v>
      </c>
      <c r="Q945" s="241">
        <f>'RAW MONTHLY'!L945</f>
        <v>0</v>
      </c>
      <c r="R945" s="37"/>
      <c r="S945" s="242">
        <f t="shared" si="133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6"/>
        <v/>
      </c>
      <c r="D946" s="5">
        <f>'RAW MONTHLY'!E946</f>
        <v>0</v>
      </c>
      <c r="E946" s="5" t="b">
        <f t="shared" si="134"/>
        <v>0</v>
      </c>
      <c r="F946" s="37"/>
      <c r="G946" s="37"/>
      <c r="H946" s="17">
        <f t="shared" si="127"/>
        <v>0</v>
      </c>
      <c r="I946" s="7">
        <f>'RAW MONTHLY'!H946</f>
        <v>0</v>
      </c>
      <c r="J946" s="8">
        <f>'RAW MONTHLY'!I946</f>
        <v>0</v>
      </c>
      <c r="K946" s="235">
        <f t="shared" si="128"/>
        <v>0</v>
      </c>
      <c r="L946" s="16">
        <f t="shared" si="129"/>
        <v>0</v>
      </c>
      <c r="M946" s="16">
        <f t="shared" si="130"/>
        <v>0</v>
      </c>
      <c r="N946" s="236" t="str">
        <f t="shared" si="131"/>
        <v>0</v>
      </c>
      <c r="O946" s="16">
        <f>'RAW MONTHLY'!K946</f>
        <v>0</v>
      </c>
      <c r="P946" s="16" t="str">
        <f t="shared" si="132"/>
        <v>1</v>
      </c>
      <c r="Q946" s="241">
        <f>'RAW MONTHLY'!L946</f>
        <v>0</v>
      </c>
      <c r="R946" s="37"/>
      <c r="S946" s="242">
        <f t="shared" si="133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6"/>
        <v/>
      </c>
      <c r="D947" s="5">
        <f>'RAW MONTHLY'!E947</f>
        <v>0</v>
      </c>
      <c r="E947" s="5" t="b">
        <f t="shared" si="134"/>
        <v>0</v>
      </c>
      <c r="F947" s="37"/>
      <c r="G947" s="37"/>
      <c r="H947" s="17">
        <f t="shared" si="127"/>
        <v>0</v>
      </c>
      <c r="I947" s="7">
        <f>'RAW MONTHLY'!H947</f>
        <v>0</v>
      </c>
      <c r="J947" s="8">
        <f>'RAW MONTHLY'!I947</f>
        <v>0</v>
      </c>
      <c r="K947" s="235">
        <f t="shared" si="128"/>
        <v>0</v>
      </c>
      <c r="L947" s="16">
        <f t="shared" si="129"/>
        <v>0</v>
      </c>
      <c r="M947" s="16">
        <f t="shared" si="130"/>
        <v>0</v>
      </c>
      <c r="N947" s="236" t="str">
        <f t="shared" si="131"/>
        <v>0</v>
      </c>
      <c r="O947" s="16">
        <f>'RAW MONTHLY'!K947</f>
        <v>0</v>
      </c>
      <c r="P947" s="16" t="str">
        <f t="shared" si="132"/>
        <v>1</v>
      </c>
      <c r="Q947" s="241">
        <f>'RAW MONTHLY'!L947</f>
        <v>0</v>
      </c>
      <c r="R947" s="37"/>
      <c r="S947" s="242">
        <f t="shared" si="133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6"/>
        <v/>
      </c>
      <c r="D948" s="5">
        <f>'RAW MONTHLY'!E948</f>
        <v>0</v>
      </c>
      <c r="E948" s="5" t="b">
        <f t="shared" si="134"/>
        <v>0</v>
      </c>
      <c r="F948" s="37"/>
      <c r="G948" s="37"/>
      <c r="H948" s="17">
        <f t="shared" si="127"/>
        <v>0</v>
      </c>
      <c r="I948" s="7">
        <f>'RAW MONTHLY'!H948</f>
        <v>0</v>
      </c>
      <c r="J948" s="8">
        <f>'RAW MONTHLY'!I948</f>
        <v>0</v>
      </c>
      <c r="K948" s="235">
        <f t="shared" si="128"/>
        <v>0</v>
      </c>
      <c r="L948" s="16">
        <f t="shared" si="129"/>
        <v>0</v>
      </c>
      <c r="M948" s="16">
        <f t="shared" si="130"/>
        <v>0</v>
      </c>
      <c r="N948" s="236" t="str">
        <f t="shared" si="131"/>
        <v>0</v>
      </c>
      <c r="O948" s="16">
        <f>'RAW MONTHLY'!K948</f>
        <v>0</v>
      </c>
      <c r="P948" s="16" t="str">
        <f t="shared" si="132"/>
        <v>1</v>
      </c>
      <c r="Q948" s="241">
        <f>'RAW MONTHLY'!L948</f>
        <v>0</v>
      </c>
      <c r="R948" s="37"/>
      <c r="S948" s="242">
        <f t="shared" si="133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6"/>
        <v/>
      </c>
      <c r="D949" s="5">
        <f>'RAW MONTHLY'!E949</f>
        <v>0</v>
      </c>
      <c r="E949" s="5" t="b">
        <f t="shared" si="134"/>
        <v>0</v>
      </c>
      <c r="F949" s="37"/>
      <c r="G949" s="37"/>
      <c r="H949" s="17">
        <f t="shared" si="127"/>
        <v>0</v>
      </c>
      <c r="I949" s="7">
        <f>'RAW MONTHLY'!H949</f>
        <v>0</v>
      </c>
      <c r="J949" s="8">
        <f>'RAW MONTHLY'!I949</f>
        <v>0</v>
      </c>
      <c r="K949" s="235">
        <f t="shared" si="128"/>
        <v>0</v>
      </c>
      <c r="L949" s="16">
        <f t="shared" si="129"/>
        <v>0</v>
      </c>
      <c r="M949" s="16">
        <f t="shared" si="130"/>
        <v>0</v>
      </c>
      <c r="N949" s="236" t="str">
        <f t="shared" si="131"/>
        <v>0</v>
      </c>
      <c r="O949" s="16">
        <f>'RAW MONTHLY'!K949</f>
        <v>0</v>
      </c>
      <c r="P949" s="16" t="str">
        <f t="shared" si="132"/>
        <v>1</v>
      </c>
      <c r="Q949" s="241">
        <f>'RAW MONTHLY'!L949</f>
        <v>0</v>
      </c>
      <c r="R949" s="37"/>
      <c r="S949" s="242">
        <f t="shared" si="133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6"/>
        <v/>
      </c>
      <c r="D950" s="5">
        <f>'RAW MONTHLY'!E950</f>
        <v>0</v>
      </c>
      <c r="E950" s="5" t="b">
        <f t="shared" si="134"/>
        <v>0</v>
      </c>
      <c r="F950" s="37"/>
      <c r="G950" s="37"/>
      <c r="H950" s="17">
        <f t="shared" si="127"/>
        <v>0</v>
      </c>
      <c r="I950" s="7">
        <f>'RAW MONTHLY'!H950</f>
        <v>0</v>
      </c>
      <c r="J950" s="8">
        <f>'RAW MONTHLY'!I950</f>
        <v>0</v>
      </c>
      <c r="K950" s="235">
        <f t="shared" si="128"/>
        <v>0</v>
      </c>
      <c r="L950" s="16">
        <f t="shared" si="129"/>
        <v>0</v>
      </c>
      <c r="M950" s="16">
        <f t="shared" si="130"/>
        <v>0</v>
      </c>
      <c r="N950" s="236" t="str">
        <f t="shared" si="131"/>
        <v>0</v>
      </c>
      <c r="O950" s="16">
        <f>'RAW MONTHLY'!K950</f>
        <v>0</v>
      </c>
      <c r="P950" s="16" t="str">
        <f t="shared" si="132"/>
        <v>1</v>
      </c>
      <c r="Q950" s="241">
        <f>'RAW MONTHLY'!L950</f>
        <v>0</v>
      </c>
      <c r="R950" s="37"/>
      <c r="S950" s="242">
        <f t="shared" si="133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6"/>
        <v/>
      </c>
      <c r="D951" s="5">
        <f>'RAW MONTHLY'!E951</f>
        <v>0</v>
      </c>
      <c r="E951" s="5" t="b">
        <f t="shared" si="134"/>
        <v>0</v>
      </c>
      <c r="F951" s="37"/>
      <c r="G951" s="37"/>
      <c r="H951" s="17">
        <f t="shared" si="127"/>
        <v>0</v>
      </c>
      <c r="I951" s="7">
        <f>'RAW MONTHLY'!H951</f>
        <v>0</v>
      </c>
      <c r="J951" s="8">
        <f>'RAW MONTHLY'!I951</f>
        <v>0</v>
      </c>
      <c r="K951" s="235">
        <f t="shared" si="128"/>
        <v>0</v>
      </c>
      <c r="L951" s="16">
        <f t="shared" si="129"/>
        <v>0</v>
      </c>
      <c r="M951" s="16">
        <f t="shared" si="130"/>
        <v>0</v>
      </c>
      <c r="N951" s="236" t="str">
        <f t="shared" si="131"/>
        <v>0</v>
      </c>
      <c r="O951" s="16">
        <f>'RAW MONTHLY'!K951</f>
        <v>0</v>
      </c>
      <c r="P951" s="16" t="str">
        <f t="shared" si="132"/>
        <v>1</v>
      </c>
      <c r="Q951" s="241">
        <f>'RAW MONTHLY'!L951</f>
        <v>0</v>
      </c>
      <c r="R951" s="37"/>
      <c r="S951" s="242">
        <f t="shared" si="133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6"/>
        <v/>
      </c>
      <c r="D952" s="5">
        <f>'RAW MONTHLY'!E952</f>
        <v>0</v>
      </c>
      <c r="E952" s="5" t="b">
        <f t="shared" si="134"/>
        <v>0</v>
      </c>
      <c r="F952" s="37"/>
      <c r="G952" s="37"/>
      <c r="H952" s="17">
        <f t="shared" si="127"/>
        <v>0</v>
      </c>
      <c r="I952" s="7">
        <f>'RAW MONTHLY'!H952</f>
        <v>0</v>
      </c>
      <c r="J952" s="8">
        <f>'RAW MONTHLY'!I952</f>
        <v>0</v>
      </c>
      <c r="K952" s="235">
        <f t="shared" si="128"/>
        <v>0</v>
      </c>
      <c r="L952" s="16">
        <f t="shared" si="129"/>
        <v>0</v>
      </c>
      <c r="M952" s="16">
        <f t="shared" si="130"/>
        <v>0</v>
      </c>
      <c r="N952" s="236" t="str">
        <f t="shared" si="131"/>
        <v>0</v>
      </c>
      <c r="O952" s="16">
        <f>'RAW MONTHLY'!K952</f>
        <v>0</v>
      </c>
      <c r="P952" s="16" t="str">
        <f t="shared" si="132"/>
        <v>1</v>
      </c>
      <c r="Q952" s="241">
        <f>'RAW MONTHLY'!L952</f>
        <v>0</v>
      </c>
      <c r="R952" s="37"/>
      <c r="S952" s="242">
        <f t="shared" si="133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6"/>
        <v/>
      </c>
      <c r="D953" s="5">
        <f>'RAW MONTHLY'!E953</f>
        <v>0</v>
      </c>
      <c r="E953" s="5" t="b">
        <f t="shared" si="134"/>
        <v>0</v>
      </c>
      <c r="F953" s="37"/>
      <c r="G953" s="37"/>
      <c r="H953" s="17">
        <f t="shared" si="127"/>
        <v>0</v>
      </c>
      <c r="I953" s="7">
        <f>'RAW MONTHLY'!H953</f>
        <v>0</v>
      </c>
      <c r="J953" s="8">
        <f>'RAW MONTHLY'!I953</f>
        <v>0</v>
      </c>
      <c r="K953" s="235">
        <f t="shared" si="128"/>
        <v>0</v>
      </c>
      <c r="L953" s="16">
        <f t="shared" si="129"/>
        <v>0</v>
      </c>
      <c r="M953" s="16">
        <f t="shared" si="130"/>
        <v>0</v>
      </c>
      <c r="N953" s="236" t="str">
        <f t="shared" si="131"/>
        <v>0</v>
      </c>
      <c r="O953" s="16">
        <f>'RAW MONTHLY'!K953</f>
        <v>0</v>
      </c>
      <c r="P953" s="16" t="str">
        <f t="shared" si="132"/>
        <v>1</v>
      </c>
      <c r="Q953" s="241">
        <f>'RAW MONTHLY'!L953</f>
        <v>0</v>
      </c>
      <c r="R953" s="37"/>
      <c r="S953" s="242">
        <f t="shared" si="133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6"/>
        <v/>
      </c>
      <c r="D954" s="5">
        <f>'RAW MONTHLY'!E954</f>
        <v>0</v>
      </c>
      <c r="E954" s="5" t="b">
        <f t="shared" si="134"/>
        <v>0</v>
      </c>
      <c r="F954" s="37"/>
      <c r="G954" s="37"/>
      <c r="H954" s="17">
        <f t="shared" si="127"/>
        <v>0</v>
      </c>
      <c r="I954" s="7">
        <f>'RAW MONTHLY'!H954</f>
        <v>0</v>
      </c>
      <c r="J954" s="8">
        <f>'RAW MONTHLY'!I954</f>
        <v>0</v>
      </c>
      <c r="K954" s="235">
        <f t="shared" si="128"/>
        <v>0</v>
      </c>
      <c r="L954" s="16">
        <f t="shared" si="129"/>
        <v>0</v>
      </c>
      <c r="M954" s="16">
        <f t="shared" si="130"/>
        <v>0</v>
      </c>
      <c r="N954" s="236" t="str">
        <f t="shared" si="131"/>
        <v>0</v>
      </c>
      <c r="O954" s="16">
        <f>'RAW MONTHLY'!K954</f>
        <v>0</v>
      </c>
      <c r="P954" s="16" t="str">
        <f t="shared" si="132"/>
        <v>1</v>
      </c>
      <c r="Q954" s="241">
        <f>'RAW MONTHLY'!L954</f>
        <v>0</v>
      </c>
      <c r="R954" s="37"/>
      <c r="S954" s="242">
        <f t="shared" si="133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6"/>
        <v/>
      </c>
      <c r="D955" s="5">
        <f>'RAW MONTHLY'!E955</f>
        <v>0</v>
      </c>
      <c r="E955" s="5" t="b">
        <f t="shared" si="134"/>
        <v>0</v>
      </c>
      <c r="F955" s="37"/>
      <c r="G955" s="37"/>
      <c r="H955" s="17">
        <f t="shared" si="127"/>
        <v>0</v>
      </c>
      <c r="I955" s="7">
        <f>'RAW MONTHLY'!H955</f>
        <v>0</v>
      </c>
      <c r="J955" s="8">
        <f>'RAW MONTHLY'!I955</f>
        <v>0</v>
      </c>
      <c r="K955" s="235">
        <f t="shared" si="128"/>
        <v>0</v>
      </c>
      <c r="L955" s="16">
        <f t="shared" si="129"/>
        <v>0</v>
      </c>
      <c r="M955" s="16">
        <f t="shared" si="130"/>
        <v>0</v>
      </c>
      <c r="N955" s="236" t="str">
        <f t="shared" si="131"/>
        <v>0</v>
      </c>
      <c r="O955" s="16">
        <f>'RAW MONTHLY'!K955</f>
        <v>0</v>
      </c>
      <c r="P955" s="16" t="str">
        <f t="shared" si="132"/>
        <v>1</v>
      </c>
      <c r="Q955" s="241">
        <f>'RAW MONTHLY'!L955</f>
        <v>0</v>
      </c>
      <c r="R955" s="37"/>
      <c r="S955" s="242">
        <f t="shared" si="133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6"/>
        <v/>
      </c>
      <c r="D956" s="5">
        <f>'RAW MONTHLY'!E956</f>
        <v>0</v>
      </c>
      <c r="E956" s="5" t="b">
        <f t="shared" si="134"/>
        <v>0</v>
      </c>
      <c r="F956" s="37"/>
      <c r="G956" s="37"/>
      <c r="H956" s="17">
        <f t="shared" si="127"/>
        <v>0</v>
      </c>
      <c r="I956" s="7">
        <f>'RAW MONTHLY'!H956</f>
        <v>0</v>
      </c>
      <c r="J956" s="8">
        <f>'RAW MONTHLY'!I956</f>
        <v>0</v>
      </c>
      <c r="K956" s="235">
        <f t="shared" si="128"/>
        <v>0</v>
      </c>
      <c r="L956" s="16">
        <f t="shared" si="129"/>
        <v>0</v>
      </c>
      <c r="M956" s="16">
        <f t="shared" si="130"/>
        <v>0</v>
      </c>
      <c r="N956" s="236" t="str">
        <f t="shared" si="131"/>
        <v>0</v>
      </c>
      <c r="O956" s="16">
        <f>'RAW MONTHLY'!K956</f>
        <v>0</v>
      </c>
      <c r="P956" s="16" t="str">
        <f t="shared" si="132"/>
        <v>1</v>
      </c>
      <c r="Q956" s="241">
        <f>'RAW MONTHLY'!L956</f>
        <v>0</v>
      </c>
      <c r="R956" s="37"/>
      <c r="S956" s="242">
        <f t="shared" si="133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6"/>
        <v/>
      </c>
      <c r="D957" s="5">
        <f>'RAW MONTHLY'!E957</f>
        <v>0</v>
      </c>
      <c r="E957" s="5" t="b">
        <f t="shared" si="134"/>
        <v>0</v>
      </c>
      <c r="F957" s="37"/>
      <c r="G957" s="37"/>
      <c r="H957" s="17">
        <f t="shared" si="127"/>
        <v>0</v>
      </c>
      <c r="I957" s="7">
        <f>'RAW MONTHLY'!H957</f>
        <v>0</v>
      </c>
      <c r="J957" s="8">
        <f>'RAW MONTHLY'!I957</f>
        <v>0</v>
      </c>
      <c r="K957" s="235">
        <f t="shared" si="128"/>
        <v>0</v>
      </c>
      <c r="L957" s="16">
        <f t="shared" si="129"/>
        <v>0</v>
      </c>
      <c r="M957" s="16">
        <f t="shared" si="130"/>
        <v>0</v>
      </c>
      <c r="N957" s="236" t="str">
        <f t="shared" si="131"/>
        <v>0</v>
      </c>
      <c r="O957" s="16">
        <f>'RAW MONTHLY'!K957</f>
        <v>0</v>
      </c>
      <c r="P957" s="16" t="str">
        <f t="shared" si="132"/>
        <v>1</v>
      </c>
      <c r="Q957" s="241">
        <f>'RAW MONTHLY'!L957</f>
        <v>0</v>
      </c>
      <c r="R957" s="37"/>
      <c r="S957" s="242">
        <f t="shared" si="133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6"/>
        <v/>
      </c>
      <c r="D958" s="5">
        <f>'RAW MONTHLY'!E958</f>
        <v>0</v>
      </c>
      <c r="E958" s="5" t="b">
        <f t="shared" si="134"/>
        <v>0</v>
      </c>
      <c r="F958" s="37"/>
      <c r="G958" s="37"/>
      <c r="H958" s="17">
        <f t="shared" si="127"/>
        <v>0</v>
      </c>
      <c r="I958" s="7">
        <f>'RAW MONTHLY'!H958</f>
        <v>0</v>
      </c>
      <c r="J958" s="8">
        <f>'RAW MONTHLY'!I958</f>
        <v>0</v>
      </c>
      <c r="K958" s="235">
        <f t="shared" si="128"/>
        <v>0</v>
      </c>
      <c r="L958" s="16">
        <f t="shared" si="129"/>
        <v>0</v>
      </c>
      <c r="M958" s="16">
        <f t="shared" si="130"/>
        <v>0</v>
      </c>
      <c r="N958" s="236" t="str">
        <f t="shared" si="131"/>
        <v>0</v>
      </c>
      <c r="O958" s="16">
        <f>'RAW MONTHLY'!K958</f>
        <v>0</v>
      </c>
      <c r="P958" s="16" t="str">
        <f t="shared" si="132"/>
        <v>1</v>
      </c>
      <c r="Q958" s="241">
        <f>'RAW MONTHLY'!L958</f>
        <v>0</v>
      </c>
      <c r="R958" s="37"/>
      <c r="S958" s="242">
        <f t="shared" si="133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6"/>
        <v/>
      </c>
      <c r="D959" s="5">
        <f>'RAW MONTHLY'!E959</f>
        <v>0</v>
      </c>
      <c r="E959" s="5" t="b">
        <f t="shared" si="134"/>
        <v>0</v>
      </c>
      <c r="F959" s="37"/>
      <c r="G959" s="37"/>
      <c r="H959" s="17">
        <f t="shared" si="127"/>
        <v>0</v>
      </c>
      <c r="I959" s="7">
        <f>'RAW MONTHLY'!H959</f>
        <v>0</v>
      </c>
      <c r="J959" s="8">
        <f>'RAW MONTHLY'!I959</f>
        <v>0</v>
      </c>
      <c r="K959" s="235">
        <f t="shared" si="128"/>
        <v>0</v>
      </c>
      <c r="L959" s="16">
        <f t="shared" si="129"/>
        <v>0</v>
      </c>
      <c r="M959" s="16">
        <f t="shared" si="130"/>
        <v>0</v>
      </c>
      <c r="N959" s="236" t="str">
        <f t="shared" si="131"/>
        <v>0</v>
      </c>
      <c r="O959" s="16">
        <f>'RAW MONTHLY'!K959</f>
        <v>0</v>
      </c>
      <c r="P959" s="16" t="str">
        <f t="shared" si="132"/>
        <v>1</v>
      </c>
      <c r="Q959" s="241">
        <f>'RAW MONTHLY'!L959</f>
        <v>0</v>
      </c>
      <c r="R959" s="37"/>
      <c r="S959" s="242">
        <f t="shared" si="133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6"/>
        <v/>
      </c>
      <c r="D960" s="5">
        <f>'RAW MONTHLY'!E960</f>
        <v>0</v>
      </c>
      <c r="E960" s="5" t="b">
        <f t="shared" si="134"/>
        <v>0</v>
      </c>
      <c r="F960" s="37"/>
      <c r="G960" s="37"/>
      <c r="H960" s="17">
        <f t="shared" si="127"/>
        <v>0</v>
      </c>
      <c r="I960" s="7">
        <f>'RAW MONTHLY'!H960</f>
        <v>0</v>
      </c>
      <c r="J960" s="8">
        <f>'RAW MONTHLY'!I960</f>
        <v>0</v>
      </c>
      <c r="K960" s="235">
        <f t="shared" si="128"/>
        <v>0</v>
      </c>
      <c r="L960" s="16">
        <f t="shared" si="129"/>
        <v>0</v>
      </c>
      <c r="M960" s="16">
        <f t="shared" si="130"/>
        <v>0</v>
      </c>
      <c r="N960" s="236" t="str">
        <f t="shared" si="131"/>
        <v>0</v>
      </c>
      <c r="O960" s="16">
        <f>'RAW MONTHLY'!K960</f>
        <v>0</v>
      </c>
      <c r="P960" s="16" t="str">
        <f t="shared" si="132"/>
        <v>1</v>
      </c>
      <c r="Q960" s="241">
        <f>'RAW MONTHLY'!L960</f>
        <v>0</v>
      </c>
      <c r="R960" s="37"/>
      <c r="S960" s="242">
        <f t="shared" si="133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6"/>
        <v/>
      </c>
      <c r="D961" s="5">
        <f>'RAW MONTHLY'!E961</f>
        <v>0</v>
      </c>
      <c r="E961" s="5" t="b">
        <f t="shared" si="134"/>
        <v>0</v>
      </c>
      <c r="F961" s="37"/>
      <c r="G961" s="37"/>
      <c r="H961" s="17">
        <f t="shared" si="127"/>
        <v>0</v>
      </c>
      <c r="I961" s="7">
        <f>'RAW MONTHLY'!H961</f>
        <v>0</v>
      </c>
      <c r="J961" s="8">
        <f>'RAW MONTHLY'!I961</f>
        <v>0</v>
      </c>
      <c r="K961" s="235">
        <f t="shared" si="128"/>
        <v>0</v>
      </c>
      <c r="L961" s="16">
        <f t="shared" si="129"/>
        <v>0</v>
      </c>
      <c r="M961" s="16">
        <f t="shared" si="130"/>
        <v>0</v>
      </c>
      <c r="N961" s="236" t="str">
        <f t="shared" si="131"/>
        <v>0</v>
      </c>
      <c r="O961" s="16">
        <f>'RAW MONTHLY'!K961</f>
        <v>0</v>
      </c>
      <c r="P961" s="16" t="str">
        <f t="shared" si="132"/>
        <v>1</v>
      </c>
      <c r="Q961" s="241">
        <f>'RAW MONTHLY'!L961</f>
        <v>0</v>
      </c>
      <c r="R961" s="37"/>
      <c r="S961" s="242">
        <f t="shared" si="133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6"/>
        <v/>
      </c>
      <c r="D962" s="5">
        <f>'RAW MONTHLY'!E962</f>
        <v>0</v>
      </c>
      <c r="E962" s="5" t="b">
        <f t="shared" si="134"/>
        <v>0</v>
      </c>
      <c r="F962" s="37"/>
      <c r="G962" s="37"/>
      <c r="H962" s="17">
        <f t="shared" si="127"/>
        <v>0</v>
      </c>
      <c r="I962" s="7">
        <f>'RAW MONTHLY'!H962</f>
        <v>0</v>
      </c>
      <c r="J962" s="8">
        <f>'RAW MONTHLY'!I962</f>
        <v>0</v>
      </c>
      <c r="K962" s="235">
        <f t="shared" si="128"/>
        <v>0</v>
      </c>
      <c r="L962" s="16">
        <f t="shared" si="129"/>
        <v>0</v>
      </c>
      <c r="M962" s="16">
        <f t="shared" si="130"/>
        <v>0</v>
      </c>
      <c r="N962" s="236" t="str">
        <f t="shared" si="131"/>
        <v>0</v>
      </c>
      <c r="O962" s="16">
        <f>'RAW MONTHLY'!K962</f>
        <v>0</v>
      </c>
      <c r="P962" s="16" t="str">
        <f t="shared" si="132"/>
        <v>1</v>
      </c>
      <c r="Q962" s="241">
        <f>'RAW MONTHLY'!L962</f>
        <v>0</v>
      </c>
      <c r="R962" s="37"/>
      <c r="S962" s="242">
        <f t="shared" si="133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6"/>
        <v/>
      </c>
      <c r="D963" s="5">
        <f>'RAW MONTHLY'!E963</f>
        <v>0</v>
      </c>
      <c r="E963" s="5" t="b">
        <f t="shared" si="134"/>
        <v>0</v>
      </c>
      <c r="F963" s="37"/>
      <c r="G963" s="37"/>
      <c r="H963" s="17">
        <f t="shared" si="127"/>
        <v>0</v>
      </c>
      <c r="I963" s="7">
        <f>'RAW MONTHLY'!H963</f>
        <v>0</v>
      </c>
      <c r="J963" s="8">
        <f>'RAW MONTHLY'!I963</f>
        <v>0</v>
      </c>
      <c r="K963" s="235">
        <f t="shared" si="128"/>
        <v>0</v>
      </c>
      <c r="L963" s="16">
        <f t="shared" si="129"/>
        <v>0</v>
      </c>
      <c r="M963" s="16">
        <f t="shared" si="130"/>
        <v>0</v>
      </c>
      <c r="N963" s="236" t="str">
        <f t="shared" si="131"/>
        <v>0</v>
      </c>
      <c r="O963" s="16">
        <f>'RAW MONTHLY'!K963</f>
        <v>0</v>
      </c>
      <c r="P963" s="16" t="str">
        <f t="shared" si="132"/>
        <v>1</v>
      </c>
      <c r="Q963" s="241">
        <f>'RAW MONTHLY'!L963</f>
        <v>0</v>
      </c>
      <c r="R963" s="37"/>
      <c r="S963" s="242">
        <f t="shared" si="133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6"/>
        <v/>
      </c>
      <c r="D964" s="5">
        <f>'RAW MONTHLY'!E964</f>
        <v>0</v>
      </c>
      <c r="E964" s="5" t="b">
        <f t="shared" si="134"/>
        <v>0</v>
      </c>
      <c r="F964" s="37"/>
      <c r="G964" s="37"/>
      <c r="H964" s="17">
        <f t="shared" si="127"/>
        <v>0</v>
      </c>
      <c r="I964" s="7">
        <f>'RAW MONTHLY'!H964</f>
        <v>0</v>
      </c>
      <c r="J964" s="8">
        <f>'RAW MONTHLY'!I964</f>
        <v>0</v>
      </c>
      <c r="K964" s="235">
        <f t="shared" si="128"/>
        <v>0</v>
      </c>
      <c r="L964" s="16">
        <f t="shared" si="129"/>
        <v>0</v>
      </c>
      <c r="M964" s="16">
        <f t="shared" si="130"/>
        <v>0</v>
      </c>
      <c r="N964" s="236" t="str">
        <f t="shared" si="131"/>
        <v>0</v>
      </c>
      <c r="O964" s="16">
        <f>'RAW MONTHLY'!K964</f>
        <v>0</v>
      </c>
      <c r="P964" s="16" t="str">
        <f t="shared" si="132"/>
        <v>1</v>
      </c>
      <c r="Q964" s="241">
        <f>'RAW MONTHLY'!L964</f>
        <v>0</v>
      </c>
      <c r="R964" s="37"/>
      <c r="S964" s="242">
        <f t="shared" si="133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6"/>
        <v/>
      </c>
      <c r="D965" s="5">
        <f>'RAW MONTHLY'!E965</f>
        <v>0</v>
      </c>
      <c r="E965" s="5" t="b">
        <f t="shared" si="134"/>
        <v>0</v>
      </c>
      <c r="F965" s="37"/>
      <c r="G965" s="37"/>
      <c r="H965" s="17">
        <f t="shared" si="127"/>
        <v>0</v>
      </c>
      <c r="I965" s="7">
        <f>'RAW MONTHLY'!H965</f>
        <v>0</v>
      </c>
      <c r="J965" s="8">
        <f>'RAW MONTHLY'!I965</f>
        <v>0</v>
      </c>
      <c r="K965" s="235">
        <f t="shared" si="128"/>
        <v>0</v>
      </c>
      <c r="L965" s="16">
        <f t="shared" si="129"/>
        <v>0</v>
      </c>
      <c r="M965" s="16">
        <f t="shared" si="130"/>
        <v>0</v>
      </c>
      <c r="N965" s="236" t="str">
        <f t="shared" si="131"/>
        <v>0</v>
      </c>
      <c r="O965" s="16">
        <f>'RAW MONTHLY'!K965</f>
        <v>0</v>
      </c>
      <c r="P965" s="16" t="str">
        <f t="shared" si="132"/>
        <v>1</v>
      </c>
      <c r="Q965" s="241">
        <f>'RAW MONTHLY'!L965</f>
        <v>0</v>
      </c>
      <c r="R965" s="37"/>
      <c r="S965" s="242">
        <f t="shared" si="133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5">IF(H966&gt;=0.0001,"1","")</f>
        <v/>
      </c>
      <c r="D966" s="5">
        <f>'RAW MONTHLY'!E966</f>
        <v>0</v>
      </c>
      <c r="E966" s="5" t="b">
        <f t="shared" si="134"/>
        <v>0</v>
      </c>
      <c r="F966" s="37"/>
      <c r="G966" s="37"/>
      <c r="H966" s="17">
        <f t="shared" ref="H966:H1029" si="136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7">J966</f>
        <v>0</v>
      </c>
      <c r="L966" s="16">
        <f t="shared" ref="L966:L1029" si="138">TEXT(J966-I966,"h:mm")*24</f>
        <v>0</v>
      </c>
      <c r="M966" s="16">
        <f t="shared" ref="M966:M1029" si="139">N966*1</f>
        <v>0</v>
      </c>
      <c r="N966" s="236" t="str">
        <f t="shared" ref="N966:N1029" si="140">SUBSTITUTE(O966,"MW","")</f>
        <v>0</v>
      </c>
      <c r="O966" s="16">
        <f>'RAW MONTHLY'!K966</f>
        <v>0</v>
      </c>
      <c r="P966" s="16" t="str">
        <f t="shared" ref="P966:P1029" si="141">IF(K966&gt;=0.99,"0","1")</f>
        <v>1</v>
      </c>
      <c r="Q966" s="241">
        <f>'RAW MONTHLY'!L966</f>
        <v>0</v>
      </c>
      <c r="R966" s="37"/>
      <c r="S966" s="242">
        <f t="shared" ref="S966:S1029" si="142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5"/>
        <v/>
      </c>
      <c r="D967" s="5">
        <f>'RAW MONTHLY'!E967</f>
        <v>0</v>
      </c>
      <c r="E967" s="5" t="b">
        <f t="shared" ref="E967:E1030" si="143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E/F","EDC",IF(D967="TCN/L/S","L/S"))))))))))))))))))))))</f>
        <v>0</v>
      </c>
      <c r="F967" s="37"/>
      <c r="G967" s="37"/>
      <c r="H967" s="17">
        <f t="shared" si="136"/>
        <v>0</v>
      </c>
      <c r="I967" s="7">
        <f>'RAW MONTHLY'!H967</f>
        <v>0</v>
      </c>
      <c r="J967" s="8">
        <f>'RAW MONTHLY'!I967</f>
        <v>0</v>
      </c>
      <c r="K967" s="235">
        <f t="shared" si="137"/>
        <v>0</v>
      </c>
      <c r="L967" s="16">
        <f t="shared" si="138"/>
        <v>0</v>
      </c>
      <c r="M967" s="16">
        <f t="shared" si="139"/>
        <v>0</v>
      </c>
      <c r="N967" s="236" t="str">
        <f t="shared" si="140"/>
        <v>0</v>
      </c>
      <c r="O967" s="16">
        <f>'RAW MONTHLY'!K967</f>
        <v>0</v>
      </c>
      <c r="P967" s="16" t="str">
        <f t="shared" si="141"/>
        <v>1</v>
      </c>
      <c r="Q967" s="241">
        <f>'RAW MONTHLY'!L967</f>
        <v>0</v>
      </c>
      <c r="R967" s="37"/>
      <c r="S967" s="242">
        <f t="shared" si="142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5"/>
        <v/>
      </c>
      <c r="D968" s="5">
        <f>'RAW MONTHLY'!E968</f>
        <v>0</v>
      </c>
      <c r="E968" s="5" t="b">
        <f t="shared" si="143"/>
        <v>0</v>
      </c>
      <c r="F968" s="37"/>
      <c r="G968" s="37"/>
      <c r="H968" s="17">
        <f t="shared" si="136"/>
        <v>0</v>
      </c>
      <c r="I968" s="7">
        <f>'RAW MONTHLY'!H968</f>
        <v>0</v>
      </c>
      <c r="J968" s="8">
        <f>'RAW MONTHLY'!I968</f>
        <v>0</v>
      </c>
      <c r="K968" s="235">
        <f t="shared" si="137"/>
        <v>0</v>
      </c>
      <c r="L968" s="16">
        <f t="shared" si="138"/>
        <v>0</v>
      </c>
      <c r="M968" s="16">
        <f t="shared" si="139"/>
        <v>0</v>
      </c>
      <c r="N968" s="236" t="str">
        <f t="shared" si="140"/>
        <v>0</v>
      </c>
      <c r="O968" s="16">
        <f>'RAW MONTHLY'!K968</f>
        <v>0</v>
      </c>
      <c r="P968" s="16" t="str">
        <f t="shared" si="141"/>
        <v>1</v>
      </c>
      <c r="Q968" s="241">
        <f>'RAW MONTHLY'!L968</f>
        <v>0</v>
      </c>
      <c r="R968" s="37"/>
      <c r="S968" s="242">
        <f t="shared" si="142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5"/>
        <v/>
      </c>
      <c r="D969" s="5">
        <f>'RAW MONTHLY'!E969</f>
        <v>0</v>
      </c>
      <c r="E969" s="5" t="b">
        <f t="shared" si="143"/>
        <v>0</v>
      </c>
      <c r="F969" s="37"/>
      <c r="G969" s="37"/>
      <c r="H969" s="17">
        <f t="shared" si="136"/>
        <v>0</v>
      </c>
      <c r="I969" s="7">
        <f>'RAW MONTHLY'!H969</f>
        <v>0</v>
      </c>
      <c r="J969" s="8">
        <f>'RAW MONTHLY'!I969</f>
        <v>0</v>
      </c>
      <c r="K969" s="235">
        <f t="shared" si="137"/>
        <v>0</v>
      </c>
      <c r="L969" s="16">
        <f t="shared" si="138"/>
        <v>0</v>
      </c>
      <c r="M969" s="16">
        <f t="shared" si="139"/>
        <v>0</v>
      </c>
      <c r="N969" s="236" t="str">
        <f t="shared" si="140"/>
        <v>0</v>
      </c>
      <c r="O969" s="16">
        <f>'RAW MONTHLY'!K969</f>
        <v>0</v>
      </c>
      <c r="P969" s="16" t="str">
        <f t="shared" si="141"/>
        <v>1</v>
      </c>
      <c r="Q969" s="241">
        <f>'RAW MONTHLY'!L969</f>
        <v>0</v>
      </c>
      <c r="R969" s="37"/>
      <c r="S969" s="242">
        <f t="shared" si="142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5"/>
        <v/>
      </c>
      <c r="D970" s="5">
        <f>'RAW MONTHLY'!E970</f>
        <v>0</v>
      </c>
      <c r="E970" s="5" t="b">
        <f t="shared" si="143"/>
        <v>0</v>
      </c>
      <c r="F970" s="37"/>
      <c r="G970" s="37"/>
      <c r="H970" s="17">
        <f t="shared" si="136"/>
        <v>0</v>
      </c>
      <c r="I970" s="7">
        <f>'RAW MONTHLY'!H970</f>
        <v>0</v>
      </c>
      <c r="J970" s="8">
        <f>'RAW MONTHLY'!I970</f>
        <v>0</v>
      </c>
      <c r="K970" s="235">
        <f t="shared" si="137"/>
        <v>0</v>
      </c>
      <c r="L970" s="16">
        <f t="shared" si="138"/>
        <v>0</v>
      </c>
      <c r="M970" s="16">
        <f t="shared" si="139"/>
        <v>0</v>
      </c>
      <c r="N970" s="236" t="str">
        <f t="shared" si="140"/>
        <v>0</v>
      </c>
      <c r="O970" s="16">
        <f>'RAW MONTHLY'!K970</f>
        <v>0</v>
      </c>
      <c r="P970" s="16" t="str">
        <f t="shared" si="141"/>
        <v>1</v>
      </c>
      <c r="Q970" s="241">
        <f>'RAW MONTHLY'!L970</f>
        <v>0</v>
      </c>
      <c r="R970" s="37"/>
      <c r="S970" s="242">
        <f t="shared" si="142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5"/>
        <v/>
      </c>
      <c r="D971" s="5">
        <f>'RAW MONTHLY'!E971</f>
        <v>0</v>
      </c>
      <c r="E971" s="5" t="b">
        <f t="shared" si="143"/>
        <v>0</v>
      </c>
      <c r="F971" s="37"/>
      <c r="G971" s="37"/>
      <c r="H971" s="17">
        <f t="shared" si="136"/>
        <v>0</v>
      </c>
      <c r="I971" s="7">
        <f>'RAW MONTHLY'!H971</f>
        <v>0</v>
      </c>
      <c r="J971" s="8">
        <f>'RAW MONTHLY'!I971</f>
        <v>0</v>
      </c>
      <c r="K971" s="235">
        <f t="shared" si="137"/>
        <v>0</v>
      </c>
      <c r="L971" s="16">
        <f t="shared" si="138"/>
        <v>0</v>
      </c>
      <c r="M971" s="16">
        <f t="shared" si="139"/>
        <v>0</v>
      </c>
      <c r="N971" s="236" t="str">
        <f t="shared" si="140"/>
        <v>0</v>
      </c>
      <c r="O971" s="16">
        <f>'RAW MONTHLY'!K971</f>
        <v>0</v>
      </c>
      <c r="P971" s="16" t="str">
        <f t="shared" si="141"/>
        <v>1</v>
      </c>
      <c r="Q971" s="241">
        <f>'RAW MONTHLY'!L971</f>
        <v>0</v>
      </c>
      <c r="R971" s="37"/>
      <c r="S971" s="242">
        <f t="shared" si="142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5"/>
        <v/>
      </c>
      <c r="D972" s="5">
        <f>'RAW MONTHLY'!E972</f>
        <v>0</v>
      </c>
      <c r="E972" s="5" t="b">
        <f t="shared" si="143"/>
        <v>0</v>
      </c>
      <c r="F972" s="37"/>
      <c r="G972" s="37"/>
      <c r="H972" s="17">
        <f t="shared" si="136"/>
        <v>0</v>
      </c>
      <c r="I972" s="7">
        <f>'RAW MONTHLY'!H972</f>
        <v>0</v>
      </c>
      <c r="J972" s="8">
        <f>'RAW MONTHLY'!I972</f>
        <v>0</v>
      </c>
      <c r="K972" s="235">
        <f t="shared" si="137"/>
        <v>0</v>
      </c>
      <c r="L972" s="16">
        <f t="shared" si="138"/>
        <v>0</v>
      </c>
      <c r="M972" s="16">
        <f t="shared" si="139"/>
        <v>0</v>
      </c>
      <c r="N972" s="236" t="str">
        <f t="shared" si="140"/>
        <v>0</v>
      </c>
      <c r="O972" s="16">
        <f>'RAW MONTHLY'!K972</f>
        <v>0</v>
      </c>
      <c r="P972" s="16" t="str">
        <f t="shared" si="141"/>
        <v>1</v>
      </c>
      <c r="Q972" s="241">
        <f>'RAW MONTHLY'!L972</f>
        <v>0</v>
      </c>
      <c r="R972" s="37"/>
      <c r="S972" s="242">
        <f t="shared" si="142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5"/>
        <v/>
      </c>
      <c r="D973" s="5">
        <f>'RAW MONTHLY'!E973</f>
        <v>0</v>
      </c>
      <c r="E973" s="5" t="b">
        <f t="shared" si="143"/>
        <v>0</v>
      </c>
      <c r="F973" s="37"/>
      <c r="G973" s="37"/>
      <c r="H973" s="17">
        <f t="shared" si="136"/>
        <v>0</v>
      </c>
      <c r="I973" s="7">
        <f>'RAW MONTHLY'!H973</f>
        <v>0</v>
      </c>
      <c r="J973" s="8">
        <f>'RAW MONTHLY'!I973</f>
        <v>0</v>
      </c>
      <c r="K973" s="235">
        <f t="shared" si="137"/>
        <v>0</v>
      </c>
      <c r="L973" s="16">
        <f t="shared" si="138"/>
        <v>0</v>
      </c>
      <c r="M973" s="16">
        <f t="shared" si="139"/>
        <v>0</v>
      </c>
      <c r="N973" s="236" t="str">
        <f t="shared" si="140"/>
        <v>0</v>
      </c>
      <c r="O973" s="16">
        <f>'RAW MONTHLY'!K973</f>
        <v>0</v>
      </c>
      <c r="P973" s="16" t="str">
        <f t="shared" si="141"/>
        <v>1</v>
      </c>
      <c r="Q973" s="241">
        <f>'RAW MONTHLY'!L973</f>
        <v>0</v>
      </c>
      <c r="R973" s="37"/>
      <c r="S973" s="242">
        <f t="shared" si="142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5"/>
        <v/>
      </c>
      <c r="D974" s="5">
        <f>'RAW MONTHLY'!E974</f>
        <v>0</v>
      </c>
      <c r="E974" s="5" t="b">
        <f t="shared" si="143"/>
        <v>0</v>
      </c>
      <c r="F974" s="37"/>
      <c r="G974" s="37"/>
      <c r="H974" s="17">
        <f t="shared" si="136"/>
        <v>0</v>
      </c>
      <c r="I974" s="7">
        <f>'RAW MONTHLY'!H974</f>
        <v>0</v>
      </c>
      <c r="J974" s="8">
        <f>'RAW MONTHLY'!I974</f>
        <v>0</v>
      </c>
      <c r="K974" s="235">
        <f t="shared" si="137"/>
        <v>0</v>
      </c>
      <c r="L974" s="16">
        <f t="shared" si="138"/>
        <v>0</v>
      </c>
      <c r="M974" s="16">
        <f t="shared" si="139"/>
        <v>0</v>
      </c>
      <c r="N974" s="236" t="str">
        <f t="shared" si="140"/>
        <v>0</v>
      </c>
      <c r="O974" s="16">
        <f>'RAW MONTHLY'!K974</f>
        <v>0</v>
      </c>
      <c r="P974" s="16" t="str">
        <f t="shared" si="141"/>
        <v>1</v>
      </c>
      <c r="Q974" s="241">
        <f>'RAW MONTHLY'!L974</f>
        <v>0</v>
      </c>
      <c r="R974" s="37"/>
      <c r="S974" s="242">
        <f t="shared" si="142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5"/>
        <v/>
      </c>
      <c r="D975" s="5">
        <f>'RAW MONTHLY'!E975</f>
        <v>0</v>
      </c>
      <c r="E975" s="5" t="b">
        <f t="shared" si="143"/>
        <v>0</v>
      </c>
      <c r="F975" s="37"/>
      <c r="G975" s="37"/>
      <c r="H975" s="17">
        <f t="shared" si="136"/>
        <v>0</v>
      </c>
      <c r="I975" s="7">
        <f>'RAW MONTHLY'!H975</f>
        <v>0</v>
      </c>
      <c r="J975" s="8">
        <f>'RAW MONTHLY'!I975</f>
        <v>0</v>
      </c>
      <c r="K975" s="235">
        <f t="shared" si="137"/>
        <v>0</v>
      </c>
      <c r="L975" s="16">
        <f t="shared" si="138"/>
        <v>0</v>
      </c>
      <c r="M975" s="16">
        <f t="shared" si="139"/>
        <v>0</v>
      </c>
      <c r="N975" s="236" t="str">
        <f t="shared" si="140"/>
        <v>0</v>
      </c>
      <c r="O975" s="16">
        <f>'RAW MONTHLY'!K975</f>
        <v>0</v>
      </c>
      <c r="P975" s="16" t="str">
        <f t="shared" si="141"/>
        <v>1</v>
      </c>
      <c r="Q975" s="241">
        <f>'RAW MONTHLY'!L975</f>
        <v>0</v>
      </c>
      <c r="R975" s="37"/>
      <c r="S975" s="242">
        <f t="shared" si="142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5"/>
        <v/>
      </c>
      <c r="D976" s="5">
        <f>'RAW MONTHLY'!E976</f>
        <v>0</v>
      </c>
      <c r="E976" s="5" t="b">
        <f t="shared" si="143"/>
        <v>0</v>
      </c>
      <c r="F976" s="37"/>
      <c r="G976" s="37"/>
      <c r="H976" s="17">
        <f t="shared" si="136"/>
        <v>0</v>
      </c>
      <c r="I976" s="7">
        <f>'RAW MONTHLY'!H976</f>
        <v>0</v>
      </c>
      <c r="J976" s="8">
        <f>'RAW MONTHLY'!I976</f>
        <v>0</v>
      </c>
      <c r="K976" s="235">
        <f t="shared" si="137"/>
        <v>0</v>
      </c>
      <c r="L976" s="16">
        <f t="shared" si="138"/>
        <v>0</v>
      </c>
      <c r="M976" s="16">
        <f t="shared" si="139"/>
        <v>0</v>
      </c>
      <c r="N976" s="236" t="str">
        <f t="shared" si="140"/>
        <v>0</v>
      </c>
      <c r="O976" s="16">
        <f>'RAW MONTHLY'!K976</f>
        <v>0</v>
      </c>
      <c r="P976" s="16" t="str">
        <f t="shared" si="141"/>
        <v>1</v>
      </c>
      <c r="Q976" s="241">
        <f>'RAW MONTHLY'!L976</f>
        <v>0</v>
      </c>
      <c r="R976" s="37"/>
      <c r="S976" s="242">
        <f t="shared" si="142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5"/>
        <v/>
      </c>
      <c r="D977" s="5">
        <f>'RAW MONTHLY'!E977</f>
        <v>0</v>
      </c>
      <c r="E977" s="5" t="b">
        <f t="shared" si="143"/>
        <v>0</v>
      </c>
      <c r="F977" s="37"/>
      <c r="G977" s="37"/>
      <c r="H977" s="17">
        <f t="shared" si="136"/>
        <v>0</v>
      </c>
      <c r="I977" s="7">
        <f>'RAW MONTHLY'!H977</f>
        <v>0</v>
      </c>
      <c r="J977" s="8">
        <f>'RAW MONTHLY'!I977</f>
        <v>0</v>
      </c>
      <c r="K977" s="235">
        <f t="shared" si="137"/>
        <v>0</v>
      </c>
      <c r="L977" s="16">
        <f t="shared" si="138"/>
        <v>0</v>
      </c>
      <c r="M977" s="16">
        <f t="shared" si="139"/>
        <v>0</v>
      </c>
      <c r="N977" s="236" t="str">
        <f t="shared" si="140"/>
        <v>0</v>
      </c>
      <c r="O977" s="16">
        <f>'RAW MONTHLY'!K977</f>
        <v>0</v>
      </c>
      <c r="P977" s="16" t="str">
        <f t="shared" si="141"/>
        <v>1</v>
      </c>
      <c r="Q977" s="241">
        <f>'RAW MONTHLY'!L977</f>
        <v>0</v>
      </c>
      <c r="R977" s="37"/>
      <c r="S977" s="242">
        <f t="shared" si="142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5"/>
        <v/>
      </c>
      <c r="D978" s="5">
        <f>'RAW MONTHLY'!E978</f>
        <v>0</v>
      </c>
      <c r="E978" s="5" t="b">
        <f t="shared" si="143"/>
        <v>0</v>
      </c>
      <c r="F978" s="37"/>
      <c r="G978" s="37"/>
      <c r="H978" s="17">
        <f t="shared" si="136"/>
        <v>0</v>
      </c>
      <c r="I978" s="7">
        <f>'RAW MONTHLY'!H978</f>
        <v>0</v>
      </c>
      <c r="J978" s="8">
        <f>'RAW MONTHLY'!I978</f>
        <v>0</v>
      </c>
      <c r="K978" s="235">
        <f t="shared" si="137"/>
        <v>0</v>
      </c>
      <c r="L978" s="16">
        <f t="shared" si="138"/>
        <v>0</v>
      </c>
      <c r="M978" s="16">
        <f t="shared" si="139"/>
        <v>0</v>
      </c>
      <c r="N978" s="236" t="str">
        <f t="shared" si="140"/>
        <v>0</v>
      </c>
      <c r="O978" s="16">
        <f>'RAW MONTHLY'!K978</f>
        <v>0</v>
      </c>
      <c r="P978" s="16" t="str">
        <f t="shared" si="141"/>
        <v>1</v>
      </c>
      <c r="Q978" s="241">
        <f>'RAW MONTHLY'!L978</f>
        <v>0</v>
      </c>
      <c r="R978" s="37"/>
      <c r="S978" s="242">
        <f t="shared" si="142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5"/>
        <v/>
      </c>
      <c r="D979" s="5">
        <f>'RAW MONTHLY'!E979</f>
        <v>0</v>
      </c>
      <c r="E979" s="5" t="b">
        <f t="shared" si="143"/>
        <v>0</v>
      </c>
      <c r="F979" s="37"/>
      <c r="G979" s="37"/>
      <c r="H979" s="17">
        <f t="shared" si="136"/>
        <v>0</v>
      </c>
      <c r="I979" s="7">
        <f>'RAW MONTHLY'!H979</f>
        <v>0</v>
      </c>
      <c r="J979" s="8">
        <f>'RAW MONTHLY'!I979</f>
        <v>0</v>
      </c>
      <c r="K979" s="235">
        <f t="shared" si="137"/>
        <v>0</v>
      </c>
      <c r="L979" s="16">
        <f t="shared" si="138"/>
        <v>0</v>
      </c>
      <c r="M979" s="16">
        <f t="shared" si="139"/>
        <v>0</v>
      </c>
      <c r="N979" s="236" t="str">
        <f t="shared" si="140"/>
        <v>0</v>
      </c>
      <c r="O979" s="16">
        <f>'RAW MONTHLY'!K979</f>
        <v>0</v>
      </c>
      <c r="P979" s="16" t="str">
        <f t="shared" si="141"/>
        <v>1</v>
      </c>
      <c r="Q979" s="241">
        <f>'RAW MONTHLY'!L979</f>
        <v>0</v>
      </c>
      <c r="R979" s="37"/>
      <c r="S979" s="242">
        <f t="shared" si="142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5"/>
        <v/>
      </c>
      <c r="D980" s="5">
        <f>'RAW MONTHLY'!E980</f>
        <v>0</v>
      </c>
      <c r="E980" s="5" t="b">
        <f t="shared" si="143"/>
        <v>0</v>
      </c>
      <c r="F980" s="37"/>
      <c r="G980" s="37"/>
      <c r="H980" s="17">
        <f t="shared" si="136"/>
        <v>0</v>
      </c>
      <c r="I980" s="7">
        <f>'RAW MONTHLY'!H980</f>
        <v>0</v>
      </c>
      <c r="J980" s="8">
        <f>'RAW MONTHLY'!I980</f>
        <v>0</v>
      </c>
      <c r="K980" s="235">
        <f t="shared" si="137"/>
        <v>0</v>
      </c>
      <c r="L980" s="16">
        <f t="shared" si="138"/>
        <v>0</v>
      </c>
      <c r="M980" s="16">
        <f t="shared" si="139"/>
        <v>0</v>
      </c>
      <c r="N980" s="236" t="str">
        <f t="shared" si="140"/>
        <v>0</v>
      </c>
      <c r="O980" s="16">
        <f>'RAW MONTHLY'!K980</f>
        <v>0</v>
      </c>
      <c r="P980" s="16" t="str">
        <f t="shared" si="141"/>
        <v>1</v>
      </c>
      <c r="Q980" s="241">
        <f>'RAW MONTHLY'!L980</f>
        <v>0</v>
      </c>
      <c r="R980" s="37"/>
      <c r="S980" s="242">
        <f t="shared" si="142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5"/>
        <v/>
      </c>
      <c r="D981" s="5">
        <f>'RAW MONTHLY'!E981</f>
        <v>0</v>
      </c>
      <c r="E981" s="5" t="b">
        <f t="shared" si="143"/>
        <v>0</v>
      </c>
      <c r="F981" s="37"/>
      <c r="G981" s="37"/>
      <c r="H981" s="17">
        <f t="shared" si="136"/>
        <v>0</v>
      </c>
      <c r="I981" s="7">
        <f>'RAW MONTHLY'!H981</f>
        <v>0</v>
      </c>
      <c r="J981" s="8">
        <f>'RAW MONTHLY'!I981</f>
        <v>0</v>
      </c>
      <c r="K981" s="235">
        <f t="shared" si="137"/>
        <v>0</v>
      </c>
      <c r="L981" s="16">
        <f t="shared" si="138"/>
        <v>0</v>
      </c>
      <c r="M981" s="16">
        <f t="shared" si="139"/>
        <v>0</v>
      </c>
      <c r="N981" s="236" t="str">
        <f t="shared" si="140"/>
        <v>0</v>
      </c>
      <c r="O981" s="16">
        <f>'RAW MONTHLY'!K981</f>
        <v>0</v>
      </c>
      <c r="P981" s="16" t="str">
        <f t="shared" si="141"/>
        <v>1</v>
      </c>
      <c r="Q981" s="241">
        <f>'RAW MONTHLY'!L981</f>
        <v>0</v>
      </c>
      <c r="R981" s="37"/>
      <c r="S981" s="242">
        <f t="shared" si="142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5"/>
        <v/>
      </c>
      <c r="D982" s="5">
        <f>'RAW MONTHLY'!E982</f>
        <v>0</v>
      </c>
      <c r="E982" s="5" t="b">
        <f t="shared" si="143"/>
        <v>0</v>
      </c>
      <c r="F982" s="37"/>
      <c r="G982" s="37"/>
      <c r="H982" s="17">
        <f t="shared" si="136"/>
        <v>0</v>
      </c>
      <c r="I982" s="7">
        <f>'RAW MONTHLY'!H982</f>
        <v>0</v>
      </c>
      <c r="J982" s="8">
        <f>'RAW MONTHLY'!I982</f>
        <v>0</v>
      </c>
      <c r="K982" s="235">
        <f t="shared" si="137"/>
        <v>0</v>
      </c>
      <c r="L982" s="16">
        <f t="shared" si="138"/>
        <v>0</v>
      </c>
      <c r="M982" s="16">
        <f t="shared" si="139"/>
        <v>0</v>
      </c>
      <c r="N982" s="236" t="str">
        <f t="shared" si="140"/>
        <v>0</v>
      </c>
      <c r="O982" s="16">
        <f>'RAW MONTHLY'!K982</f>
        <v>0</v>
      </c>
      <c r="P982" s="16" t="str">
        <f t="shared" si="141"/>
        <v>1</v>
      </c>
      <c r="Q982" s="241">
        <f>'RAW MONTHLY'!L982</f>
        <v>0</v>
      </c>
      <c r="R982" s="37"/>
      <c r="S982" s="242">
        <f t="shared" si="142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5"/>
        <v/>
      </c>
      <c r="D983" s="5">
        <f>'RAW MONTHLY'!E983</f>
        <v>0</v>
      </c>
      <c r="E983" s="5" t="b">
        <f t="shared" si="143"/>
        <v>0</v>
      </c>
      <c r="F983" s="37"/>
      <c r="G983" s="37"/>
      <c r="H983" s="17">
        <f t="shared" si="136"/>
        <v>0</v>
      </c>
      <c r="I983" s="7">
        <f>'RAW MONTHLY'!H983</f>
        <v>0</v>
      </c>
      <c r="J983" s="8">
        <f>'RAW MONTHLY'!I983</f>
        <v>0</v>
      </c>
      <c r="K983" s="235">
        <f t="shared" si="137"/>
        <v>0</v>
      </c>
      <c r="L983" s="16">
        <f t="shared" si="138"/>
        <v>0</v>
      </c>
      <c r="M983" s="16">
        <f t="shared" si="139"/>
        <v>0</v>
      </c>
      <c r="N983" s="236" t="str">
        <f t="shared" si="140"/>
        <v>0</v>
      </c>
      <c r="O983" s="16">
        <f>'RAW MONTHLY'!K983</f>
        <v>0</v>
      </c>
      <c r="P983" s="16" t="str">
        <f t="shared" si="141"/>
        <v>1</v>
      </c>
      <c r="Q983" s="241">
        <f>'RAW MONTHLY'!L983</f>
        <v>0</v>
      </c>
      <c r="R983" s="37"/>
      <c r="S983" s="242">
        <f t="shared" si="142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5"/>
        <v/>
      </c>
      <c r="D984" s="5">
        <f>'RAW MONTHLY'!E984</f>
        <v>0</v>
      </c>
      <c r="E984" s="5" t="b">
        <f t="shared" si="143"/>
        <v>0</v>
      </c>
      <c r="F984" s="37"/>
      <c r="G984" s="37"/>
      <c r="H984" s="17">
        <f t="shared" si="136"/>
        <v>0</v>
      </c>
      <c r="I984" s="7">
        <f>'RAW MONTHLY'!H984</f>
        <v>0</v>
      </c>
      <c r="J984" s="8">
        <f>'RAW MONTHLY'!I984</f>
        <v>0</v>
      </c>
      <c r="K984" s="235">
        <f t="shared" si="137"/>
        <v>0</v>
      </c>
      <c r="L984" s="16">
        <f t="shared" si="138"/>
        <v>0</v>
      </c>
      <c r="M984" s="16">
        <f t="shared" si="139"/>
        <v>0</v>
      </c>
      <c r="N984" s="236" t="str">
        <f t="shared" si="140"/>
        <v>0</v>
      </c>
      <c r="O984" s="16">
        <f>'RAW MONTHLY'!K984</f>
        <v>0</v>
      </c>
      <c r="P984" s="16" t="str">
        <f t="shared" si="141"/>
        <v>1</v>
      </c>
      <c r="Q984" s="241">
        <f>'RAW MONTHLY'!L984</f>
        <v>0</v>
      </c>
      <c r="R984" s="37"/>
      <c r="S984" s="242">
        <f t="shared" si="142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5"/>
        <v/>
      </c>
      <c r="D985" s="5">
        <f>'RAW MONTHLY'!E985</f>
        <v>0</v>
      </c>
      <c r="E985" s="5" t="b">
        <f t="shared" si="143"/>
        <v>0</v>
      </c>
      <c r="F985" s="37"/>
      <c r="G985" s="37"/>
      <c r="H985" s="17">
        <f t="shared" si="136"/>
        <v>0</v>
      </c>
      <c r="I985" s="7">
        <f>'RAW MONTHLY'!H985</f>
        <v>0</v>
      </c>
      <c r="J985" s="8">
        <f>'RAW MONTHLY'!I985</f>
        <v>0</v>
      </c>
      <c r="K985" s="235">
        <f t="shared" si="137"/>
        <v>0</v>
      </c>
      <c r="L985" s="16">
        <f t="shared" si="138"/>
        <v>0</v>
      </c>
      <c r="M985" s="16">
        <f t="shared" si="139"/>
        <v>0</v>
      </c>
      <c r="N985" s="236" t="str">
        <f t="shared" si="140"/>
        <v>0</v>
      </c>
      <c r="O985" s="16">
        <f>'RAW MONTHLY'!K985</f>
        <v>0</v>
      </c>
      <c r="P985" s="16" t="str">
        <f t="shared" si="141"/>
        <v>1</v>
      </c>
      <c r="Q985" s="241">
        <f>'RAW MONTHLY'!L985</f>
        <v>0</v>
      </c>
      <c r="R985" s="37"/>
      <c r="S985" s="242">
        <f t="shared" si="142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5"/>
        <v/>
      </c>
      <c r="D986" s="5">
        <f>'RAW MONTHLY'!E986</f>
        <v>0</v>
      </c>
      <c r="E986" s="5" t="b">
        <f t="shared" si="143"/>
        <v>0</v>
      </c>
      <c r="F986" s="37"/>
      <c r="G986" s="37"/>
      <c r="H986" s="17">
        <f t="shared" si="136"/>
        <v>0</v>
      </c>
      <c r="I986" s="7">
        <f>'RAW MONTHLY'!H986</f>
        <v>0</v>
      </c>
      <c r="J986" s="8">
        <f>'RAW MONTHLY'!I986</f>
        <v>0</v>
      </c>
      <c r="K986" s="235">
        <f t="shared" si="137"/>
        <v>0</v>
      </c>
      <c r="L986" s="16">
        <f t="shared" si="138"/>
        <v>0</v>
      </c>
      <c r="M986" s="16">
        <f t="shared" si="139"/>
        <v>0</v>
      </c>
      <c r="N986" s="236" t="str">
        <f t="shared" si="140"/>
        <v>0</v>
      </c>
      <c r="O986" s="16">
        <f>'RAW MONTHLY'!K986</f>
        <v>0</v>
      </c>
      <c r="P986" s="16" t="str">
        <f t="shared" si="141"/>
        <v>1</v>
      </c>
      <c r="Q986" s="241">
        <f>'RAW MONTHLY'!L986</f>
        <v>0</v>
      </c>
      <c r="R986" s="37"/>
      <c r="S986" s="242">
        <f t="shared" si="142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5"/>
        <v/>
      </c>
      <c r="D987" s="5">
        <f>'RAW MONTHLY'!E987</f>
        <v>0</v>
      </c>
      <c r="E987" s="5" t="b">
        <f t="shared" si="143"/>
        <v>0</v>
      </c>
      <c r="F987" s="37"/>
      <c r="G987" s="37"/>
      <c r="H987" s="17">
        <f t="shared" si="136"/>
        <v>0</v>
      </c>
      <c r="I987" s="7">
        <f>'RAW MONTHLY'!H987</f>
        <v>0</v>
      </c>
      <c r="J987" s="8">
        <f>'RAW MONTHLY'!I987</f>
        <v>0</v>
      </c>
      <c r="K987" s="235">
        <f t="shared" si="137"/>
        <v>0</v>
      </c>
      <c r="L987" s="16">
        <f t="shared" si="138"/>
        <v>0</v>
      </c>
      <c r="M987" s="16">
        <f t="shared" si="139"/>
        <v>0</v>
      </c>
      <c r="N987" s="236" t="str">
        <f t="shared" si="140"/>
        <v>0</v>
      </c>
      <c r="O987" s="16">
        <f>'RAW MONTHLY'!K987</f>
        <v>0</v>
      </c>
      <c r="P987" s="16" t="str">
        <f t="shared" si="141"/>
        <v>1</v>
      </c>
      <c r="Q987" s="241">
        <f>'RAW MONTHLY'!L987</f>
        <v>0</v>
      </c>
      <c r="R987" s="37"/>
      <c r="S987" s="242">
        <f t="shared" si="142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5"/>
        <v/>
      </c>
      <c r="D988" s="5">
        <f>'RAW MONTHLY'!E988</f>
        <v>0</v>
      </c>
      <c r="E988" s="5" t="b">
        <f t="shared" si="143"/>
        <v>0</v>
      </c>
      <c r="F988" s="37"/>
      <c r="G988" s="37"/>
      <c r="H988" s="17">
        <f t="shared" si="136"/>
        <v>0</v>
      </c>
      <c r="I988" s="7">
        <f>'RAW MONTHLY'!H988</f>
        <v>0</v>
      </c>
      <c r="J988" s="8">
        <f>'RAW MONTHLY'!I988</f>
        <v>0</v>
      </c>
      <c r="K988" s="235">
        <f t="shared" si="137"/>
        <v>0</v>
      </c>
      <c r="L988" s="16">
        <f t="shared" si="138"/>
        <v>0</v>
      </c>
      <c r="M988" s="16">
        <f t="shared" si="139"/>
        <v>0</v>
      </c>
      <c r="N988" s="236" t="str">
        <f t="shared" si="140"/>
        <v>0</v>
      </c>
      <c r="O988" s="16">
        <f>'RAW MONTHLY'!K988</f>
        <v>0</v>
      </c>
      <c r="P988" s="16" t="str">
        <f t="shared" si="141"/>
        <v>1</v>
      </c>
      <c r="Q988" s="241">
        <f>'RAW MONTHLY'!L988</f>
        <v>0</v>
      </c>
      <c r="R988" s="37"/>
      <c r="S988" s="242">
        <f t="shared" si="142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5"/>
        <v/>
      </c>
      <c r="D989" s="5">
        <f>'RAW MONTHLY'!E989</f>
        <v>0</v>
      </c>
      <c r="E989" s="5" t="b">
        <f t="shared" si="143"/>
        <v>0</v>
      </c>
      <c r="F989" s="37"/>
      <c r="G989" s="37"/>
      <c r="H989" s="17">
        <f t="shared" si="136"/>
        <v>0</v>
      </c>
      <c r="I989" s="7">
        <f>'RAW MONTHLY'!H989</f>
        <v>0</v>
      </c>
      <c r="J989" s="8">
        <f>'RAW MONTHLY'!I989</f>
        <v>0</v>
      </c>
      <c r="K989" s="235">
        <f t="shared" si="137"/>
        <v>0</v>
      </c>
      <c r="L989" s="16">
        <f t="shared" si="138"/>
        <v>0</v>
      </c>
      <c r="M989" s="16">
        <f t="shared" si="139"/>
        <v>0</v>
      </c>
      <c r="N989" s="236" t="str">
        <f t="shared" si="140"/>
        <v>0</v>
      </c>
      <c r="O989" s="16">
        <f>'RAW MONTHLY'!K989</f>
        <v>0</v>
      </c>
      <c r="P989" s="16" t="str">
        <f t="shared" si="141"/>
        <v>1</v>
      </c>
      <c r="Q989" s="241">
        <f>'RAW MONTHLY'!L989</f>
        <v>0</v>
      </c>
      <c r="R989" s="37"/>
      <c r="S989" s="242">
        <f t="shared" si="142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5"/>
        <v/>
      </c>
      <c r="D990" s="5">
        <f>'RAW MONTHLY'!E990</f>
        <v>0</v>
      </c>
      <c r="E990" s="5" t="b">
        <f t="shared" si="143"/>
        <v>0</v>
      </c>
      <c r="F990" s="37"/>
      <c r="G990" s="37"/>
      <c r="H990" s="17">
        <f t="shared" si="136"/>
        <v>0</v>
      </c>
      <c r="I990" s="7">
        <f>'RAW MONTHLY'!H990</f>
        <v>0</v>
      </c>
      <c r="J990" s="8">
        <f>'RAW MONTHLY'!I990</f>
        <v>0</v>
      </c>
      <c r="K990" s="235">
        <f t="shared" si="137"/>
        <v>0</v>
      </c>
      <c r="L990" s="16">
        <f t="shared" si="138"/>
        <v>0</v>
      </c>
      <c r="M990" s="16">
        <f t="shared" si="139"/>
        <v>0</v>
      </c>
      <c r="N990" s="236" t="str">
        <f t="shared" si="140"/>
        <v>0</v>
      </c>
      <c r="O990" s="16">
        <f>'RAW MONTHLY'!K990</f>
        <v>0</v>
      </c>
      <c r="P990" s="16" t="str">
        <f t="shared" si="141"/>
        <v>1</v>
      </c>
      <c r="Q990" s="241">
        <f>'RAW MONTHLY'!L990</f>
        <v>0</v>
      </c>
      <c r="R990" s="37"/>
      <c r="S990" s="242">
        <f t="shared" si="142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5"/>
        <v/>
      </c>
      <c r="D991" s="5">
        <f>'RAW MONTHLY'!E991</f>
        <v>0</v>
      </c>
      <c r="E991" s="5" t="b">
        <f t="shared" si="143"/>
        <v>0</v>
      </c>
      <c r="F991" s="37"/>
      <c r="G991" s="37"/>
      <c r="H991" s="17">
        <f t="shared" si="136"/>
        <v>0</v>
      </c>
      <c r="I991" s="7">
        <f>'RAW MONTHLY'!H991</f>
        <v>0</v>
      </c>
      <c r="J991" s="8">
        <f>'RAW MONTHLY'!I991</f>
        <v>0</v>
      </c>
      <c r="K991" s="235">
        <f t="shared" si="137"/>
        <v>0</v>
      </c>
      <c r="L991" s="16">
        <f t="shared" si="138"/>
        <v>0</v>
      </c>
      <c r="M991" s="16">
        <f t="shared" si="139"/>
        <v>0</v>
      </c>
      <c r="N991" s="236" t="str">
        <f t="shared" si="140"/>
        <v>0</v>
      </c>
      <c r="O991" s="16">
        <f>'RAW MONTHLY'!K991</f>
        <v>0</v>
      </c>
      <c r="P991" s="16" t="str">
        <f t="shared" si="141"/>
        <v>1</v>
      </c>
      <c r="Q991" s="241">
        <f>'RAW MONTHLY'!L991</f>
        <v>0</v>
      </c>
      <c r="R991" s="37"/>
      <c r="S991" s="242">
        <f t="shared" si="142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5"/>
        <v/>
      </c>
      <c r="D992" s="5">
        <f>'RAW MONTHLY'!E992</f>
        <v>0</v>
      </c>
      <c r="E992" s="5" t="b">
        <f t="shared" si="143"/>
        <v>0</v>
      </c>
      <c r="F992" s="37"/>
      <c r="G992" s="37"/>
      <c r="H992" s="17">
        <f t="shared" si="136"/>
        <v>0</v>
      </c>
      <c r="I992" s="7">
        <f>'RAW MONTHLY'!H992</f>
        <v>0</v>
      </c>
      <c r="J992" s="8">
        <f>'RAW MONTHLY'!I992</f>
        <v>0</v>
      </c>
      <c r="K992" s="235">
        <f t="shared" si="137"/>
        <v>0</v>
      </c>
      <c r="L992" s="16">
        <f t="shared" si="138"/>
        <v>0</v>
      </c>
      <c r="M992" s="16">
        <f t="shared" si="139"/>
        <v>0</v>
      </c>
      <c r="N992" s="236" t="str">
        <f t="shared" si="140"/>
        <v>0</v>
      </c>
      <c r="O992" s="16">
        <f>'RAW MONTHLY'!K992</f>
        <v>0</v>
      </c>
      <c r="P992" s="16" t="str">
        <f t="shared" si="141"/>
        <v>1</v>
      </c>
      <c r="Q992" s="241">
        <f>'RAW MONTHLY'!L992</f>
        <v>0</v>
      </c>
      <c r="R992" s="37"/>
      <c r="S992" s="242">
        <f t="shared" si="142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5"/>
        <v/>
      </c>
      <c r="D993" s="5">
        <f>'RAW MONTHLY'!E993</f>
        <v>0</v>
      </c>
      <c r="E993" s="5" t="b">
        <f t="shared" si="143"/>
        <v>0</v>
      </c>
      <c r="F993" s="37"/>
      <c r="G993" s="37"/>
      <c r="H993" s="17">
        <f t="shared" si="136"/>
        <v>0</v>
      </c>
      <c r="I993" s="7">
        <f>'RAW MONTHLY'!H993</f>
        <v>0</v>
      </c>
      <c r="J993" s="8">
        <f>'RAW MONTHLY'!I993</f>
        <v>0</v>
      </c>
      <c r="K993" s="235">
        <f t="shared" si="137"/>
        <v>0</v>
      </c>
      <c r="L993" s="16">
        <f t="shared" si="138"/>
        <v>0</v>
      </c>
      <c r="M993" s="16">
        <f t="shared" si="139"/>
        <v>0</v>
      </c>
      <c r="N993" s="236" t="str">
        <f t="shared" si="140"/>
        <v>0</v>
      </c>
      <c r="O993" s="16">
        <f>'RAW MONTHLY'!K993</f>
        <v>0</v>
      </c>
      <c r="P993" s="16" t="str">
        <f t="shared" si="141"/>
        <v>1</v>
      </c>
      <c r="Q993" s="241">
        <f>'RAW MONTHLY'!L993</f>
        <v>0</v>
      </c>
      <c r="R993" s="37"/>
      <c r="S993" s="242">
        <f t="shared" si="142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5"/>
        <v/>
      </c>
      <c r="D994" s="5">
        <f>'RAW MONTHLY'!E994</f>
        <v>0</v>
      </c>
      <c r="E994" s="5" t="b">
        <f t="shared" si="143"/>
        <v>0</v>
      </c>
      <c r="F994" s="37"/>
      <c r="G994" s="37"/>
      <c r="H994" s="17">
        <f t="shared" si="136"/>
        <v>0</v>
      </c>
      <c r="I994" s="7">
        <f>'RAW MONTHLY'!H994</f>
        <v>0</v>
      </c>
      <c r="J994" s="8">
        <f>'RAW MONTHLY'!I994</f>
        <v>0</v>
      </c>
      <c r="K994" s="235">
        <f t="shared" si="137"/>
        <v>0</v>
      </c>
      <c r="L994" s="16">
        <f t="shared" si="138"/>
        <v>0</v>
      </c>
      <c r="M994" s="16">
        <f t="shared" si="139"/>
        <v>0</v>
      </c>
      <c r="N994" s="236" t="str">
        <f t="shared" si="140"/>
        <v>0</v>
      </c>
      <c r="O994" s="16">
        <f>'RAW MONTHLY'!K994</f>
        <v>0</v>
      </c>
      <c r="P994" s="16" t="str">
        <f t="shared" si="141"/>
        <v>1</v>
      </c>
      <c r="Q994" s="241">
        <f>'RAW MONTHLY'!L994</f>
        <v>0</v>
      </c>
      <c r="R994" s="37"/>
      <c r="S994" s="242">
        <f t="shared" si="142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5"/>
        <v/>
      </c>
      <c r="D995" s="5">
        <f>'RAW MONTHLY'!E995</f>
        <v>0</v>
      </c>
      <c r="E995" s="5" t="b">
        <f t="shared" si="143"/>
        <v>0</v>
      </c>
      <c r="F995" s="37"/>
      <c r="G995" s="37"/>
      <c r="H995" s="17">
        <f t="shared" si="136"/>
        <v>0</v>
      </c>
      <c r="I995" s="7">
        <f>'RAW MONTHLY'!H995</f>
        <v>0</v>
      </c>
      <c r="J995" s="8">
        <f>'RAW MONTHLY'!I995</f>
        <v>0</v>
      </c>
      <c r="K995" s="235">
        <f t="shared" si="137"/>
        <v>0</v>
      </c>
      <c r="L995" s="16">
        <f t="shared" si="138"/>
        <v>0</v>
      </c>
      <c r="M995" s="16">
        <f t="shared" si="139"/>
        <v>0</v>
      </c>
      <c r="N995" s="236" t="str">
        <f t="shared" si="140"/>
        <v>0</v>
      </c>
      <c r="O995" s="16">
        <f>'RAW MONTHLY'!K995</f>
        <v>0</v>
      </c>
      <c r="P995" s="16" t="str">
        <f t="shared" si="141"/>
        <v>1</v>
      </c>
      <c r="Q995" s="241">
        <f>'RAW MONTHLY'!L995</f>
        <v>0</v>
      </c>
      <c r="R995" s="37"/>
      <c r="S995" s="242">
        <f t="shared" si="142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5"/>
        <v/>
      </c>
      <c r="D996" s="5">
        <f>'RAW MONTHLY'!E996</f>
        <v>0</v>
      </c>
      <c r="E996" s="5" t="b">
        <f t="shared" si="143"/>
        <v>0</v>
      </c>
      <c r="F996" s="37"/>
      <c r="G996" s="37"/>
      <c r="H996" s="17">
        <f t="shared" si="136"/>
        <v>0</v>
      </c>
      <c r="I996" s="7">
        <f>'RAW MONTHLY'!H996</f>
        <v>0</v>
      </c>
      <c r="J996" s="8">
        <f>'RAW MONTHLY'!I996</f>
        <v>0</v>
      </c>
      <c r="K996" s="235">
        <f t="shared" si="137"/>
        <v>0</v>
      </c>
      <c r="L996" s="16">
        <f t="shared" si="138"/>
        <v>0</v>
      </c>
      <c r="M996" s="16">
        <f t="shared" si="139"/>
        <v>0</v>
      </c>
      <c r="N996" s="236" t="str">
        <f t="shared" si="140"/>
        <v>0</v>
      </c>
      <c r="O996" s="16">
        <f>'RAW MONTHLY'!K996</f>
        <v>0</v>
      </c>
      <c r="P996" s="16" t="str">
        <f t="shared" si="141"/>
        <v>1</v>
      </c>
      <c r="Q996" s="241">
        <f>'RAW MONTHLY'!L996</f>
        <v>0</v>
      </c>
      <c r="R996" s="37"/>
      <c r="S996" s="242">
        <f t="shared" si="142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5"/>
        <v/>
      </c>
      <c r="D997" s="5">
        <f>'RAW MONTHLY'!E997</f>
        <v>0</v>
      </c>
      <c r="E997" s="5" t="b">
        <f t="shared" si="143"/>
        <v>0</v>
      </c>
      <c r="F997" s="37"/>
      <c r="G997" s="37"/>
      <c r="H997" s="17">
        <f t="shared" si="136"/>
        <v>0</v>
      </c>
      <c r="I997" s="7">
        <f>'RAW MONTHLY'!H997</f>
        <v>0</v>
      </c>
      <c r="J997" s="8">
        <f>'RAW MONTHLY'!I997</f>
        <v>0</v>
      </c>
      <c r="K997" s="235">
        <f t="shared" si="137"/>
        <v>0</v>
      </c>
      <c r="L997" s="16">
        <f t="shared" si="138"/>
        <v>0</v>
      </c>
      <c r="M997" s="16">
        <f t="shared" si="139"/>
        <v>0</v>
      </c>
      <c r="N997" s="236" t="str">
        <f t="shared" si="140"/>
        <v>0</v>
      </c>
      <c r="O997" s="16">
        <f>'RAW MONTHLY'!K997</f>
        <v>0</v>
      </c>
      <c r="P997" s="16" t="str">
        <f t="shared" si="141"/>
        <v>1</v>
      </c>
      <c r="Q997" s="241">
        <f>'RAW MONTHLY'!L997</f>
        <v>0</v>
      </c>
      <c r="R997" s="37"/>
      <c r="S997" s="242">
        <f t="shared" si="142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5"/>
        <v/>
      </c>
      <c r="D998" s="5">
        <f>'RAW MONTHLY'!E998</f>
        <v>0</v>
      </c>
      <c r="E998" s="5" t="b">
        <f t="shared" si="143"/>
        <v>0</v>
      </c>
      <c r="F998" s="37"/>
      <c r="G998" s="37"/>
      <c r="H998" s="17">
        <f t="shared" si="136"/>
        <v>0</v>
      </c>
      <c r="I998" s="7">
        <f>'RAW MONTHLY'!H998</f>
        <v>0</v>
      </c>
      <c r="J998" s="8">
        <f>'RAW MONTHLY'!I998</f>
        <v>0</v>
      </c>
      <c r="K998" s="235">
        <f t="shared" si="137"/>
        <v>0</v>
      </c>
      <c r="L998" s="16">
        <f t="shared" si="138"/>
        <v>0</v>
      </c>
      <c r="M998" s="16">
        <f t="shared" si="139"/>
        <v>0</v>
      </c>
      <c r="N998" s="236" t="str">
        <f t="shared" si="140"/>
        <v>0</v>
      </c>
      <c r="O998" s="16">
        <f>'RAW MONTHLY'!K998</f>
        <v>0</v>
      </c>
      <c r="P998" s="16" t="str">
        <f t="shared" si="141"/>
        <v>1</v>
      </c>
      <c r="Q998" s="241">
        <f>'RAW MONTHLY'!L998</f>
        <v>0</v>
      </c>
      <c r="R998" s="37"/>
      <c r="S998" s="242">
        <f t="shared" si="142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5"/>
        <v/>
      </c>
      <c r="D999" s="5">
        <f>'RAW MONTHLY'!E999</f>
        <v>0</v>
      </c>
      <c r="E999" s="5" t="b">
        <f t="shared" si="143"/>
        <v>0</v>
      </c>
      <c r="F999" s="37"/>
      <c r="G999" s="37"/>
      <c r="H999" s="17">
        <f t="shared" si="136"/>
        <v>0</v>
      </c>
      <c r="I999" s="7">
        <f>'RAW MONTHLY'!H999</f>
        <v>0</v>
      </c>
      <c r="J999" s="8">
        <f>'RAW MONTHLY'!I999</f>
        <v>0</v>
      </c>
      <c r="K999" s="235">
        <f t="shared" si="137"/>
        <v>0</v>
      </c>
      <c r="L999" s="16">
        <f t="shared" si="138"/>
        <v>0</v>
      </c>
      <c r="M999" s="16">
        <f t="shared" si="139"/>
        <v>0</v>
      </c>
      <c r="N999" s="236" t="str">
        <f t="shared" si="140"/>
        <v>0</v>
      </c>
      <c r="O999" s="16">
        <f>'RAW MONTHLY'!K999</f>
        <v>0</v>
      </c>
      <c r="P999" s="16" t="str">
        <f t="shared" si="141"/>
        <v>1</v>
      </c>
      <c r="Q999" s="241">
        <f>'RAW MONTHLY'!L999</f>
        <v>0</v>
      </c>
      <c r="R999" s="37"/>
      <c r="S999" s="242">
        <f t="shared" si="142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5"/>
        <v/>
      </c>
      <c r="D1000" s="5">
        <f>'RAW MONTHLY'!E1000</f>
        <v>0</v>
      </c>
      <c r="E1000" s="5" t="b">
        <f t="shared" si="143"/>
        <v>0</v>
      </c>
      <c r="F1000" s="37"/>
      <c r="G1000" s="37"/>
      <c r="H1000" s="17">
        <f t="shared" si="136"/>
        <v>0</v>
      </c>
      <c r="I1000" s="7">
        <f>'RAW MONTHLY'!H1000</f>
        <v>0</v>
      </c>
      <c r="J1000" s="8">
        <f>'RAW MONTHLY'!I1000</f>
        <v>0</v>
      </c>
      <c r="K1000" s="235">
        <f t="shared" si="137"/>
        <v>0</v>
      </c>
      <c r="L1000" s="16">
        <f t="shared" si="138"/>
        <v>0</v>
      </c>
      <c r="M1000" s="16">
        <f t="shared" si="139"/>
        <v>0</v>
      </c>
      <c r="N1000" s="236" t="str">
        <f t="shared" si="140"/>
        <v>0</v>
      </c>
      <c r="O1000" s="16">
        <f>'RAW MONTHLY'!K1000</f>
        <v>0</v>
      </c>
      <c r="P1000" s="16" t="str">
        <f t="shared" si="141"/>
        <v>1</v>
      </c>
      <c r="Q1000" s="241">
        <f>'RAW MONTHLY'!L1000</f>
        <v>0</v>
      </c>
      <c r="R1000" s="37"/>
      <c r="S1000" s="242">
        <f t="shared" si="142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5"/>
        <v/>
      </c>
      <c r="D1001" s="5">
        <f>'RAW MONTHLY'!E1001</f>
        <v>0</v>
      </c>
      <c r="E1001" s="5" t="b">
        <f t="shared" si="143"/>
        <v>0</v>
      </c>
      <c r="F1001" s="37"/>
      <c r="G1001" s="37"/>
      <c r="H1001" s="17">
        <f t="shared" si="136"/>
        <v>0</v>
      </c>
      <c r="I1001" s="7">
        <f>'RAW MONTHLY'!H1001</f>
        <v>0</v>
      </c>
      <c r="J1001" s="8">
        <f>'RAW MONTHLY'!I1001</f>
        <v>0</v>
      </c>
      <c r="K1001" s="235">
        <f t="shared" si="137"/>
        <v>0</v>
      </c>
      <c r="L1001" s="16">
        <f t="shared" si="138"/>
        <v>0</v>
      </c>
      <c r="M1001" s="16">
        <f t="shared" si="139"/>
        <v>0</v>
      </c>
      <c r="N1001" s="236" t="str">
        <f t="shared" si="140"/>
        <v>0</v>
      </c>
      <c r="O1001" s="16">
        <f>'RAW MONTHLY'!K1001</f>
        <v>0</v>
      </c>
      <c r="P1001" s="16" t="str">
        <f t="shared" si="141"/>
        <v>1</v>
      </c>
      <c r="Q1001" s="241">
        <f>'RAW MONTHLY'!L1001</f>
        <v>0</v>
      </c>
      <c r="R1001" s="37"/>
      <c r="S1001" s="242">
        <f t="shared" si="142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5"/>
        <v/>
      </c>
      <c r="D1002" s="5">
        <f>'RAW MONTHLY'!E1002</f>
        <v>0</v>
      </c>
      <c r="E1002" s="5" t="b">
        <f t="shared" si="143"/>
        <v>0</v>
      </c>
      <c r="F1002" s="37"/>
      <c r="G1002" s="37"/>
      <c r="H1002" s="17">
        <f t="shared" si="136"/>
        <v>0</v>
      </c>
      <c r="I1002" s="7">
        <f>'RAW MONTHLY'!H1002</f>
        <v>0</v>
      </c>
      <c r="J1002" s="8">
        <f>'RAW MONTHLY'!I1002</f>
        <v>0</v>
      </c>
      <c r="K1002" s="235">
        <f t="shared" si="137"/>
        <v>0</v>
      </c>
      <c r="L1002" s="16">
        <f t="shared" si="138"/>
        <v>0</v>
      </c>
      <c r="M1002" s="16">
        <f t="shared" si="139"/>
        <v>0</v>
      </c>
      <c r="N1002" s="236" t="str">
        <f t="shared" si="140"/>
        <v>0</v>
      </c>
      <c r="O1002" s="16">
        <f>'RAW MONTHLY'!K1002</f>
        <v>0</v>
      </c>
      <c r="P1002" s="16" t="str">
        <f t="shared" si="141"/>
        <v>1</v>
      </c>
      <c r="Q1002" s="241">
        <f>'RAW MONTHLY'!L1002</f>
        <v>0</v>
      </c>
      <c r="R1002" s="37"/>
      <c r="S1002" s="242">
        <f t="shared" si="142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5"/>
        <v/>
      </c>
      <c r="D1003" s="5">
        <f>'RAW MONTHLY'!E1003</f>
        <v>0</v>
      </c>
      <c r="E1003" s="5" t="b">
        <f t="shared" si="143"/>
        <v>0</v>
      </c>
      <c r="F1003" s="37"/>
      <c r="G1003" s="37"/>
      <c r="H1003" s="17">
        <f t="shared" si="136"/>
        <v>0</v>
      </c>
      <c r="I1003" s="7">
        <f>'RAW MONTHLY'!H1003</f>
        <v>0</v>
      </c>
      <c r="J1003" s="8">
        <f>'RAW MONTHLY'!I1003</f>
        <v>0</v>
      </c>
      <c r="K1003" s="235">
        <f t="shared" si="137"/>
        <v>0</v>
      </c>
      <c r="L1003" s="16">
        <f t="shared" si="138"/>
        <v>0</v>
      </c>
      <c r="M1003" s="16">
        <f t="shared" si="139"/>
        <v>0</v>
      </c>
      <c r="N1003" s="236" t="str">
        <f t="shared" si="140"/>
        <v>0</v>
      </c>
      <c r="O1003" s="16">
        <f>'RAW MONTHLY'!K1003</f>
        <v>0</v>
      </c>
      <c r="P1003" s="16" t="str">
        <f t="shared" si="141"/>
        <v>1</v>
      </c>
      <c r="Q1003" s="241">
        <f>'RAW MONTHLY'!L1003</f>
        <v>0</v>
      </c>
      <c r="R1003" s="37"/>
      <c r="S1003" s="242">
        <f t="shared" si="142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5"/>
        <v/>
      </c>
      <c r="D1004" s="5">
        <f>'RAW MONTHLY'!E1004</f>
        <v>0</v>
      </c>
      <c r="E1004" s="5" t="b">
        <f t="shared" si="143"/>
        <v>0</v>
      </c>
      <c r="F1004" s="37"/>
      <c r="G1004" s="37"/>
      <c r="H1004" s="17">
        <f t="shared" si="136"/>
        <v>0</v>
      </c>
      <c r="I1004" s="7">
        <f>'RAW MONTHLY'!H1004</f>
        <v>0</v>
      </c>
      <c r="J1004" s="8">
        <f>'RAW MONTHLY'!I1004</f>
        <v>0</v>
      </c>
      <c r="K1004" s="235">
        <f t="shared" si="137"/>
        <v>0</v>
      </c>
      <c r="L1004" s="16">
        <f t="shared" si="138"/>
        <v>0</v>
      </c>
      <c r="M1004" s="16">
        <f t="shared" si="139"/>
        <v>0</v>
      </c>
      <c r="N1004" s="236" t="str">
        <f t="shared" si="140"/>
        <v>0</v>
      </c>
      <c r="O1004" s="16">
        <f>'RAW MONTHLY'!K1004</f>
        <v>0</v>
      </c>
      <c r="P1004" s="16" t="str">
        <f t="shared" si="141"/>
        <v>1</v>
      </c>
      <c r="Q1004" s="241">
        <f>'RAW MONTHLY'!L1004</f>
        <v>0</v>
      </c>
      <c r="R1004" s="37"/>
      <c r="S1004" s="242">
        <f t="shared" si="142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5"/>
        <v/>
      </c>
      <c r="D1005" s="5">
        <f>'RAW MONTHLY'!E1005</f>
        <v>0</v>
      </c>
      <c r="E1005" s="5" t="b">
        <f t="shared" si="143"/>
        <v>0</v>
      </c>
      <c r="F1005" s="37"/>
      <c r="G1005" s="37"/>
      <c r="H1005" s="17">
        <f t="shared" si="136"/>
        <v>0</v>
      </c>
      <c r="I1005" s="7">
        <f>'RAW MONTHLY'!H1005</f>
        <v>0</v>
      </c>
      <c r="J1005" s="8">
        <f>'RAW MONTHLY'!I1005</f>
        <v>0</v>
      </c>
      <c r="K1005" s="235">
        <f t="shared" si="137"/>
        <v>0</v>
      </c>
      <c r="L1005" s="16">
        <f t="shared" si="138"/>
        <v>0</v>
      </c>
      <c r="M1005" s="16">
        <f t="shared" si="139"/>
        <v>0</v>
      </c>
      <c r="N1005" s="236" t="str">
        <f t="shared" si="140"/>
        <v>0</v>
      </c>
      <c r="O1005" s="16">
        <f>'RAW MONTHLY'!K1005</f>
        <v>0</v>
      </c>
      <c r="P1005" s="16" t="str">
        <f t="shared" si="141"/>
        <v>1</v>
      </c>
      <c r="Q1005" s="241">
        <f>'RAW MONTHLY'!L1005</f>
        <v>0</v>
      </c>
      <c r="R1005" s="37"/>
      <c r="S1005" s="242">
        <f t="shared" si="142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5"/>
        <v/>
      </c>
      <c r="D1006" s="5">
        <f>'RAW MONTHLY'!E1006</f>
        <v>0</v>
      </c>
      <c r="E1006" s="5" t="b">
        <f t="shared" si="143"/>
        <v>0</v>
      </c>
      <c r="F1006" s="37"/>
      <c r="G1006" s="37"/>
      <c r="H1006" s="17">
        <f t="shared" si="136"/>
        <v>0</v>
      </c>
      <c r="I1006" s="7">
        <f>'RAW MONTHLY'!H1006</f>
        <v>0</v>
      </c>
      <c r="J1006" s="8">
        <f>'RAW MONTHLY'!I1006</f>
        <v>0</v>
      </c>
      <c r="K1006" s="235">
        <f t="shared" si="137"/>
        <v>0</v>
      </c>
      <c r="L1006" s="16">
        <f t="shared" si="138"/>
        <v>0</v>
      </c>
      <c r="M1006" s="16">
        <f t="shared" si="139"/>
        <v>0</v>
      </c>
      <c r="N1006" s="236" t="str">
        <f t="shared" si="140"/>
        <v>0</v>
      </c>
      <c r="O1006" s="16">
        <f>'RAW MONTHLY'!K1006</f>
        <v>0</v>
      </c>
      <c r="P1006" s="16" t="str">
        <f t="shared" si="141"/>
        <v>1</v>
      </c>
      <c r="Q1006" s="241">
        <f>'RAW MONTHLY'!L1006</f>
        <v>0</v>
      </c>
      <c r="R1006" s="37"/>
      <c r="S1006" s="242">
        <f t="shared" si="142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5"/>
        <v/>
      </c>
      <c r="D1007" s="5">
        <f>'RAW MONTHLY'!E1007</f>
        <v>0</v>
      </c>
      <c r="E1007" s="5" t="b">
        <f t="shared" si="143"/>
        <v>0</v>
      </c>
      <c r="F1007" s="37"/>
      <c r="G1007" s="37"/>
      <c r="H1007" s="17">
        <f t="shared" si="136"/>
        <v>0</v>
      </c>
      <c r="I1007" s="7">
        <f>'RAW MONTHLY'!H1007</f>
        <v>0</v>
      </c>
      <c r="J1007" s="8">
        <f>'RAW MONTHLY'!I1007</f>
        <v>0</v>
      </c>
      <c r="K1007" s="235">
        <f t="shared" si="137"/>
        <v>0</v>
      </c>
      <c r="L1007" s="16">
        <f t="shared" si="138"/>
        <v>0</v>
      </c>
      <c r="M1007" s="16">
        <f t="shared" si="139"/>
        <v>0</v>
      </c>
      <c r="N1007" s="236" t="str">
        <f t="shared" si="140"/>
        <v>0</v>
      </c>
      <c r="O1007" s="16">
        <f>'RAW MONTHLY'!K1007</f>
        <v>0</v>
      </c>
      <c r="P1007" s="16" t="str">
        <f t="shared" si="141"/>
        <v>1</v>
      </c>
      <c r="Q1007" s="241">
        <f>'RAW MONTHLY'!L1007</f>
        <v>0</v>
      </c>
      <c r="R1007" s="37"/>
      <c r="S1007" s="242">
        <f t="shared" si="142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5"/>
        <v/>
      </c>
      <c r="D1008" s="5">
        <f>'RAW MONTHLY'!E1008</f>
        <v>0</v>
      </c>
      <c r="E1008" s="5" t="b">
        <f t="shared" si="143"/>
        <v>0</v>
      </c>
      <c r="F1008" s="37"/>
      <c r="G1008" s="37"/>
      <c r="H1008" s="17">
        <f t="shared" si="136"/>
        <v>0</v>
      </c>
      <c r="I1008" s="7">
        <f>'RAW MONTHLY'!H1008</f>
        <v>0</v>
      </c>
      <c r="J1008" s="8">
        <f>'RAW MONTHLY'!I1008</f>
        <v>0</v>
      </c>
      <c r="K1008" s="235">
        <f t="shared" si="137"/>
        <v>0</v>
      </c>
      <c r="L1008" s="16">
        <f t="shared" si="138"/>
        <v>0</v>
      </c>
      <c r="M1008" s="16">
        <f t="shared" si="139"/>
        <v>0</v>
      </c>
      <c r="N1008" s="236" t="str">
        <f t="shared" si="140"/>
        <v>0</v>
      </c>
      <c r="O1008" s="16">
        <f>'RAW MONTHLY'!K1008</f>
        <v>0</v>
      </c>
      <c r="P1008" s="16" t="str">
        <f t="shared" si="141"/>
        <v>1</v>
      </c>
      <c r="Q1008" s="241">
        <f>'RAW MONTHLY'!L1008</f>
        <v>0</v>
      </c>
      <c r="R1008" s="37"/>
      <c r="S1008" s="242">
        <f t="shared" si="142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5"/>
        <v/>
      </c>
      <c r="D1009" s="5">
        <f>'RAW MONTHLY'!E1009</f>
        <v>0</v>
      </c>
      <c r="E1009" s="5" t="b">
        <f t="shared" si="143"/>
        <v>0</v>
      </c>
      <c r="F1009" s="37"/>
      <c r="G1009" s="37"/>
      <c r="H1009" s="17">
        <f t="shared" si="136"/>
        <v>0</v>
      </c>
      <c r="I1009" s="7">
        <f>'RAW MONTHLY'!H1009</f>
        <v>0</v>
      </c>
      <c r="J1009" s="8">
        <f>'RAW MONTHLY'!I1009</f>
        <v>0</v>
      </c>
      <c r="K1009" s="235">
        <f t="shared" si="137"/>
        <v>0</v>
      </c>
      <c r="L1009" s="16">
        <f t="shared" si="138"/>
        <v>0</v>
      </c>
      <c r="M1009" s="16">
        <f t="shared" si="139"/>
        <v>0</v>
      </c>
      <c r="N1009" s="236" t="str">
        <f t="shared" si="140"/>
        <v>0</v>
      </c>
      <c r="O1009" s="16">
        <f>'RAW MONTHLY'!K1009</f>
        <v>0</v>
      </c>
      <c r="P1009" s="16" t="str">
        <f t="shared" si="141"/>
        <v>1</v>
      </c>
      <c r="Q1009" s="241">
        <f>'RAW MONTHLY'!L1009</f>
        <v>0</v>
      </c>
      <c r="R1009" s="37"/>
      <c r="S1009" s="242">
        <f t="shared" si="142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5"/>
        <v/>
      </c>
      <c r="D1010" s="5">
        <f>'RAW MONTHLY'!E1010</f>
        <v>0</v>
      </c>
      <c r="E1010" s="5" t="b">
        <f t="shared" si="143"/>
        <v>0</v>
      </c>
      <c r="F1010" s="37"/>
      <c r="G1010" s="37"/>
      <c r="H1010" s="17">
        <f t="shared" si="136"/>
        <v>0</v>
      </c>
      <c r="I1010" s="7">
        <f>'RAW MONTHLY'!H1010</f>
        <v>0</v>
      </c>
      <c r="J1010" s="8">
        <f>'RAW MONTHLY'!I1010</f>
        <v>0</v>
      </c>
      <c r="K1010" s="235">
        <f t="shared" si="137"/>
        <v>0</v>
      </c>
      <c r="L1010" s="16">
        <f t="shared" si="138"/>
        <v>0</v>
      </c>
      <c r="M1010" s="16">
        <f t="shared" si="139"/>
        <v>0</v>
      </c>
      <c r="N1010" s="236" t="str">
        <f t="shared" si="140"/>
        <v>0</v>
      </c>
      <c r="O1010" s="16">
        <f>'RAW MONTHLY'!K1010</f>
        <v>0</v>
      </c>
      <c r="P1010" s="16" t="str">
        <f t="shared" si="141"/>
        <v>1</v>
      </c>
      <c r="Q1010" s="241">
        <f>'RAW MONTHLY'!L1010</f>
        <v>0</v>
      </c>
      <c r="R1010" s="37"/>
      <c r="S1010" s="242">
        <f t="shared" si="142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5"/>
        <v/>
      </c>
      <c r="D1011" s="5">
        <f>'RAW MONTHLY'!E1011</f>
        <v>0</v>
      </c>
      <c r="E1011" s="5" t="b">
        <f t="shared" si="143"/>
        <v>0</v>
      </c>
      <c r="F1011" s="37"/>
      <c r="G1011" s="37"/>
      <c r="H1011" s="17">
        <f t="shared" si="136"/>
        <v>0</v>
      </c>
      <c r="I1011" s="7">
        <f>'RAW MONTHLY'!H1011</f>
        <v>0</v>
      </c>
      <c r="J1011" s="8">
        <f>'RAW MONTHLY'!I1011</f>
        <v>0</v>
      </c>
      <c r="K1011" s="235">
        <f t="shared" si="137"/>
        <v>0</v>
      </c>
      <c r="L1011" s="16">
        <f t="shared" si="138"/>
        <v>0</v>
      </c>
      <c r="M1011" s="16">
        <f t="shared" si="139"/>
        <v>0</v>
      </c>
      <c r="N1011" s="236" t="str">
        <f t="shared" si="140"/>
        <v>0</v>
      </c>
      <c r="O1011" s="16">
        <f>'RAW MONTHLY'!K1011</f>
        <v>0</v>
      </c>
      <c r="P1011" s="16" t="str">
        <f t="shared" si="141"/>
        <v>1</v>
      </c>
      <c r="Q1011" s="241">
        <f>'RAW MONTHLY'!L1011</f>
        <v>0</v>
      </c>
      <c r="R1011" s="37"/>
      <c r="S1011" s="242">
        <f t="shared" si="142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5"/>
        <v/>
      </c>
      <c r="D1012" s="5">
        <f>'RAW MONTHLY'!E1012</f>
        <v>0</v>
      </c>
      <c r="E1012" s="5" t="b">
        <f t="shared" si="143"/>
        <v>0</v>
      </c>
      <c r="F1012" s="37"/>
      <c r="G1012" s="37"/>
      <c r="H1012" s="17">
        <f t="shared" si="136"/>
        <v>0</v>
      </c>
      <c r="I1012" s="7">
        <f>'RAW MONTHLY'!H1012</f>
        <v>0</v>
      </c>
      <c r="J1012" s="8">
        <f>'RAW MONTHLY'!I1012</f>
        <v>0</v>
      </c>
      <c r="K1012" s="235">
        <f t="shared" si="137"/>
        <v>0</v>
      </c>
      <c r="L1012" s="16">
        <f t="shared" si="138"/>
        <v>0</v>
      </c>
      <c r="M1012" s="16">
        <f t="shared" si="139"/>
        <v>0</v>
      </c>
      <c r="N1012" s="236" t="str">
        <f t="shared" si="140"/>
        <v>0</v>
      </c>
      <c r="O1012" s="16">
        <f>'RAW MONTHLY'!K1012</f>
        <v>0</v>
      </c>
      <c r="P1012" s="16" t="str">
        <f t="shared" si="141"/>
        <v>1</v>
      </c>
      <c r="Q1012" s="241">
        <f>'RAW MONTHLY'!L1012</f>
        <v>0</v>
      </c>
      <c r="R1012" s="37"/>
      <c r="S1012" s="242">
        <f t="shared" si="142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5"/>
        <v/>
      </c>
      <c r="D1013" s="5">
        <f>'RAW MONTHLY'!E1013</f>
        <v>0</v>
      </c>
      <c r="E1013" s="5" t="b">
        <f t="shared" si="143"/>
        <v>0</v>
      </c>
      <c r="F1013" s="37"/>
      <c r="G1013" s="37"/>
      <c r="H1013" s="17">
        <f t="shared" si="136"/>
        <v>0</v>
      </c>
      <c r="I1013" s="7">
        <f>'RAW MONTHLY'!H1013</f>
        <v>0</v>
      </c>
      <c r="J1013" s="8">
        <f>'RAW MONTHLY'!I1013</f>
        <v>0</v>
      </c>
      <c r="K1013" s="235">
        <f t="shared" si="137"/>
        <v>0</v>
      </c>
      <c r="L1013" s="16">
        <f t="shared" si="138"/>
        <v>0</v>
      </c>
      <c r="M1013" s="16">
        <f t="shared" si="139"/>
        <v>0</v>
      </c>
      <c r="N1013" s="236" t="str">
        <f t="shared" si="140"/>
        <v>0</v>
      </c>
      <c r="O1013" s="16">
        <f>'RAW MONTHLY'!K1013</f>
        <v>0</v>
      </c>
      <c r="P1013" s="16" t="str">
        <f t="shared" si="141"/>
        <v>1</v>
      </c>
      <c r="Q1013" s="241">
        <f>'RAW MONTHLY'!L1013</f>
        <v>0</v>
      </c>
      <c r="R1013" s="37"/>
      <c r="S1013" s="242">
        <f t="shared" si="142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5"/>
        <v/>
      </c>
      <c r="D1014" s="5">
        <f>'RAW MONTHLY'!E1014</f>
        <v>0</v>
      </c>
      <c r="E1014" s="5" t="b">
        <f t="shared" si="143"/>
        <v>0</v>
      </c>
      <c r="F1014" s="37"/>
      <c r="G1014" s="37"/>
      <c r="H1014" s="17">
        <f t="shared" si="136"/>
        <v>0</v>
      </c>
      <c r="I1014" s="7">
        <f>'RAW MONTHLY'!H1014</f>
        <v>0</v>
      </c>
      <c r="J1014" s="8">
        <f>'RAW MONTHLY'!I1014</f>
        <v>0</v>
      </c>
      <c r="K1014" s="235">
        <f t="shared" si="137"/>
        <v>0</v>
      </c>
      <c r="L1014" s="16">
        <f t="shared" si="138"/>
        <v>0</v>
      </c>
      <c r="M1014" s="16">
        <f t="shared" si="139"/>
        <v>0</v>
      </c>
      <c r="N1014" s="236" t="str">
        <f t="shared" si="140"/>
        <v>0</v>
      </c>
      <c r="O1014" s="16">
        <f>'RAW MONTHLY'!K1014</f>
        <v>0</v>
      </c>
      <c r="P1014" s="16" t="str">
        <f t="shared" si="141"/>
        <v>1</v>
      </c>
      <c r="Q1014" s="241">
        <f>'RAW MONTHLY'!L1014</f>
        <v>0</v>
      </c>
      <c r="R1014" s="37"/>
      <c r="S1014" s="242">
        <f t="shared" si="142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5"/>
        <v/>
      </c>
      <c r="D1015" s="5">
        <f>'RAW MONTHLY'!E1015</f>
        <v>0</v>
      </c>
      <c r="E1015" s="5" t="b">
        <f t="shared" si="143"/>
        <v>0</v>
      </c>
      <c r="F1015" s="37"/>
      <c r="G1015" s="37"/>
      <c r="H1015" s="17">
        <f t="shared" si="136"/>
        <v>0</v>
      </c>
      <c r="I1015" s="7">
        <f>'RAW MONTHLY'!H1015</f>
        <v>0</v>
      </c>
      <c r="J1015" s="8">
        <f>'RAW MONTHLY'!I1015</f>
        <v>0</v>
      </c>
      <c r="K1015" s="235">
        <f t="shared" si="137"/>
        <v>0</v>
      </c>
      <c r="L1015" s="16">
        <f t="shared" si="138"/>
        <v>0</v>
      </c>
      <c r="M1015" s="16">
        <f t="shared" si="139"/>
        <v>0</v>
      </c>
      <c r="N1015" s="236" t="str">
        <f t="shared" si="140"/>
        <v>0</v>
      </c>
      <c r="O1015" s="16">
        <f>'RAW MONTHLY'!K1015</f>
        <v>0</v>
      </c>
      <c r="P1015" s="16" t="str">
        <f t="shared" si="141"/>
        <v>1</v>
      </c>
      <c r="Q1015" s="241">
        <f>'RAW MONTHLY'!L1015</f>
        <v>0</v>
      </c>
      <c r="R1015" s="37"/>
      <c r="S1015" s="242">
        <f t="shared" si="142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5"/>
        <v/>
      </c>
      <c r="D1016" s="5">
        <f>'RAW MONTHLY'!E1016</f>
        <v>0</v>
      </c>
      <c r="E1016" s="5" t="b">
        <f t="shared" si="143"/>
        <v>0</v>
      </c>
      <c r="F1016" s="37"/>
      <c r="G1016" s="37"/>
      <c r="H1016" s="17">
        <f t="shared" si="136"/>
        <v>0</v>
      </c>
      <c r="I1016" s="7">
        <f>'RAW MONTHLY'!H1016</f>
        <v>0</v>
      </c>
      <c r="J1016" s="8">
        <f>'RAW MONTHLY'!I1016</f>
        <v>0</v>
      </c>
      <c r="K1016" s="235">
        <f t="shared" si="137"/>
        <v>0</v>
      </c>
      <c r="L1016" s="16">
        <f t="shared" si="138"/>
        <v>0</v>
      </c>
      <c r="M1016" s="16">
        <f t="shared" si="139"/>
        <v>0</v>
      </c>
      <c r="N1016" s="236" t="str">
        <f t="shared" si="140"/>
        <v>0</v>
      </c>
      <c r="O1016" s="16">
        <f>'RAW MONTHLY'!K1016</f>
        <v>0</v>
      </c>
      <c r="P1016" s="16" t="str">
        <f t="shared" si="141"/>
        <v>1</v>
      </c>
      <c r="Q1016" s="241">
        <f>'RAW MONTHLY'!L1016</f>
        <v>0</v>
      </c>
      <c r="R1016" s="37"/>
      <c r="S1016" s="242">
        <f t="shared" si="142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5"/>
        <v/>
      </c>
      <c r="D1017" s="5">
        <f>'RAW MONTHLY'!E1017</f>
        <v>0</v>
      </c>
      <c r="E1017" s="5" t="b">
        <f t="shared" si="143"/>
        <v>0</v>
      </c>
      <c r="F1017" s="37"/>
      <c r="G1017" s="37"/>
      <c r="H1017" s="17">
        <f t="shared" si="136"/>
        <v>0</v>
      </c>
      <c r="I1017" s="7">
        <f>'RAW MONTHLY'!H1017</f>
        <v>0</v>
      </c>
      <c r="J1017" s="8">
        <f>'RAW MONTHLY'!I1017</f>
        <v>0</v>
      </c>
      <c r="K1017" s="235">
        <f t="shared" si="137"/>
        <v>0</v>
      </c>
      <c r="L1017" s="16">
        <f t="shared" si="138"/>
        <v>0</v>
      </c>
      <c r="M1017" s="16">
        <f t="shared" si="139"/>
        <v>0</v>
      </c>
      <c r="N1017" s="236" t="str">
        <f t="shared" si="140"/>
        <v>0</v>
      </c>
      <c r="O1017" s="16">
        <f>'RAW MONTHLY'!K1017</f>
        <v>0</v>
      </c>
      <c r="P1017" s="16" t="str">
        <f t="shared" si="141"/>
        <v>1</v>
      </c>
      <c r="Q1017" s="241">
        <f>'RAW MONTHLY'!L1017</f>
        <v>0</v>
      </c>
      <c r="R1017" s="37"/>
      <c r="S1017" s="242">
        <f t="shared" si="142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5"/>
        <v/>
      </c>
      <c r="D1018" s="5">
        <f>'RAW MONTHLY'!E1018</f>
        <v>0</v>
      </c>
      <c r="E1018" s="5" t="b">
        <f t="shared" si="143"/>
        <v>0</v>
      </c>
      <c r="F1018" s="37"/>
      <c r="G1018" s="37"/>
      <c r="H1018" s="17">
        <f t="shared" si="136"/>
        <v>0</v>
      </c>
      <c r="I1018" s="7">
        <f>'RAW MONTHLY'!H1018</f>
        <v>0</v>
      </c>
      <c r="J1018" s="8">
        <f>'RAW MONTHLY'!I1018</f>
        <v>0</v>
      </c>
      <c r="K1018" s="235">
        <f t="shared" si="137"/>
        <v>0</v>
      </c>
      <c r="L1018" s="16">
        <f t="shared" si="138"/>
        <v>0</v>
      </c>
      <c r="M1018" s="16">
        <f t="shared" si="139"/>
        <v>0</v>
      </c>
      <c r="N1018" s="236" t="str">
        <f t="shared" si="140"/>
        <v>0</v>
      </c>
      <c r="O1018" s="16">
        <f>'RAW MONTHLY'!K1018</f>
        <v>0</v>
      </c>
      <c r="P1018" s="16" t="str">
        <f t="shared" si="141"/>
        <v>1</v>
      </c>
      <c r="Q1018" s="241">
        <f>'RAW MONTHLY'!L1018</f>
        <v>0</v>
      </c>
      <c r="R1018" s="37"/>
      <c r="S1018" s="242">
        <f t="shared" si="142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5"/>
        <v/>
      </c>
      <c r="D1019" s="5">
        <f>'RAW MONTHLY'!E1019</f>
        <v>0</v>
      </c>
      <c r="E1019" s="5" t="b">
        <f t="shared" si="143"/>
        <v>0</v>
      </c>
      <c r="F1019" s="37"/>
      <c r="G1019" s="37"/>
      <c r="H1019" s="17">
        <f t="shared" si="136"/>
        <v>0</v>
      </c>
      <c r="I1019" s="7">
        <f>'RAW MONTHLY'!H1019</f>
        <v>0</v>
      </c>
      <c r="J1019" s="8">
        <f>'RAW MONTHLY'!I1019</f>
        <v>0</v>
      </c>
      <c r="K1019" s="235">
        <f t="shared" si="137"/>
        <v>0</v>
      </c>
      <c r="L1019" s="16">
        <f t="shared" si="138"/>
        <v>0</v>
      </c>
      <c r="M1019" s="16">
        <f t="shared" si="139"/>
        <v>0</v>
      </c>
      <c r="N1019" s="236" t="str">
        <f t="shared" si="140"/>
        <v>0</v>
      </c>
      <c r="O1019" s="16">
        <f>'RAW MONTHLY'!K1019</f>
        <v>0</v>
      </c>
      <c r="P1019" s="16" t="str">
        <f t="shared" si="141"/>
        <v>1</v>
      </c>
      <c r="Q1019" s="241">
        <f>'RAW MONTHLY'!L1019</f>
        <v>0</v>
      </c>
      <c r="R1019" s="37"/>
      <c r="S1019" s="242">
        <f t="shared" si="142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5"/>
        <v/>
      </c>
      <c r="D1020" s="5">
        <f>'RAW MONTHLY'!E1020</f>
        <v>0</v>
      </c>
      <c r="E1020" s="5" t="b">
        <f t="shared" si="143"/>
        <v>0</v>
      </c>
      <c r="F1020" s="37"/>
      <c r="G1020" s="37"/>
      <c r="H1020" s="17">
        <f t="shared" si="136"/>
        <v>0</v>
      </c>
      <c r="I1020" s="7">
        <f>'RAW MONTHLY'!H1020</f>
        <v>0</v>
      </c>
      <c r="J1020" s="8">
        <f>'RAW MONTHLY'!I1020</f>
        <v>0</v>
      </c>
      <c r="K1020" s="235">
        <f t="shared" si="137"/>
        <v>0</v>
      </c>
      <c r="L1020" s="16">
        <f t="shared" si="138"/>
        <v>0</v>
      </c>
      <c r="M1020" s="16">
        <f t="shared" si="139"/>
        <v>0</v>
      </c>
      <c r="N1020" s="236" t="str">
        <f t="shared" si="140"/>
        <v>0</v>
      </c>
      <c r="O1020" s="16">
        <f>'RAW MONTHLY'!K1020</f>
        <v>0</v>
      </c>
      <c r="P1020" s="16" t="str">
        <f t="shared" si="141"/>
        <v>1</v>
      </c>
      <c r="Q1020" s="241">
        <f>'RAW MONTHLY'!L1020</f>
        <v>0</v>
      </c>
      <c r="R1020" s="37"/>
      <c r="S1020" s="242">
        <f t="shared" si="142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5"/>
        <v/>
      </c>
      <c r="D1021" s="5">
        <f>'RAW MONTHLY'!E1021</f>
        <v>0</v>
      </c>
      <c r="E1021" s="5" t="b">
        <f t="shared" si="143"/>
        <v>0</v>
      </c>
      <c r="F1021" s="37"/>
      <c r="G1021" s="37"/>
      <c r="H1021" s="17">
        <f t="shared" si="136"/>
        <v>0</v>
      </c>
      <c r="I1021" s="7">
        <f>'RAW MONTHLY'!H1021</f>
        <v>0</v>
      </c>
      <c r="J1021" s="8">
        <f>'RAW MONTHLY'!I1021</f>
        <v>0</v>
      </c>
      <c r="K1021" s="235">
        <f t="shared" si="137"/>
        <v>0</v>
      </c>
      <c r="L1021" s="16">
        <f t="shared" si="138"/>
        <v>0</v>
      </c>
      <c r="M1021" s="16">
        <f t="shared" si="139"/>
        <v>0</v>
      </c>
      <c r="N1021" s="236" t="str">
        <f t="shared" si="140"/>
        <v>0</v>
      </c>
      <c r="O1021" s="16">
        <f>'RAW MONTHLY'!K1021</f>
        <v>0</v>
      </c>
      <c r="P1021" s="16" t="str">
        <f t="shared" si="141"/>
        <v>1</v>
      </c>
      <c r="Q1021" s="241">
        <f>'RAW MONTHLY'!L1021</f>
        <v>0</v>
      </c>
      <c r="R1021" s="37"/>
      <c r="S1021" s="242">
        <f t="shared" si="142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5"/>
        <v/>
      </c>
      <c r="D1022" s="5">
        <f>'RAW MONTHLY'!E1022</f>
        <v>0</v>
      </c>
      <c r="E1022" s="5" t="b">
        <f t="shared" si="143"/>
        <v>0</v>
      </c>
      <c r="F1022" s="37"/>
      <c r="G1022" s="37"/>
      <c r="H1022" s="17">
        <f t="shared" si="136"/>
        <v>0</v>
      </c>
      <c r="I1022" s="7">
        <f>'RAW MONTHLY'!H1022</f>
        <v>0</v>
      </c>
      <c r="J1022" s="8">
        <f>'RAW MONTHLY'!I1022</f>
        <v>0</v>
      </c>
      <c r="K1022" s="235">
        <f t="shared" si="137"/>
        <v>0</v>
      </c>
      <c r="L1022" s="16">
        <f t="shared" si="138"/>
        <v>0</v>
      </c>
      <c r="M1022" s="16">
        <f t="shared" si="139"/>
        <v>0</v>
      </c>
      <c r="N1022" s="236" t="str">
        <f t="shared" si="140"/>
        <v>0</v>
      </c>
      <c r="O1022" s="16">
        <f>'RAW MONTHLY'!K1022</f>
        <v>0</v>
      </c>
      <c r="P1022" s="16" t="str">
        <f t="shared" si="141"/>
        <v>1</v>
      </c>
      <c r="Q1022" s="241">
        <f>'RAW MONTHLY'!L1022</f>
        <v>0</v>
      </c>
      <c r="R1022" s="37"/>
      <c r="S1022" s="242">
        <f t="shared" si="142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5"/>
        <v/>
      </c>
      <c r="D1023" s="5">
        <f>'RAW MONTHLY'!E1023</f>
        <v>0</v>
      </c>
      <c r="E1023" s="5" t="b">
        <f t="shared" si="143"/>
        <v>0</v>
      </c>
      <c r="F1023" s="37"/>
      <c r="G1023" s="37"/>
      <c r="H1023" s="17">
        <f t="shared" si="136"/>
        <v>0</v>
      </c>
      <c r="I1023" s="7">
        <f>'RAW MONTHLY'!H1023</f>
        <v>0</v>
      </c>
      <c r="J1023" s="8">
        <f>'RAW MONTHLY'!I1023</f>
        <v>0</v>
      </c>
      <c r="K1023" s="235">
        <f t="shared" si="137"/>
        <v>0</v>
      </c>
      <c r="L1023" s="16">
        <f t="shared" si="138"/>
        <v>0</v>
      </c>
      <c r="M1023" s="16">
        <f t="shared" si="139"/>
        <v>0</v>
      </c>
      <c r="N1023" s="236" t="str">
        <f t="shared" si="140"/>
        <v>0</v>
      </c>
      <c r="O1023" s="16">
        <f>'RAW MONTHLY'!K1023</f>
        <v>0</v>
      </c>
      <c r="P1023" s="16" t="str">
        <f t="shared" si="141"/>
        <v>1</v>
      </c>
      <c r="Q1023" s="241">
        <f>'RAW MONTHLY'!L1023</f>
        <v>0</v>
      </c>
      <c r="R1023" s="37"/>
      <c r="S1023" s="242">
        <f t="shared" si="142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5"/>
        <v/>
      </c>
      <c r="D1024" s="5">
        <f>'RAW MONTHLY'!E1024</f>
        <v>0</v>
      </c>
      <c r="E1024" s="5" t="b">
        <f t="shared" si="143"/>
        <v>0</v>
      </c>
      <c r="F1024" s="37"/>
      <c r="G1024" s="37"/>
      <c r="H1024" s="17">
        <f t="shared" si="136"/>
        <v>0</v>
      </c>
      <c r="I1024" s="7">
        <f>'RAW MONTHLY'!H1024</f>
        <v>0</v>
      </c>
      <c r="J1024" s="8">
        <f>'RAW MONTHLY'!I1024</f>
        <v>0</v>
      </c>
      <c r="K1024" s="235">
        <f t="shared" si="137"/>
        <v>0</v>
      </c>
      <c r="L1024" s="16">
        <f t="shared" si="138"/>
        <v>0</v>
      </c>
      <c r="M1024" s="16">
        <f t="shared" si="139"/>
        <v>0</v>
      </c>
      <c r="N1024" s="236" t="str">
        <f t="shared" si="140"/>
        <v>0</v>
      </c>
      <c r="O1024" s="16">
        <f>'RAW MONTHLY'!K1024</f>
        <v>0</v>
      </c>
      <c r="P1024" s="16" t="str">
        <f t="shared" si="141"/>
        <v>1</v>
      </c>
      <c r="Q1024" s="241">
        <f>'RAW MONTHLY'!L1024</f>
        <v>0</v>
      </c>
      <c r="R1024" s="37"/>
      <c r="S1024" s="242">
        <f t="shared" si="142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5"/>
        <v/>
      </c>
      <c r="D1025" s="5">
        <f>'RAW MONTHLY'!E1025</f>
        <v>0</v>
      </c>
      <c r="E1025" s="5" t="b">
        <f t="shared" si="143"/>
        <v>0</v>
      </c>
      <c r="F1025" s="37"/>
      <c r="G1025" s="37"/>
      <c r="H1025" s="17">
        <f t="shared" si="136"/>
        <v>0</v>
      </c>
      <c r="I1025" s="7">
        <f>'RAW MONTHLY'!H1025</f>
        <v>0</v>
      </c>
      <c r="J1025" s="8">
        <f>'RAW MONTHLY'!I1025</f>
        <v>0</v>
      </c>
      <c r="K1025" s="235">
        <f t="shared" si="137"/>
        <v>0</v>
      </c>
      <c r="L1025" s="16">
        <f t="shared" si="138"/>
        <v>0</v>
      </c>
      <c r="M1025" s="16">
        <f t="shared" si="139"/>
        <v>0</v>
      </c>
      <c r="N1025" s="236" t="str">
        <f t="shared" si="140"/>
        <v>0</v>
      </c>
      <c r="O1025" s="16">
        <f>'RAW MONTHLY'!K1025</f>
        <v>0</v>
      </c>
      <c r="P1025" s="16" t="str">
        <f t="shared" si="141"/>
        <v>1</v>
      </c>
      <c r="Q1025" s="241">
        <f>'RAW MONTHLY'!L1025</f>
        <v>0</v>
      </c>
      <c r="R1025" s="37"/>
      <c r="S1025" s="242">
        <f t="shared" si="142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5"/>
        <v/>
      </c>
      <c r="D1026" s="5">
        <f>'RAW MONTHLY'!E1026</f>
        <v>0</v>
      </c>
      <c r="E1026" s="5" t="b">
        <f t="shared" si="143"/>
        <v>0</v>
      </c>
      <c r="F1026" s="37"/>
      <c r="G1026" s="37"/>
      <c r="H1026" s="17">
        <f t="shared" si="136"/>
        <v>0</v>
      </c>
      <c r="I1026" s="7">
        <f>'RAW MONTHLY'!H1026</f>
        <v>0</v>
      </c>
      <c r="J1026" s="8">
        <f>'RAW MONTHLY'!I1026</f>
        <v>0</v>
      </c>
      <c r="K1026" s="235">
        <f t="shared" si="137"/>
        <v>0</v>
      </c>
      <c r="L1026" s="16">
        <f t="shared" si="138"/>
        <v>0</v>
      </c>
      <c r="M1026" s="16">
        <f t="shared" si="139"/>
        <v>0</v>
      </c>
      <c r="N1026" s="236" t="str">
        <f t="shared" si="140"/>
        <v>0</v>
      </c>
      <c r="O1026" s="16">
        <f>'RAW MONTHLY'!K1026</f>
        <v>0</v>
      </c>
      <c r="P1026" s="16" t="str">
        <f t="shared" si="141"/>
        <v>1</v>
      </c>
      <c r="Q1026" s="241">
        <f>'RAW MONTHLY'!L1026</f>
        <v>0</v>
      </c>
      <c r="R1026" s="37"/>
      <c r="S1026" s="242">
        <f t="shared" si="142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5"/>
        <v/>
      </c>
      <c r="D1027" s="5">
        <f>'RAW MONTHLY'!E1027</f>
        <v>0</v>
      </c>
      <c r="E1027" s="5" t="b">
        <f t="shared" si="143"/>
        <v>0</v>
      </c>
      <c r="F1027" s="37"/>
      <c r="G1027" s="37"/>
      <c r="H1027" s="17">
        <f t="shared" si="136"/>
        <v>0</v>
      </c>
      <c r="I1027" s="7">
        <f>'RAW MONTHLY'!H1027</f>
        <v>0</v>
      </c>
      <c r="J1027" s="8">
        <f>'RAW MONTHLY'!I1027</f>
        <v>0</v>
      </c>
      <c r="K1027" s="235">
        <f t="shared" si="137"/>
        <v>0</v>
      </c>
      <c r="L1027" s="16">
        <f t="shared" si="138"/>
        <v>0</v>
      </c>
      <c r="M1027" s="16">
        <f t="shared" si="139"/>
        <v>0</v>
      </c>
      <c r="N1027" s="236" t="str">
        <f t="shared" si="140"/>
        <v>0</v>
      </c>
      <c r="O1027" s="16">
        <f>'RAW MONTHLY'!K1027</f>
        <v>0</v>
      </c>
      <c r="P1027" s="16" t="str">
        <f t="shared" si="141"/>
        <v>1</v>
      </c>
      <c r="Q1027" s="241">
        <f>'RAW MONTHLY'!L1027</f>
        <v>0</v>
      </c>
      <c r="R1027" s="37"/>
      <c r="S1027" s="242">
        <f t="shared" si="142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5"/>
        <v/>
      </c>
      <c r="D1028" s="5">
        <f>'RAW MONTHLY'!E1028</f>
        <v>0</v>
      </c>
      <c r="E1028" s="5" t="b">
        <f t="shared" si="143"/>
        <v>0</v>
      </c>
      <c r="F1028" s="37"/>
      <c r="G1028" s="37"/>
      <c r="H1028" s="17">
        <f t="shared" si="136"/>
        <v>0</v>
      </c>
      <c r="I1028" s="7">
        <f>'RAW MONTHLY'!H1028</f>
        <v>0</v>
      </c>
      <c r="J1028" s="8">
        <f>'RAW MONTHLY'!I1028</f>
        <v>0</v>
      </c>
      <c r="K1028" s="235">
        <f t="shared" si="137"/>
        <v>0</v>
      </c>
      <c r="L1028" s="16">
        <f t="shared" si="138"/>
        <v>0</v>
      </c>
      <c r="M1028" s="16">
        <f t="shared" si="139"/>
        <v>0</v>
      </c>
      <c r="N1028" s="236" t="str">
        <f t="shared" si="140"/>
        <v>0</v>
      </c>
      <c r="O1028" s="16">
        <f>'RAW MONTHLY'!K1028</f>
        <v>0</v>
      </c>
      <c r="P1028" s="16" t="str">
        <f t="shared" si="141"/>
        <v>1</v>
      </c>
      <c r="Q1028" s="241">
        <f>'RAW MONTHLY'!L1028</f>
        <v>0</v>
      </c>
      <c r="R1028" s="37"/>
      <c r="S1028" s="242">
        <f t="shared" si="142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5"/>
        <v/>
      </c>
      <c r="D1029" s="5">
        <f>'RAW MONTHLY'!E1029</f>
        <v>0</v>
      </c>
      <c r="E1029" s="5" t="b">
        <f t="shared" si="143"/>
        <v>0</v>
      </c>
      <c r="F1029" s="37"/>
      <c r="G1029" s="37"/>
      <c r="H1029" s="17">
        <f t="shared" si="136"/>
        <v>0</v>
      </c>
      <c r="I1029" s="7">
        <f>'RAW MONTHLY'!H1029</f>
        <v>0</v>
      </c>
      <c r="J1029" s="8">
        <f>'RAW MONTHLY'!I1029</f>
        <v>0</v>
      </c>
      <c r="K1029" s="235">
        <f t="shared" si="137"/>
        <v>0</v>
      </c>
      <c r="L1029" s="16">
        <f t="shared" si="138"/>
        <v>0</v>
      </c>
      <c r="M1029" s="16">
        <f t="shared" si="139"/>
        <v>0</v>
      </c>
      <c r="N1029" s="236" t="str">
        <f t="shared" si="140"/>
        <v>0</v>
      </c>
      <c r="O1029" s="16">
        <f>'RAW MONTHLY'!K1029</f>
        <v>0</v>
      </c>
      <c r="P1029" s="16" t="str">
        <f t="shared" si="141"/>
        <v>1</v>
      </c>
      <c r="Q1029" s="241">
        <f>'RAW MONTHLY'!L1029</f>
        <v>0</v>
      </c>
      <c r="R1029" s="37"/>
      <c r="S1029" s="242">
        <f t="shared" si="142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4">IF(H1030&gt;=0.0001,"1","")</f>
        <v/>
      </c>
      <c r="D1030" s="5">
        <f>'RAW MONTHLY'!E1030</f>
        <v>0</v>
      </c>
      <c r="E1030" s="5" t="b">
        <f t="shared" si="143"/>
        <v>0</v>
      </c>
      <c r="F1030" s="37"/>
      <c r="G1030" s="37"/>
      <c r="H1030" s="17">
        <f t="shared" ref="H1030:H1093" si="145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6">J1030</f>
        <v>0</v>
      </c>
      <c r="L1030" s="16">
        <f t="shared" ref="L1030:L1093" si="147">TEXT(J1030-I1030,"h:mm")*24</f>
        <v>0</v>
      </c>
      <c r="M1030" s="16">
        <f t="shared" ref="M1030:M1093" si="148">N1030*1</f>
        <v>0</v>
      </c>
      <c r="N1030" s="236" t="str">
        <f t="shared" ref="N1030:N1093" si="149">SUBSTITUTE(O1030,"MW","")</f>
        <v>0</v>
      </c>
      <c r="O1030" s="16">
        <f>'RAW MONTHLY'!K1030</f>
        <v>0</v>
      </c>
      <c r="P1030" s="16" t="str">
        <f t="shared" ref="P1030:P1093" si="150">IF(K1030&gt;=0.99,"0","1")</f>
        <v>1</v>
      </c>
      <c r="Q1030" s="241">
        <f>'RAW MONTHLY'!L1030</f>
        <v>0</v>
      </c>
      <c r="R1030" s="37"/>
      <c r="S1030" s="242">
        <f t="shared" ref="S1030:S1093" si="151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4"/>
        <v/>
      </c>
      <c r="D1031" s="5">
        <f>'RAW MONTHLY'!E1031</f>
        <v>0</v>
      </c>
      <c r="E1031" s="5" t="b">
        <f t="shared" ref="E1031:E1094" si="152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E/F","EDC",IF(D1031="TCN/L/S","L/S"))))))))))))))))))))))</f>
        <v>0</v>
      </c>
      <c r="F1031" s="37"/>
      <c r="G1031" s="37"/>
      <c r="H1031" s="17">
        <f t="shared" si="145"/>
        <v>0</v>
      </c>
      <c r="I1031" s="7">
        <f>'RAW MONTHLY'!H1031</f>
        <v>0</v>
      </c>
      <c r="J1031" s="8">
        <f>'RAW MONTHLY'!I1031</f>
        <v>0</v>
      </c>
      <c r="K1031" s="235">
        <f t="shared" si="146"/>
        <v>0</v>
      </c>
      <c r="L1031" s="16">
        <f t="shared" si="147"/>
        <v>0</v>
      </c>
      <c r="M1031" s="16">
        <f t="shared" si="148"/>
        <v>0</v>
      </c>
      <c r="N1031" s="236" t="str">
        <f t="shared" si="149"/>
        <v>0</v>
      </c>
      <c r="O1031" s="16">
        <f>'RAW MONTHLY'!K1031</f>
        <v>0</v>
      </c>
      <c r="P1031" s="16" t="str">
        <f t="shared" si="150"/>
        <v>1</v>
      </c>
      <c r="Q1031" s="241">
        <f>'RAW MONTHLY'!L1031</f>
        <v>0</v>
      </c>
      <c r="R1031" s="37"/>
      <c r="S1031" s="242">
        <f t="shared" si="151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4"/>
        <v/>
      </c>
      <c r="D1032" s="5">
        <f>'RAW MONTHLY'!E1032</f>
        <v>0</v>
      </c>
      <c r="E1032" s="5" t="b">
        <f t="shared" si="152"/>
        <v>0</v>
      </c>
      <c r="F1032" s="37"/>
      <c r="G1032" s="37"/>
      <c r="H1032" s="17">
        <f t="shared" si="145"/>
        <v>0</v>
      </c>
      <c r="I1032" s="7">
        <f>'RAW MONTHLY'!H1032</f>
        <v>0</v>
      </c>
      <c r="J1032" s="8">
        <f>'RAW MONTHLY'!I1032</f>
        <v>0</v>
      </c>
      <c r="K1032" s="235">
        <f t="shared" si="146"/>
        <v>0</v>
      </c>
      <c r="L1032" s="16">
        <f t="shared" si="147"/>
        <v>0</v>
      </c>
      <c r="M1032" s="16">
        <f t="shared" si="148"/>
        <v>0</v>
      </c>
      <c r="N1032" s="236" t="str">
        <f t="shared" si="149"/>
        <v>0</v>
      </c>
      <c r="O1032" s="16">
        <f>'RAW MONTHLY'!K1032</f>
        <v>0</v>
      </c>
      <c r="P1032" s="16" t="str">
        <f t="shared" si="150"/>
        <v>1</v>
      </c>
      <c r="Q1032" s="241">
        <f>'RAW MONTHLY'!L1032</f>
        <v>0</v>
      </c>
      <c r="R1032" s="37"/>
      <c r="S1032" s="242">
        <f t="shared" si="151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4"/>
        <v/>
      </c>
      <c r="D1033" s="5">
        <f>'RAW MONTHLY'!E1033</f>
        <v>0</v>
      </c>
      <c r="E1033" s="5" t="b">
        <f t="shared" si="152"/>
        <v>0</v>
      </c>
      <c r="F1033" s="37"/>
      <c r="G1033" s="37"/>
      <c r="H1033" s="17">
        <f t="shared" si="145"/>
        <v>0</v>
      </c>
      <c r="I1033" s="7">
        <f>'RAW MONTHLY'!H1033</f>
        <v>0</v>
      </c>
      <c r="J1033" s="8">
        <f>'RAW MONTHLY'!I1033</f>
        <v>0</v>
      </c>
      <c r="K1033" s="235">
        <f t="shared" si="146"/>
        <v>0</v>
      </c>
      <c r="L1033" s="16">
        <f t="shared" si="147"/>
        <v>0</v>
      </c>
      <c r="M1033" s="16">
        <f t="shared" si="148"/>
        <v>0</v>
      </c>
      <c r="N1033" s="236" t="str">
        <f t="shared" si="149"/>
        <v>0</v>
      </c>
      <c r="O1033" s="16">
        <f>'RAW MONTHLY'!K1033</f>
        <v>0</v>
      </c>
      <c r="P1033" s="16" t="str">
        <f t="shared" si="150"/>
        <v>1</v>
      </c>
      <c r="Q1033" s="241">
        <f>'RAW MONTHLY'!L1033</f>
        <v>0</v>
      </c>
      <c r="R1033" s="37"/>
      <c r="S1033" s="242">
        <f t="shared" si="151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4"/>
        <v/>
      </c>
      <c r="D1034" s="5">
        <f>'RAW MONTHLY'!E1034</f>
        <v>0</v>
      </c>
      <c r="E1034" s="5" t="b">
        <f t="shared" si="152"/>
        <v>0</v>
      </c>
      <c r="F1034" s="37"/>
      <c r="G1034" s="37"/>
      <c r="H1034" s="17">
        <f t="shared" si="145"/>
        <v>0</v>
      </c>
      <c r="I1034" s="7">
        <f>'RAW MONTHLY'!H1034</f>
        <v>0</v>
      </c>
      <c r="J1034" s="8">
        <f>'RAW MONTHLY'!I1034</f>
        <v>0</v>
      </c>
      <c r="K1034" s="235">
        <f t="shared" si="146"/>
        <v>0</v>
      </c>
      <c r="L1034" s="16">
        <f t="shared" si="147"/>
        <v>0</v>
      </c>
      <c r="M1034" s="16">
        <f t="shared" si="148"/>
        <v>0</v>
      </c>
      <c r="N1034" s="236" t="str">
        <f t="shared" si="149"/>
        <v>0</v>
      </c>
      <c r="O1034" s="16">
        <f>'RAW MONTHLY'!K1034</f>
        <v>0</v>
      </c>
      <c r="P1034" s="16" t="str">
        <f t="shared" si="150"/>
        <v>1</v>
      </c>
      <c r="Q1034" s="241">
        <f>'RAW MONTHLY'!L1034</f>
        <v>0</v>
      </c>
      <c r="R1034" s="37"/>
      <c r="S1034" s="242">
        <f t="shared" si="151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4"/>
        <v/>
      </c>
      <c r="D1035" s="5">
        <f>'RAW MONTHLY'!E1035</f>
        <v>0</v>
      </c>
      <c r="E1035" s="5" t="b">
        <f t="shared" si="152"/>
        <v>0</v>
      </c>
      <c r="F1035" s="37"/>
      <c r="G1035" s="37"/>
      <c r="H1035" s="17">
        <f t="shared" si="145"/>
        <v>0</v>
      </c>
      <c r="I1035" s="7">
        <f>'RAW MONTHLY'!H1035</f>
        <v>0</v>
      </c>
      <c r="J1035" s="8">
        <f>'RAW MONTHLY'!I1035</f>
        <v>0</v>
      </c>
      <c r="K1035" s="235">
        <f t="shared" si="146"/>
        <v>0</v>
      </c>
      <c r="L1035" s="16">
        <f t="shared" si="147"/>
        <v>0</v>
      </c>
      <c r="M1035" s="16">
        <f t="shared" si="148"/>
        <v>0</v>
      </c>
      <c r="N1035" s="236" t="str">
        <f t="shared" si="149"/>
        <v>0</v>
      </c>
      <c r="O1035" s="16">
        <f>'RAW MONTHLY'!K1035</f>
        <v>0</v>
      </c>
      <c r="P1035" s="16" t="str">
        <f t="shared" si="150"/>
        <v>1</v>
      </c>
      <c r="Q1035" s="241">
        <f>'RAW MONTHLY'!L1035</f>
        <v>0</v>
      </c>
      <c r="R1035" s="37"/>
      <c r="S1035" s="242">
        <f t="shared" si="151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4"/>
        <v/>
      </c>
      <c r="D1036" s="5">
        <f>'RAW MONTHLY'!E1036</f>
        <v>0</v>
      </c>
      <c r="E1036" s="5" t="b">
        <f t="shared" si="152"/>
        <v>0</v>
      </c>
      <c r="F1036" s="37"/>
      <c r="G1036" s="37"/>
      <c r="H1036" s="17">
        <f t="shared" si="145"/>
        <v>0</v>
      </c>
      <c r="I1036" s="7">
        <f>'RAW MONTHLY'!H1036</f>
        <v>0</v>
      </c>
      <c r="J1036" s="8">
        <f>'RAW MONTHLY'!I1036</f>
        <v>0</v>
      </c>
      <c r="K1036" s="235">
        <f t="shared" si="146"/>
        <v>0</v>
      </c>
      <c r="L1036" s="16">
        <f t="shared" si="147"/>
        <v>0</v>
      </c>
      <c r="M1036" s="16">
        <f t="shared" si="148"/>
        <v>0</v>
      </c>
      <c r="N1036" s="236" t="str">
        <f t="shared" si="149"/>
        <v>0</v>
      </c>
      <c r="O1036" s="16">
        <f>'RAW MONTHLY'!K1036</f>
        <v>0</v>
      </c>
      <c r="P1036" s="16" t="str">
        <f t="shared" si="150"/>
        <v>1</v>
      </c>
      <c r="Q1036" s="241">
        <f>'RAW MONTHLY'!L1036</f>
        <v>0</v>
      </c>
      <c r="R1036" s="37"/>
      <c r="S1036" s="242">
        <f t="shared" si="151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4"/>
        <v/>
      </c>
      <c r="D1037" s="5">
        <f>'RAW MONTHLY'!E1037</f>
        <v>0</v>
      </c>
      <c r="E1037" s="5" t="b">
        <f t="shared" si="152"/>
        <v>0</v>
      </c>
      <c r="F1037" s="37"/>
      <c r="G1037" s="37"/>
      <c r="H1037" s="17">
        <f t="shared" si="145"/>
        <v>0</v>
      </c>
      <c r="I1037" s="7">
        <f>'RAW MONTHLY'!H1037</f>
        <v>0</v>
      </c>
      <c r="J1037" s="8">
        <f>'RAW MONTHLY'!I1037</f>
        <v>0</v>
      </c>
      <c r="K1037" s="235">
        <f t="shared" si="146"/>
        <v>0</v>
      </c>
      <c r="L1037" s="16">
        <f t="shared" si="147"/>
        <v>0</v>
      </c>
      <c r="M1037" s="16">
        <f t="shared" si="148"/>
        <v>0</v>
      </c>
      <c r="N1037" s="236" t="str">
        <f t="shared" si="149"/>
        <v>0</v>
      </c>
      <c r="O1037" s="16">
        <f>'RAW MONTHLY'!K1037</f>
        <v>0</v>
      </c>
      <c r="P1037" s="16" t="str">
        <f t="shared" si="150"/>
        <v>1</v>
      </c>
      <c r="Q1037" s="241">
        <f>'RAW MONTHLY'!L1037</f>
        <v>0</v>
      </c>
      <c r="R1037" s="37"/>
      <c r="S1037" s="242">
        <f t="shared" si="151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4"/>
        <v/>
      </c>
      <c r="D1038" s="5">
        <f>'RAW MONTHLY'!E1038</f>
        <v>0</v>
      </c>
      <c r="E1038" s="5" t="b">
        <f t="shared" si="152"/>
        <v>0</v>
      </c>
      <c r="F1038" s="37"/>
      <c r="G1038" s="37"/>
      <c r="H1038" s="17">
        <f t="shared" si="145"/>
        <v>0</v>
      </c>
      <c r="I1038" s="7">
        <f>'RAW MONTHLY'!H1038</f>
        <v>0</v>
      </c>
      <c r="J1038" s="8">
        <f>'RAW MONTHLY'!I1038</f>
        <v>0</v>
      </c>
      <c r="K1038" s="235">
        <f t="shared" si="146"/>
        <v>0</v>
      </c>
      <c r="L1038" s="16">
        <f t="shared" si="147"/>
        <v>0</v>
      </c>
      <c r="M1038" s="16">
        <f t="shared" si="148"/>
        <v>0</v>
      </c>
      <c r="N1038" s="236" t="str">
        <f t="shared" si="149"/>
        <v>0</v>
      </c>
      <c r="O1038" s="16">
        <f>'RAW MONTHLY'!K1038</f>
        <v>0</v>
      </c>
      <c r="P1038" s="16" t="str">
        <f t="shared" si="150"/>
        <v>1</v>
      </c>
      <c r="Q1038" s="241">
        <f>'RAW MONTHLY'!L1038</f>
        <v>0</v>
      </c>
      <c r="R1038" s="37"/>
      <c r="S1038" s="242">
        <f t="shared" si="151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4"/>
        <v/>
      </c>
      <c r="D1039" s="5">
        <f>'RAW MONTHLY'!E1039</f>
        <v>0</v>
      </c>
      <c r="E1039" s="5" t="b">
        <f t="shared" si="152"/>
        <v>0</v>
      </c>
      <c r="F1039" s="37"/>
      <c r="G1039" s="37"/>
      <c r="H1039" s="17">
        <f t="shared" si="145"/>
        <v>0</v>
      </c>
      <c r="I1039" s="7">
        <f>'RAW MONTHLY'!H1039</f>
        <v>0</v>
      </c>
      <c r="J1039" s="8">
        <f>'RAW MONTHLY'!I1039</f>
        <v>0</v>
      </c>
      <c r="K1039" s="235">
        <f t="shared" si="146"/>
        <v>0</v>
      </c>
      <c r="L1039" s="16">
        <f t="shared" si="147"/>
        <v>0</v>
      </c>
      <c r="M1039" s="16">
        <f t="shared" si="148"/>
        <v>0</v>
      </c>
      <c r="N1039" s="236" t="str">
        <f t="shared" si="149"/>
        <v>0</v>
      </c>
      <c r="O1039" s="16">
        <f>'RAW MONTHLY'!K1039</f>
        <v>0</v>
      </c>
      <c r="P1039" s="16" t="str">
        <f t="shared" si="150"/>
        <v>1</v>
      </c>
      <c r="Q1039" s="241">
        <f>'RAW MONTHLY'!L1039</f>
        <v>0</v>
      </c>
      <c r="R1039" s="37"/>
      <c r="S1039" s="242">
        <f t="shared" si="151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4"/>
        <v/>
      </c>
      <c r="D1040" s="5">
        <f>'RAW MONTHLY'!E1040</f>
        <v>0</v>
      </c>
      <c r="E1040" s="5" t="b">
        <f t="shared" si="152"/>
        <v>0</v>
      </c>
      <c r="F1040" s="37"/>
      <c r="G1040" s="37"/>
      <c r="H1040" s="17">
        <f t="shared" si="145"/>
        <v>0</v>
      </c>
      <c r="I1040" s="7">
        <f>'RAW MONTHLY'!H1040</f>
        <v>0</v>
      </c>
      <c r="J1040" s="8">
        <f>'RAW MONTHLY'!I1040</f>
        <v>0</v>
      </c>
      <c r="K1040" s="235">
        <f t="shared" si="146"/>
        <v>0</v>
      </c>
      <c r="L1040" s="16">
        <f t="shared" si="147"/>
        <v>0</v>
      </c>
      <c r="M1040" s="16">
        <f t="shared" si="148"/>
        <v>0</v>
      </c>
      <c r="N1040" s="236" t="str">
        <f t="shared" si="149"/>
        <v>0</v>
      </c>
      <c r="O1040" s="16">
        <f>'RAW MONTHLY'!K1040</f>
        <v>0</v>
      </c>
      <c r="P1040" s="16" t="str">
        <f t="shared" si="150"/>
        <v>1</v>
      </c>
      <c r="Q1040" s="241">
        <f>'RAW MONTHLY'!L1040</f>
        <v>0</v>
      </c>
      <c r="R1040" s="37"/>
      <c r="S1040" s="242">
        <f t="shared" si="151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4"/>
        <v/>
      </c>
      <c r="D1041" s="5">
        <f>'RAW MONTHLY'!E1041</f>
        <v>0</v>
      </c>
      <c r="E1041" s="5" t="b">
        <f t="shared" si="152"/>
        <v>0</v>
      </c>
      <c r="F1041" s="37"/>
      <c r="G1041" s="37"/>
      <c r="H1041" s="17">
        <f t="shared" si="145"/>
        <v>0</v>
      </c>
      <c r="I1041" s="7">
        <f>'RAW MONTHLY'!H1041</f>
        <v>0</v>
      </c>
      <c r="J1041" s="8">
        <f>'RAW MONTHLY'!I1041</f>
        <v>0</v>
      </c>
      <c r="K1041" s="235">
        <f t="shared" si="146"/>
        <v>0</v>
      </c>
      <c r="L1041" s="16">
        <f t="shared" si="147"/>
        <v>0</v>
      </c>
      <c r="M1041" s="16">
        <f t="shared" si="148"/>
        <v>0</v>
      </c>
      <c r="N1041" s="236" t="str">
        <f t="shared" si="149"/>
        <v>0</v>
      </c>
      <c r="O1041" s="16">
        <f>'RAW MONTHLY'!K1041</f>
        <v>0</v>
      </c>
      <c r="P1041" s="16" t="str">
        <f t="shared" si="150"/>
        <v>1</v>
      </c>
      <c r="Q1041" s="241">
        <f>'RAW MONTHLY'!L1041</f>
        <v>0</v>
      </c>
      <c r="R1041" s="37"/>
      <c r="S1041" s="242">
        <f t="shared" si="151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4"/>
        <v/>
      </c>
      <c r="D1042" s="5">
        <f>'RAW MONTHLY'!E1042</f>
        <v>0</v>
      </c>
      <c r="E1042" s="5" t="b">
        <f t="shared" si="152"/>
        <v>0</v>
      </c>
      <c r="F1042" s="37"/>
      <c r="G1042" s="37"/>
      <c r="H1042" s="17">
        <f t="shared" si="145"/>
        <v>0</v>
      </c>
      <c r="I1042" s="7">
        <f>'RAW MONTHLY'!H1042</f>
        <v>0</v>
      </c>
      <c r="J1042" s="8">
        <f>'RAW MONTHLY'!I1042</f>
        <v>0</v>
      </c>
      <c r="K1042" s="235">
        <f t="shared" si="146"/>
        <v>0</v>
      </c>
      <c r="L1042" s="16">
        <f t="shared" si="147"/>
        <v>0</v>
      </c>
      <c r="M1042" s="16">
        <f t="shared" si="148"/>
        <v>0</v>
      </c>
      <c r="N1042" s="236" t="str">
        <f t="shared" si="149"/>
        <v>0</v>
      </c>
      <c r="O1042" s="16">
        <f>'RAW MONTHLY'!K1042</f>
        <v>0</v>
      </c>
      <c r="P1042" s="16" t="str">
        <f t="shared" si="150"/>
        <v>1</v>
      </c>
      <c r="Q1042" s="241">
        <f>'RAW MONTHLY'!L1042</f>
        <v>0</v>
      </c>
      <c r="R1042" s="37"/>
      <c r="S1042" s="242">
        <f t="shared" si="151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4"/>
        <v/>
      </c>
      <c r="D1043" s="5">
        <f>'RAW MONTHLY'!E1043</f>
        <v>0</v>
      </c>
      <c r="E1043" s="5" t="b">
        <f t="shared" si="152"/>
        <v>0</v>
      </c>
      <c r="F1043" s="37"/>
      <c r="G1043" s="37"/>
      <c r="H1043" s="17">
        <f t="shared" si="145"/>
        <v>0</v>
      </c>
      <c r="I1043" s="7">
        <f>'RAW MONTHLY'!H1043</f>
        <v>0</v>
      </c>
      <c r="J1043" s="8">
        <f>'RAW MONTHLY'!I1043</f>
        <v>0</v>
      </c>
      <c r="K1043" s="235">
        <f t="shared" si="146"/>
        <v>0</v>
      </c>
      <c r="L1043" s="16">
        <f t="shared" si="147"/>
        <v>0</v>
      </c>
      <c r="M1043" s="16">
        <f t="shared" si="148"/>
        <v>0</v>
      </c>
      <c r="N1043" s="236" t="str">
        <f t="shared" si="149"/>
        <v>0</v>
      </c>
      <c r="O1043" s="16">
        <f>'RAW MONTHLY'!K1043</f>
        <v>0</v>
      </c>
      <c r="P1043" s="16" t="str">
        <f t="shared" si="150"/>
        <v>1</v>
      </c>
      <c r="Q1043" s="241">
        <f>'RAW MONTHLY'!L1043</f>
        <v>0</v>
      </c>
      <c r="R1043" s="37"/>
      <c r="S1043" s="242">
        <f t="shared" si="151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4"/>
        <v/>
      </c>
      <c r="D1044" s="5">
        <f>'RAW MONTHLY'!E1044</f>
        <v>0</v>
      </c>
      <c r="E1044" s="5" t="b">
        <f t="shared" si="152"/>
        <v>0</v>
      </c>
      <c r="F1044" s="37"/>
      <c r="G1044" s="37"/>
      <c r="H1044" s="17">
        <f t="shared" si="145"/>
        <v>0</v>
      </c>
      <c r="I1044" s="7">
        <f>'RAW MONTHLY'!H1044</f>
        <v>0</v>
      </c>
      <c r="J1044" s="8">
        <f>'RAW MONTHLY'!I1044</f>
        <v>0</v>
      </c>
      <c r="K1044" s="235">
        <f t="shared" si="146"/>
        <v>0</v>
      </c>
      <c r="L1044" s="16">
        <f t="shared" si="147"/>
        <v>0</v>
      </c>
      <c r="M1044" s="16">
        <f t="shared" si="148"/>
        <v>0</v>
      </c>
      <c r="N1044" s="236" t="str">
        <f t="shared" si="149"/>
        <v>0</v>
      </c>
      <c r="O1044" s="16">
        <f>'RAW MONTHLY'!K1044</f>
        <v>0</v>
      </c>
      <c r="P1044" s="16" t="str">
        <f t="shared" si="150"/>
        <v>1</v>
      </c>
      <c r="Q1044" s="241">
        <f>'RAW MONTHLY'!L1044</f>
        <v>0</v>
      </c>
      <c r="R1044" s="37"/>
      <c r="S1044" s="242">
        <f t="shared" si="151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4"/>
        <v/>
      </c>
      <c r="D1045" s="5">
        <f>'RAW MONTHLY'!E1045</f>
        <v>0</v>
      </c>
      <c r="E1045" s="5" t="b">
        <f t="shared" si="152"/>
        <v>0</v>
      </c>
      <c r="F1045" s="37"/>
      <c r="G1045" s="37"/>
      <c r="H1045" s="17">
        <f t="shared" si="145"/>
        <v>0</v>
      </c>
      <c r="I1045" s="7">
        <f>'RAW MONTHLY'!H1045</f>
        <v>0</v>
      </c>
      <c r="J1045" s="8">
        <f>'RAW MONTHLY'!I1045</f>
        <v>0</v>
      </c>
      <c r="K1045" s="235">
        <f t="shared" si="146"/>
        <v>0</v>
      </c>
      <c r="L1045" s="16">
        <f t="shared" si="147"/>
        <v>0</v>
      </c>
      <c r="M1045" s="16">
        <f t="shared" si="148"/>
        <v>0</v>
      </c>
      <c r="N1045" s="236" t="str">
        <f t="shared" si="149"/>
        <v>0</v>
      </c>
      <c r="O1045" s="16">
        <f>'RAW MONTHLY'!K1045</f>
        <v>0</v>
      </c>
      <c r="P1045" s="16" t="str">
        <f t="shared" si="150"/>
        <v>1</v>
      </c>
      <c r="Q1045" s="241">
        <f>'RAW MONTHLY'!L1045</f>
        <v>0</v>
      </c>
      <c r="R1045" s="37"/>
      <c r="S1045" s="242">
        <f t="shared" si="151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4"/>
        <v/>
      </c>
      <c r="D1046" s="5">
        <f>'RAW MONTHLY'!E1046</f>
        <v>0</v>
      </c>
      <c r="E1046" s="5" t="b">
        <f t="shared" si="152"/>
        <v>0</v>
      </c>
      <c r="F1046" s="37"/>
      <c r="G1046" s="37"/>
      <c r="H1046" s="17">
        <f t="shared" si="145"/>
        <v>0</v>
      </c>
      <c r="I1046" s="7">
        <f>'RAW MONTHLY'!H1046</f>
        <v>0</v>
      </c>
      <c r="J1046" s="8">
        <f>'RAW MONTHLY'!I1046</f>
        <v>0</v>
      </c>
      <c r="K1046" s="235">
        <f t="shared" si="146"/>
        <v>0</v>
      </c>
      <c r="L1046" s="16">
        <f t="shared" si="147"/>
        <v>0</v>
      </c>
      <c r="M1046" s="16">
        <f t="shared" si="148"/>
        <v>0</v>
      </c>
      <c r="N1046" s="236" t="str">
        <f t="shared" si="149"/>
        <v>0</v>
      </c>
      <c r="O1046" s="16">
        <f>'RAW MONTHLY'!K1046</f>
        <v>0</v>
      </c>
      <c r="P1046" s="16" t="str">
        <f t="shared" si="150"/>
        <v>1</v>
      </c>
      <c r="Q1046" s="241">
        <f>'RAW MONTHLY'!L1046</f>
        <v>0</v>
      </c>
      <c r="R1046" s="37"/>
      <c r="S1046" s="242">
        <f t="shared" si="151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4"/>
        <v/>
      </c>
      <c r="D1047" s="5">
        <f>'RAW MONTHLY'!E1047</f>
        <v>0</v>
      </c>
      <c r="E1047" s="5" t="b">
        <f t="shared" si="152"/>
        <v>0</v>
      </c>
      <c r="F1047" s="37"/>
      <c r="G1047" s="37"/>
      <c r="H1047" s="17">
        <f t="shared" si="145"/>
        <v>0</v>
      </c>
      <c r="I1047" s="7">
        <f>'RAW MONTHLY'!H1047</f>
        <v>0</v>
      </c>
      <c r="J1047" s="8">
        <f>'RAW MONTHLY'!I1047</f>
        <v>0</v>
      </c>
      <c r="K1047" s="235">
        <f t="shared" si="146"/>
        <v>0</v>
      </c>
      <c r="L1047" s="16">
        <f t="shared" si="147"/>
        <v>0</v>
      </c>
      <c r="M1047" s="16">
        <f t="shared" si="148"/>
        <v>0</v>
      </c>
      <c r="N1047" s="236" t="str">
        <f t="shared" si="149"/>
        <v>0</v>
      </c>
      <c r="O1047" s="16">
        <f>'RAW MONTHLY'!K1047</f>
        <v>0</v>
      </c>
      <c r="P1047" s="16" t="str">
        <f t="shared" si="150"/>
        <v>1</v>
      </c>
      <c r="Q1047" s="241">
        <f>'RAW MONTHLY'!L1047</f>
        <v>0</v>
      </c>
      <c r="R1047" s="37"/>
      <c r="S1047" s="242">
        <f t="shared" si="151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4"/>
        <v/>
      </c>
      <c r="D1048" s="5">
        <f>'RAW MONTHLY'!E1048</f>
        <v>0</v>
      </c>
      <c r="E1048" s="5" t="b">
        <f t="shared" si="152"/>
        <v>0</v>
      </c>
      <c r="F1048" s="37"/>
      <c r="G1048" s="37"/>
      <c r="H1048" s="17">
        <f t="shared" si="145"/>
        <v>0</v>
      </c>
      <c r="I1048" s="7">
        <f>'RAW MONTHLY'!H1048</f>
        <v>0</v>
      </c>
      <c r="J1048" s="8">
        <f>'RAW MONTHLY'!I1048</f>
        <v>0</v>
      </c>
      <c r="K1048" s="235">
        <f t="shared" si="146"/>
        <v>0</v>
      </c>
      <c r="L1048" s="16">
        <f t="shared" si="147"/>
        <v>0</v>
      </c>
      <c r="M1048" s="16">
        <f t="shared" si="148"/>
        <v>0</v>
      </c>
      <c r="N1048" s="236" t="str">
        <f t="shared" si="149"/>
        <v>0</v>
      </c>
      <c r="O1048" s="16">
        <f>'RAW MONTHLY'!K1048</f>
        <v>0</v>
      </c>
      <c r="P1048" s="16" t="str">
        <f t="shared" si="150"/>
        <v>1</v>
      </c>
      <c r="Q1048" s="241">
        <f>'RAW MONTHLY'!L1048</f>
        <v>0</v>
      </c>
      <c r="R1048" s="37"/>
      <c r="S1048" s="242">
        <f t="shared" si="151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4"/>
        <v/>
      </c>
      <c r="D1049" s="5">
        <f>'RAW MONTHLY'!E1049</f>
        <v>0</v>
      </c>
      <c r="E1049" s="5" t="b">
        <f t="shared" si="152"/>
        <v>0</v>
      </c>
      <c r="F1049" s="37"/>
      <c r="G1049" s="37"/>
      <c r="H1049" s="17">
        <f t="shared" si="145"/>
        <v>0</v>
      </c>
      <c r="I1049" s="7">
        <f>'RAW MONTHLY'!H1049</f>
        <v>0</v>
      </c>
      <c r="J1049" s="8">
        <f>'RAW MONTHLY'!I1049</f>
        <v>0</v>
      </c>
      <c r="K1049" s="235">
        <f t="shared" si="146"/>
        <v>0</v>
      </c>
      <c r="L1049" s="16">
        <f t="shared" si="147"/>
        <v>0</v>
      </c>
      <c r="M1049" s="16">
        <f t="shared" si="148"/>
        <v>0</v>
      </c>
      <c r="N1049" s="236" t="str">
        <f t="shared" si="149"/>
        <v>0</v>
      </c>
      <c r="O1049" s="16">
        <f>'RAW MONTHLY'!K1049</f>
        <v>0</v>
      </c>
      <c r="P1049" s="16" t="str">
        <f t="shared" si="150"/>
        <v>1</v>
      </c>
      <c r="Q1049" s="241">
        <f>'RAW MONTHLY'!L1049</f>
        <v>0</v>
      </c>
      <c r="R1049" s="37"/>
      <c r="S1049" s="242">
        <f t="shared" si="151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4"/>
        <v/>
      </c>
      <c r="D1050" s="5">
        <f>'RAW MONTHLY'!E1050</f>
        <v>0</v>
      </c>
      <c r="E1050" s="5" t="b">
        <f t="shared" si="152"/>
        <v>0</v>
      </c>
      <c r="F1050" s="37"/>
      <c r="G1050" s="37"/>
      <c r="H1050" s="17">
        <f t="shared" si="145"/>
        <v>0</v>
      </c>
      <c r="I1050" s="7">
        <f>'RAW MONTHLY'!H1050</f>
        <v>0</v>
      </c>
      <c r="J1050" s="8">
        <f>'RAW MONTHLY'!I1050</f>
        <v>0</v>
      </c>
      <c r="K1050" s="235">
        <f t="shared" si="146"/>
        <v>0</v>
      </c>
      <c r="L1050" s="16">
        <f t="shared" si="147"/>
        <v>0</v>
      </c>
      <c r="M1050" s="16">
        <f t="shared" si="148"/>
        <v>0</v>
      </c>
      <c r="N1050" s="236" t="str">
        <f t="shared" si="149"/>
        <v>0</v>
      </c>
      <c r="O1050" s="16">
        <f>'RAW MONTHLY'!K1050</f>
        <v>0</v>
      </c>
      <c r="P1050" s="16" t="str">
        <f t="shared" si="150"/>
        <v>1</v>
      </c>
      <c r="Q1050" s="241">
        <f>'RAW MONTHLY'!L1050</f>
        <v>0</v>
      </c>
      <c r="R1050" s="37"/>
      <c r="S1050" s="242">
        <f t="shared" si="151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4"/>
        <v/>
      </c>
      <c r="D1051" s="5">
        <f>'RAW MONTHLY'!E1051</f>
        <v>0</v>
      </c>
      <c r="E1051" s="5" t="b">
        <f t="shared" si="152"/>
        <v>0</v>
      </c>
      <c r="F1051" s="37"/>
      <c r="G1051" s="37"/>
      <c r="H1051" s="17">
        <f t="shared" si="145"/>
        <v>0</v>
      </c>
      <c r="I1051" s="7">
        <f>'RAW MONTHLY'!H1051</f>
        <v>0</v>
      </c>
      <c r="J1051" s="8">
        <f>'RAW MONTHLY'!I1051</f>
        <v>0</v>
      </c>
      <c r="K1051" s="235">
        <f t="shared" si="146"/>
        <v>0</v>
      </c>
      <c r="L1051" s="16">
        <f t="shared" si="147"/>
        <v>0</v>
      </c>
      <c r="M1051" s="16">
        <f t="shared" si="148"/>
        <v>0</v>
      </c>
      <c r="N1051" s="236" t="str">
        <f t="shared" si="149"/>
        <v>0</v>
      </c>
      <c r="O1051" s="16">
        <f>'RAW MONTHLY'!K1051</f>
        <v>0</v>
      </c>
      <c r="P1051" s="16" t="str">
        <f t="shared" si="150"/>
        <v>1</v>
      </c>
      <c r="Q1051" s="241">
        <f>'RAW MONTHLY'!L1051</f>
        <v>0</v>
      </c>
      <c r="R1051" s="37"/>
      <c r="S1051" s="242">
        <f t="shared" si="151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4"/>
        <v/>
      </c>
      <c r="D1052" s="5">
        <f>'RAW MONTHLY'!E1052</f>
        <v>0</v>
      </c>
      <c r="E1052" s="5" t="b">
        <f t="shared" si="152"/>
        <v>0</v>
      </c>
      <c r="F1052" s="37"/>
      <c r="G1052" s="37"/>
      <c r="H1052" s="17">
        <f t="shared" si="145"/>
        <v>0</v>
      </c>
      <c r="I1052" s="7">
        <f>'RAW MONTHLY'!H1052</f>
        <v>0</v>
      </c>
      <c r="J1052" s="8">
        <f>'RAW MONTHLY'!I1052</f>
        <v>0</v>
      </c>
      <c r="K1052" s="235">
        <f t="shared" si="146"/>
        <v>0</v>
      </c>
      <c r="L1052" s="16">
        <f t="shared" si="147"/>
        <v>0</v>
      </c>
      <c r="M1052" s="16">
        <f t="shared" si="148"/>
        <v>0</v>
      </c>
      <c r="N1052" s="236" t="str">
        <f t="shared" si="149"/>
        <v>0</v>
      </c>
      <c r="O1052" s="16">
        <f>'RAW MONTHLY'!K1052</f>
        <v>0</v>
      </c>
      <c r="P1052" s="16" t="str">
        <f t="shared" si="150"/>
        <v>1</v>
      </c>
      <c r="Q1052" s="241">
        <f>'RAW MONTHLY'!L1052</f>
        <v>0</v>
      </c>
      <c r="R1052" s="37"/>
      <c r="S1052" s="242">
        <f t="shared" si="151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4"/>
        <v/>
      </c>
      <c r="D1053" s="5">
        <f>'RAW MONTHLY'!E1053</f>
        <v>0</v>
      </c>
      <c r="E1053" s="5" t="b">
        <f t="shared" si="152"/>
        <v>0</v>
      </c>
      <c r="F1053" s="37"/>
      <c r="G1053" s="37"/>
      <c r="H1053" s="17">
        <f t="shared" si="145"/>
        <v>0</v>
      </c>
      <c r="I1053" s="7">
        <f>'RAW MONTHLY'!H1053</f>
        <v>0</v>
      </c>
      <c r="J1053" s="8">
        <f>'RAW MONTHLY'!I1053</f>
        <v>0</v>
      </c>
      <c r="K1053" s="235">
        <f t="shared" si="146"/>
        <v>0</v>
      </c>
      <c r="L1053" s="16">
        <f t="shared" si="147"/>
        <v>0</v>
      </c>
      <c r="M1053" s="16">
        <f t="shared" si="148"/>
        <v>0</v>
      </c>
      <c r="N1053" s="236" t="str">
        <f t="shared" si="149"/>
        <v>0</v>
      </c>
      <c r="O1053" s="16">
        <f>'RAW MONTHLY'!K1053</f>
        <v>0</v>
      </c>
      <c r="P1053" s="16" t="str">
        <f t="shared" si="150"/>
        <v>1</v>
      </c>
      <c r="Q1053" s="241">
        <f>'RAW MONTHLY'!L1053</f>
        <v>0</v>
      </c>
      <c r="R1053" s="37"/>
      <c r="S1053" s="242">
        <f t="shared" si="151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4"/>
        <v/>
      </c>
      <c r="D1054" s="5">
        <f>'RAW MONTHLY'!E1054</f>
        <v>0</v>
      </c>
      <c r="E1054" s="5" t="b">
        <f t="shared" si="152"/>
        <v>0</v>
      </c>
      <c r="F1054" s="37"/>
      <c r="G1054" s="37"/>
      <c r="H1054" s="17">
        <f t="shared" si="145"/>
        <v>0</v>
      </c>
      <c r="I1054" s="7">
        <f>'RAW MONTHLY'!H1054</f>
        <v>0</v>
      </c>
      <c r="J1054" s="8">
        <f>'RAW MONTHLY'!I1054</f>
        <v>0</v>
      </c>
      <c r="K1054" s="235">
        <f t="shared" si="146"/>
        <v>0</v>
      </c>
      <c r="L1054" s="16">
        <f t="shared" si="147"/>
        <v>0</v>
      </c>
      <c r="M1054" s="16">
        <f t="shared" si="148"/>
        <v>0</v>
      </c>
      <c r="N1054" s="236" t="str">
        <f t="shared" si="149"/>
        <v>0</v>
      </c>
      <c r="O1054" s="16">
        <f>'RAW MONTHLY'!K1054</f>
        <v>0</v>
      </c>
      <c r="P1054" s="16" t="str">
        <f t="shared" si="150"/>
        <v>1</v>
      </c>
      <c r="Q1054" s="241">
        <f>'RAW MONTHLY'!L1054</f>
        <v>0</v>
      </c>
      <c r="R1054" s="37"/>
      <c r="S1054" s="242">
        <f t="shared" si="151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4"/>
        <v/>
      </c>
      <c r="D1055" s="5">
        <f>'RAW MONTHLY'!E1055</f>
        <v>0</v>
      </c>
      <c r="E1055" s="5" t="b">
        <f t="shared" si="152"/>
        <v>0</v>
      </c>
      <c r="F1055" s="37"/>
      <c r="G1055" s="37"/>
      <c r="H1055" s="17">
        <f t="shared" si="145"/>
        <v>0</v>
      </c>
      <c r="I1055" s="7">
        <f>'RAW MONTHLY'!H1055</f>
        <v>0</v>
      </c>
      <c r="J1055" s="8">
        <f>'RAW MONTHLY'!I1055</f>
        <v>0</v>
      </c>
      <c r="K1055" s="235">
        <f t="shared" si="146"/>
        <v>0</v>
      </c>
      <c r="L1055" s="16">
        <f t="shared" si="147"/>
        <v>0</v>
      </c>
      <c r="M1055" s="16">
        <f t="shared" si="148"/>
        <v>0</v>
      </c>
      <c r="N1055" s="236" t="str">
        <f t="shared" si="149"/>
        <v>0</v>
      </c>
      <c r="O1055" s="16">
        <f>'RAW MONTHLY'!K1055</f>
        <v>0</v>
      </c>
      <c r="P1055" s="16" t="str">
        <f t="shared" si="150"/>
        <v>1</v>
      </c>
      <c r="Q1055" s="241">
        <f>'RAW MONTHLY'!L1055</f>
        <v>0</v>
      </c>
      <c r="R1055" s="37"/>
      <c r="S1055" s="242">
        <f t="shared" si="151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4"/>
        <v/>
      </c>
      <c r="D1056" s="5">
        <f>'RAW MONTHLY'!E1056</f>
        <v>0</v>
      </c>
      <c r="E1056" s="5" t="b">
        <f t="shared" si="152"/>
        <v>0</v>
      </c>
      <c r="F1056" s="37"/>
      <c r="G1056" s="37"/>
      <c r="H1056" s="17">
        <f t="shared" si="145"/>
        <v>0</v>
      </c>
      <c r="I1056" s="7">
        <f>'RAW MONTHLY'!H1056</f>
        <v>0</v>
      </c>
      <c r="J1056" s="8">
        <f>'RAW MONTHLY'!I1056</f>
        <v>0</v>
      </c>
      <c r="K1056" s="235">
        <f t="shared" si="146"/>
        <v>0</v>
      </c>
      <c r="L1056" s="16">
        <f t="shared" si="147"/>
        <v>0</v>
      </c>
      <c r="M1056" s="16">
        <f t="shared" si="148"/>
        <v>0</v>
      </c>
      <c r="N1056" s="236" t="str">
        <f t="shared" si="149"/>
        <v>0</v>
      </c>
      <c r="O1056" s="16">
        <f>'RAW MONTHLY'!K1056</f>
        <v>0</v>
      </c>
      <c r="P1056" s="16" t="str">
        <f t="shared" si="150"/>
        <v>1</v>
      </c>
      <c r="Q1056" s="241">
        <f>'RAW MONTHLY'!L1056</f>
        <v>0</v>
      </c>
      <c r="R1056" s="37"/>
      <c r="S1056" s="242">
        <f t="shared" si="151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4"/>
        <v/>
      </c>
      <c r="D1057" s="5">
        <f>'RAW MONTHLY'!E1057</f>
        <v>0</v>
      </c>
      <c r="E1057" s="5" t="b">
        <f t="shared" si="152"/>
        <v>0</v>
      </c>
      <c r="F1057" s="37"/>
      <c r="G1057" s="37"/>
      <c r="H1057" s="17">
        <f t="shared" si="145"/>
        <v>0</v>
      </c>
      <c r="I1057" s="7">
        <f>'RAW MONTHLY'!H1057</f>
        <v>0</v>
      </c>
      <c r="J1057" s="8">
        <f>'RAW MONTHLY'!I1057</f>
        <v>0</v>
      </c>
      <c r="K1057" s="235">
        <f t="shared" si="146"/>
        <v>0</v>
      </c>
      <c r="L1057" s="16">
        <f t="shared" si="147"/>
        <v>0</v>
      </c>
      <c r="M1057" s="16">
        <f t="shared" si="148"/>
        <v>0</v>
      </c>
      <c r="N1057" s="236" t="str">
        <f t="shared" si="149"/>
        <v>0</v>
      </c>
      <c r="O1057" s="16">
        <f>'RAW MONTHLY'!K1057</f>
        <v>0</v>
      </c>
      <c r="P1057" s="16" t="str">
        <f t="shared" si="150"/>
        <v>1</v>
      </c>
      <c r="Q1057" s="241">
        <f>'RAW MONTHLY'!L1057</f>
        <v>0</v>
      </c>
      <c r="R1057" s="37"/>
      <c r="S1057" s="242">
        <f t="shared" si="151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4"/>
        <v/>
      </c>
      <c r="D1058" s="5">
        <f>'RAW MONTHLY'!E1058</f>
        <v>0</v>
      </c>
      <c r="E1058" s="5" t="b">
        <f t="shared" si="152"/>
        <v>0</v>
      </c>
      <c r="F1058" s="37"/>
      <c r="G1058" s="37"/>
      <c r="H1058" s="17">
        <f t="shared" si="145"/>
        <v>0</v>
      </c>
      <c r="I1058" s="7">
        <f>'RAW MONTHLY'!H1058</f>
        <v>0</v>
      </c>
      <c r="J1058" s="8">
        <f>'RAW MONTHLY'!I1058</f>
        <v>0</v>
      </c>
      <c r="K1058" s="235">
        <f t="shared" si="146"/>
        <v>0</v>
      </c>
      <c r="L1058" s="16">
        <f t="shared" si="147"/>
        <v>0</v>
      </c>
      <c r="M1058" s="16">
        <f t="shared" si="148"/>
        <v>0</v>
      </c>
      <c r="N1058" s="236" t="str">
        <f t="shared" si="149"/>
        <v>0</v>
      </c>
      <c r="O1058" s="16">
        <f>'RAW MONTHLY'!K1058</f>
        <v>0</v>
      </c>
      <c r="P1058" s="16" t="str">
        <f t="shared" si="150"/>
        <v>1</v>
      </c>
      <c r="Q1058" s="241">
        <f>'RAW MONTHLY'!L1058</f>
        <v>0</v>
      </c>
      <c r="R1058" s="37"/>
      <c r="S1058" s="242">
        <f t="shared" si="151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4"/>
        <v/>
      </c>
      <c r="D1059" s="5">
        <f>'RAW MONTHLY'!E1059</f>
        <v>0</v>
      </c>
      <c r="E1059" s="5" t="b">
        <f t="shared" si="152"/>
        <v>0</v>
      </c>
      <c r="F1059" s="37"/>
      <c r="G1059" s="37"/>
      <c r="H1059" s="17">
        <f t="shared" si="145"/>
        <v>0</v>
      </c>
      <c r="I1059" s="7">
        <f>'RAW MONTHLY'!H1059</f>
        <v>0</v>
      </c>
      <c r="J1059" s="8">
        <f>'RAW MONTHLY'!I1059</f>
        <v>0</v>
      </c>
      <c r="K1059" s="235">
        <f t="shared" si="146"/>
        <v>0</v>
      </c>
      <c r="L1059" s="16">
        <f t="shared" si="147"/>
        <v>0</v>
      </c>
      <c r="M1059" s="16">
        <f t="shared" si="148"/>
        <v>0</v>
      </c>
      <c r="N1059" s="236" t="str">
        <f t="shared" si="149"/>
        <v>0</v>
      </c>
      <c r="O1059" s="16">
        <f>'RAW MONTHLY'!K1059</f>
        <v>0</v>
      </c>
      <c r="P1059" s="16" t="str">
        <f t="shared" si="150"/>
        <v>1</v>
      </c>
      <c r="Q1059" s="241">
        <f>'RAW MONTHLY'!L1059</f>
        <v>0</v>
      </c>
      <c r="R1059" s="37"/>
      <c r="S1059" s="242">
        <f t="shared" si="151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4"/>
        <v/>
      </c>
      <c r="D1060" s="5">
        <f>'RAW MONTHLY'!E1060</f>
        <v>0</v>
      </c>
      <c r="E1060" s="5" t="b">
        <f t="shared" si="152"/>
        <v>0</v>
      </c>
      <c r="F1060" s="37"/>
      <c r="G1060" s="37"/>
      <c r="H1060" s="17">
        <f t="shared" si="145"/>
        <v>0</v>
      </c>
      <c r="I1060" s="7">
        <f>'RAW MONTHLY'!H1060</f>
        <v>0</v>
      </c>
      <c r="J1060" s="8">
        <f>'RAW MONTHLY'!I1060</f>
        <v>0</v>
      </c>
      <c r="K1060" s="235">
        <f t="shared" si="146"/>
        <v>0</v>
      </c>
      <c r="L1060" s="16">
        <f t="shared" si="147"/>
        <v>0</v>
      </c>
      <c r="M1060" s="16">
        <f t="shared" si="148"/>
        <v>0</v>
      </c>
      <c r="N1060" s="236" t="str">
        <f t="shared" si="149"/>
        <v>0</v>
      </c>
      <c r="O1060" s="16">
        <f>'RAW MONTHLY'!K1060</f>
        <v>0</v>
      </c>
      <c r="P1060" s="16" t="str">
        <f t="shared" si="150"/>
        <v>1</v>
      </c>
      <c r="Q1060" s="241">
        <f>'RAW MONTHLY'!L1060</f>
        <v>0</v>
      </c>
      <c r="R1060" s="37"/>
      <c r="S1060" s="242">
        <f t="shared" si="151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4"/>
        <v/>
      </c>
      <c r="D1061" s="5">
        <f>'RAW MONTHLY'!E1061</f>
        <v>0</v>
      </c>
      <c r="E1061" s="5" t="b">
        <f t="shared" si="152"/>
        <v>0</v>
      </c>
      <c r="F1061" s="37"/>
      <c r="G1061" s="37"/>
      <c r="H1061" s="17">
        <f t="shared" si="145"/>
        <v>0</v>
      </c>
      <c r="I1061" s="7">
        <f>'RAW MONTHLY'!H1061</f>
        <v>0</v>
      </c>
      <c r="J1061" s="8">
        <f>'RAW MONTHLY'!I1061</f>
        <v>0</v>
      </c>
      <c r="K1061" s="235">
        <f t="shared" si="146"/>
        <v>0</v>
      </c>
      <c r="L1061" s="16">
        <f t="shared" si="147"/>
        <v>0</v>
      </c>
      <c r="M1061" s="16">
        <f t="shared" si="148"/>
        <v>0</v>
      </c>
      <c r="N1061" s="236" t="str">
        <f t="shared" si="149"/>
        <v>0</v>
      </c>
      <c r="O1061" s="16">
        <f>'RAW MONTHLY'!K1061</f>
        <v>0</v>
      </c>
      <c r="P1061" s="16" t="str">
        <f t="shared" si="150"/>
        <v>1</v>
      </c>
      <c r="Q1061" s="241">
        <f>'RAW MONTHLY'!L1061</f>
        <v>0</v>
      </c>
      <c r="R1061" s="37"/>
      <c r="S1061" s="242">
        <f t="shared" si="151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4"/>
        <v/>
      </c>
      <c r="D1062" s="5">
        <f>'RAW MONTHLY'!E1062</f>
        <v>0</v>
      </c>
      <c r="E1062" s="5" t="b">
        <f t="shared" si="152"/>
        <v>0</v>
      </c>
      <c r="F1062" s="37"/>
      <c r="G1062" s="37"/>
      <c r="H1062" s="17">
        <f t="shared" si="145"/>
        <v>0</v>
      </c>
      <c r="I1062" s="7">
        <f>'RAW MONTHLY'!H1062</f>
        <v>0</v>
      </c>
      <c r="J1062" s="8">
        <f>'RAW MONTHLY'!I1062</f>
        <v>0</v>
      </c>
      <c r="K1062" s="235">
        <f t="shared" si="146"/>
        <v>0</v>
      </c>
      <c r="L1062" s="16">
        <f t="shared" si="147"/>
        <v>0</v>
      </c>
      <c r="M1062" s="16">
        <f t="shared" si="148"/>
        <v>0</v>
      </c>
      <c r="N1062" s="236" t="str">
        <f t="shared" si="149"/>
        <v>0</v>
      </c>
      <c r="O1062" s="16">
        <f>'RAW MONTHLY'!K1062</f>
        <v>0</v>
      </c>
      <c r="P1062" s="16" t="str">
        <f t="shared" si="150"/>
        <v>1</v>
      </c>
      <c r="Q1062" s="241">
        <f>'RAW MONTHLY'!L1062</f>
        <v>0</v>
      </c>
      <c r="R1062" s="37"/>
      <c r="S1062" s="242">
        <f t="shared" si="151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4"/>
        <v/>
      </c>
      <c r="D1063" s="5">
        <f>'RAW MONTHLY'!E1063</f>
        <v>0</v>
      </c>
      <c r="E1063" s="5" t="b">
        <f t="shared" si="152"/>
        <v>0</v>
      </c>
      <c r="F1063" s="37"/>
      <c r="G1063" s="37"/>
      <c r="H1063" s="17">
        <f t="shared" si="145"/>
        <v>0</v>
      </c>
      <c r="I1063" s="7">
        <f>'RAW MONTHLY'!H1063</f>
        <v>0</v>
      </c>
      <c r="J1063" s="8">
        <f>'RAW MONTHLY'!I1063</f>
        <v>0</v>
      </c>
      <c r="K1063" s="235">
        <f t="shared" si="146"/>
        <v>0</v>
      </c>
      <c r="L1063" s="16">
        <f t="shared" si="147"/>
        <v>0</v>
      </c>
      <c r="M1063" s="16">
        <f t="shared" si="148"/>
        <v>0</v>
      </c>
      <c r="N1063" s="236" t="str">
        <f t="shared" si="149"/>
        <v>0</v>
      </c>
      <c r="O1063" s="16">
        <f>'RAW MONTHLY'!K1063</f>
        <v>0</v>
      </c>
      <c r="P1063" s="16" t="str">
        <f t="shared" si="150"/>
        <v>1</v>
      </c>
      <c r="Q1063" s="241">
        <f>'RAW MONTHLY'!L1063</f>
        <v>0</v>
      </c>
      <c r="R1063" s="37"/>
      <c r="S1063" s="242">
        <f t="shared" si="151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4"/>
        <v/>
      </c>
      <c r="D1064" s="5">
        <f>'RAW MONTHLY'!E1064</f>
        <v>0</v>
      </c>
      <c r="E1064" s="5" t="b">
        <f t="shared" si="152"/>
        <v>0</v>
      </c>
      <c r="F1064" s="37"/>
      <c r="G1064" s="37"/>
      <c r="H1064" s="17">
        <f t="shared" si="145"/>
        <v>0</v>
      </c>
      <c r="I1064" s="7">
        <f>'RAW MONTHLY'!H1064</f>
        <v>0</v>
      </c>
      <c r="J1064" s="8">
        <f>'RAW MONTHLY'!I1064</f>
        <v>0</v>
      </c>
      <c r="K1064" s="235">
        <f t="shared" si="146"/>
        <v>0</v>
      </c>
      <c r="L1064" s="16">
        <f t="shared" si="147"/>
        <v>0</v>
      </c>
      <c r="M1064" s="16">
        <f t="shared" si="148"/>
        <v>0</v>
      </c>
      <c r="N1064" s="236" t="str">
        <f t="shared" si="149"/>
        <v>0</v>
      </c>
      <c r="O1064" s="16">
        <f>'RAW MONTHLY'!K1064</f>
        <v>0</v>
      </c>
      <c r="P1064" s="16" t="str">
        <f t="shared" si="150"/>
        <v>1</v>
      </c>
      <c r="Q1064" s="241">
        <f>'RAW MONTHLY'!L1064</f>
        <v>0</v>
      </c>
      <c r="R1064" s="37"/>
      <c r="S1064" s="242">
        <f t="shared" si="151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4"/>
        <v/>
      </c>
      <c r="D1065" s="5">
        <f>'RAW MONTHLY'!E1065</f>
        <v>0</v>
      </c>
      <c r="E1065" s="5" t="b">
        <f t="shared" si="152"/>
        <v>0</v>
      </c>
      <c r="F1065" s="37"/>
      <c r="G1065" s="37"/>
      <c r="H1065" s="17">
        <f t="shared" si="145"/>
        <v>0</v>
      </c>
      <c r="I1065" s="7">
        <f>'RAW MONTHLY'!H1065</f>
        <v>0</v>
      </c>
      <c r="J1065" s="8">
        <f>'RAW MONTHLY'!I1065</f>
        <v>0</v>
      </c>
      <c r="K1065" s="235">
        <f t="shared" si="146"/>
        <v>0</v>
      </c>
      <c r="L1065" s="16">
        <f t="shared" si="147"/>
        <v>0</v>
      </c>
      <c r="M1065" s="16">
        <f t="shared" si="148"/>
        <v>0</v>
      </c>
      <c r="N1065" s="236" t="str">
        <f t="shared" si="149"/>
        <v>0</v>
      </c>
      <c r="O1065" s="16">
        <f>'RAW MONTHLY'!K1065</f>
        <v>0</v>
      </c>
      <c r="P1065" s="16" t="str">
        <f t="shared" si="150"/>
        <v>1</v>
      </c>
      <c r="Q1065" s="241">
        <f>'RAW MONTHLY'!L1065</f>
        <v>0</v>
      </c>
      <c r="R1065" s="37"/>
      <c r="S1065" s="242">
        <f t="shared" si="151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4"/>
        <v/>
      </c>
      <c r="D1066" s="5">
        <f>'RAW MONTHLY'!E1066</f>
        <v>0</v>
      </c>
      <c r="E1066" s="5" t="b">
        <f t="shared" si="152"/>
        <v>0</v>
      </c>
      <c r="F1066" s="37"/>
      <c r="G1066" s="37"/>
      <c r="H1066" s="17">
        <f t="shared" si="145"/>
        <v>0</v>
      </c>
      <c r="I1066" s="7">
        <f>'RAW MONTHLY'!H1066</f>
        <v>0</v>
      </c>
      <c r="J1066" s="8">
        <f>'RAW MONTHLY'!I1066</f>
        <v>0</v>
      </c>
      <c r="K1066" s="235">
        <f t="shared" si="146"/>
        <v>0</v>
      </c>
      <c r="L1066" s="16">
        <f t="shared" si="147"/>
        <v>0</v>
      </c>
      <c r="M1066" s="16">
        <f t="shared" si="148"/>
        <v>0</v>
      </c>
      <c r="N1066" s="236" t="str">
        <f t="shared" si="149"/>
        <v>0</v>
      </c>
      <c r="O1066" s="16">
        <f>'RAW MONTHLY'!K1066</f>
        <v>0</v>
      </c>
      <c r="P1066" s="16" t="str">
        <f t="shared" si="150"/>
        <v>1</v>
      </c>
      <c r="Q1066" s="241">
        <f>'RAW MONTHLY'!L1066</f>
        <v>0</v>
      </c>
      <c r="R1066" s="37"/>
      <c r="S1066" s="242">
        <f t="shared" si="151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4"/>
        <v/>
      </c>
      <c r="D1067" s="5">
        <f>'RAW MONTHLY'!E1067</f>
        <v>0</v>
      </c>
      <c r="E1067" s="5" t="b">
        <f t="shared" si="152"/>
        <v>0</v>
      </c>
      <c r="F1067" s="37"/>
      <c r="G1067" s="37"/>
      <c r="H1067" s="17">
        <f t="shared" si="145"/>
        <v>0</v>
      </c>
      <c r="I1067" s="7">
        <f>'RAW MONTHLY'!H1067</f>
        <v>0</v>
      </c>
      <c r="J1067" s="8">
        <f>'RAW MONTHLY'!I1067</f>
        <v>0</v>
      </c>
      <c r="K1067" s="235">
        <f t="shared" si="146"/>
        <v>0</v>
      </c>
      <c r="L1067" s="16">
        <f t="shared" si="147"/>
        <v>0</v>
      </c>
      <c r="M1067" s="16">
        <f t="shared" si="148"/>
        <v>0</v>
      </c>
      <c r="N1067" s="236" t="str">
        <f t="shared" si="149"/>
        <v>0</v>
      </c>
      <c r="O1067" s="16">
        <f>'RAW MONTHLY'!K1067</f>
        <v>0</v>
      </c>
      <c r="P1067" s="16" t="str">
        <f t="shared" si="150"/>
        <v>1</v>
      </c>
      <c r="Q1067" s="241">
        <f>'RAW MONTHLY'!L1067</f>
        <v>0</v>
      </c>
      <c r="R1067" s="37"/>
      <c r="S1067" s="242">
        <f t="shared" si="151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4"/>
        <v/>
      </c>
      <c r="D1068" s="5">
        <f>'RAW MONTHLY'!E1068</f>
        <v>0</v>
      </c>
      <c r="E1068" s="5" t="b">
        <f t="shared" si="152"/>
        <v>0</v>
      </c>
      <c r="F1068" s="37"/>
      <c r="G1068" s="37"/>
      <c r="H1068" s="17">
        <f t="shared" si="145"/>
        <v>0</v>
      </c>
      <c r="I1068" s="7">
        <f>'RAW MONTHLY'!H1068</f>
        <v>0</v>
      </c>
      <c r="J1068" s="8">
        <f>'RAW MONTHLY'!I1068</f>
        <v>0</v>
      </c>
      <c r="K1068" s="235">
        <f t="shared" si="146"/>
        <v>0</v>
      </c>
      <c r="L1068" s="16">
        <f t="shared" si="147"/>
        <v>0</v>
      </c>
      <c r="M1068" s="16">
        <f t="shared" si="148"/>
        <v>0</v>
      </c>
      <c r="N1068" s="236" t="str">
        <f t="shared" si="149"/>
        <v>0</v>
      </c>
      <c r="O1068" s="16">
        <f>'RAW MONTHLY'!K1068</f>
        <v>0</v>
      </c>
      <c r="P1068" s="16" t="str">
        <f t="shared" si="150"/>
        <v>1</v>
      </c>
      <c r="Q1068" s="241">
        <f>'RAW MONTHLY'!L1068</f>
        <v>0</v>
      </c>
      <c r="R1068" s="37"/>
      <c r="S1068" s="242">
        <f t="shared" si="151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4"/>
        <v/>
      </c>
      <c r="D1069" s="5">
        <f>'RAW MONTHLY'!E1069</f>
        <v>0</v>
      </c>
      <c r="E1069" s="5" t="b">
        <f t="shared" si="152"/>
        <v>0</v>
      </c>
      <c r="F1069" s="37"/>
      <c r="G1069" s="37"/>
      <c r="H1069" s="17">
        <f t="shared" si="145"/>
        <v>0</v>
      </c>
      <c r="I1069" s="7">
        <f>'RAW MONTHLY'!H1069</f>
        <v>0</v>
      </c>
      <c r="J1069" s="8">
        <f>'RAW MONTHLY'!I1069</f>
        <v>0</v>
      </c>
      <c r="K1069" s="235">
        <f t="shared" si="146"/>
        <v>0</v>
      </c>
      <c r="L1069" s="16">
        <f t="shared" si="147"/>
        <v>0</v>
      </c>
      <c r="M1069" s="16">
        <f t="shared" si="148"/>
        <v>0</v>
      </c>
      <c r="N1069" s="236" t="str">
        <f t="shared" si="149"/>
        <v>0</v>
      </c>
      <c r="O1069" s="16">
        <f>'RAW MONTHLY'!K1069</f>
        <v>0</v>
      </c>
      <c r="P1069" s="16" t="str">
        <f t="shared" si="150"/>
        <v>1</v>
      </c>
      <c r="Q1069" s="241">
        <f>'RAW MONTHLY'!L1069</f>
        <v>0</v>
      </c>
      <c r="R1069" s="37"/>
      <c r="S1069" s="242">
        <f t="shared" si="151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4"/>
        <v/>
      </c>
      <c r="D1070" s="5">
        <f>'RAW MONTHLY'!E1070</f>
        <v>0</v>
      </c>
      <c r="E1070" s="5" t="b">
        <f t="shared" si="152"/>
        <v>0</v>
      </c>
      <c r="F1070" s="37"/>
      <c r="G1070" s="37"/>
      <c r="H1070" s="17">
        <f t="shared" si="145"/>
        <v>0</v>
      </c>
      <c r="I1070" s="7">
        <f>'RAW MONTHLY'!H1070</f>
        <v>0</v>
      </c>
      <c r="J1070" s="8">
        <f>'RAW MONTHLY'!I1070</f>
        <v>0</v>
      </c>
      <c r="K1070" s="235">
        <f t="shared" si="146"/>
        <v>0</v>
      </c>
      <c r="L1070" s="16">
        <f t="shared" si="147"/>
        <v>0</v>
      </c>
      <c r="M1070" s="16">
        <f t="shared" si="148"/>
        <v>0</v>
      </c>
      <c r="N1070" s="236" t="str">
        <f t="shared" si="149"/>
        <v>0</v>
      </c>
      <c r="O1070" s="16">
        <f>'RAW MONTHLY'!K1070</f>
        <v>0</v>
      </c>
      <c r="P1070" s="16" t="str">
        <f t="shared" si="150"/>
        <v>1</v>
      </c>
      <c r="Q1070" s="241">
        <f>'RAW MONTHLY'!L1070</f>
        <v>0</v>
      </c>
      <c r="R1070" s="37"/>
      <c r="S1070" s="242">
        <f t="shared" si="151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4"/>
        <v/>
      </c>
      <c r="D1071" s="5">
        <f>'RAW MONTHLY'!E1071</f>
        <v>0</v>
      </c>
      <c r="E1071" s="5" t="b">
        <f t="shared" si="152"/>
        <v>0</v>
      </c>
      <c r="F1071" s="37"/>
      <c r="G1071" s="37"/>
      <c r="H1071" s="17">
        <f t="shared" si="145"/>
        <v>0</v>
      </c>
      <c r="I1071" s="7">
        <f>'RAW MONTHLY'!H1071</f>
        <v>0</v>
      </c>
      <c r="J1071" s="8">
        <f>'RAW MONTHLY'!I1071</f>
        <v>0</v>
      </c>
      <c r="K1071" s="235">
        <f t="shared" si="146"/>
        <v>0</v>
      </c>
      <c r="L1071" s="16">
        <f t="shared" si="147"/>
        <v>0</v>
      </c>
      <c r="M1071" s="16">
        <f t="shared" si="148"/>
        <v>0</v>
      </c>
      <c r="N1071" s="236" t="str">
        <f t="shared" si="149"/>
        <v>0</v>
      </c>
      <c r="O1071" s="16">
        <f>'RAW MONTHLY'!K1071</f>
        <v>0</v>
      </c>
      <c r="P1071" s="16" t="str">
        <f t="shared" si="150"/>
        <v>1</v>
      </c>
      <c r="Q1071" s="241">
        <f>'RAW MONTHLY'!L1071</f>
        <v>0</v>
      </c>
      <c r="R1071" s="37"/>
      <c r="S1071" s="242">
        <f t="shared" si="151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4"/>
        <v/>
      </c>
      <c r="D1072" s="5">
        <f>'RAW MONTHLY'!E1072</f>
        <v>0</v>
      </c>
      <c r="E1072" s="5" t="b">
        <f t="shared" si="152"/>
        <v>0</v>
      </c>
      <c r="F1072" s="37"/>
      <c r="G1072" s="37"/>
      <c r="H1072" s="17">
        <f t="shared" si="145"/>
        <v>0</v>
      </c>
      <c r="I1072" s="7">
        <f>'RAW MONTHLY'!H1072</f>
        <v>0</v>
      </c>
      <c r="J1072" s="8">
        <f>'RAW MONTHLY'!I1072</f>
        <v>0</v>
      </c>
      <c r="K1072" s="235">
        <f t="shared" si="146"/>
        <v>0</v>
      </c>
      <c r="L1072" s="16">
        <f t="shared" si="147"/>
        <v>0</v>
      </c>
      <c r="M1072" s="16">
        <f t="shared" si="148"/>
        <v>0</v>
      </c>
      <c r="N1072" s="236" t="str">
        <f t="shared" si="149"/>
        <v>0</v>
      </c>
      <c r="O1072" s="16">
        <f>'RAW MONTHLY'!K1072</f>
        <v>0</v>
      </c>
      <c r="P1072" s="16" t="str">
        <f t="shared" si="150"/>
        <v>1</v>
      </c>
      <c r="Q1072" s="241">
        <f>'RAW MONTHLY'!L1072</f>
        <v>0</v>
      </c>
      <c r="R1072" s="37"/>
      <c r="S1072" s="242">
        <f t="shared" si="151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4"/>
        <v/>
      </c>
      <c r="D1073" s="5">
        <f>'RAW MONTHLY'!E1073</f>
        <v>0</v>
      </c>
      <c r="E1073" s="5" t="b">
        <f t="shared" si="152"/>
        <v>0</v>
      </c>
      <c r="F1073" s="37"/>
      <c r="G1073" s="37"/>
      <c r="H1073" s="17">
        <f t="shared" si="145"/>
        <v>0</v>
      </c>
      <c r="I1073" s="7">
        <f>'RAW MONTHLY'!H1073</f>
        <v>0</v>
      </c>
      <c r="J1073" s="8">
        <f>'RAW MONTHLY'!I1073</f>
        <v>0</v>
      </c>
      <c r="K1073" s="235">
        <f t="shared" si="146"/>
        <v>0</v>
      </c>
      <c r="L1073" s="16">
        <f t="shared" si="147"/>
        <v>0</v>
      </c>
      <c r="M1073" s="16">
        <f t="shared" si="148"/>
        <v>0</v>
      </c>
      <c r="N1073" s="236" t="str">
        <f t="shared" si="149"/>
        <v>0</v>
      </c>
      <c r="O1073" s="16">
        <f>'RAW MONTHLY'!K1073</f>
        <v>0</v>
      </c>
      <c r="P1073" s="16" t="str">
        <f t="shared" si="150"/>
        <v>1</v>
      </c>
      <c r="Q1073" s="241">
        <f>'RAW MONTHLY'!L1073</f>
        <v>0</v>
      </c>
      <c r="R1073" s="37"/>
      <c r="S1073" s="242">
        <f t="shared" si="151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4"/>
        <v/>
      </c>
      <c r="D1074" s="5">
        <f>'RAW MONTHLY'!E1074</f>
        <v>0</v>
      </c>
      <c r="E1074" s="5" t="b">
        <f t="shared" si="152"/>
        <v>0</v>
      </c>
      <c r="F1074" s="37"/>
      <c r="G1074" s="37"/>
      <c r="H1074" s="17">
        <f t="shared" si="145"/>
        <v>0</v>
      </c>
      <c r="I1074" s="7">
        <f>'RAW MONTHLY'!H1074</f>
        <v>0</v>
      </c>
      <c r="J1074" s="8">
        <f>'RAW MONTHLY'!I1074</f>
        <v>0</v>
      </c>
      <c r="K1074" s="235">
        <f t="shared" si="146"/>
        <v>0</v>
      </c>
      <c r="L1074" s="16">
        <f t="shared" si="147"/>
        <v>0</v>
      </c>
      <c r="M1074" s="16">
        <f t="shared" si="148"/>
        <v>0</v>
      </c>
      <c r="N1074" s="236" t="str">
        <f t="shared" si="149"/>
        <v>0</v>
      </c>
      <c r="O1074" s="16">
        <f>'RAW MONTHLY'!K1074</f>
        <v>0</v>
      </c>
      <c r="P1074" s="16" t="str">
        <f t="shared" si="150"/>
        <v>1</v>
      </c>
      <c r="Q1074" s="241">
        <f>'RAW MONTHLY'!L1074</f>
        <v>0</v>
      </c>
      <c r="R1074" s="37"/>
      <c r="S1074" s="242">
        <f t="shared" si="151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4"/>
        <v/>
      </c>
      <c r="D1075" s="5">
        <f>'RAW MONTHLY'!E1075</f>
        <v>0</v>
      </c>
      <c r="E1075" s="5" t="b">
        <f t="shared" si="152"/>
        <v>0</v>
      </c>
      <c r="F1075" s="37"/>
      <c r="G1075" s="37"/>
      <c r="H1075" s="17">
        <f t="shared" si="145"/>
        <v>0</v>
      </c>
      <c r="I1075" s="7">
        <f>'RAW MONTHLY'!H1075</f>
        <v>0</v>
      </c>
      <c r="J1075" s="8">
        <f>'RAW MONTHLY'!I1075</f>
        <v>0</v>
      </c>
      <c r="K1075" s="235">
        <f t="shared" si="146"/>
        <v>0</v>
      </c>
      <c r="L1075" s="16">
        <f t="shared" si="147"/>
        <v>0</v>
      </c>
      <c r="M1075" s="16">
        <f t="shared" si="148"/>
        <v>0</v>
      </c>
      <c r="N1075" s="236" t="str">
        <f t="shared" si="149"/>
        <v>0</v>
      </c>
      <c r="O1075" s="16">
        <f>'RAW MONTHLY'!K1075</f>
        <v>0</v>
      </c>
      <c r="P1075" s="16" t="str">
        <f t="shared" si="150"/>
        <v>1</v>
      </c>
      <c r="Q1075" s="241">
        <f>'RAW MONTHLY'!L1075</f>
        <v>0</v>
      </c>
      <c r="R1075" s="37"/>
      <c r="S1075" s="242">
        <f t="shared" si="151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4"/>
        <v/>
      </c>
      <c r="D1076" s="5">
        <f>'RAW MONTHLY'!E1076</f>
        <v>0</v>
      </c>
      <c r="E1076" s="5" t="b">
        <f t="shared" si="152"/>
        <v>0</v>
      </c>
      <c r="F1076" s="37"/>
      <c r="G1076" s="37"/>
      <c r="H1076" s="17">
        <f t="shared" si="145"/>
        <v>0</v>
      </c>
      <c r="I1076" s="7">
        <f>'RAW MONTHLY'!H1076</f>
        <v>0</v>
      </c>
      <c r="J1076" s="8">
        <f>'RAW MONTHLY'!I1076</f>
        <v>0</v>
      </c>
      <c r="K1076" s="235">
        <f t="shared" si="146"/>
        <v>0</v>
      </c>
      <c r="L1076" s="16">
        <f t="shared" si="147"/>
        <v>0</v>
      </c>
      <c r="M1076" s="16">
        <f t="shared" si="148"/>
        <v>0</v>
      </c>
      <c r="N1076" s="236" t="str">
        <f t="shared" si="149"/>
        <v>0</v>
      </c>
      <c r="O1076" s="16">
        <f>'RAW MONTHLY'!K1076</f>
        <v>0</v>
      </c>
      <c r="P1076" s="16" t="str">
        <f t="shared" si="150"/>
        <v>1</v>
      </c>
      <c r="Q1076" s="241">
        <f>'RAW MONTHLY'!L1076</f>
        <v>0</v>
      </c>
      <c r="R1076" s="37"/>
      <c r="S1076" s="242">
        <f t="shared" si="151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4"/>
        <v/>
      </c>
      <c r="D1077" s="5">
        <f>'RAW MONTHLY'!E1077</f>
        <v>0</v>
      </c>
      <c r="E1077" s="5" t="b">
        <f t="shared" si="152"/>
        <v>0</v>
      </c>
      <c r="F1077" s="37"/>
      <c r="G1077" s="37"/>
      <c r="H1077" s="17">
        <f t="shared" si="145"/>
        <v>0</v>
      </c>
      <c r="I1077" s="7">
        <f>'RAW MONTHLY'!H1077</f>
        <v>0</v>
      </c>
      <c r="J1077" s="8">
        <f>'RAW MONTHLY'!I1077</f>
        <v>0</v>
      </c>
      <c r="K1077" s="235">
        <f t="shared" si="146"/>
        <v>0</v>
      </c>
      <c r="L1077" s="16">
        <f t="shared" si="147"/>
        <v>0</v>
      </c>
      <c r="M1077" s="16">
        <f t="shared" si="148"/>
        <v>0</v>
      </c>
      <c r="N1077" s="236" t="str">
        <f t="shared" si="149"/>
        <v>0</v>
      </c>
      <c r="O1077" s="16">
        <f>'RAW MONTHLY'!K1077</f>
        <v>0</v>
      </c>
      <c r="P1077" s="16" t="str">
        <f t="shared" si="150"/>
        <v>1</v>
      </c>
      <c r="Q1077" s="241">
        <f>'RAW MONTHLY'!L1077</f>
        <v>0</v>
      </c>
      <c r="R1077" s="37"/>
      <c r="S1077" s="242">
        <f t="shared" si="151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4"/>
        <v/>
      </c>
      <c r="D1078" s="5">
        <f>'RAW MONTHLY'!E1078</f>
        <v>0</v>
      </c>
      <c r="E1078" s="5" t="b">
        <f t="shared" si="152"/>
        <v>0</v>
      </c>
      <c r="F1078" s="37"/>
      <c r="G1078" s="37"/>
      <c r="H1078" s="17">
        <f t="shared" si="145"/>
        <v>0</v>
      </c>
      <c r="I1078" s="7">
        <f>'RAW MONTHLY'!H1078</f>
        <v>0</v>
      </c>
      <c r="J1078" s="8">
        <f>'RAW MONTHLY'!I1078</f>
        <v>0</v>
      </c>
      <c r="K1078" s="235">
        <f t="shared" si="146"/>
        <v>0</v>
      </c>
      <c r="L1078" s="16">
        <f t="shared" si="147"/>
        <v>0</v>
      </c>
      <c r="M1078" s="16">
        <f t="shared" si="148"/>
        <v>0</v>
      </c>
      <c r="N1078" s="236" t="str">
        <f t="shared" si="149"/>
        <v>0</v>
      </c>
      <c r="O1078" s="16">
        <f>'RAW MONTHLY'!K1078</f>
        <v>0</v>
      </c>
      <c r="P1078" s="16" t="str">
        <f t="shared" si="150"/>
        <v>1</v>
      </c>
      <c r="Q1078" s="241">
        <f>'RAW MONTHLY'!L1078</f>
        <v>0</v>
      </c>
      <c r="R1078" s="37"/>
      <c r="S1078" s="242">
        <f t="shared" si="151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4"/>
        <v/>
      </c>
      <c r="D1079" s="5">
        <f>'RAW MONTHLY'!E1079</f>
        <v>0</v>
      </c>
      <c r="E1079" s="5" t="b">
        <f t="shared" si="152"/>
        <v>0</v>
      </c>
      <c r="F1079" s="37"/>
      <c r="G1079" s="37"/>
      <c r="H1079" s="17">
        <f t="shared" si="145"/>
        <v>0</v>
      </c>
      <c r="I1079" s="7">
        <f>'RAW MONTHLY'!H1079</f>
        <v>0</v>
      </c>
      <c r="J1079" s="8">
        <f>'RAW MONTHLY'!I1079</f>
        <v>0</v>
      </c>
      <c r="K1079" s="235">
        <f t="shared" si="146"/>
        <v>0</v>
      </c>
      <c r="L1079" s="16">
        <f t="shared" si="147"/>
        <v>0</v>
      </c>
      <c r="M1079" s="16">
        <f t="shared" si="148"/>
        <v>0</v>
      </c>
      <c r="N1079" s="236" t="str">
        <f t="shared" si="149"/>
        <v>0</v>
      </c>
      <c r="O1079" s="16">
        <f>'RAW MONTHLY'!K1079</f>
        <v>0</v>
      </c>
      <c r="P1079" s="16" t="str">
        <f t="shared" si="150"/>
        <v>1</v>
      </c>
      <c r="Q1079" s="241">
        <f>'RAW MONTHLY'!L1079</f>
        <v>0</v>
      </c>
      <c r="R1079" s="37"/>
      <c r="S1079" s="242">
        <f t="shared" si="151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4"/>
        <v/>
      </c>
      <c r="D1080" s="5">
        <f>'RAW MONTHLY'!E1080</f>
        <v>0</v>
      </c>
      <c r="E1080" s="5" t="b">
        <f t="shared" si="152"/>
        <v>0</v>
      </c>
      <c r="F1080" s="37"/>
      <c r="G1080" s="37"/>
      <c r="H1080" s="17">
        <f t="shared" si="145"/>
        <v>0</v>
      </c>
      <c r="I1080" s="7">
        <f>'RAW MONTHLY'!H1080</f>
        <v>0</v>
      </c>
      <c r="J1080" s="8">
        <f>'RAW MONTHLY'!I1080</f>
        <v>0</v>
      </c>
      <c r="K1080" s="235">
        <f t="shared" si="146"/>
        <v>0</v>
      </c>
      <c r="L1080" s="16">
        <f t="shared" si="147"/>
        <v>0</v>
      </c>
      <c r="M1080" s="16">
        <f t="shared" si="148"/>
        <v>0</v>
      </c>
      <c r="N1080" s="236" t="str">
        <f t="shared" si="149"/>
        <v>0</v>
      </c>
      <c r="O1080" s="16">
        <f>'RAW MONTHLY'!K1080</f>
        <v>0</v>
      </c>
      <c r="P1080" s="16" t="str">
        <f t="shared" si="150"/>
        <v>1</v>
      </c>
      <c r="Q1080" s="241">
        <f>'RAW MONTHLY'!L1080</f>
        <v>0</v>
      </c>
      <c r="R1080" s="37"/>
      <c r="S1080" s="242">
        <f t="shared" si="151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4"/>
        <v/>
      </c>
      <c r="D1081" s="5">
        <f>'RAW MONTHLY'!E1081</f>
        <v>0</v>
      </c>
      <c r="E1081" s="5" t="b">
        <f t="shared" si="152"/>
        <v>0</v>
      </c>
      <c r="F1081" s="37"/>
      <c r="G1081" s="37"/>
      <c r="H1081" s="17">
        <f t="shared" si="145"/>
        <v>0</v>
      </c>
      <c r="I1081" s="7">
        <f>'RAW MONTHLY'!H1081</f>
        <v>0</v>
      </c>
      <c r="J1081" s="8">
        <f>'RAW MONTHLY'!I1081</f>
        <v>0</v>
      </c>
      <c r="K1081" s="235">
        <f t="shared" si="146"/>
        <v>0</v>
      </c>
      <c r="L1081" s="16">
        <f t="shared" si="147"/>
        <v>0</v>
      </c>
      <c r="M1081" s="16">
        <f t="shared" si="148"/>
        <v>0</v>
      </c>
      <c r="N1081" s="236" t="str">
        <f t="shared" si="149"/>
        <v>0</v>
      </c>
      <c r="O1081" s="16">
        <f>'RAW MONTHLY'!K1081</f>
        <v>0</v>
      </c>
      <c r="P1081" s="16" t="str">
        <f t="shared" si="150"/>
        <v>1</v>
      </c>
      <c r="Q1081" s="241">
        <f>'RAW MONTHLY'!L1081</f>
        <v>0</v>
      </c>
      <c r="R1081" s="37"/>
      <c r="S1081" s="242">
        <f t="shared" si="151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4"/>
        <v/>
      </c>
      <c r="D1082" s="5">
        <f>'RAW MONTHLY'!E1082</f>
        <v>0</v>
      </c>
      <c r="E1082" s="5" t="b">
        <f t="shared" si="152"/>
        <v>0</v>
      </c>
      <c r="F1082" s="37"/>
      <c r="G1082" s="37"/>
      <c r="H1082" s="17">
        <f t="shared" si="145"/>
        <v>0</v>
      </c>
      <c r="I1082" s="7">
        <f>'RAW MONTHLY'!H1082</f>
        <v>0</v>
      </c>
      <c r="J1082" s="8">
        <f>'RAW MONTHLY'!I1082</f>
        <v>0</v>
      </c>
      <c r="K1082" s="235">
        <f t="shared" si="146"/>
        <v>0</v>
      </c>
      <c r="L1082" s="16">
        <f t="shared" si="147"/>
        <v>0</v>
      </c>
      <c r="M1082" s="16">
        <f t="shared" si="148"/>
        <v>0</v>
      </c>
      <c r="N1082" s="236" t="str">
        <f t="shared" si="149"/>
        <v>0</v>
      </c>
      <c r="O1082" s="16">
        <f>'RAW MONTHLY'!K1082</f>
        <v>0</v>
      </c>
      <c r="P1082" s="16" t="str">
        <f t="shared" si="150"/>
        <v>1</v>
      </c>
      <c r="Q1082" s="241">
        <f>'RAW MONTHLY'!L1082</f>
        <v>0</v>
      </c>
      <c r="R1082" s="37"/>
      <c r="S1082" s="242">
        <f t="shared" si="151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4"/>
        <v/>
      </c>
      <c r="D1083" s="5">
        <f>'RAW MONTHLY'!E1083</f>
        <v>0</v>
      </c>
      <c r="E1083" s="5" t="b">
        <f t="shared" si="152"/>
        <v>0</v>
      </c>
      <c r="F1083" s="37"/>
      <c r="G1083" s="37"/>
      <c r="H1083" s="17">
        <f t="shared" si="145"/>
        <v>0</v>
      </c>
      <c r="I1083" s="7">
        <f>'RAW MONTHLY'!H1083</f>
        <v>0</v>
      </c>
      <c r="J1083" s="8">
        <f>'RAW MONTHLY'!I1083</f>
        <v>0</v>
      </c>
      <c r="K1083" s="235">
        <f t="shared" si="146"/>
        <v>0</v>
      </c>
      <c r="L1083" s="16">
        <f t="shared" si="147"/>
        <v>0</v>
      </c>
      <c r="M1083" s="16">
        <f t="shared" si="148"/>
        <v>0</v>
      </c>
      <c r="N1083" s="236" t="str">
        <f t="shared" si="149"/>
        <v>0</v>
      </c>
      <c r="O1083" s="16">
        <f>'RAW MONTHLY'!K1083</f>
        <v>0</v>
      </c>
      <c r="P1083" s="16" t="str">
        <f t="shared" si="150"/>
        <v>1</v>
      </c>
      <c r="Q1083" s="241">
        <f>'RAW MONTHLY'!L1083</f>
        <v>0</v>
      </c>
      <c r="R1083" s="37"/>
      <c r="S1083" s="242">
        <f t="shared" si="151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4"/>
        <v/>
      </c>
      <c r="D1084" s="5">
        <f>'RAW MONTHLY'!E1084</f>
        <v>0</v>
      </c>
      <c r="E1084" s="5" t="b">
        <f t="shared" si="152"/>
        <v>0</v>
      </c>
      <c r="F1084" s="37"/>
      <c r="G1084" s="37"/>
      <c r="H1084" s="17">
        <f t="shared" si="145"/>
        <v>0</v>
      </c>
      <c r="I1084" s="7">
        <f>'RAW MONTHLY'!H1084</f>
        <v>0</v>
      </c>
      <c r="J1084" s="8">
        <f>'RAW MONTHLY'!I1084</f>
        <v>0</v>
      </c>
      <c r="K1084" s="235">
        <f t="shared" si="146"/>
        <v>0</v>
      </c>
      <c r="L1084" s="16">
        <f t="shared" si="147"/>
        <v>0</v>
      </c>
      <c r="M1084" s="16">
        <f t="shared" si="148"/>
        <v>0</v>
      </c>
      <c r="N1084" s="236" t="str">
        <f t="shared" si="149"/>
        <v>0</v>
      </c>
      <c r="O1084" s="16">
        <f>'RAW MONTHLY'!K1084</f>
        <v>0</v>
      </c>
      <c r="P1084" s="16" t="str">
        <f t="shared" si="150"/>
        <v>1</v>
      </c>
      <c r="Q1084" s="241">
        <f>'RAW MONTHLY'!L1084</f>
        <v>0</v>
      </c>
      <c r="R1084" s="37"/>
      <c r="S1084" s="242">
        <f t="shared" si="151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4"/>
        <v/>
      </c>
      <c r="D1085" s="5">
        <f>'RAW MONTHLY'!E1085</f>
        <v>0</v>
      </c>
      <c r="E1085" s="5" t="b">
        <f t="shared" si="152"/>
        <v>0</v>
      </c>
      <c r="F1085" s="37"/>
      <c r="G1085" s="37"/>
      <c r="H1085" s="17">
        <f t="shared" si="145"/>
        <v>0</v>
      </c>
      <c r="I1085" s="7">
        <f>'RAW MONTHLY'!H1085</f>
        <v>0</v>
      </c>
      <c r="J1085" s="8">
        <f>'RAW MONTHLY'!I1085</f>
        <v>0</v>
      </c>
      <c r="K1085" s="235">
        <f t="shared" si="146"/>
        <v>0</v>
      </c>
      <c r="L1085" s="16">
        <f t="shared" si="147"/>
        <v>0</v>
      </c>
      <c r="M1085" s="16">
        <f t="shared" si="148"/>
        <v>0</v>
      </c>
      <c r="N1085" s="236" t="str">
        <f t="shared" si="149"/>
        <v>0</v>
      </c>
      <c r="O1085" s="16">
        <f>'RAW MONTHLY'!K1085</f>
        <v>0</v>
      </c>
      <c r="P1085" s="16" t="str">
        <f t="shared" si="150"/>
        <v>1</v>
      </c>
      <c r="Q1085" s="241">
        <f>'RAW MONTHLY'!L1085</f>
        <v>0</v>
      </c>
      <c r="R1085" s="37"/>
      <c r="S1085" s="242">
        <f t="shared" si="151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4"/>
        <v/>
      </c>
      <c r="D1086" s="5">
        <f>'RAW MONTHLY'!E1086</f>
        <v>0</v>
      </c>
      <c r="E1086" s="5" t="b">
        <f t="shared" si="152"/>
        <v>0</v>
      </c>
      <c r="F1086" s="37"/>
      <c r="G1086" s="37"/>
      <c r="H1086" s="17">
        <f t="shared" si="145"/>
        <v>0</v>
      </c>
      <c r="I1086" s="7">
        <f>'RAW MONTHLY'!H1086</f>
        <v>0</v>
      </c>
      <c r="J1086" s="8">
        <f>'RAW MONTHLY'!I1086</f>
        <v>0</v>
      </c>
      <c r="K1086" s="235">
        <f t="shared" si="146"/>
        <v>0</v>
      </c>
      <c r="L1086" s="16">
        <f t="shared" si="147"/>
        <v>0</v>
      </c>
      <c r="M1086" s="16">
        <f t="shared" si="148"/>
        <v>0</v>
      </c>
      <c r="N1086" s="236" t="str">
        <f t="shared" si="149"/>
        <v>0</v>
      </c>
      <c r="O1086" s="16">
        <f>'RAW MONTHLY'!K1086</f>
        <v>0</v>
      </c>
      <c r="P1086" s="16" t="str">
        <f t="shared" si="150"/>
        <v>1</v>
      </c>
      <c r="Q1086" s="241">
        <f>'RAW MONTHLY'!L1086</f>
        <v>0</v>
      </c>
      <c r="R1086" s="37"/>
      <c r="S1086" s="242">
        <f t="shared" si="151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4"/>
        <v/>
      </c>
      <c r="D1087" s="5">
        <f>'RAW MONTHLY'!E1087</f>
        <v>0</v>
      </c>
      <c r="E1087" s="5" t="b">
        <f t="shared" si="152"/>
        <v>0</v>
      </c>
      <c r="F1087" s="37"/>
      <c r="G1087" s="37"/>
      <c r="H1087" s="17">
        <f t="shared" si="145"/>
        <v>0</v>
      </c>
      <c r="I1087" s="7">
        <f>'RAW MONTHLY'!H1087</f>
        <v>0</v>
      </c>
      <c r="J1087" s="8">
        <f>'RAW MONTHLY'!I1087</f>
        <v>0</v>
      </c>
      <c r="K1087" s="235">
        <f t="shared" si="146"/>
        <v>0</v>
      </c>
      <c r="L1087" s="16">
        <f t="shared" si="147"/>
        <v>0</v>
      </c>
      <c r="M1087" s="16">
        <f t="shared" si="148"/>
        <v>0</v>
      </c>
      <c r="N1087" s="236" t="str">
        <f t="shared" si="149"/>
        <v>0</v>
      </c>
      <c r="O1087" s="16">
        <f>'RAW MONTHLY'!K1087</f>
        <v>0</v>
      </c>
      <c r="P1087" s="16" t="str">
        <f t="shared" si="150"/>
        <v>1</v>
      </c>
      <c r="Q1087" s="241">
        <f>'RAW MONTHLY'!L1087</f>
        <v>0</v>
      </c>
      <c r="R1087" s="37"/>
      <c r="S1087" s="242">
        <f t="shared" si="151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4"/>
        <v/>
      </c>
      <c r="D1088" s="5">
        <f>'RAW MONTHLY'!E1088</f>
        <v>0</v>
      </c>
      <c r="E1088" s="5" t="b">
        <f t="shared" si="152"/>
        <v>0</v>
      </c>
      <c r="F1088" s="37"/>
      <c r="G1088" s="37"/>
      <c r="H1088" s="17">
        <f t="shared" si="145"/>
        <v>0</v>
      </c>
      <c r="I1088" s="7">
        <f>'RAW MONTHLY'!H1088</f>
        <v>0</v>
      </c>
      <c r="J1088" s="8">
        <f>'RAW MONTHLY'!I1088</f>
        <v>0</v>
      </c>
      <c r="K1088" s="235">
        <f t="shared" si="146"/>
        <v>0</v>
      </c>
      <c r="L1088" s="16">
        <f t="shared" si="147"/>
        <v>0</v>
      </c>
      <c r="M1088" s="16">
        <f t="shared" si="148"/>
        <v>0</v>
      </c>
      <c r="N1088" s="236" t="str">
        <f t="shared" si="149"/>
        <v>0</v>
      </c>
      <c r="O1088" s="16">
        <f>'RAW MONTHLY'!K1088</f>
        <v>0</v>
      </c>
      <c r="P1088" s="16" t="str">
        <f t="shared" si="150"/>
        <v>1</v>
      </c>
      <c r="Q1088" s="241">
        <f>'RAW MONTHLY'!L1088</f>
        <v>0</v>
      </c>
      <c r="R1088" s="37"/>
      <c r="S1088" s="242">
        <f t="shared" si="151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4"/>
        <v/>
      </c>
      <c r="D1089" s="5">
        <f>'RAW MONTHLY'!E1089</f>
        <v>0</v>
      </c>
      <c r="E1089" s="5" t="b">
        <f t="shared" si="152"/>
        <v>0</v>
      </c>
      <c r="F1089" s="37"/>
      <c r="G1089" s="37"/>
      <c r="H1089" s="17">
        <f t="shared" si="145"/>
        <v>0</v>
      </c>
      <c r="I1089" s="7">
        <f>'RAW MONTHLY'!H1089</f>
        <v>0</v>
      </c>
      <c r="J1089" s="8">
        <f>'RAW MONTHLY'!I1089</f>
        <v>0</v>
      </c>
      <c r="K1089" s="235">
        <f t="shared" si="146"/>
        <v>0</v>
      </c>
      <c r="L1089" s="16">
        <f t="shared" si="147"/>
        <v>0</v>
      </c>
      <c r="M1089" s="16">
        <f t="shared" si="148"/>
        <v>0</v>
      </c>
      <c r="N1089" s="236" t="str">
        <f t="shared" si="149"/>
        <v>0</v>
      </c>
      <c r="O1089" s="16">
        <f>'RAW MONTHLY'!K1089</f>
        <v>0</v>
      </c>
      <c r="P1089" s="16" t="str">
        <f t="shared" si="150"/>
        <v>1</v>
      </c>
      <c r="Q1089" s="241">
        <f>'RAW MONTHLY'!L1089</f>
        <v>0</v>
      </c>
      <c r="R1089" s="37"/>
      <c r="S1089" s="242">
        <f t="shared" si="151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4"/>
        <v/>
      </c>
      <c r="D1090" s="5">
        <f>'RAW MONTHLY'!E1090</f>
        <v>0</v>
      </c>
      <c r="E1090" s="5" t="b">
        <f t="shared" si="152"/>
        <v>0</v>
      </c>
      <c r="F1090" s="37"/>
      <c r="G1090" s="37"/>
      <c r="H1090" s="17">
        <f t="shared" si="145"/>
        <v>0</v>
      </c>
      <c r="I1090" s="7">
        <f>'RAW MONTHLY'!H1090</f>
        <v>0</v>
      </c>
      <c r="J1090" s="8">
        <f>'RAW MONTHLY'!I1090</f>
        <v>0</v>
      </c>
      <c r="K1090" s="235">
        <f t="shared" si="146"/>
        <v>0</v>
      </c>
      <c r="L1090" s="16">
        <f t="shared" si="147"/>
        <v>0</v>
      </c>
      <c r="M1090" s="16">
        <f t="shared" si="148"/>
        <v>0</v>
      </c>
      <c r="N1090" s="236" t="str">
        <f t="shared" si="149"/>
        <v>0</v>
      </c>
      <c r="O1090" s="16">
        <f>'RAW MONTHLY'!K1090</f>
        <v>0</v>
      </c>
      <c r="P1090" s="16" t="str">
        <f t="shared" si="150"/>
        <v>1</v>
      </c>
      <c r="Q1090" s="241">
        <f>'RAW MONTHLY'!L1090</f>
        <v>0</v>
      </c>
      <c r="R1090" s="37"/>
      <c r="S1090" s="242">
        <f t="shared" si="151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4"/>
        <v/>
      </c>
      <c r="D1091" s="5">
        <f>'RAW MONTHLY'!E1091</f>
        <v>0</v>
      </c>
      <c r="E1091" s="5" t="b">
        <f t="shared" si="152"/>
        <v>0</v>
      </c>
      <c r="F1091" s="37"/>
      <c r="G1091" s="37"/>
      <c r="H1091" s="17">
        <f t="shared" si="145"/>
        <v>0</v>
      </c>
      <c r="I1091" s="7">
        <f>'RAW MONTHLY'!H1091</f>
        <v>0</v>
      </c>
      <c r="J1091" s="8">
        <f>'RAW MONTHLY'!I1091</f>
        <v>0</v>
      </c>
      <c r="K1091" s="235">
        <f t="shared" si="146"/>
        <v>0</v>
      </c>
      <c r="L1091" s="16">
        <f t="shared" si="147"/>
        <v>0</v>
      </c>
      <c r="M1091" s="16">
        <f t="shared" si="148"/>
        <v>0</v>
      </c>
      <c r="N1091" s="236" t="str">
        <f t="shared" si="149"/>
        <v>0</v>
      </c>
      <c r="O1091" s="16">
        <f>'RAW MONTHLY'!K1091</f>
        <v>0</v>
      </c>
      <c r="P1091" s="16" t="str">
        <f t="shared" si="150"/>
        <v>1</v>
      </c>
      <c r="Q1091" s="241">
        <f>'RAW MONTHLY'!L1091</f>
        <v>0</v>
      </c>
      <c r="R1091" s="37"/>
      <c r="S1091" s="242">
        <f t="shared" si="151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4"/>
        <v/>
      </c>
      <c r="D1092" s="5">
        <f>'RAW MONTHLY'!E1092</f>
        <v>0</v>
      </c>
      <c r="E1092" s="5" t="b">
        <f t="shared" si="152"/>
        <v>0</v>
      </c>
      <c r="F1092" s="37"/>
      <c r="G1092" s="37"/>
      <c r="H1092" s="17">
        <f t="shared" si="145"/>
        <v>0</v>
      </c>
      <c r="I1092" s="7">
        <f>'RAW MONTHLY'!H1092</f>
        <v>0</v>
      </c>
      <c r="J1092" s="8">
        <f>'RAW MONTHLY'!I1092</f>
        <v>0</v>
      </c>
      <c r="K1092" s="235">
        <f t="shared" si="146"/>
        <v>0</v>
      </c>
      <c r="L1092" s="16">
        <f t="shared" si="147"/>
        <v>0</v>
      </c>
      <c r="M1092" s="16">
        <f t="shared" si="148"/>
        <v>0</v>
      </c>
      <c r="N1092" s="236" t="str">
        <f t="shared" si="149"/>
        <v>0</v>
      </c>
      <c r="O1092" s="16">
        <f>'RAW MONTHLY'!K1092</f>
        <v>0</v>
      </c>
      <c r="P1092" s="16" t="str">
        <f t="shared" si="150"/>
        <v>1</v>
      </c>
      <c r="Q1092" s="241">
        <f>'RAW MONTHLY'!L1092</f>
        <v>0</v>
      </c>
      <c r="R1092" s="37"/>
      <c r="S1092" s="242">
        <f t="shared" si="151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4"/>
        <v/>
      </c>
      <c r="D1093" s="5">
        <f>'RAW MONTHLY'!E1093</f>
        <v>0</v>
      </c>
      <c r="E1093" s="5" t="b">
        <f t="shared" si="152"/>
        <v>0</v>
      </c>
      <c r="F1093" s="37"/>
      <c r="G1093" s="37"/>
      <c r="H1093" s="17">
        <f t="shared" si="145"/>
        <v>0</v>
      </c>
      <c r="I1093" s="7">
        <f>'RAW MONTHLY'!H1093</f>
        <v>0</v>
      </c>
      <c r="J1093" s="8">
        <f>'RAW MONTHLY'!I1093</f>
        <v>0</v>
      </c>
      <c r="K1093" s="235">
        <f t="shared" si="146"/>
        <v>0</v>
      </c>
      <c r="L1093" s="16">
        <f t="shared" si="147"/>
        <v>0</v>
      </c>
      <c r="M1093" s="16">
        <f t="shared" si="148"/>
        <v>0</v>
      </c>
      <c r="N1093" s="236" t="str">
        <f t="shared" si="149"/>
        <v>0</v>
      </c>
      <c r="O1093" s="16">
        <f>'RAW MONTHLY'!K1093</f>
        <v>0</v>
      </c>
      <c r="P1093" s="16" t="str">
        <f t="shared" si="150"/>
        <v>1</v>
      </c>
      <c r="Q1093" s="241">
        <f>'RAW MONTHLY'!L1093</f>
        <v>0</v>
      </c>
      <c r="R1093" s="37"/>
      <c r="S1093" s="242">
        <f t="shared" si="151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3">IF(H1094&gt;=0.0001,"1","")</f>
        <v/>
      </c>
      <c r="D1094" s="5">
        <f>'RAW MONTHLY'!E1094</f>
        <v>0</v>
      </c>
      <c r="E1094" s="5" t="b">
        <f t="shared" si="152"/>
        <v>0</v>
      </c>
      <c r="F1094" s="37"/>
      <c r="G1094" s="37"/>
      <c r="H1094" s="17">
        <f t="shared" ref="H1094:H1157" si="154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5">J1094</f>
        <v>0</v>
      </c>
      <c r="L1094" s="16">
        <f t="shared" ref="L1094:L1157" si="156">TEXT(J1094-I1094,"h:mm")*24</f>
        <v>0</v>
      </c>
      <c r="M1094" s="16">
        <f t="shared" ref="M1094:M1157" si="157">N1094*1</f>
        <v>0</v>
      </c>
      <c r="N1094" s="236" t="str">
        <f t="shared" ref="N1094:N1157" si="158">SUBSTITUTE(O1094,"MW","")</f>
        <v>0</v>
      </c>
      <c r="O1094" s="16">
        <f>'RAW MONTHLY'!K1094</f>
        <v>0</v>
      </c>
      <c r="P1094" s="16" t="str">
        <f t="shared" ref="P1094:P1157" si="159">IF(K1094&gt;=0.99,"0","1")</f>
        <v>1</v>
      </c>
      <c r="Q1094" s="241">
        <f>'RAW MONTHLY'!L1094</f>
        <v>0</v>
      </c>
      <c r="R1094" s="37"/>
      <c r="S1094" s="242">
        <f t="shared" ref="S1094:S1157" si="160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3"/>
        <v/>
      </c>
      <c r="D1095" s="5">
        <f>'RAW MONTHLY'!E1095</f>
        <v>0</v>
      </c>
      <c r="E1095" s="5" t="b">
        <f t="shared" ref="E1095:E1158" si="161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E/F","EDC",IF(D1095="TCN/L/S","L/S"))))))))))))))))))))))</f>
        <v>0</v>
      </c>
      <c r="F1095" s="37"/>
      <c r="G1095" s="37"/>
      <c r="H1095" s="17">
        <f t="shared" si="154"/>
        <v>0</v>
      </c>
      <c r="I1095" s="7">
        <f>'RAW MONTHLY'!H1095</f>
        <v>0</v>
      </c>
      <c r="J1095" s="8">
        <f>'RAW MONTHLY'!I1095</f>
        <v>0</v>
      </c>
      <c r="K1095" s="235">
        <f t="shared" si="155"/>
        <v>0</v>
      </c>
      <c r="L1095" s="16">
        <f t="shared" si="156"/>
        <v>0</v>
      </c>
      <c r="M1095" s="16">
        <f t="shared" si="157"/>
        <v>0</v>
      </c>
      <c r="N1095" s="236" t="str">
        <f t="shared" si="158"/>
        <v>0</v>
      </c>
      <c r="O1095" s="16">
        <f>'RAW MONTHLY'!K1095</f>
        <v>0</v>
      </c>
      <c r="P1095" s="16" t="str">
        <f t="shared" si="159"/>
        <v>1</v>
      </c>
      <c r="Q1095" s="241">
        <f>'RAW MONTHLY'!L1095</f>
        <v>0</v>
      </c>
      <c r="R1095" s="37"/>
      <c r="S1095" s="242">
        <f t="shared" si="160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3"/>
        <v/>
      </c>
      <c r="D1096" s="5">
        <f>'RAW MONTHLY'!E1096</f>
        <v>0</v>
      </c>
      <c r="E1096" s="5" t="b">
        <f t="shared" si="161"/>
        <v>0</v>
      </c>
      <c r="F1096" s="37"/>
      <c r="G1096" s="37"/>
      <c r="H1096" s="17">
        <f t="shared" si="154"/>
        <v>0</v>
      </c>
      <c r="I1096" s="7">
        <f>'RAW MONTHLY'!H1096</f>
        <v>0</v>
      </c>
      <c r="J1096" s="8">
        <f>'RAW MONTHLY'!I1096</f>
        <v>0</v>
      </c>
      <c r="K1096" s="235">
        <f t="shared" si="155"/>
        <v>0</v>
      </c>
      <c r="L1096" s="16">
        <f t="shared" si="156"/>
        <v>0</v>
      </c>
      <c r="M1096" s="16">
        <f t="shared" si="157"/>
        <v>0</v>
      </c>
      <c r="N1096" s="236" t="str">
        <f t="shared" si="158"/>
        <v>0</v>
      </c>
      <c r="O1096" s="16">
        <f>'RAW MONTHLY'!K1096</f>
        <v>0</v>
      </c>
      <c r="P1096" s="16" t="str">
        <f t="shared" si="159"/>
        <v>1</v>
      </c>
      <c r="Q1096" s="241">
        <f>'RAW MONTHLY'!L1096</f>
        <v>0</v>
      </c>
      <c r="R1096" s="37"/>
      <c r="S1096" s="242">
        <f t="shared" si="160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3"/>
        <v/>
      </c>
      <c r="D1097" s="5">
        <f>'RAW MONTHLY'!E1097</f>
        <v>0</v>
      </c>
      <c r="E1097" s="5" t="b">
        <f t="shared" si="161"/>
        <v>0</v>
      </c>
      <c r="F1097" s="37"/>
      <c r="G1097" s="37"/>
      <c r="H1097" s="17">
        <f t="shared" si="154"/>
        <v>0</v>
      </c>
      <c r="I1097" s="7">
        <f>'RAW MONTHLY'!H1097</f>
        <v>0</v>
      </c>
      <c r="J1097" s="8">
        <f>'RAW MONTHLY'!I1097</f>
        <v>0</v>
      </c>
      <c r="K1097" s="235">
        <f t="shared" si="155"/>
        <v>0</v>
      </c>
      <c r="L1097" s="16">
        <f t="shared" si="156"/>
        <v>0</v>
      </c>
      <c r="M1097" s="16">
        <f t="shared" si="157"/>
        <v>0</v>
      </c>
      <c r="N1097" s="236" t="str">
        <f t="shared" si="158"/>
        <v>0</v>
      </c>
      <c r="O1097" s="16">
        <f>'RAW MONTHLY'!K1097</f>
        <v>0</v>
      </c>
      <c r="P1097" s="16" t="str">
        <f t="shared" si="159"/>
        <v>1</v>
      </c>
      <c r="Q1097" s="241">
        <f>'RAW MONTHLY'!L1097</f>
        <v>0</v>
      </c>
      <c r="R1097" s="37"/>
      <c r="S1097" s="242">
        <f t="shared" si="160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3"/>
        <v/>
      </c>
      <c r="D1098" s="5">
        <f>'RAW MONTHLY'!E1098</f>
        <v>0</v>
      </c>
      <c r="E1098" s="5" t="b">
        <f t="shared" si="161"/>
        <v>0</v>
      </c>
      <c r="F1098" s="37"/>
      <c r="G1098" s="37"/>
      <c r="H1098" s="17">
        <f t="shared" si="154"/>
        <v>0</v>
      </c>
      <c r="I1098" s="7">
        <f>'RAW MONTHLY'!H1098</f>
        <v>0</v>
      </c>
      <c r="J1098" s="8">
        <f>'RAW MONTHLY'!I1098</f>
        <v>0</v>
      </c>
      <c r="K1098" s="235">
        <f t="shared" si="155"/>
        <v>0</v>
      </c>
      <c r="L1098" s="16">
        <f t="shared" si="156"/>
        <v>0</v>
      </c>
      <c r="M1098" s="16">
        <f t="shared" si="157"/>
        <v>0</v>
      </c>
      <c r="N1098" s="236" t="str">
        <f t="shared" si="158"/>
        <v>0</v>
      </c>
      <c r="O1098" s="16">
        <f>'RAW MONTHLY'!K1098</f>
        <v>0</v>
      </c>
      <c r="P1098" s="16" t="str">
        <f t="shared" si="159"/>
        <v>1</v>
      </c>
      <c r="Q1098" s="241">
        <f>'RAW MONTHLY'!L1098</f>
        <v>0</v>
      </c>
      <c r="R1098" s="37"/>
      <c r="S1098" s="242">
        <f t="shared" si="160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3"/>
        <v/>
      </c>
      <c r="D1099" s="5">
        <f>'RAW MONTHLY'!E1099</f>
        <v>0</v>
      </c>
      <c r="E1099" s="5" t="b">
        <f t="shared" si="161"/>
        <v>0</v>
      </c>
      <c r="F1099" s="37"/>
      <c r="G1099" s="37"/>
      <c r="H1099" s="17">
        <f t="shared" si="154"/>
        <v>0</v>
      </c>
      <c r="I1099" s="7">
        <f>'RAW MONTHLY'!H1099</f>
        <v>0</v>
      </c>
      <c r="J1099" s="8">
        <f>'RAW MONTHLY'!I1099</f>
        <v>0</v>
      </c>
      <c r="K1099" s="235">
        <f t="shared" si="155"/>
        <v>0</v>
      </c>
      <c r="L1099" s="16">
        <f t="shared" si="156"/>
        <v>0</v>
      </c>
      <c r="M1099" s="16">
        <f t="shared" si="157"/>
        <v>0</v>
      </c>
      <c r="N1099" s="236" t="str">
        <f t="shared" si="158"/>
        <v>0</v>
      </c>
      <c r="O1099" s="16">
        <f>'RAW MONTHLY'!K1099</f>
        <v>0</v>
      </c>
      <c r="P1099" s="16" t="str">
        <f t="shared" si="159"/>
        <v>1</v>
      </c>
      <c r="Q1099" s="241">
        <f>'RAW MONTHLY'!L1099</f>
        <v>0</v>
      </c>
      <c r="R1099" s="37"/>
      <c r="S1099" s="242">
        <f t="shared" si="160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3"/>
        <v/>
      </c>
      <c r="D1100" s="5">
        <f>'RAW MONTHLY'!E1100</f>
        <v>0</v>
      </c>
      <c r="E1100" s="5" t="b">
        <f t="shared" si="161"/>
        <v>0</v>
      </c>
      <c r="F1100" s="37"/>
      <c r="G1100" s="37"/>
      <c r="H1100" s="17">
        <f t="shared" si="154"/>
        <v>0</v>
      </c>
      <c r="I1100" s="7">
        <f>'RAW MONTHLY'!H1100</f>
        <v>0</v>
      </c>
      <c r="J1100" s="8">
        <f>'RAW MONTHLY'!I1100</f>
        <v>0</v>
      </c>
      <c r="K1100" s="235">
        <f t="shared" si="155"/>
        <v>0</v>
      </c>
      <c r="L1100" s="16">
        <f t="shared" si="156"/>
        <v>0</v>
      </c>
      <c r="M1100" s="16">
        <f t="shared" si="157"/>
        <v>0</v>
      </c>
      <c r="N1100" s="236" t="str">
        <f t="shared" si="158"/>
        <v>0</v>
      </c>
      <c r="O1100" s="16">
        <f>'RAW MONTHLY'!K1100</f>
        <v>0</v>
      </c>
      <c r="P1100" s="16" t="str">
        <f t="shared" si="159"/>
        <v>1</v>
      </c>
      <c r="Q1100" s="241">
        <f>'RAW MONTHLY'!L1100</f>
        <v>0</v>
      </c>
      <c r="R1100" s="37"/>
      <c r="S1100" s="242">
        <f t="shared" si="160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3"/>
        <v/>
      </c>
      <c r="D1101" s="5">
        <f>'RAW MONTHLY'!E1101</f>
        <v>0</v>
      </c>
      <c r="E1101" s="5" t="b">
        <f t="shared" si="161"/>
        <v>0</v>
      </c>
      <c r="F1101" s="37"/>
      <c r="G1101" s="37"/>
      <c r="H1101" s="17">
        <f t="shared" si="154"/>
        <v>0</v>
      </c>
      <c r="I1101" s="7">
        <f>'RAW MONTHLY'!H1101</f>
        <v>0</v>
      </c>
      <c r="J1101" s="8">
        <f>'RAW MONTHLY'!I1101</f>
        <v>0</v>
      </c>
      <c r="K1101" s="235">
        <f t="shared" si="155"/>
        <v>0</v>
      </c>
      <c r="L1101" s="16">
        <f t="shared" si="156"/>
        <v>0</v>
      </c>
      <c r="M1101" s="16">
        <f t="shared" si="157"/>
        <v>0</v>
      </c>
      <c r="N1101" s="236" t="str">
        <f t="shared" si="158"/>
        <v>0</v>
      </c>
      <c r="O1101" s="16">
        <f>'RAW MONTHLY'!K1101</f>
        <v>0</v>
      </c>
      <c r="P1101" s="16" t="str">
        <f t="shared" si="159"/>
        <v>1</v>
      </c>
      <c r="Q1101" s="241">
        <f>'RAW MONTHLY'!L1101</f>
        <v>0</v>
      </c>
      <c r="R1101" s="37"/>
      <c r="S1101" s="242">
        <f t="shared" si="160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3"/>
        <v/>
      </c>
      <c r="D1102" s="5">
        <f>'RAW MONTHLY'!E1102</f>
        <v>0</v>
      </c>
      <c r="E1102" s="5" t="b">
        <f t="shared" si="161"/>
        <v>0</v>
      </c>
      <c r="F1102" s="37"/>
      <c r="G1102" s="37"/>
      <c r="H1102" s="17">
        <f t="shared" si="154"/>
        <v>0</v>
      </c>
      <c r="I1102" s="7">
        <f>'RAW MONTHLY'!H1102</f>
        <v>0</v>
      </c>
      <c r="J1102" s="8">
        <f>'RAW MONTHLY'!I1102</f>
        <v>0</v>
      </c>
      <c r="K1102" s="235">
        <f t="shared" si="155"/>
        <v>0</v>
      </c>
      <c r="L1102" s="16">
        <f t="shared" si="156"/>
        <v>0</v>
      </c>
      <c r="M1102" s="16">
        <f t="shared" si="157"/>
        <v>0</v>
      </c>
      <c r="N1102" s="236" t="str">
        <f t="shared" si="158"/>
        <v>0</v>
      </c>
      <c r="O1102" s="16">
        <f>'RAW MONTHLY'!K1102</f>
        <v>0</v>
      </c>
      <c r="P1102" s="16" t="str">
        <f t="shared" si="159"/>
        <v>1</v>
      </c>
      <c r="Q1102" s="241">
        <f>'RAW MONTHLY'!L1102</f>
        <v>0</v>
      </c>
      <c r="R1102" s="37"/>
      <c r="S1102" s="242">
        <f t="shared" si="160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3"/>
        <v/>
      </c>
      <c r="D1103" s="5">
        <f>'RAW MONTHLY'!E1103</f>
        <v>0</v>
      </c>
      <c r="E1103" s="5" t="b">
        <f t="shared" si="161"/>
        <v>0</v>
      </c>
      <c r="F1103" s="37"/>
      <c r="G1103" s="37"/>
      <c r="H1103" s="17">
        <f t="shared" si="154"/>
        <v>0</v>
      </c>
      <c r="I1103" s="7">
        <f>'RAW MONTHLY'!H1103</f>
        <v>0</v>
      </c>
      <c r="J1103" s="8">
        <f>'RAW MONTHLY'!I1103</f>
        <v>0</v>
      </c>
      <c r="K1103" s="235">
        <f t="shared" si="155"/>
        <v>0</v>
      </c>
      <c r="L1103" s="16">
        <f t="shared" si="156"/>
        <v>0</v>
      </c>
      <c r="M1103" s="16">
        <f t="shared" si="157"/>
        <v>0</v>
      </c>
      <c r="N1103" s="236" t="str">
        <f t="shared" si="158"/>
        <v>0</v>
      </c>
      <c r="O1103" s="16">
        <f>'RAW MONTHLY'!K1103</f>
        <v>0</v>
      </c>
      <c r="P1103" s="16" t="str">
        <f t="shared" si="159"/>
        <v>1</v>
      </c>
      <c r="Q1103" s="241">
        <f>'RAW MONTHLY'!L1103</f>
        <v>0</v>
      </c>
      <c r="R1103" s="37"/>
      <c r="S1103" s="242">
        <f t="shared" si="160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3"/>
        <v/>
      </c>
      <c r="D1104" s="5">
        <f>'RAW MONTHLY'!E1104</f>
        <v>0</v>
      </c>
      <c r="E1104" s="5" t="b">
        <f t="shared" si="161"/>
        <v>0</v>
      </c>
      <c r="F1104" s="37"/>
      <c r="G1104" s="37"/>
      <c r="H1104" s="17">
        <f t="shared" si="154"/>
        <v>0</v>
      </c>
      <c r="I1104" s="7">
        <f>'RAW MONTHLY'!H1104</f>
        <v>0</v>
      </c>
      <c r="J1104" s="8">
        <f>'RAW MONTHLY'!I1104</f>
        <v>0</v>
      </c>
      <c r="K1104" s="235">
        <f t="shared" si="155"/>
        <v>0</v>
      </c>
      <c r="L1104" s="16">
        <f t="shared" si="156"/>
        <v>0</v>
      </c>
      <c r="M1104" s="16">
        <f t="shared" si="157"/>
        <v>0</v>
      </c>
      <c r="N1104" s="236" t="str">
        <f t="shared" si="158"/>
        <v>0</v>
      </c>
      <c r="O1104" s="16">
        <f>'RAW MONTHLY'!K1104</f>
        <v>0</v>
      </c>
      <c r="P1104" s="16" t="str">
        <f t="shared" si="159"/>
        <v>1</v>
      </c>
      <c r="Q1104" s="241">
        <f>'RAW MONTHLY'!L1104</f>
        <v>0</v>
      </c>
      <c r="R1104" s="37"/>
      <c r="S1104" s="242">
        <f t="shared" si="160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3"/>
        <v/>
      </c>
      <c r="D1105" s="5">
        <f>'RAW MONTHLY'!E1105</f>
        <v>0</v>
      </c>
      <c r="E1105" s="5" t="b">
        <f t="shared" si="161"/>
        <v>0</v>
      </c>
      <c r="F1105" s="37"/>
      <c r="G1105" s="37"/>
      <c r="H1105" s="17">
        <f t="shared" si="154"/>
        <v>0</v>
      </c>
      <c r="I1105" s="7">
        <f>'RAW MONTHLY'!H1105</f>
        <v>0</v>
      </c>
      <c r="J1105" s="8">
        <f>'RAW MONTHLY'!I1105</f>
        <v>0</v>
      </c>
      <c r="K1105" s="235">
        <f t="shared" si="155"/>
        <v>0</v>
      </c>
      <c r="L1105" s="16">
        <f t="shared" si="156"/>
        <v>0</v>
      </c>
      <c r="M1105" s="16">
        <f t="shared" si="157"/>
        <v>0</v>
      </c>
      <c r="N1105" s="236" t="str">
        <f t="shared" si="158"/>
        <v>0</v>
      </c>
      <c r="O1105" s="16">
        <f>'RAW MONTHLY'!K1105</f>
        <v>0</v>
      </c>
      <c r="P1105" s="16" t="str">
        <f t="shared" si="159"/>
        <v>1</v>
      </c>
      <c r="Q1105" s="241">
        <f>'RAW MONTHLY'!L1105</f>
        <v>0</v>
      </c>
      <c r="R1105" s="37"/>
      <c r="S1105" s="242">
        <f t="shared" si="160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3"/>
        <v/>
      </c>
      <c r="D1106" s="5">
        <f>'RAW MONTHLY'!E1106</f>
        <v>0</v>
      </c>
      <c r="E1106" s="5" t="b">
        <f t="shared" si="161"/>
        <v>0</v>
      </c>
      <c r="F1106" s="37"/>
      <c r="G1106" s="37"/>
      <c r="H1106" s="17">
        <f t="shared" si="154"/>
        <v>0</v>
      </c>
      <c r="I1106" s="7">
        <f>'RAW MONTHLY'!H1106</f>
        <v>0</v>
      </c>
      <c r="J1106" s="8">
        <f>'RAW MONTHLY'!I1106</f>
        <v>0</v>
      </c>
      <c r="K1106" s="235">
        <f t="shared" si="155"/>
        <v>0</v>
      </c>
      <c r="L1106" s="16">
        <f t="shared" si="156"/>
        <v>0</v>
      </c>
      <c r="M1106" s="16">
        <f t="shared" si="157"/>
        <v>0</v>
      </c>
      <c r="N1106" s="236" t="str">
        <f t="shared" si="158"/>
        <v>0</v>
      </c>
      <c r="O1106" s="16">
        <f>'RAW MONTHLY'!K1106</f>
        <v>0</v>
      </c>
      <c r="P1106" s="16" t="str">
        <f t="shared" si="159"/>
        <v>1</v>
      </c>
      <c r="Q1106" s="241">
        <f>'RAW MONTHLY'!L1106</f>
        <v>0</v>
      </c>
      <c r="R1106" s="37"/>
      <c r="S1106" s="242">
        <f t="shared" si="160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3"/>
        <v/>
      </c>
      <c r="D1107" s="5">
        <f>'RAW MONTHLY'!E1107</f>
        <v>0</v>
      </c>
      <c r="E1107" s="5" t="b">
        <f t="shared" si="161"/>
        <v>0</v>
      </c>
      <c r="F1107" s="37"/>
      <c r="G1107" s="37"/>
      <c r="H1107" s="17">
        <f t="shared" si="154"/>
        <v>0</v>
      </c>
      <c r="I1107" s="7">
        <f>'RAW MONTHLY'!H1107</f>
        <v>0</v>
      </c>
      <c r="J1107" s="8">
        <f>'RAW MONTHLY'!I1107</f>
        <v>0</v>
      </c>
      <c r="K1107" s="235">
        <f t="shared" si="155"/>
        <v>0</v>
      </c>
      <c r="L1107" s="16">
        <f t="shared" si="156"/>
        <v>0</v>
      </c>
      <c r="M1107" s="16">
        <f t="shared" si="157"/>
        <v>0</v>
      </c>
      <c r="N1107" s="236" t="str">
        <f t="shared" si="158"/>
        <v>0</v>
      </c>
      <c r="O1107" s="16">
        <f>'RAW MONTHLY'!K1107</f>
        <v>0</v>
      </c>
      <c r="P1107" s="16" t="str">
        <f t="shared" si="159"/>
        <v>1</v>
      </c>
      <c r="Q1107" s="241">
        <f>'RAW MONTHLY'!L1107</f>
        <v>0</v>
      </c>
      <c r="R1107" s="37"/>
      <c r="S1107" s="242">
        <f t="shared" si="160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3"/>
        <v/>
      </c>
      <c r="D1108" s="5">
        <f>'RAW MONTHLY'!E1108</f>
        <v>0</v>
      </c>
      <c r="E1108" s="5" t="b">
        <f t="shared" si="161"/>
        <v>0</v>
      </c>
      <c r="F1108" s="37"/>
      <c r="G1108" s="37"/>
      <c r="H1108" s="17">
        <f t="shared" si="154"/>
        <v>0</v>
      </c>
      <c r="I1108" s="7">
        <f>'RAW MONTHLY'!H1108</f>
        <v>0</v>
      </c>
      <c r="J1108" s="8">
        <f>'RAW MONTHLY'!I1108</f>
        <v>0</v>
      </c>
      <c r="K1108" s="235">
        <f t="shared" si="155"/>
        <v>0</v>
      </c>
      <c r="L1108" s="16">
        <f t="shared" si="156"/>
        <v>0</v>
      </c>
      <c r="M1108" s="16">
        <f t="shared" si="157"/>
        <v>0</v>
      </c>
      <c r="N1108" s="236" t="str">
        <f t="shared" si="158"/>
        <v>0</v>
      </c>
      <c r="O1108" s="16">
        <f>'RAW MONTHLY'!K1108</f>
        <v>0</v>
      </c>
      <c r="P1108" s="16" t="str">
        <f t="shared" si="159"/>
        <v>1</v>
      </c>
      <c r="Q1108" s="241">
        <f>'RAW MONTHLY'!L1108</f>
        <v>0</v>
      </c>
      <c r="R1108" s="37"/>
      <c r="S1108" s="242">
        <f t="shared" si="160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3"/>
        <v/>
      </c>
      <c r="D1109" s="5">
        <f>'RAW MONTHLY'!E1109</f>
        <v>0</v>
      </c>
      <c r="E1109" s="5" t="b">
        <f t="shared" si="161"/>
        <v>0</v>
      </c>
      <c r="F1109" s="37"/>
      <c r="G1109" s="37"/>
      <c r="H1109" s="17">
        <f t="shared" si="154"/>
        <v>0</v>
      </c>
      <c r="I1109" s="7">
        <f>'RAW MONTHLY'!H1109</f>
        <v>0</v>
      </c>
      <c r="J1109" s="8">
        <f>'RAW MONTHLY'!I1109</f>
        <v>0</v>
      </c>
      <c r="K1109" s="235">
        <f t="shared" si="155"/>
        <v>0</v>
      </c>
      <c r="L1109" s="16">
        <f t="shared" si="156"/>
        <v>0</v>
      </c>
      <c r="M1109" s="16">
        <f t="shared" si="157"/>
        <v>0</v>
      </c>
      <c r="N1109" s="236" t="str">
        <f t="shared" si="158"/>
        <v>0</v>
      </c>
      <c r="O1109" s="16">
        <f>'RAW MONTHLY'!K1109</f>
        <v>0</v>
      </c>
      <c r="P1109" s="16" t="str">
        <f t="shared" si="159"/>
        <v>1</v>
      </c>
      <c r="Q1109" s="241">
        <f>'RAW MONTHLY'!L1109</f>
        <v>0</v>
      </c>
      <c r="R1109" s="37"/>
      <c r="S1109" s="242">
        <f t="shared" si="160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3"/>
        <v/>
      </c>
      <c r="D1110" s="5">
        <f>'RAW MONTHLY'!E1110</f>
        <v>0</v>
      </c>
      <c r="E1110" s="5" t="b">
        <f t="shared" si="161"/>
        <v>0</v>
      </c>
      <c r="F1110" s="37"/>
      <c r="G1110" s="37"/>
      <c r="H1110" s="17">
        <f t="shared" si="154"/>
        <v>0</v>
      </c>
      <c r="I1110" s="7">
        <f>'RAW MONTHLY'!H1110</f>
        <v>0</v>
      </c>
      <c r="J1110" s="8">
        <f>'RAW MONTHLY'!I1110</f>
        <v>0</v>
      </c>
      <c r="K1110" s="235">
        <f t="shared" si="155"/>
        <v>0</v>
      </c>
      <c r="L1110" s="16">
        <f t="shared" si="156"/>
        <v>0</v>
      </c>
      <c r="M1110" s="16">
        <f t="shared" si="157"/>
        <v>0</v>
      </c>
      <c r="N1110" s="236" t="str">
        <f t="shared" si="158"/>
        <v>0</v>
      </c>
      <c r="O1110" s="16">
        <f>'RAW MONTHLY'!K1110</f>
        <v>0</v>
      </c>
      <c r="P1110" s="16" t="str">
        <f t="shared" si="159"/>
        <v>1</v>
      </c>
      <c r="Q1110" s="241">
        <f>'RAW MONTHLY'!L1110</f>
        <v>0</v>
      </c>
      <c r="R1110" s="37"/>
      <c r="S1110" s="242">
        <f t="shared" si="160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3"/>
        <v/>
      </c>
      <c r="D1111" s="5">
        <f>'RAW MONTHLY'!E1111</f>
        <v>0</v>
      </c>
      <c r="E1111" s="5" t="b">
        <f t="shared" si="161"/>
        <v>0</v>
      </c>
      <c r="F1111" s="37"/>
      <c r="G1111" s="37"/>
      <c r="H1111" s="17">
        <f t="shared" si="154"/>
        <v>0</v>
      </c>
      <c r="I1111" s="7">
        <f>'RAW MONTHLY'!H1111</f>
        <v>0</v>
      </c>
      <c r="J1111" s="8">
        <f>'RAW MONTHLY'!I1111</f>
        <v>0</v>
      </c>
      <c r="K1111" s="235">
        <f t="shared" si="155"/>
        <v>0</v>
      </c>
      <c r="L1111" s="16">
        <f t="shared" si="156"/>
        <v>0</v>
      </c>
      <c r="M1111" s="16">
        <f t="shared" si="157"/>
        <v>0</v>
      </c>
      <c r="N1111" s="236" t="str">
        <f t="shared" si="158"/>
        <v>0</v>
      </c>
      <c r="O1111" s="16">
        <f>'RAW MONTHLY'!K1111</f>
        <v>0</v>
      </c>
      <c r="P1111" s="16" t="str">
        <f t="shared" si="159"/>
        <v>1</v>
      </c>
      <c r="Q1111" s="241">
        <f>'RAW MONTHLY'!L1111</f>
        <v>0</v>
      </c>
      <c r="R1111" s="37"/>
      <c r="S1111" s="242">
        <f t="shared" si="160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3"/>
        <v/>
      </c>
      <c r="D1112" s="5">
        <f>'RAW MONTHLY'!E1112</f>
        <v>0</v>
      </c>
      <c r="E1112" s="5" t="b">
        <f t="shared" si="161"/>
        <v>0</v>
      </c>
      <c r="F1112" s="37"/>
      <c r="G1112" s="37"/>
      <c r="H1112" s="17">
        <f t="shared" si="154"/>
        <v>0</v>
      </c>
      <c r="I1112" s="7">
        <f>'RAW MONTHLY'!H1112</f>
        <v>0</v>
      </c>
      <c r="J1112" s="8">
        <f>'RAW MONTHLY'!I1112</f>
        <v>0</v>
      </c>
      <c r="K1112" s="235">
        <f t="shared" si="155"/>
        <v>0</v>
      </c>
      <c r="L1112" s="16">
        <f t="shared" si="156"/>
        <v>0</v>
      </c>
      <c r="M1112" s="16">
        <f t="shared" si="157"/>
        <v>0</v>
      </c>
      <c r="N1112" s="236" t="str">
        <f t="shared" si="158"/>
        <v>0</v>
      </c>
      <c r="O1112" s="16">
        <f>'RAW MONTHLY'!K1112</f>
        <v>0</v>
      </c>
      <c r="P1112" s="16" t="str">
        <f t="shared" si="159"/>
        <v>1</v>
      </c>
      <c r="Q1112" s="241">
        <f>'RAW MONTHLY'!L1112</f>
        <v>0</v>
      </c>
      <c r="R1112" s="37"/>
      <c r="S1112" s="242">
        <f t="shared" si="160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3"/>
        <v/>
      </c>
      <c r="D1113" s="5">
        <f>'RAW MONTHLY'!E1113</f>
        <v>0</v>
      </c>
      <c r="E1113" s="5" t="b">
        <f t="shared" si="161"/>
        <v>0</v>
      </c>
      <c r="F1113" s="37"/>
      <c r="G1113" s="37"/>
      <c r="H1113" s="17">
        <f t="shared" si="154"/>
        <v>0</v>
      </c>
      <c r="I1113" s="7">
        <f>'RAW MONTHLY'!H1113</f>
        <v>0</v>
      </c>
      <c r="J1113" s="8">
        <f>'RAW MONTHLY'!I1113</f>
        <v>0</v>
      </c>
      <c r="K1113" s="235">
        <f t="shared" si="155"/>
        <v>0</v>
      </c>
      <c r="L1113" s="16">
        <f t="shared" si="156"/>
        <v>0</v>
      </c>
      <c r="M1113" s="16">
        <f t="shared" si="157"/>
        <v>0</v>
      </c>
      <c r="N1113" s="236" t="str">
        <f t="shared" si="158"/>
        <v>0</v>
      </c>
      <c r="O1113" s="16">
        <f>'RAW MONTHLY'!K1113</f>
        <v>0</v>
      </c>
      <c r="P1113" s="16" t="str">
        <f t="shared" si="159"/>
        <v>1</v>
      </c>
      <c r="Q1113" s="241">
        <f>'RAW MONTHLY'!L1113</f>
        <v>0</v>
      </c>
      <c r="R1113" s="37"/>
      <c r="S1113" s="242">
        <f t="shared" si="160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3"/>
        <v/>
      </c>
      <c r="D1114" s="5">
        <f>'RAW MONTHLY'!E1114</f>
        <v>0</v>
      </c>
      <c r="E1114" s="5" t="b">
        <f t="shared" si="161"/>
        <v>0</v>
      </c>
      <c r="F1114" s="37"/>
      <c r="G1114" s="37"/>
      <c r="H1114" s="17">
        <f t="shared" si="154"/>
        <v>0</v>
      </c>
      <c r="I1114" s="7">
        <f>'RAW MONTHLY'!H1114</f>
        <v>0</v>
      </c>
      <c r="J1114" s="8">
        <f>'RAW MONTHLY'!I1114</f>
        <v>0</v>
      </c>
      <c r="K1114" s="235">
        <f t="shared" si="155"/>
        <v>0</v>
      </c>
      <c r="L1114" s="16">
        <f t="shared" si="156"/>
        <v>0</v>
      </c>
      <c r="M1114" s="16">
        <f t="shared" si="157"/>
        <v>0</v>
      </c>
      <c r="N1114" s="236" t="str">
        <f t="shared" si="158"/>
        <v>0</v>
      </c>
      <c r="O1114" s="16">
        <f>'RAW MONTHLY'!K1114</f>
        <v>0</v>
      </c>
      <c r="P1114" s="16" t="str">
        <f t="shared" si="159"/>
        <v>1</v>
      </c>
      <c r="Q1114" s="241">
        <f>'RAW MONTHLY'!L1114</f>
        <v>0</v>
      </c>
      <c r="R1114" s="37"/>
      <c r="S1114" s="242">
        <f t="shared" si="160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3"/>
        <v/>
      </c>
      <c r="D1115" s="5">
        <f>'RAW MONTHLY'!E1115</f>
        <v>0</v>
      </c>
      <c r="E1115" s="5" t="b">
        <f t="shared" si="161"/>
        <v>0</v>
      </c>
      <c r="F1115" s="37"/>
      <c r="G1115" s="37"/>
      <c r="H1115" s="17">
        <f t="shared" si="154"/>
        <v>0</v>
      </c>
      <c r="I1115" s="7">
        <f>'RAW MONTHLY'!H1115</f>
        <v>0</v>
      </c>
      <c r="J1115" s="8">
        <f>'RAW MONTHLY'!I1115</f>
        <v>0</v>
      </c>
      <c r="K1115" s="235">
        <f t="shared" si="155"/>
        <v>0</v>
      </c>
      <c r="L1115" s="16">
        <f t="shared" si="156"/>
        <v>0</v>
      </c>
      <c r="M1115" s="16">
        <f t="shared" si="157"/>
        <v>0</v>
      </c>
      <c r="N1115" s="236" t="str">
        <f t="shared" si="158"/>
        <v>0</v>
      </c>
      <c r="O1115" s="16">
        <f>'RAW MONTHLY'!K1115</f>
        <v>0</v>
      </c>
      <c r="P1115" s="16" t="str">
        <f t="shared" si="159"/>
        <v>1</v>
      </c>
      <c r="Q1115" s="241">
        <f>'RAW MONTHLY'!L1115</f>
        <v>0</v>
      </c>
      <c r="R1115" s="37"/>
      <c r="S1115" s="242">
        <f t="shared" si="160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3"/>
        <v/>
      </c>
      <c r="D1116" s="5">
        <f>'RAW MONTHLY'!E1116</f>
        <v>0</v>
      </c>
      <c r="E1116" s="5" t="b">
        <f t="shared" si="161"/>
        <v>0</v>
      </c>
      <c r="F1116" s="37"/>
      <c r="G1116" s="37"/>
      <c r="H1116" s="17">
        <f t="shared" si="154"/>
        <v>0</v>
      </c>
      <c r="I1116" s="7">
        <f>'RAW MONTHLY'!H1116</f>
        <v>0</v>
      </c>
      <c r="J1116" s="8">
        <f>'RAW MONTHLY'!I1116</f>
        <v>0</v>
      </c>
      <c r="K1116" s="235">
        <f t="shared" si="155"/>
        <v>0</v>
      </c>
      <c r="L1116" s="16">
        <f t="shared" si="156"/>
        <v>0</v>
      </c>
      <c r="M1116" s="16">
        <f t="shared" si="157"/>
        <v>0</v>
      </c>
      <c r="N1116" s="236" t="str">
        <f t="shared" si="158"/>
        <v>0</v>
      </c>
      <c r="O1116" s="16">
        <f>'RAW MONTHLY'!K1116</f>
        <v>0</v>
      </c>
      <c r="P1116" s="16" t="str">
        <f t="shared" si="159"/>
        <v>1</v>
      </c>
      <c r="Q1116" s="241">
        <f>'RAW MONTHLY'!L1116</f>
        <v>0</v>
      </c>
      <c r="R1116" s="37"/>
      <c r="S1116" s="242">
        <f t="shared" si="160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3"/>
        <v/>
      </c>
      <c r="D1117" s="5">
        <f>'RAW MONTHLY'!E1117</f>
        <v>0</v>
      </c>
      <c r="E1117" s="5" t="b">
        <f t="shared" si="161"/>
        <v>0</v>
      </c>
      <c r="F1117" s="37"/>
      <c r="G1117" s="37"/>
      <c r="H1117" s="17">
        <f t="shared" si="154"/>
        <v>0</v>
      </c>
      <c r="I1117" s="7">
        <f>'RAW MONTHLY'!H1117</f>
        <v>0</v>
      </c>
      <c r="J1117" s="8">
        <f>'RAW MONTHLY'!I1117</f>
        <v>0</v>
      </c>
      <c r="K1117" s="235">
        <f t="shared" si="155"/>
        <v>0</v>
      </c>
      <c r="L1117" s="16">
        <f t="shared" si="156"/>
        <v>0</v>
      </c>
      <c r="M1117" s="16">
        <f t="shared" si="157"/>
        <v>0</v>
      </c>
      <c r="N1117" s="236" t="str">
        <f t="shared" si="158"/>
        <v>0</v>
      </c>
      <c r="O1117" s="16">
        <f>'RAW MONTHLY'!K1117</f>
        <v>0</v>
      </c>
      <c r="P1117" s="16" t="str">
        <f t="shared" si="159"/>
        <v>1</v>
      </c>
      <c r="Q1117" s="241">
        <f>'RAW MONTHLY'!L1117</f>
        <v>0</v>
      </c>
      <c r="R1117" s="37"/>
      <c r="S1117" s="242">
        <f t="shared" si="160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3"/>
        <v/>
      </c>
      <c r="D1118" s="5">
        <f>'RAW MONTHLY'!E1118</f>
        <v>0</v>
      </c>
      <c r="E1118" s="5" t="b">
        <f t="shared" si="161"/>
        <v>0</v>
      </c>
      <c r="F1118" s="37"/>
      <c r="G1118" s="37"/>
      <c r="H1118" s="17">
        <f t="shared" si="154"/>
        <v>0</v>
      </c>
      <c r="I1118" s="7">
        <f>'RAW MONTHLY'!H1118</f>
        <v>0</v>
      </c>
      <c r="J1118" s="8">
        <f>'RAW MONTHLY'!I1118</f>
        <v>0</v>
      </c>
      <c r="K1118" s="235">
        <f t="shared" si="155"/>
        <v>0</v>
      </c>
      <c r="L1118" s="16">
        <f t="shared" si="156"/>
        <v>0</v>
      </c>
      <c r="M1118" s="16">
        <f t="shared" si="157"/>
        <v>0</v>
      </c>
      <c r="N1118" s="236" t="str">
        <f t="shared" si="158"/>
        <v>0</v>
      </c>
      <c r="O1118" s="16">
        <f>'RAW MONTHLY'!K1118</f>
        <v>0</v>
      </c>
      <c r="P1118" s="16" t="str">
        <f t="shared" si="159"/>
        <v>1</v>
      </c>
      <c r="Q1118" s="241">
        <f>'RAW MONTHLY'!L1118</f>
        <v>0</v>
      </c>
      <c r="R1118" s="37"/>
      <c r="S1118" s="242">
        <f t="shared" si="160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3"/>
        <v/>
      </c>
      <c r="D1119" s="5">
        <f>'RAW MONTHLY'!E1119</f>
        <v>0</v>
      </c>
      <c r="E1119" s="5" t="b">
        <f t="shared" si="161"/>
        <v>0</v>
      </c>
      <c r="F1119" s="37"/>
      <c r="G1119" s="37"/>
      <c r="H1119" s="17">
        <f t="shared" si="154"/>
        <v>0</v>
      </c>
      <c r="I1119" s="7">
        <f>'RAW MONTHLY'!H1119</f>
        <v>0</v>
      </c>
      <c r="J1119" s="8">
        <f>'RAW MONTHLY'!I1119</f>
        <v>0</v>
      </c>
      <c r="K1119" s="235">
        <f t="shared" si="155"/>
        <v>0</v>
      </c>
      <c r="L1119" s="16">
        <f t="shared" si="156"/>
        <v>0</v>
      </c>
      <c r="M1119" s="16">
        <f t="shared" si="157"/>
        <v>0</v>
      </c>
      <c r="N1119" s="236" t="str">
        <f t="shared" si="158"/>
        <v>0</v>
      </c>
      <c r="O1119" s="16">
        <f>'RAW MONTHLY'!K1119</f>
        <v>0</v>
      </c>
      <c r="P1119" s="16" t="str">
        <f t="shared" si="159"/>
        <v>1</v>
      </c>
      <c r="Q1119" s="241">
        <f>'RAW MONTHLY'!L1119</f>
        <v>0</v>
      </c>
      <c r="R1119" s="37"/>
      <c r="S1119" s="242">
        <f t="shared" si="160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3"/>
        <v/>
      </c>
      <c r="D1120" s="5">
        <f>'RAW MONTHLY'!E1120</f>
        <v>0</v>
      </c>
      <c r="E1120" s="5" t="b">
        <f t="shared" si="161"/>
        <v>0</v>
      </c>
      <c r="F1120" s="37"/>
      <c r="G1120" s="37"/>
      <c r="H1120" s="17">
        <f t="shared" si="154"/>
        <v>0</v>
      </c>
      <c r="I1120" s="7">
        <f>'RAW MONTHLY'!H1120</f>
        <v>0</v>
      </c>
      <c r="J1120" s="8">
        <f>'RAW MONTHLY'!I1120</f>
        <v>0</v>
      </c>
      <c r="K1120" s="235">
        <f t="shared" si="155"/>
        <v>0</v>
      </c>
      <c r="L1120" s="16">
        <f t="shared" si="156"/>
        <v>0</v>
      </c>
      <c r="M1120" s="16">
        <f t="shared" si="157"/>
        <v>0</v>
      </c>
      <c r="N1120" s="236" t="str">
        <f t="shared" si="158"/>
        <v>0</v>
      </c>
      <c r="O1120" s="16">
        <f>'RAW MONTHLY'!K1120</f>
        <v>0</v>
      </c>
      <c r="P1120" s="16" t="str">
        <f t="shared" si="159"/>
        <v>1</v>
      </c>
      <c r="Q1120" s="241">
        <f>'RAW MONTHLY'!L1120</f>
        <v>0</v>
      </c>
      <c r="R1120" s="37"/>
      <c r="S1120" s="242">
        <f t="shared" si="160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3"/>
        <v/>
      </c>
      <c r="D1121" s="5">
        <f>'RAW MONTHLY'!E1121</f>
        <v>0</v>
      </c>
      <c r="E1121" s="5" t="b">
        <f t="shared" si="161"/>
        <v>0</v>
      </c>
      <c r="F1121" s="37"/>
      <c r="G1121" s="37"/>
      <c r="H1121" s="17">
        <f t="shared" si="154"/>
        <v>0</v>
      </c>
      <c r="I1121" s="7">
        <f>'RAW MONTHLY'!H1121</f>
        <v>0</v>
      </c>
      <c r="J1121" s="8">
        <f>'RAW MONTHLY'!I1121</f>
        <v>0</v>
      </c>
      <c r="K1121" s="235">
        <f t="shared" si="155"/>
        <v>0</v>
      </c>
      <c r="L1121" s="16">
        <f t="shared" si="156"/>
        <v>0</v>
      </c>
      <c r="M1121" s="16">
        <f t="shared" si="157"/>
        <v>0</v>
      </c>
      <c r="N1121" s="236" t="str">
        <f t="shared" si="158"/>
        <v>0</v>
      </c>
      <c r="O1121" s="16">
        <f>'RAW MONTHLY'!K1121</f>
        <v>0</v>
      </c>
      <c r="P1121" s="16" t="str">
        <f t="shared" si="159"/>
        <v>1</v>
      </c>
      <c r="Q1121" s="241">
        <f>'RAW MONTHLY'!L1121</f>
        <v>0</v>
      </c>
      <c r="R1121" s="37"/>
      <c r="S1121" s="242">
        <f t="shared" si="160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3"/>
        <v/>
      </c>
      <c r="D1122" s="5">
        <f>'RAW MONTHLY'!E1122</f>
        <v>0</v>
      </c>
      <c r="E1122" s="5" t="b">
        <f t="shared" si="161"/>
        <v>0</v>
      </c>
      <c r="F1122" s="37"/>
      <c r="G1122" s="37"/>
      <c r="H1122" s="17">
        <f t="shared" si="154"/>
        <v>0</v>
      </c>
      <c r="I1122" s="7">
        <f>'RAW MONTHLY'!H1122</f>
        <v>0</v>
      </c>
      <c r="J1122" s="8">
        <f>'RAW MONTHLY'!I1122</f>
        <v>0</v>
      </c>
      <c r="K1122" s="235">
        <f t="shared" si="155"/>
        <v>0</v>
      </c>
      <c r="L1122" s="16">
        <f t="shared" si="156"/>
        <v>0</v>
      </c>
      <c r="M1122" s="16">
        <f t="shared" si="157"/>
        <v>0</v>
      </c>
      <c r="N1122" s="236" t="str">
        <f t="shared" si="158"/>
        <v>0</v>
      </c>
      <c r="O1122" s="16">
        <f>'RAW MONTHLY'!K1122</f>
        <v>0</v>
      </c>
      <c r="P1122" s="16" t="str">
        <f t="shared" si="159"/>
        <v>1</v>
      </c>
      <c r="Q1122" s="241">
        <f>'RAW MONTHLY'!L1122</f>
        <v>0</v>
      </c>
      <c r="R1122" s="37"/>
      <c r="S1122" s="242">
        <f t="shared" si="160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3"/>
        <v/>
      </c>
      <c r="D1123" s="5">
        <f>'RAW MONTHLY'!E1123</f>
        <v>0</v>
      </c>
      <c r="E1123" s="5" t="b">
        <f t="shared" si="161"/>
        <v>0</v>
      </c>
      <c r="F1123" s="37"/>
      <c r="G1123" s="37"/>
      <c r="H1123" s="17">
        <f t="shared" si="154"/>
        <v>0</v>
      </c>
      <c r="I1123" s="7">
        <f>'RAW MONTHLY'!H1123</f>
        <v>0</v>
      </c>
      <c r="J1123" s="8">
        <f>'RAW MONTHLY'!I1123</f>
        <v>0</v>
      </c>
      <c r="K1123" s="235">
        <f t="shared" si="155"/>
        <v>0</v>
      </c>
      <c r="L1123" s="16">
        <f t="shared" si="156"/>
        <v>0</v>
      </c>
      <c r="M1123" s="16">
        <f t="shared" si="157"/>
        <v>0</v>
      </c>
      <c r="N1123" s="236" t="str">
        <f t="shared" si="158"/>
        <v>0</v>
      </c>
      <c r="O1123" s="16">
        <f>'RAW MONTHLY'!K1123</f>
        <v>0</v>
      </c>
      <c r="P1123" s="16" t="str">
        <f t="shared" si="159"/>
        <v>1</v>
      </c>
      <c r="Q1123" s="241">
        <f>'RAW MONTHLY'!L1123</f>
        <v>0</v>
      </c>
      <c r="R1123" s="37"/>
      <c r="S1123" s="242">
        <f t="shared" si="160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3"/>
        <v/>
      </c>
      <c r="D1124" s="5">
        <f>'RAW MONTHLY'!E1124</f>
        <v>0</v>
      </c>
      <c r="E1124" s="5" t="b">
        <f t="shared" si="161"/>
        <v>0</v>
      </c>
      <c r="F1124" s="37"/>
      <c r="G1124" s="37"/>
      <c r="H1124" s="17">
        <f t="shared" si="154"/>
        <v>0</v>
      </c>
      <c r="I1124" s="7">
        <f>'RAW MONTHLY'!H1124</f>
        <v>0</v>
      </c>
      <c r="J1124" s="8">
        <f>'RAW MONTHLY'!I1124</f>
        <v>0</v>
      </c>
      <c r="K1124" s="235">
        <f t="shared" si="155"/>
        <v>0</v>
      </c>
      <c r="L1124" s="16">
        <f t="shared" si="156"/>
        <v>0</v>
      </c>
      <c r="M1124" s="16">
        <f t="shared" si="157"/>
        <v>0</v>
      </c>
      <c r="N1124" s="236" t="str">
        <f t="shared" si="158"/>
        <v>0</v>
      </c>
      <c r="O1124" s="16">
        <f>'RAW MONTHLY'!K1124</f>
        <v>0</v>
      </c>
      <c r="P1124" s="16" t="str">
        <f t="shared" si="159"/>
        <v>1</v>
      </c>
      <c r="Q1124" s="241">
        <f>'RAW MONTHLY'!L1124</f>
        <v>0</v>
      </c>
      <c r="R1124" s="37"/>
      <c r="S1124" s="242">
        <f t="shared" si="160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3"/>
        <v/>
      </c>
      <c r="D1125" s="5">
        <f>'RAW MONTHLY'!E1125</f>
        <v>0</v>
      </c>
      <c r="E1125" s="5" t="b">
        <f t="shared" si="161"/>
        <v>0</v>
      </c>
      <c r="F1125" s="37"/>
      <c r="G1125" s="37"/>
      <c r="H1125" s="17">
        <f t="shared" si="154"/>
        <v>0</v>
      </c>
      <c r="I1125" s="7">
        <f>'RAW MONTHLY'!H1125</f>
        <v>0</v>
      </c>
      <c r="J1125" s="8">
        <f>'RAW MONTHLY'!I1125</f>
        <v>0</v>
      </c>
      <c r="K1125" s="235">
        <f t="shared" si="155"/>
        <v>0</v>
      </c>
      <c r="L1125" s="16">
        <f t="shared" si="156"/>
        <v>0</v>
      </c>
      <c r="M1125" s="16">
        <f t="shared" si="157"/>
        <v>0</v>
      </c>
      <c r="N1125" s="236" t="str">
        <f t="shared" si="158"/>
        <v>0</v>
      </c>
      <c r="O1125" s="16">
        <f>'RAW MONTHLY'!K1125</f>
        <v>0</v>
      </c>
      <c r="P1125" s="16" t="str">
        <f t="shared" si="159"/>
        <v>1</v>
      </c>
      <c r="Q1125" s="241">
        <f>'RAW MONTHLY'!L1125</f>
        <v>0</v>
      </c>
      <c r="R1125" s="37"/>
      <c r="S1125" s="242">
        <f t="shared" si="160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3"/>
        <v/>
      </c>
      <c r="D1126" s="5">
        <f>'RAW MONTHLY'!E1126</f>
        <v>0</v>
      </c>
      <c r="E1126" s="5" t="b">
        <f t="shared" si="161"/>
        <v>0</v>
      </c>
      <c r="F1126" s="37"/>
      <c r="G1126" s="37"/>
      <c r="H1126" s="17">
        <f t="shared" si="154"/>
        <v>0</v>
      </c>
      <c r="I1126" s="7">
        <f>'RAW MONTHLY'!H1126</f>
        <v>0</v>
      </c>
      <c r="J1126" s="8">
        <f>'RAW MONTHLY'!I1126</f>
        <v>0</v>
      </c>
      <c r="K1126" s="235">
        <f t="shared" si="155"/>
        <v>0</v>
      </c>
      <c r="L1126" s="16">
        <f t="shared" si="156"/>
        <v>0</v>
      </c>
      <c r="M1126" s="16">
        <f t="shared" si="157"/>
        <v>0</v>
      </c>
      <c r="N1126" s="236" t="str">
        <f t="shared" si="158"/>
        <v>0</v>
      </c>
      <c r="O1126" s="16">
        <f>'RAW MONTHLY'!K1126</f>
        <v>0</v>
      </c>
      <c r="P1126" s="16" t="str">
        <f t="shared" si="159"/>
        <v>1</v>
      </c>
      <c r="Q1126" s="241">
        <f>'RAW MONTHLY'!L1126</f>
        <v>0</v>
      </c>
      <c r="R1126" s="37"/>
      <c r="S1126" s="242">
        <f t="shared" si="160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3"/>
        <v/>
      </c>
      <c r="D1127" s="5">
        <f>'RAW MONTHLY'!E1127</f>
        <v>0</v>
      </c>
      <c r="E1127" s="5" t="b">
        <f t="shared" si="161"/>
        <v>0</v>
      </c>
      <c r="F1127" s="37"/>
      <c r="G1127" s="37"/>
      <c r="H1127" s="17">
        <f t="shared" si="154"/>
        <v>0</v>
      </c>
      <c r="I1127" s="7">
        <f>'RAW MONTHLY'!H1127</f>
        <v>0</v>
      </c>
      <c r="J1127" s="8">
        <f>'RAW MONTHLY'!I1127</f>
        <v>0</v>
      </c>
      <c r="K1127" s="235">
        <f t="shared" si="155"/>
        <v>0</v>
      </c>
      <c r="L1127" s="16">
        <f t="shared" si="156"/>
        <v>0</v>
      </c>
      <c r="M1127" s="16">
        <f t="shared" si="157"/>
        <v>0</v>
      </c>
      <c r="N1127" s="236" t="str">
        <f t="shared" si="158"/>
        <v>0</v>
      </c>
      <c r="O1127" s="16">
        <f>'RAW MONTHLY'!K1127</f>
        <v>0</v>
      </c>
      <c r="P1127" s="16" t="str">
        <f t="shared" si="159"/>
        <v>1</v>
      </c>
      <c r="Q1127" s="241">
        <f>'RAW MONTHLY'!L1127</f>
        <v>0</v>
      </c>
      <c r="R1127" s="37"/>
      <c r="S1127" s="242">
        <f t="shared" si="160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3"/>
        <v/>
      </c>
      <c r="D1128" s="5">
        <f>'RAW MONTHLY'!E1128</f>
        <v>0</v>
      </c>
      <c r="E1128" s="5" t="b">
        <f t="shared" si="161"/>
        <v>0</v>
      </c>
      <c r="F1128" s="37"/>
      <c r="G1128" s="37"/>
      <c r="H1128" s="17">
        <f t="shared" si="154"/>
        <v>0</v>
      </c>
      <c r="I1128" s="7">
        <f>'RAW MONTHLY'!H1128</f>
        <v>0</v>
      </c>
      <c r="J1128" s="8">
        <f>'RAW MONTHLY'!I1128</f>
        <v>0</v>
      </c>
      <c r="K1128" s="235">
        <f t="shared" si="155"/>
        <v>0</v>
      </c>
      <c r="L1128" s="16">
        <f t="shared" si="156"/>
        <v>0</v>
      </c>
      <c r="M1128" s="16">
        <f t="shared" si="157"/>
        <v>0</v>
      </c>
      <c r="N1128" s="236" t="str">
        <f t="shared" si="158"/>
        <v>0</v>
      </c>
      <c r="O1128" s="16">
        <f>'RAW MONTHLY'!K1128</f>
        <v>0</v>
      </c>
      <c r="P1128" s="16" t="str">
        <f t="shared" si="159"/>
        <v>1</v>
      </c>
      <c r="Q1128" s="241">
        <f>'RAW MONTHLY'!L1128</f>
        <v>0</v>
      </c>
      <c r="R1128" s="37"/>
      <c r="S1128" s="242">
        <f t="shared" si="160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3"/>
        <v/>
      </c>
      <c r="D1129" s="5">
        <f>'RAW MONTHLY'!E1129</f>
        <v>0</v>
      </c>
      <c r="E1129" s="5" t="b">
        <f t="shared" si="161"/>
        <v>0</v>
      </c>
      <c r="F1129" s="37"/>
      <c r="G1129" s="37"/>
      <c r="H1129" s="17">
        <f t="shared" si="154"/>
        <v>0</v>
      </c>
      <c r="I1129" s="7">
        <f>'RAW MONTHLY'!H1129</f>
        <v>0</v>
      </c>
      <c r="J1129" s="8">
        <f>'RAW MONTHLY'!I1129</f>
        <v>0</v>
      </c>
      <c r="K1129" s="235">
        <f t="shared" si="155"/>
        <v>0</v>
      </c>
      <c r="L1129" s="16">
        <f t="shared" si="156"/>
        <v>0</v>
      </c>
      <c r="M1129" s="16">
        <f t="shared" si="157"/>
        <v>0</v>
      </c>
      <c r="N1129" s="236" t="str">
        <f t="shared" si="158"/>
        <v>0</v>
      </c>
      <c r="O1129" s="16">
        <f>'RAW MONTHLY'!K1129</f>
        <v>0</v>
      </c>
      <c r="P1129" s="16" t="str">
        <f t="shared" si="159"/>
        <v>1</v>
      </c>
      <c r="Q1129" s="241">
        <f>'RAW MONTHLY'!L1129</f>
        <v>0</v>
      </c>
      <c r="R1129" s="37"/>
      <c r="S1129" s="242">
        <f t="shared" si="160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3"/>
        <v/>
      </c>
      <c r="D1130" s="5">
        <f>'RAW MONTHLY'!E1130</f>
        <v>0</v>
      </c>
      <c r="E1130" s="5" t="b">
        <f t="shared" si="161"/>
        <v>0</v>
      </c>
      <c r="F1130" s="37"/>
      <c r="G1130" s="37"/>
      <c r="H1130" s="17">
        <f t="shared" si="154"/>
        <v>0</v>
      </c>
      <c r="I1130" s="7">
        <f>'RAW MONTHLY'!H1130</f>
        <v>0</v>
      </c>
      <c r="J1130" s="8">
        <f>'RAW MONTHLY'!I1130</f>
        <v>0</v>
      </c>
      <c r="K1130" s="235">
        <f t="shared" si="155"/>
        <v>0</v>
      </c>
      <c r="L1130" s="16">
        <f t="shared" si="156"/>
        <v>0</v>
      </c>
      <c r="M1130" s="16">
        <f t="shared" si="157"/>
        <v>0</v>
      </c>
      <c r="N1130" s="236" t="str">
        <f t="shared" si="158"/>
        <v>0</v>
      </c>
      <c r="O1130" s="16">
        <f>'RAW MONTHLY'!K1130</f>
        <v>0</v>
      </c>
      <c r="P1130" s="16" t="str">
        <f t="shared" si="159"/>
        <v>1</v>
      </c>
      <c r="Q1130" s="241">
        <f>'RAW MONTHLY'!L1130</f>
        <v>0</v>
      </c>
      <c r="R1130" s="37"/>
      <c r="S1130" s="242">
        <f t="shared" si="160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3"/>
        <v/>
      </c>
      <c r="D1131" s="5">
        <f>'RAW MONTHLY'!E1131</f>
        <v>0</v>
      </c>
      <c r="E1131" s="5" t="b">
        <f t="shared" si="161"/>
        <v>0</v>
      </c>
      <c r="F1131" s="37"/>
      <c r="G1131" s="37"/>
      <c r="H1131" s="17">
        <f t="shared" si="154"/>
        <v>0</v>
      </c>
      <c r="I1131" s="7">
        <f>'RAW MONTHLY'!H1131</f>
        <v>0</v>
      </c>
      <c r="J1131" s="8">
        <f>'RAW MONTHLY'!I1131</f>
        <v>0</v>
      </c>
      <c r="K1131" s="235">
        <f t="shared" si="155"/>
        <v>0</v>
      </c>
      <c r="L1131" s="16">
        <f t="shared" si="156"/>
        <v>0</v>
      </c>
      <c r="M1131" s="16">
        <f t="shared" si="157"/>
        <v>0</v>
      </c>
      <c r="N1131" s="236" t="str">
        <f t="shared" si="158"/>
        <v>0</v>
      </c>
      <c r="O1131" s="16">
        <f>'RAW MONTHLY'!K1131</f>
        <v>0</v>
      </c>
      <c r="P1131" s="16" t="str">
        <f t="shared" si="159"/>
        <v>1</v>
      </c>
      <c r="Q1131" s="241">
        <f>'RAW MONTHLY'!L1131</f>
        <v>0</v>
      </c>
      <c r="R1131" s="37"/>
      <c r="S1131" s="242">
        <f t="shared" si="160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3"/>
        <v/>
      </c>
      <c r="D1132" s="5">
        <f>'RAW MONTHLY'!E1132</f>
        <v>0</v>
      </c>
      <c r="E1132" s="5" t="b">
        <f t="shared" si="161"/>
        <v>0</v>
      </c>
      <c r="F1132" s="37"/>
      <c r="G1132" s="37"/>
      <c r="H1132" s="17">
        <f t="shared" si="154"/>
        <v>0</v>
      </c>
      <c r="I1132" s="7">
        <f>'RAW MONTHLY'!H1132</f>
        <v>0</v>
      </c>
      <c r="J1132" s="8">
        <f>'RAW MONTHLY'!I1132</f>
        <v>0</v>
      </c>
      <c r="K1132" s="235">
        <f t="shared" si="155"/>
        <v>0</v>
      </c>
      <c r="L1132" s="16">
        <f t="shared" si="156"/>
        <v>0</v>
      </c>
      <c r="M1132" s="16">
        <f t="shared" si="157"/>
        <v>0</v>
      </c>
      <c r="N1132" s="236" t="str">
        <f t="shared" si="158"/>
        <v>0</v>
      </c>
      <c r="O1132" s="16">
        <f>'RAW MONTHLY'!K1132</f>
        <v>0</v>
      </c>
      <c r="P1132" s="16" t="str">
        <f t="shared" si="159"/>
        <v>1</v>
      </c>
      <c r="Q1132" s="241">
        <f>'RAW MONTHLY'!L1132</f>
        <v>0</v>
      </c>
      <c r="R1132" s="37"/>
      <c r="S1132" s="242">
        <f t="shared" si="160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3"/>
        <v/>
      </c>
      <c r="D1133" s="5">
        <f>'RAW MONTHLY'!E1133</f>
        <v>0</v>
      </c>
      <c r="E1133" s="5" t="b">
        <f t="shared" si="161"/>
        <v>0</v>
      </c>
      <c r="F1133" s="37"/>
      <c r="G1133" s="37"/>
      <c r="H1133" s="17">
        <f t="shared" si="154"/>
        <v>0</v>
      </c>
      <c r="I1133" s="7">
        <f>'RAW MONTHLY'!H1133</f>
        <v>0</v>
      </c>
      <c r="J1133" s="8">
        <f>'RAW MONTHLY'!I1133</f>
        <v>0</v>
      </c>
      <c r="K1133" s="235">
        <f t="shared" si="155"/>
        <v>0</v>
      </c>
      <c r="L1133" s="16">
        <f t="shared" si="156"/>
        <v>0</v>
      </c>
      <c r="M1133" s="16">
        <f t="shared" si="157"/>
        <v>0</v>
      </c>
      <c r="N1133" s="236" t="str">
        <f t="shared" si="158"/>
        <v>0</v>
      </c>
      <c r="O1133" s="16">
        <f>'RAW MONTHLY'!K1133</f>
        <v>0</v>
      </c>
      <c r="P1133" s="16" t="str">
        <f t="shared" si="159"/>
        <v>1</v>
      </c>
      <c r="Q1133" s="241">
        <f>'RAW MONTHLY'!L1133</f>
        <v>0</v>
      </c>
      <c r="R1133" s="37"/>
      <c r="S1133" s="242">
        <f t="shared" si="160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3"/>
        <v/>
      </c>
      <c r="D1134" s="5">
        <f>'RAW MONTHLY'!E1134</f>
        <v>0</v>
      </c>
      <c r="E1134" s="5" t="b">
        <f t="shared" si="161"/>
        <v>0</v>
      </c>
      <c r="F1134" s="37"/>
      <c r="G1134" s="37"/>
      <c r="H1134" s="17">
        <f t="shared" si="154"/>
        <v>0</v>
      </c>
      <c r="I1134" s="7">
        <f>'RAW MONTHLY'!H1134</f>
        <v>0</v>
      </c>
      <c r="J1134" s="8">
        <f>'RAW MONTHLY'!I1134</f>
        <v>0</v>
      </c>
      <c r="K1134" s="235">
        <f t="shared" si="155"/>
        <v>0</v>
      </c>
      <c r="L1134" s="16">
        <f t="shared" si="156"/>
        <v>0</v>
      </c>
      <c r="M1134" s="16">
        <f t="shared" si="157"/>
        <v>0</v>
      </c>
      <c r="N1134" s="236" t="str">
        <f t="shared" si="158"/>
        <v>0</v>
      </c>
      <c r="O1134" s="16">
        <f>'RAW MONTHLY'!K1134</f>
        <v>0</v>
      </c>
      <c r="P1134" s="16" t="str">
        <f t="shared" si="159"/>
        <v>1</v>
      </c>
      <c r="Q1134" s="241">
        <f>'RAW MONTHLY'!L1134</f>
        <v>0</v>
      </c>
      <c r="R1134" s="37"/>
      <c r="S1134" s="242">
        <f t="shared" si="160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3"/>
        <v/>
      </c>
      <c r="D1135" s="5">
        <f>'RAW MONTHLY'!E1135</f>
        <v>0</v>
      </c>
      <c r="E1135" s="5" t="b">
        <f t="shared" si="161"/>
        <v>0</v>
      </c>
      <c r="F1135" s="37"/>
      <c r="G1135" s="37"/>
      <c r="H1135" s="17">
        <f t="shared" si="154"/>
        <v>0</v>
      </c>
      <c r="I1135" s="7">
        <f>'RAW MONTHLY'!H1135</f>
        <v>0</v>
      </c>
      <c r="J1135" s="8">
        <f>'RAW MONTHLY'!I1135</f>
        <v>0</v>
      </c>
      <c r="K1135" s="235">
        <f t="shared" si="155"/>
        <v>0</v>
      </c>
      <c r="L1135" s="16">
        <f t="shared" si="156"/>
        <v>0</v>
      </c>
      <c r="M1135" s="16">
        <f t="shared" si="157"/>
        <v>0</v>
      </c>
      <c r="N1135" s="236" t="str">
        <f t="shared" si="158"/>
        <v>0</v>
      </c>
      <c r="O1135" s="16">
        <f>'RAW MONTHLY'!K1135</f>
        <v>0</v>
      </c>
      <c r="P1135" s="16" t="str">
        <f t="shared" si="159"/>
        <v>1</v>
      </c>
      <c r="Q1135" s="241">
        <f>'RAW MONTHLY'!L1135</f>
        <v>0</v>
      </c>
      <c r="R1135" s="37"/>
      <c r="S1135" s="242">
        <f t="shared" si="160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3"/>
        <v/>
      </c>
      <c r="D1136" s="5">
        <f>'RAW MONTHLY'!E1136</f>
        <v>0</v>
      </c>
      <c r="E1136" s="5" t="b">
        <f t="shared" si="161"/>
        <v>0</v>
      </c>
      <c r="F1136" s="37"/>
      <c r="G1136" s="37"/>
      <c r="H1136" s="17">
        <f t="shared" si="154"/>
        <v>0</v>
      </c>
      <c r="I1136" s="7">
        <f>'RAW MONTHLY'!H1136</f>
        <v>0</v>
      </c>
      <c r="J1136" s="8">
        <f>'RAW MONTHLY'!I1136</f>
        <v>0</v>
      </c>
      <c r="K1136" s="235">
        <f t="shared" si="155"/>
        <v>0</v>
      </c>
      <c r="L1136" s="16">
        <f t="shared" si="156"/>
        <v>0</v>
      </c>
      <c r="M1136" s="16">
        <f t="shared" si="157"/>
        <v>0</v>
      </c>
      <c r="N1136" s="236" t="str">
        <f t="shared" si="158"/>
        <v>0</v>
      </c>
      <c r="O1136" s="16">
        <f>'RAW MONTHLY'!K1136</f>
        <v>0</v>
      </c>
      <c r="P1136" s="16" t="str">
        <f t="shared" si="159"/>
        <v>1</v>
      </c>
      <c r="Q1136" s="241">
        <f>'RAW MONTHLY'!L1136</f>
        <v>0</v>
      </c>
      <c r="R1136" s="37"/>
      <c r="S1136" s="242">
        <f t="shared" si="160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3"/>
        <v/>
      </c>
      <c r="D1137" s="5">
        <f>'RAW MONTHLY'!E1137</f>
        <v>0</v>
      </c>
      <c r="E1137" s="5" t="b">
        <f t="shared" si="161"/>
        <v>0</v>
      </c>
      <c r="F1137" s="37"/>
      <c r="G1137" s="37"/>
      <c r="H1137" s="17">
        <f t="shared" si="154"/>
        <v>0</v>
      </c>
      <c r="I1137" s="7">
        <f>'RAW MONTHLY'!H1137</f>
        <v>0</v>
      </c>
      <c r="J1137" s="8">
        <f>'RAW MONTHLY'!I1137</f>
        <v>0</v>
      </c>
      <c r="K1137" s="235">
        <f t="shared" si="155"/>
        <v>0</v>
      </c>
      <c r="L1137" s="16">
        <f t="shared" si="156"/>
        <v>0</v>
      </c>
      <c r="M1137" s="16">
        <f t="shared" si="157"/>
        <v>0</v>
      </c>
      <c r="N1137" s="236" t="str">
        <f t="shared" si="158"/>
        <v>0</v>
      </c>
      <c r="O1137" s="16">
        <f>'RAW MONTHLY'!K1137</f>
        <v>0</v>
      </c>
      <c r="P1137" s="16" t="str">
        <f t="shared" si="159"/>
        <v>1</v>
      </c>
      <c r="Q1137" s="241">
        <f>'RAW MONTHLY'!L1137</f>
        <v>0</v>
      </c>
      <c r="R1137" s="37"/>
      <c r="S1137" s="242">
        <f t="shared" si="160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3"/>
        <v/>
      </c>
      <c r="D1138" s="5">
        <f>'RAW MONTHLY'!E1138</f>
        <v>0</v>
      </c>
      <c r="E1138" s="5" t="b">
        <f t="shared" si="161"/>
        <v>0</v>
      </c>
      <c r="F1138" s="37"/>
      <c r="G1138" s="37"/>
      <c r="H1138" s="17">
        <f t="shared" si="154"/>
        <v>0</v>
      </c>
      <c r="I1138" s="7">
        <f>'RAW MONTHLY'!H1138</f>
        <v>0</v>
      </c>
      <c r="J1138" s="8">
        <f>'RAW MONTHLY'!I1138</f>
        <v>0</v>
      </c>
      <c r="K1138" s="235">
        <f t="shared" si="155"/>
        <v>0</v>
      </c>
      <c r="L1138" s="16">
        <f t="shared" si="156"/>
        <v>0</v>
      </c>
      <c r="M1138" s="16">
        <f t="shared" si="157"/>
        <v>0</v>
      </c>
      <c r="N1138" s="236" t="str">
        <f t="shared" si="158"/>
        <v>0</v>
      </c>
      <c r="O1138" s="16">
        <f>'RAW MONTHLY'!K1138</f>
        <v>0</v>
      </c>
      <c r="P1138" s="16" t="str">
        <f t="shared" si="159"/>
        <v>1</v>
      </c>
      <c r="Q1138" s="241">
        <f>'RAW MONTHLY'!L1138</f>
        <v>0</v>
      </c>
      <c r="R1138" s="37"/>
      <c r="S1138" s="242">
        <f t="shared" si="160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3"/>
        <v/>
      </c>
      <c r="D1139" s="5">
        <f>'RAW MONTHLY'!E1139</f>
        <v>0</v>
      </c>
      <c r="E1139" s="5" t="b">
        <f t="shared" si="161"/>
        <v>0</v>
      </c>
      <c r="F1139" s="37"/>
      <c r="G1139" s="37"/>
      <c r="H1139" s="17">
        <f t="shared" si="154"/>
        <v>0</v>
      </c>
      <c r="I1139" s="7">
        <f>'RAW MONTHLY'!H1139</f>
        <v>0</v>
      </c>
      <c r="J1139" s="8">
        <f>'RAW MONTHLY'!I1139</f>
        <v>0</v>
      </c>
      <c r="K1139" s="235">
        <f t="shared" si="155"/>
        <v>0</v>
      </c>
      <c r="L1139" s="16">
        <f t="shared" si="156"/>
        <v>0</v>
      </c>
      <c r="M1139" s="16">
        <f t="shared" si="157"/>
        <v>0</v>
      </c>
      <c r="N1139" s="236" t="str">
        <f t="shared" si="158"/>
        <v>0</v>
      </c>
      <c r="O1139" s="16">
        <f>'RAW MONTHLY'!K1139</f>
        <v>0</v>
      </c>
      <c r="P1139" s="16" t="str">
        <f t="shared" si="159"/>
        <v>1</v>
      </c>
      <c r="Q1139" s="241">
        <f>'RAW MONTHLY'!L1139</f>
        <v>0</v>
      </c>
      <c r="R1139" s="37"/>
      <c r="S1139" s="242">
        <f t="shared" si="160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3"/>
        <v/>
      </c>
      <c r="D1140" s="5">
        <f>'RAW MONTHLY'!E1140</f>
        <v>0</v>
      </c>
      <c r="E1140" s="5" t="b">
        <f t="shared" si="161"/>
        <v>0</v>
      </c>
      <c r="F1140" s="37"/>
      <c r="G1140" s="37"/>
      <c r="H1140" s="17">
        <f t="shared" si="154"/>
        <v>0</v>
      </c>
      <c r="I1140" s="7">
        <f>'RAW MONTHLY'!H1140</f>
        <v>0</v>
      </c>
      <c r="J1140" s="8">
        <f>'RAW MONTHLY'!I1140</f>
        <v>0</v>
      </c>
      <c r="K1140" s="235">
        <f t="shared" si="155"/>
        <v>0</v>
      </c>
      <c r="L1140" s="16">
        <f t="shared" si="156"/>
        <v>0</v>
      </c>
      <c r="M1140" s="16">
        <f t="shared" si="157"/>
        <v>0</v>
      </c>
      <c r="N1140" s="236" t="str">
        <f t="shared" si="158"/>
        <v>0</v>
      </c>
      <c r="O1140" s="16">
        <f>'RAW MONTHLY'!K1140</f>
        <v>0</v>
      </c>
      <c r="P1140" s="16" t="str">
        <f t="shared" si="159"/>
        <v>1</v>
      </c>
      <c r="Q1140" s="241">
        <f>'RAW MONTHLY'!L1140</f>
        <v>0</v>
      </c>
      <c r="R1140" s="37"/>
      <c r="S1140" s="242">
        <f t="shared" si="160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3"/>
        <v/>
      </c>
      <c r="D1141" s="5">
        <f>'RAW MONTHLY'!E1141</f>
        <v>0</v>
      </c>
      <c r="E1141" s="5" t="b">
        <f t="shared" si="161"/>
        <v>0</v>
      </c>
      <c r="F1141" s="37"/>
      <c r="G1141" s="37"/>
      <c r="H1141" s="17">
        <f t="shared" si="154"/>
        <v>0</v>
      </c>
      <c r="I1141" s="7">
        <f>'RAW MONTHLY'!H1141</f>
        <v>0</v>
      </c>
      <c r="J1141" s="8">
        <f>'RAW MONTHLY'!I1141</f>
        <v>0</v>
      </c>
      <c r="K1141" s="235">
        <f t="shared" si="155"/>
        <v>0</v>
      </c>
      <c r="L1141" s="16">
        <f t="shared" si="156"/>
        <v>0</v>
      </c>
      <c r="M1141" s="16">
        <f t="shared" si="157"/>
        <v>0</v>
      </c>
      <c r="N1141" s="236" t="str">
        <f t="shared" si="158"/>
        <v>0</v>
      </c>
      <c r="O1141" s="16">
        <f>'RAW MONTHLY'!K1141</f>
        <v>0</v>
      </c>
      <c r="P1141" s="16" t="str">
        <f t="shared" si="159"/>
        <v>1</v>
      </c>
      <c r="Q1141" s="241">
        <f>'RAW MONTHLY'!L1141</f>
        <v>0</v>
      </c>
      <c r="R1141" s="37"/>
      <c r="S1141" s="242">
        <f t="shared" si="160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3"/>
        <v/>
      </c>
      <c r="D1142" s="5">
        <f>'RAW MONTHLY'!E1142</f>
        <v>0</v>
      </c>
      <c r="E1142" s="5" t="b">
        <f t="shared" si="161"/>
        <v>0</v>
      </c>
      <c r="F1142" s="37"/>
      <c r="G1142" s="37"/>
      <c r="H1142" s="17">
        <f t="shared" si="154"/>
        <v>0</v>
      </c>
      <c r="I1142" s="7">
        <f>'RAW MONTHLY'!H1142</f>
        <v>0</v>
      </c>
      <c r="J1142" s="8">
        <f>'RAW MONTHLY'!I1142</f>
        <v>0</v>
      </c>
      <c r="K1142" s="235">
        <f t="shared" si="155"/>
        <v>0</v>
      </c>
      <c r="L1142" s="16">
        <f t="shared" si="156"/>
        <v>0</v>
      </c>
      <c r="M1142" s="16">
        <f t="shared" si="157"/>
        <v>0</v>
      </c>
      <c r="N1142" s="236" t="str">
        <f t="shared" si="158"/>
        <v>0</v>
      </c>
      <c r="O1142" s="16">
        <f>'RAW MONTHLY'!K1142</f>
        <v>0</v>
      </c>
      <c r="P1142" s="16" t="str">
        <f t="shared" si="159"/>
        <v>1</v>
      </c>
      <c r="Q1142" s="241">
        <f>'RAW MONTHLY'!L1142</f>
        <v>0</v>
      </c>
      <c r="R1142" s="37"/>
      <c r="S1142" s="242">
        <f t="shared" si="160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3"/>
        <v/>
      </c>
      <c r="D1143" s="5">
        <f>'RAW MONTHLY'!E1143</f>
        <v>0</v>
      </c>
      <c r="E1143" s="5" t="b">
        <f t="shared" si="161"/>
        <v>0</v>
      </c>
      <c r="F1143" s="37"/>
      <c r="G1143" s="37"/>
      <c r="H1143" s="17">
        <f t="shared" si="154"/>
        <v>0</v>
      </c>
      <c r="I1143" s="7">
        <f>'RAW MONTHLY'!H1143</f>
        <v>0</v>
      </c>
      <c r="J1143" s="8">
        <f>'RAW MONTHLY'!I1143</f>
        <v>0</v>
      </c>
      <c r="K1143" s="235">
        <f t="shared" si="155"/>
        <v>0</v>
      </c>
      <c r="L1143" s="16">
        <f t="shared" si="156"/>
        <v>0</v>
      </c>
      <c r="M1143" s="16">
        <f t="shared" si="157"/>
        <v>0</v>
      </c>
      <c r="N1143" s="236" t="str">
        <f t="shared" si="158"/>
        <v>0</v>
      </c>
      <c r="O1143" s="16">
        <f>'RAW MONTHLY'!K1143</f>
        <v>0</v>
      </c>
      <c r="P1143" s="16" t="str">
        <f t="shared" si="159"/>
        <v>1</v>
      </c>
      <c r="Q1143" s="241">
        <f>'RAW MONTHLY'!L1143</f>
        <v>0</v>
      </c>
      <c r="R1143" s="37"/>
      <c r="S1143" s="242">
        <f t="shared" si="160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3"/>
        <v/>
      </c>
      <c r="D1144" s="5">
        <f>'RAW MONTHLY'!E1144</f>
        <v>0</v>
      </c>
      <c r="E1144" s="5" t="b">
        <f t="shared" si="161"/>
        <v>0</v>
      </c>
      <c r="F1144" s="37"/>
      <c r="G1144" s="37"/>
      <c r="H1144" s="17">
        <f t="shared" si="154"/>
        <v>0</v>
      </c>
      <c r="I1144" s="7">
        <f>'RAW MONTHLY'!H1144</f>
        <v>0</v>
      </c>
      <c r="J1144" s="8">
        <f>'RAW MONTHLY'!I1144</f>
        <v>0</v>
      </c>
      <c r="K1144" s="235">
        <f t="shared" si="155"/>
        <v>0</v>
      </c>
      <c r="L1144" s="16">
        <f t="shared" si="156"/>
        <v>0</v>
      </c>
      <c r="M1144" s="16">
        <f t="shared" si="157"/>
        <v>0</v>
      </c>
      <c r="N1144" s="236" t="str">
        <f t="shared" si="158"/>
        <v>0</v>
      </c>
      <c r="O1144" s="16">
        <f>'RAW MONTHLY'!K1144</f>
        <v>0</v>
      </c>
      <c r="P1144" s="16" t="str">
        <f t="shared" si="159"/>
        <v>1</v>
      </c>
      <c r="Q1144" s="241">
        <f>'RAW MONTHLY'!L1144</f>
        <v>0</v>
      </c>
      <c r="R1144" s="37"/>
      <c r="S1144" s="242">
        <f t="shared" si="160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3"/>
        <v/>
      </c>
      <c r="D1145" s="5">
        <f>'RAW MONTHLY'!E1145</f>
        <v>0</v>
      </c>
      <c r="E1145" s="5" t="b">
        <f t="shared" si="161"/>
        <v>0</v>
      </c>
      <c r="F1145" s="37"/>
      <c r="G1145" s="37"/>
      <c r="H1145" s="17">
        <f t="shared" si="154"/>
        <v>0</v>
      </c>
      <c r="I1145" s="7">
        <f>'RAW MONTHLY'!H1145</f>
        <v>0</v>
      </c>
      <c r="J1145" s="8">
        <f>'RAW MONTHLY'!I1145</f>
        <v>0</v>
      </c>
      <c r="K1145" s="235">
        <f t="shared" si="155"/>
        <v>0</v>
      </c>
      <c r="L1145" s="16">
        <f t="shared" si="156"/>
        <v>0</v>
      </c>
      <c r="M1145" s="16">
        <f t="shared" si="157"/>
        <v>0</v>
      </c>
      <c r="N1145" s="236" t="str">
        <f t="shared" si="158"/>
        <v>0</v>
      </c>
      <c r="O1145" s="16">
        <f>'RAW MONTHLY'!K1145</f>
        <v>0</v>
      </c>
      <c r="P1145" s="16" t="str">
        <f t="shared" si="159"/>
        <v>1</v>
      </c>
      <c r="Q1145" s="241">
        <f>'RAW MONTHLY'!L1145</f>
        <v>0</v>
      </c>
      <c r="R1145" s="37"/>
      <c r="S1145" s="242">
        <f t="shared" si="160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3"/>
        <v/>
      </c>
      <c r="D1146" s="5">
        <f>'RAW MONTHLY'!E1146</f>
        <v>0</v>
      </c>
      <c r="E1146" s="5" t="b">
        <f t="shared" si="161"/>
        <v>0</v>
      </c>
      <c r="F1146" s="37"/>
      <c r="G1146" s="37"/>
      <c r="H1146" s="17">
        <f t="shared" si="154"/>
        <v>0</v>
      </c>
      <c r="I1146" s="7">
        <f>'RAW MONTHLY'!H1146</f>
        <v>0</v>
      </c>
      <c r="J1146" s="8">
        <f>'RAW MONTHLY'!I1146</f>
        <v>0</v>
      </c>
      <c r="K1146" s="235">
        <f t="shared" si="155"/>
        <v>0</v>
      </c>
      <c r="L1146" s="16">
        <f t="shared" si="156"/>
        <v>0</v>
      </c>
      <c r="M1146" s="16">
        <f t="shared" si="157"/>
        <v>0</v>
      </c>
      <c r="N1146" s="236" t="str">
        <f t="shared" si="158"/>
        <v>0</v>
      </c>
      <c r="O1146" s="16">
        <f>'RAW MONTHLY'!K1146</f>
        <v>0</v>
      </c>
      <c r="P1146" s="16" t="str">
        <f t="shared" si="159"/>
        <v>1</v>
      </c>
      <c r="Q1146" s="241">
        <f>'RAW MONTHLY'!L1146</f>
        <v>0</v>
      </c>
      <c r="R1146" s="37"/>
      <c r="S1146" s="242">
        <f t="shared" si="160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3"/>
        <v/>
      </c>
      <c r="D1147" s="5">
        <f>'RAW MONTHLY'!E1147</f>
        <v>0</v>
      </c>
      <c r="E1147" s="5" t="b">
        <f t="shared" si="161"/>
        <v>0</v>
      </c>
      <c r="F1147" s="37"/>
      <c r="G1147" s="37"/>
      <c r="H1147" s="17">
        <f t="shared" si="154"/>
        <v>0</v>
      </c>
      <c r="I1147" s="7">
        <f>'RAW MONTHLY'!H1147</f>
        <v>0</v>
      </c>
      <c r="J1147" s="8">
        <f>'RAW MONTHLY'!I1147</f>
        <v>0</v>
      </c>
      <c r="K1147" s="235">
        <f t="shared" si="155"/>
        <v>0</v>
      </c>
      <c r="L1147" s="16">
        <f t="shared" si="156"/>
        <v>0</v>
      </c>
      <c r="M1147" s="16">
        <f t="shared" si="157"/>
        <v>0</v>
      </c>
      <c r="N1147" s="236" t="str">
        <f t="shared" si="158"/>
        <v>0</v>
      </c>
      <c r="O1147" s="16">
        <f>'RAW MONTHLY'!K1147</f>
        <v>0</v>
      </c>
      <c r="P1147" s="16" t="str">
        <f t="shared" si="159"/>
        <v>1</v>
      </c>
      <c r="Q1147" s="241">
        <f>'RAW MONTHLY'!L1147</f>
        <v>0</v>
      </c>
      <c r="R1147" s="37"/>
      <c r="S1147" s="242">
        <f t="shared" si="160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3"/>
        <v/>
      </c>
      <c r="D1148" s="5">
        <f>'RAW MONTHLY'!E1148</f>
        <v>0</v>
      </c>
      <c r="E1148" s="5" t="b">
        <f t="shared" si="161"/>
        <v>0</v>
      </c>
      <c r="F1148" s="37"/>
      <c r="G1148" s="37"/>
      <c r="H1148" s="17">
        <f t="shared" si="154"/>
        <v>0</v>
      </c>
      <c r="I1148" s="7">
        <f>'RAW MONTHLY'!H1148</f>
        <v>0</v>
      </c>
      <c r="J1148" s="8">
        <f>'RAW MONTHLY'!I1148</f>
        <v>0</v>
      </c>
      <c r="K1148" s="235">
        <f t="shared" si="155"/>
        <v>0</v>
      </c>
      <c r="L1148" s="16">
        <f t="shared" si="156"/>
        <v>0</v>
      </c>
      <c r="M1148" s="16">
        <f t="shared" si="157"/>
        <v>0</v>
      </c>
      <c r="N1148" s="236" t="str">
        <f t="shared" si="158"/>
        <v>0</v>
      </c>
      <c r="O1148" s="16">
        <f>'RAW MONTHLY'!K1148</f>
        <v>0</v>
      </c>
      <c r="P1148" s="16" t="str">
        <f t="shared" si="159"/>
        <v>1</v>
      </c>
      <c r="Q1148" s="241">
        <f>'RAW MONTHLY'!L1148</f>
        <v>0</v>
      </c>
      <c r="R1148" s="37"/>
      <c r="S1148" s="242">
        <f t="shared" si="160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3"/>
        <v/>
      </c>
      <c r="D1149" s="5">
        <f>'RAW MONTHLY'!E1149</f>
        <v>0</v>
      </c>
      <c r="E1149" s="5" t="b">
        <f t="shared" si="161"/>
        <v>0</v>
      </c>
      <c r="F1149" s="37"/>
      <c r="G1149" s="37"/>
      <c r="H1149" s="17">
        <f t="shared" si="154"/>
        <v>0</v>
      </c>
      <c r="I1149" s="7">
        <f>'RAW MONTHLY'!H1149</f>
        <v>0</v>
      </c>
      <c r="J1149" s="8">
        <f>'RAW MONTHLY'!I1149</f>
        <v>0</v>
      </c>
      <c r="K1149" s="235">
        <f t="shared" si="155"/>
        <v>0</v>
      </c>
      <c r="L1149" s="16">
        <f t="shared" si="156"/>
        <v>0</v>
      </c>
      <c r="M1149" s="16">
        <f t="shared" si="157"/>
        <v>0</v>
      </c>
      <c r="N1149" s="236" t="str">
        <f t="shared" si="158"/>
        <v>0</v>
      </c>
      <c r="O1149" s="16">
        <f>'RAW MONTHLY'!K1149</f>
        <v>0</v>
      </c>
      <c r="P1149" s="16" t="str">
        <f t="shared" si="159"/>
        <v>1</v>
      </c>
      <c r="Q1149" s="241">
        <f>'RAW MONTHLY'!L1149</f>
        <v>0</v>
      </c>
      <c r="R1149" s="37"/>
      <c r="S1149" s="242">
        <f t="shared" si="160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3"/>
        <v/>
      </c>
      <c r="D1150" s="5">
        <f>'RAW MONTHLY'!E1150</f>
        <v>0</v>
      </c>
      <c r="E1150" s="5" t="b">
        <f t="shared" si="161"/>
        <v>0</v>
      </c>
      <c r="F1150" s="37"/>
      <c r="G1150" s="37"/>
      <c r="H1150" s="17">
        <f t="shared" si="154"/>
        <v>0</v>
      </c>
      <c r="I1150" s="7">
        <f>'RAW MONTHLY'!H1150</f>
        <v>0</v>
      </c>
      <c r="J1150" s="8">
        <f>'RAW MONTHLY'!I1150</f>
        <v>0</v>
      </c>
      <c r="K1150" s="235">
        <f t="shared" si="155"/>
        <v>0</v>
      </c>
      <c r="L1150" s="16">
        <f t="shared" si="156"/>
        <v>0</v>
      </c>
      <c r="M1150" s="16">
        <f t="shared" si="157"/>
        <v>0</v>
      </c>
      <c r="N1150" s="236" t="str">
        <f t="shared" si="158"/>
        <v>0</v>
      </c>
      <c r="O1150" s="16">
        <f>'RAW MONTHLY'!K1150</f>
        <v>0</v>
      </c>
      <c r="P1150" s="16" t="str">
        <f t="shared" si="159"/>
        <v>1</v>
      </c>
      <c r="Q1150" s="241">
        <f>'RAW MONTHLY'!L1150</f>
        <v>0</v>
      </c>
      <c r="R1150" s="37"/>
      <c r="S1150" s="242">
        <f t="shared" si="160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3"/>
        <v/>
      </c>
      <c r="D1151" s="5">
        <f>'RAW MONTHLY'!E1151</f>
        <v>0</v>
      </c>
      <c r="E1151" s="5" t="b">
        <f t="shared" si="161"/>
        <v>0</v>
      </c>
      <c r="F1151" s="37"/>
      <c r="G1151" s="37"/>
      <c r="H1151" s="17">
        <f t="shared" si="154"/>
        <v>0</v>
      </c>
      <c r="I1151" s="7">
        <f>'RAW MONTHLY'!H1151</f>
        <v>0</v>
      </c>
      <c r="J1151" s="8">
        <f>'RAW MONTHLY'!I1151</f>
        <v>0</v>
      </c>
      <c r="K1151" s="235">
        <f t="shared" si="155"/>
        <v>0</v>
      </c>
      <c r="L1151" s="16">
        <f t="shared" si="156"/>
        <v>0</v>
      </c>
      <c r="M1151" s="16">
        <f t="shared" si="157"/>
        <v>0</v>
      </c>
      <c r="N1151" s="236" t="str">
        <f t="shared" si="158"/>
        <v>0</v>
      </c>
      <c r="O1151" s="16">
        <f>'RAW MONTHLY'!K1151</f>
        <v>0</v>
      </c>
      <c r="P1151" s="16" t="str">
        <f t="shared" si="159"/>
        <v>1</v>
      </c>
      <c r="Q1151" s="241">
        <f>'RAW MONTHLY'!L1151</f>
        <v>0</v>
      </c>
      <c r="R1151" s="37"/>
      <c r="S1151" s="242">
        <f t="shared" si="160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3"/>
        <v/>
      </c>
      <c r="D1152" s="5">
        <f>'RAW MONTHLY'!E1152</f>
        <v>0</v>
      </c>
      <c r="E1152" s="5" t="b">
        <f t="shared" si="161"/>
        <v>0</v>
      </c>
      <c r="F1152" s="37"/>
      <c r="G1152" s="37"/>
      <c r="H1152" s="17">
        <f t="shared" si="154"/>
        <v>0</v>
      </c>
      <c r="I1152" s="7">
        <f>'RAW MONTHLY'!H1152</f>
        <v>0</v>
      </c>
      <c r="J1152" s="8">
        <f>'RAW MONTHLY'!I1152</f>
        <v>0</v>
      </c>
      <c r="K1152" s="235">
        <f t="shared" si="155"/>
        <v>0</v>
      </c>
      <c r="L1152" s="16">
        <f t="shared" si="156"/>
        <v>0</v>
      </c>
      <c r="M1152" s="16">
        <f t="shared" si="157"/>
        <v>0</v>
      </c>
      <c r="N1152" s="236" t="str">
        <f t="shared" si="158"/>
        <v>0</v>
      </c>
      <c r="O1152" s="16">
        <f>'RAW MONTHLY'!K1152</f>
        <v>0</v>
      </c>
      <c r="P1152" s="16" t="str">
        <f t="shared" si="159"/>
        <v>1</v>
      </c>
      <c r="Q1152" s="241">
        <f>'RAW MONTHLY'!L1152</f>
        <v>0</v>
      </c>
      <c r="R1152" s="37"/>
      <c r="S1152" s="242">
        <f t="shared" si="160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3"/>
        <v/>
      </c>
      <c r="D1153" s="5">
        <f>'RAW MONTHLY'!E1153</f>
        <v>0</v>
      </c>
      <c r="E1153" s="5" t="b">
        <f t="shared" si="161"/>
        <v>0</v>
      </c>
      <c r="F1153" s="37"/>
      <c r="G1153" s="37"/>
      <c r="H1153" s="17">
        <f t="shared" si="154"/>
        <v>0</v>
      </c>
      <c r="I1153" s="7">
        <f>'RAW MONTHLY'!H1153</f>
        <v>0</v>
      </c>
      <c r="J1153" s="8">
        <f>'RAW MONTHLY'!I1153</f>
        <v>0</v>
      </c>
      <c r="K1153" s="235">
        <f t="shared" si="155"/>
        <v>0</v>
      </c>
      <c r="L1153" s="16">
        <f t="shared" si="156"/>
        <v>0</v>
      </c>
      <c r="M1153" s="16">
        <f t="shared" si="157"/>
        <v>0</v>
      </c>
      <c r="N1153" s="236" t="str">
        <f t="shared" si="158"/>
        <v>0</v>
      </c>
      <c r="O1153" s="16">
        <f>'RAW MONTHLY'!K1153</f>
        <v>0</v>
      </c>
      <c r="P1153" s="16" t="str">
        <f t="shared" si="159"/>
        <v>1</v>
      </c>
      <c r="Q1153" s="241">
        <f>'RAW MONTHLY'!L1153</f>
        <v>0</v>
      </c>
      <c r="R1153" s="37"/>
      <c r="S1153" s="242">
        <f t="shared" si="160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3"/>
        <v/>
      </c>
      <c r="D1154" s="5">
        <f>'RAW MONTHLY'!E1154</f>
        <v>0</v>
      </c>
      <c r="E1154" s="5" t="b">
        <f t="shared" si="161"/>
        <v>0</v>
      </c>
      <c r="F1154" s="37"/>
      <c r="G1154" s="37"/>
      <c r="H1154" s="17">
        <f t="shared" si="154"/>
        <v>0</v>
      </c>
      <c r="I1154" s="7">
        <f>'RAW MONTHLY'!H1154</f>
        <v>0</v>
      </c>
      <c r="J1154" s="8">
        <f>'RAW MONTHLY'!I1154</f>
        <v>0</v>
      </c>
      <c r="K1154" s="235">
        <f t="shared" si="155"/>
        <v>0</v>
      </c>
      <c r="L1154" s="16">
        <f t="shared" si="156"/>
        <v>0</v>
      </c>
      <c r="M1154" s="16">
        <f t="shared" si="157"/>
        <v>0</v>
      </c>
      <c r="N1154" s="236" t="str">
        <f t="shared" si="158"/>
        <v>0</v>
      </c>
      <c r="O1154" s="16">
        <f>'RAW MONTHLY'!K1154</f>
        <v>0</v>
      </c>
      <c r="P1154" s="16" t="str">
        <f t="shared" si="159"/>
        <v>1</v>
      </c>
      <c r="Q1154" s="241">
        <f>'RAW MONTHLY'!L1154</f>
        <v>0</v>
      </c>
      <c r="R1154" s="37"/>
      <c r="S1154" s="242">
        <f t="shared" si="160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3"/>
        <v/>
      </c>
      <c r="D1155" s="5">
        <f>'RAW MONTHLY'!E1155</f>
        <v>0</v>
      </c>
      <c r="E1155" s="5" t="b">
        <f t="shared" si="161"/>
        <v>0</v>
      </c>
      <c r="F1155" s="37"/>
      <c r="G1155" s="37"/>
      <c r="H1155" s="17">
        <f t="shared" si="154"/>
        <v>0</v>
      </c>
      <c r="I1155" s="7">
        <f>'RAW MONTHLY'!H1155</f>
        <v>0</v>
      </c>
      <c r="J1155" s="8">
        <f>'RAW MONTHLY'!I1155</f>
        <v>0</v>
      </c>
      <c r="K1155" s="235">
        <f t="shared" si="155"/>
        <v>0</v>
      </c>
      <c r="L1155" s="16">
        <f t="shared" si="156"/>
        <v>0</v>
      </c>
      <c r="M1155" s="16">
        <f t="shared" si="157"/>
        <v>0</v>
      </c>
      <c r="N1155" s="236" t="str">
        <f t="shared" si="158"/>
        <v>0</v>
      </c>
      <c r="O1155" s="16">
        <f>'RAW MONTHLY'!K1155</f>
        <v>0</v>
      </c>
      <c r="P1155" s="16" t="str">
        <f t="shared" si="159"/>
        <v>1</v>
      </c>
      <c r="Q1155" s="241">
        <f>'RAW MONTHLY'!L1155</f>
        <v>0</v>
      </c>
      <c r="R1155" s="37"/>
      <c r="S1155" s="242">
        <f t="shared" si="160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3"/>
        <v/>
      </c>
      <c r="D1156" s="5">
        <f>'RAW MONTHLY'!E1156</f>
        <v>0</v>
      </c>
      <c r="E1156" s="5" t="b">
        <f t="shared" si="161"/>
        <v>0</v>
      </c>
      <c r="F1156" s="37"/>
      <c r="G1156" s="37"/>
      <c r="H1156" s="17">
        <f t="shared" si="154"/>
        <v>0</v>
      </c>
      <c r="I1156" s="7">
        <f>'RAW MONTHLY'!H1156</f>
        <v>0</v>
      </c>
      <c r="J1156" s="8">
        <f>'RAW MONTHLY'!I1156</f>
        <v>0</v>
      </c>
      <c r="K1156" s="235">
        <f t="shared" si="155"/>
        <v>0</v>
      </c>
      <c r="L1156" s="16">
        <f t="shared" si="156"/>
        <v>0</v>
      </c>
      <c r="M1156" s="16">
        <f t="shared" si="157"/>
        <v>0</v>
      </c>
      <c r="N1156" s="236" t="str">
        <f t="shared" si="158"/>
        <v>0</v>
      </c>
      <c r="O1156" s="16">
        <f>'RAW MONTHLY'!K1156</f>
        <v>0</v>
      </c>
      <c r="P1156" s="16" t="str">
        <f t="shared" si="159"/>
        <v>1</v>
      </c>
      <c r="Q1156" s="241">
        <f>'RAW MONTHLY'!L1156</f>
        <v>0</v>
      </c>
      <c r="R1156" s="37"/>
      <c r="S1156" s="242">
        <f t="shared" si="160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3"/>
        <v/>
      </c>
      <c r="D1157" s="5">
        <f>'RAW MONTHLY'!E1157</f>
        <v>0</v>
      </c>
      <c r="E1157" s="5" t="b">
        <f t="shared" si="161"/>
        <v>0</v>
      </c>
      <c r="F1157" s="37"/>
      <c r="G1157" s="37"/>
      <c r="H1157" s="17">
        <f t="shared" si="154"/>
        <v>0</v>
      </c>
      <c r="I1157" s="7">
        <f>'RAW MONTHLY'!H1157</f>
        <v>0</v>
      </c>
      <c r="J1157" s="8">
        <f>'RAW MONTHLY'!I1157</f>
        <v>0</v>
      </c>
      <c r="K1157" s="235">
        <f t="shared" si="155"/>
        <v>0</v>
      </c>
      <c r="L1157" s="16">
        <f t="shared" si="156"/>
        <v>0</v>
      </c>
      <c r="M1157" s="16">
        <f t="shared" si="157"/>
        <v>0</v>
      </c>
      <c r="N1157" s="236" t="str">
        <f t="shared" si="158"/>
        <v>0</v>
      </c>
      <c r="O1157" s="16">
        <f>'RAW MONTHLY'!K1157</f>
        <v>0</v>
      </c>
      <c r="P1157" s="16" t="str">
        <f t="shared" si="159"/>
        <v>1</v>
      </c>
      <c r="Q1157" s="241">
        <f>'RAW MONTHLY'!L1157</f>
        <v>0</v>
      </c>
      <c r="R1157" s="37"/>
      <c r="S1157" s="242">
        <f t="shared" si="160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2">IF(H1158&gt;=0.0001,"1","")</f>
        <v/>
      </c>
      <c r="D1158" s="5">
        <f>'RAW MONTHLY'!E1158</f>
        <v>0</v>
      </c>
      <c r="E1158" s="5" t="b">
        <f t="shared" si="161"/>
        <v>0</v>
      </c>
      <c r="F1158" s="37"/>
      <c r="G1158" s="37"/>
      <c r="H1158" s="17">
        <f t="shared" ref="H1158:H1221" si="163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4">J1158</f>
        <v>0</v>
      </c>
      <c r="L1158" s="16">
        <f t="shared" ref="L1158:L1221" si="165">TEXT(J1158-I1158,"h:mm")*24</f>
        <v>0</v>
      </c>
      <c r="M1158" s="16">
        <f t="shared" ref="M1158:M1221" si="166">N1158*1</f>
        <v>0</v>
      </c>
      <c r="N1158" s="236" t="str">
        <f t="shared" ref="N1158:N1221" si="167">SUBSTITUTE(O1158,"MW","")</f>
        <v>0</v>
      </c>
      <c r="O1158" s="16">
        <f>'RAW MONTHLY'!K1158</f>
        <v>0</v>
      </c>
      <c r="P1158" s="16" t="str">
        <f t="shared" ref="P1158:P1221" si="168">IF(K1158&gt;=0.99,"0","1")</f>
        <v>1</v>
      </c>
      <c r="Q1158" s="241">
        <f>'RAW MONTHLY'!L1158</f>
        <v>0</v>
      </c>
      <c r="R1158" s="37"/>
      <c r="S1158" s="242">
        <f t="shared" ref="S1158:S1221" si="169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2"/>
        <v/>
      </c>
      <c r="D1159" s="5">
        <f>'RAW MONTHLY'!E1159</f>
        <v>0</v>
      </c>
      <c r="E1159" s="5" t="b">
        <f t="shared" ref="E1159:E1222" si="170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E/F","EDC",IF(D1159="TCN/L/S","L/S"))))))))))))))))))))))</f>
        <v>0</v>
      </c>
      <c r="F1159" s="37"/>
      <c r="G1159" s="37"/>
      <c r="H1159" s="17">
        <f t="shared" si="163"/>
        <v>0</v>
      </c>
      <c r="I1159" s="7">
        <f>'RAW MONTHLY'!H1159</f>
        <v>0</v>
      </c>
      <c r="J1159" s="8">
        <f>'RAW MONTHLY'!I1159</f>
        <v>0</v>
      </c>
      <c r="K1159" s="235">
        <f t="shared" si="164"/>
        <v>0</v>
      </c>
      <c r="L1159" s="16">
        <f t="shared" si="165"/>
        <v>0</v>
      </c>
      <c r="M1159" s="16">
        <f t="shared" si="166"/>
        <v>0</v>
      </c>
      <c r="N1159" s="236" t="str">
        <f t="shared" si="167"/>
        <v>0</v>
      </c>
      <c r="O1159" s="16">
        <f>'RAW MONTHLY'!K1159</f>
        <v>0</v>
      </c>
      <c r="P1159" s="16" t="str">
        <f t="shared" si="168"/>
        <v>1</v>
      </c>
      <c r="Q1159" s="241">
        <f>'RAW MONTHLY'!L1159</f>
        <v>0</v>
      </c>
      <c r="R1159" s="37"/>
      <c r="S1159" s="242">
        <f t="shared" si="169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2"/>
        <v/>
      </c>
      <c r="D1160" s="5">
        <f>'RAW MONTHLY'!E1160</f>
        <v>0</v>
      </c>
      <c r="E1160" s="5" t="b">
        <f t="shared" si="170"/>
        <v>0</v>
      </c>
      <c r="F1160" s="37"/>
      <c r="G1160" s="37"/>
      <c r="H1160" s="17">
        <f t="shared" si="163"/>
        <v>0</v>
      </c>
      <c r="I1160" s="7">
        <f>'RAW MONTHLY'!H1160</f>
        <v>0</v>
      </c>
      <c r="J1160" s="8">
        <f>'RAW MONTHLY'!I1160</f>
        <v>0</v>
      </c>
      <c r="K1160" s="235">
        <f t="shared" si="164"/>
        <v>0</v>
      </c>
      <c r="L1160" s="16">
        <f t="shared" si="165"/>
        <v>0</v>
      </c>
      <c r="M1160" s="16">
        <f t="shared" si="166"/>
        <v>0</v>
      </c>
      <c r="N1160" s="236" t="str">
        <f t="shared" si="167"/>
        <v>0</v>
      </c>
      <c r="O1160" s="16">
        <f>'RAW MONTHLY'!K1160</f>
        <v>0</v>
      </c>
      <c r="P1160" s="16" t="str">
        <f t="shared" si="168"/>
        <v>1</v>
      </c>
      <c r="Q1160" s="241">
        <f>'RAW MONTHLY'!L1160</f>
        <v>0</v>
      </c>
      <c r="R1160" s="37"/>
      <c r="S1160" s="242">
        <f t="shared" si="169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2"/>
        <v/>
      </c>
      <c r="D1161" s="5">
        <f>'RAW MONTHLY'!E1161</f>
        <v>0</v>
      </c>
      <c r="E1161" s="5" t="b">
        <f t="shared" si="170"/>
        <v>0</v>
      </c>
      <c r="F1161" s="37"/>
      <c r="G1161" s="37"/>
      <c r="H1161" s="17">
        <f t="shared" si="163"/>
        <v>0</v>
      </c>
      <c r="I1161" s="7">
        <f>'RAW MONTHLY'!H1161</f>
        <v>0</v>
      </c>
      <c r="J1161" s="8">
        <f>'RAW MONTHLY'!I1161</f>
        <v>0</v>
      </c>
      <c r="K1161" s="235">
        <f t="shared" si="164"/>
        <v>0</v>
      </c>
      <c r="L1161" s="16">
        <f t="shared" si="165"/>
        <v>0</v>
      </c>
      <c r="M1161" s="16">
        <f t="shared" si="166"/>
        <v>0</v>
      </c>
      <c r="N1161" s="236" t="str">
        <f t="shared" si="167"/>
        <v>0</v>
      </c>
      <c r="O1161" s="16">
        <f>'RAW MONTHLY'!K1161</f>
        <v>0</v>
      </c>
      <c r="P1161" s="16" t="str">
        <f t="shared" si="168"/>
        <v>1</v>
      </c>
      <c r="Q1161" s="241">
        <f>'RAW MONTHLY'!L1161</f>
        <v>0</v>
      </c>
      <c r="R1161" s="37"/>
      <c r="S1161" s="242">
        <f t="shared" si="169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2"/>
        <v/>
      </c>
      <c r="D1162" s="5">
        <f>'RAW MONTHLY'!E1162</f>
        <v>0</v>
      </c>
      <c r="E1162" s="5" t="b">
        <f t="shared" si="170"/>
        <v>0</v>
      </c>
      <c r="F1162" s="37"/>
      <c r="G1162" s="37"/>
      <c r="H1162" s="17">
        <f t="shared" si="163"/>
        <v>0</v>
      </c>
      <c r="I1162" s="7">
        <f>'RAW MONTHLY'!H1162</f>
        <v>0</v>
      </c>
      <c r="J1162" s="8">
        <f>'RAW MONTHLY'!I1162</f>
        <v>0</v>
      </c>
      <c r="K1162" s="235">
        <f t="shared" si="164"/>
        <v>0</v>
      </c>
      <c r="L1162" s="16">
        <f t="shared" si="165"/>
        <v>0</v>
      </c>
      <c r="M1162" s="16">
        <f t="shared" si="166"/>
        <v>0</v>
      </c>
      <c r="N1162" s="236" t="str">
        <f t="shared" si="167"/>
        <v>0</v>
      </c>
      <c r="O1162" s="16">
        <f>'RAW MONTHLY'!K1162</f>
        <v>0</v>
      </c>
      <c r="P1162" s="16" t="str">
        <f t="shared" si="168"/>
        <v>1</v>
      </c>
      <c r="Q1162" s="241">
        <f>'RAW MONTHLY'!L1162</f>
        <v>0</v>
      </c>
      <c r="R1162" s="37"/>
      <c r="S1162" s="242">
        <f t="shared" si="169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2"/>
        <v/>
      </c>
      <c r="D1163" s="5">
        <f>'RAW MONTHLY'!E1163</f>
        <v>0</v>
      </c>
      <c r="E1163" s="5" t="b">
        <f t="shared" si="170"/>
        <v>0</v>
      </c>
      <c r="F1163" s="37"/>
      <c r="G1163" s="37"/>
      <c r="H1163" s="17">
        <f t="shared" si="163"/>
        <v>0</v>
      </c>
      <c r="I1163" s="7">
        <f>'RAW MONTHLY'!H1163</f>
        <v>0</v>
      </c>
      <c r="J1163" s="8">
        <f>'RAW MONTHLY'!I1163</f>
        <v>0</v>
      </c>
      <c r="K1163" s="235">
        <f t="shared" si="164"/>
        <v>0</v>
      </c>
      <c r="L1163" s="16">
        <f t="shared" si="165"/>
        <v>0</v>
      </c>
      <c r="M1163" s="16">
        <f t="shared" si="166"/>
        <v>0</v>
      </c>
      <c r="N1163" s="236" t="str">
        <f t="shared" si="167"/>
        <v>0</v>
      </c>
      <c r="O1163" s="16">
        <f>'RAW MONTHLY'!K1163</f>
        <v>0</v>
      </c>
      <c r="P1163" s="16" t="str">
        <f t="shared" si="168"/>
        <v>1</v>
      </c>
      <c r="Q1163" s="241">
        <f>'RAW MONTHLY'!L1163</f>
        <v>0</v>
      </c>
      <c r="R1163" s="37"/>
      <c r="S1163" s="242">
        <f t="shared" si="169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2"/>
        <v/>
      </c>
      <c r="D1164" s="5">
        <f>'RAW MONTHLY'!E1164</f>
        <v>0</v>
      </c>
      <c r="E1164" s="5" t="b">
        <f t="shared" si="170"/>
        <v>0</v>
      </c>
      <c r="F1164" s="37"/>
      <c r="G1164" s="37"/>
      <c r="H1164" s="17">
        <f t="shared" si="163"/>
        <v>0</v>
      </c>
      <c r="I1164" s="7">
        <f>'RAW MONTHLY'!H1164</f>
        <v>0</v>
      </c>
      <c r="J1164" s="8">
        <f>'RAW MONTHLY'!I1164</f>
        <v>0</v>
      </c>
      <c r="K1164" s="235">
        <f t="shared" si="164"/>
        <v>0</v>
      </c>
      <c r="L1164" s="16">
        <f t="shared" si="165"/>
        <v>0</v>
      </c>
      <c r="M1164" s="16">
        <f t="shared" si="166"/>
        <v>0</v>
      </c>
      <c r="N1164" s="236" t="str">
        <f t="shared" si="167"/>
        <v>0</v>
      </c>
      <c r="O1164" s="16">
        <f>'RAW MONTHLY'!K1164</f>
        <v>0</v>
      </c>
      <c r="P1164" s="16" t="str">
        <f t="shared" si="168"/>
        <v>1</v>
      </c>
      <c r="Q1164" s="241">
        <f>'RAW MONTHLY'!L1164</f>
        <v>0</v>
      </c>
      <c r="R1164" s="37"/>
      <c r="S1164" s="242">
        <f t="shared" si="169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2"/>
        <v/>
      </c>
      <c r="D1165" s="5">
        <f>'RAW MONTHLY'!E1165</f>
        <v>0</v>
      </c>
      <c r="E1165" s="5" t="b">
        <f t="shared" si="170"/>
        <v>0</v>
      </c>
      <c r="F1165" s="37"/>
      <c r="G1165" s="37"/>
      <c r="H1165" s="17">
        <f t="shared" si="163"/>
        <v>0</v>
      </c>
      <c r="I1165" s="7">
        <f>'RAW MONTHLY'!H1165</f>
        <v>0</v>
      </c>
      <c r="J1165" s="8">
        <f>'RAW MONTHLY'!I1165</f>
        <v>0</v>
      </c>
      <c r="K1165" s="235">
        <f t="shared" si="164"/>
        <v>0</v>
      </c>
      <c r="L1165" s="16">
        <f t="shared" si="165"/>
        <v>0</v>
      </c>
      <c r="M1165" s="16">
        <f t="shared" si="166"/>
        <v>0</v>
      </c>
      <c r="N1165" s="236" t="str">
        <f t="shared" si="167"/>
        <v>0</v>
      </c>
      <c r="O1165" s="16">
        <f>'RAW MONTHLY'!K1165</f>
        <v>0</v>
      </c>
      <c r="P1165" s="16" t="str">
        <f t="shared" si="168"/>
        <v>1</v>
      </c>
      <c r="Q1165" s="241">
        <f>'RAW MONTHLY'!L1165</f>
        <v>0</v>
      </c>
      <c r="R1165" s="37"/>
      <c r="S1165" s="242">
        <f t="shared" si="169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2"/>
        <v/>
      </c>
      <c r="D1166" s="5">
        <f>'RAW MONTHLY'!E1166</f>
        <v>0</v>
      </c>
      <c r="E1166" s="5" t="b">
        <f t="shared" si="170"/>
        <v>0</v>
      </c>
      <c r="F1166" s="37"/>
      <c r="G1166" s="37"/>
      <c r="H1166" s="17">
        <f t="shared" si="163"/>
        <v>0</v>
      </c>
      <c r="I1166" s="7">
        <f>'RAW MONTHLY'!H1166</f>
        <v>0</v>
      </c>
      <c r="J1166" s="8">
        <f>'RAW MONTHLY'!I1166</f>
        <v>0</v>
      </c>
      <c r="K1166" s="235">
        <f t="shared" si="164"/>
        <v>0</v>
      </c>
      <c r="L1166" s="16">
        <f t="shared" si="165"/>
        <v>0</v>
      </c>
      <c r="M1166" s="16">
        <f t="shared" si="166"/>
        <v>0</v>
      </c>
      <c r="N1166" s="236" t="str">
        <f t="shared" si="167"/>
        <v>0</v>
      </c>
      <c r="O1166" s="16">
        <f>'RAW MONTHLY'!K1166</f>
        <v>0</v>
      </c>
      <c r="P1166" s="16" t="str">
        <f t="shared" si="168"/>
        <v>1</v>
      </c>
      <c r="Q1166" s="241">
        <f>'RAW MONTHLY'!L1166</f>
        <v>0</v>
      </c>
      <c r="R1166" s="37"/>
      <c r="S1166" s="242">
        <f t="shared" si="169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2"/>
        <v/>
      </c>
      <c r="D1167" s="5">
        <f>'RAW MONTHLY'!E1167</f>
        <v>0</v>
      </c>
      <c r="E1167" s="5" t="b">
        <f t="shared" si="170"/>
        <v>0</v>
      </c>
      <c r="F1167" s="37"/>
      <c r="G1167" s="37"/>
      <c r="H1167" s="17">
        <f t="shared" si="163"/>
        <v>0</v>
      </c>
      <c r="I1167" s="7">
        <f>'RAW MONTHLY'!H1167</f>
        <v>0</v>
      </c>
      <c r="J1167" s="8">
        <f>'RAW MONTHLY'!I1167</f>
        <v>0</v>
      </c>
      <c r="K1167" s="235">
        <f t="shared" si="164"/>
        <v>0</v>
      </c>
      <c r="L1167" s="16">
        <f t="shared" si="165"/>
        <v>0</v>
      </c>
      <c r="M1167" s="16">
        <f t="shared" si="166"/>
        <v>0</v>
      </c>
      <c r="N1167" s="236" t="str">
        <f t="shared" si="167"/>
        <v>0</v>
      </c>
      <c r="O1167" s="16">
        <f>'RAW MONTHLY'!K1167</f>
        <v>0</v>
      </c>
      <c r="P1167" s="16" t="str">
        <f t="shared" si="168"/>
        <v>1</v>
      </c>
      <c r="Q1167" s="241">
        <f>'RAW MONTHLY'!L1167</f>
        <v>0</v>
      </c>
      <c r="R1167" s="37"/>
      <c r="S1167" s="242">
        <f t="shared" si="169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2"/>
        <v/>
      </c>
      <c r="D1168" s="5">
        <f>'RAW MONTHLY'!E1168</f>
        <v>0</v>
      </c>
      <c r="E1168" s="5" t="b">
        <f t="shared" si="170"/>
        <v>0</v>
      </c>
      <c r="F1168" s="37"/>
      <c r="G1168" s="37"/>
      <c r="H1168" s="17">
        <f t="shared" si="163"/>
        <v>0</v>
      </c>
      <c r="I1168" s="7">
        <f>'RAW MONTHLY'!H1168</f>
        <v>0</v>
      </c>
      <c r="J1168" s="8">
        <f>'RAW MONTHLY'!I1168</f>
        <v>0</v>
      </c>
      <c r="K1168" s="235">
        <f t="shared" si="164"/>
        <v>0</v>
      </c>
      <c r="L1168" s="16">
        <f t="shared" si="165"/>
        <v>0</v>
      </c>
      <c r="M1168" s="16">
        <f t="shared" si="166"/>
        <v>0</v>
      </c>
      <c r="N1168" s="236" t="str">
        <f t="shared" si="167"/>
        <v>0</v>
      </c>
      <c r="O1168" s="16">
        <f>'RAW MONTHLY'!K1168</f>
        <v>0</v>
      </c>
      <c r="P1168" s="16" t="str">
        <f t="shared" si="168"/>
        <v>1</v>
      </c>
      <c r="Q1168" s="241">
        <f>'RAW MONTHLY'!L1168</f>
        <v>0</v>
      </c>
      <c r="R1168" s="37"/>
      <c r="S1168" s="242">
        <f t="shared" si="169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2"/>
        <v/>
      </c>
      <c r="D1169" s="5">
        <f>'RAW MONTHLY'!E1169</f>
        <v>0</v>
      </c>
      <c r="E1169" s="5" t="b">
        <f t="shared" si="170"/>
        <v>0</v>
      </c>
      <c r="F1169" s="37"/>
      <c r="G1169" s="37"/>
      <c r="H1169" s="17">
        <f t="shared" si="163"/>
        <v>0</v>
      </c>
      <c r="I1169" s="7">
        <f>'RAW MONTHLY'!H1169</f>
        <v>0</v>
      </c>
      <c r="J1169" s="8">
        <f>'RAW MONTHLY'!I1169</f>
        <v>0</v>
      </c>
      <c r="K1169" s="235">
        <f t="shared" si="164"/>
        <v>0</v>
      </c>
      <c r="L1169" s="16">
        <f t="shared" si="165"/>
        <v>0</v>
      </c>
      <c r="M1169" s="16">
        <f t="shared" si="166"/>
        <v>0</v>
      </c>
      <c r="N1169" s="236" t="str">
        <f t="shared" si="167"/>
        <v>0</v>
      </c>
      <c r="O1169" s="16">
        <f>'RAW MONTHLY'!K1169</f>
        <v>0</v>
      </c>
      <c r="P1169" s="16" t="str">
        <f t="shared" si="168"/>
        <v>1</v>
      </c>
      <c r="Q1169" s="241">
        <f>'RAW MONTHLY'!L1169</f>
        <v>0</v>
      </c>
      <c r="R1169" s="37"/>
      <c r="S1169" s="242">
        <f t="shared" si="169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2"/>
        <v/>
      </c>
      <c r="D1170" s="5">
        <f>'RAW MONTHLY'!E1170</f>
        <v>0</v>
      </c>
      <c r="E1170" s="5" t="b">
        <f t="shared" si="170"/>
        <v>0</v>
      </c>
      <c r="F1170" s="37"/>
      <c r="G1170" s="37"/>
      <c r="H1170" s="17">
        <f t="shared" si="163"/>
        <v>0</v>
      </c>
      <c r="I1170" s="7">
        <f>'RAW MONTHLY'!H1170</f>
        <v>0</v>
      </c>
      <c r="J1170" s="8">
        <f>'RAW MONTHLY'!I1170</f>
        <v>0</v>
      </c>
      <c r="K1170" s="235">
        <f t="shared" si="164"/>
        <v>0</v>
      </c>
      <c r="L1170" s="16">
        <f t="shared" si="165"/>
        <v>0</v>
      </c>
      <c r="M1170" s="16">
        <f t="shared" si="166"/>
        <v>0</v>
      </c>
      <c r="N1170" s="236" t="str">
        <f t="shared" si="167"/>
        <v>0</v>
      </c>
      <c r="O1170" s="16">
        <f>'RAW MONTHLY'!K1170</f>
        <v>0</v>
      </c>
      <c r="P1170" s="16" t="str">
        <f t="shared" si="168"/>
        <v>1</v>
      </c>
      <c r="Q1170" s="241">
        <f>'RAW MONTHLY'!L1170</f>
        <v>0</v>
      </c>
      <c r="R1170" s="37"/>
      <c r="S1170" s="242">
        <f t="shared" si="169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2"/>
        <v/>
      </c>
      <c r="D1171" s="5">
        <f>'RAW MONTHLY'!E1171</f>
        <v>0</v>
      </c>
      <c r="E1171" s="5" t="b">
        <f t="shared" si="170"/>
        <v>0</v>
      </c>
      <c r="F1171" s="37"/>
      <c r="G1171" s="37"/>
      <c r="H1171" s="17">
        <f t="shared" si="163"/>
        <v>0</v>
      </c>
      <c r="I1171" s="7">
        <f>'RAW MONTHLY'!H1171</f>
        <v>0</v>
      </c>
      <c r="J1171" s="8">
        <f>'RAW MONTHLY'!I1171</f>
        <v>0</v>
      </c>
      <c r="K1171" s="235">
        <f t="shared" si="164"/>
        <v>0</v>
      </c>
      <c r="L1171" s="16">
        <f t="shared" si="165"/>
        <v>0</v>
      </c>
      <c r="M1171" s="16">
        <f t="shared" si="166"/>
        <v>0</v>
      </c>
      <c r="N1171" s="236" t="str">
        <f t="shared" si="167"/>
        <v>0</v>
      </c>
      <c r="O1171" s="16">
        <f>'RAW MONTHLY'!K1171</f>
        <v>0</v>
      </c>
      <c r="P1171" s="16" t="str">
        <f t="shared" si="168"/>
        <v>1</v>
      </c>
      <c r="Q1171" s="241">
        <f>'RAW MONTHLY'!L1171</f>
        <v>0</v>
      </c>
      <c r="R1171" s="37"/>
      <c r="S1171" s="242">
        <f t="shared" si="169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2"/>
        <v/>
      </c>
      <c r="D1172" s="5">
        <f>'RAW MONTHLY'!E1172</f>
        <v>0</v>
      </c>
      <c r="E1172" s="5" t="b">
        <f t="shared" si="170"/>
        <v>0</v>
      </c>
      <c r="F1172" s="37"/>
      <c r="G1172" s="37"/>
      <c r="H1172" s="17">
        <f t="shared" si="163"/>
        <v>0</v>
      </c>
      <c r="I1172" s="7">
        <f>'RAW MONTHLY'!H1172</f>
        <v>0</v>
      </c>
      <c r="J1172" s="8">
        <f>'RAW MONTHLY'!I1172</f>
        <v>0</v>
      </c>
      <c r="K1172" s="235">
        <f t="shared" si="164"/>
        <v>0</v>
      </c>
      <c r="L1172" s="16">
        <f t="shared" si="165"/>
        <v>0</v>
      </c>
      <c r="M1172" s="16">
        <f t="shared" si="166"/>
        <v>0</v>
      </c>
      <c r="N1172" s="236" t="str">
        <f t="shared" si="167"/>
        <v>0</v>
      </c>
      <c r="O1172" s="16">
        <f>'RAW MONTHLY'!K1172</f>
        <v>0</v>
      </c>
      <c r="P1172" s="16" t="str">
        <f t="shared" si="168"/>
        <v>1</v>
      </c>
      <c r="Q1172" s="241">
        <f>'RAW MONTHLY'!L1172</f>
        <v>0</v>
      </c>
      <c r="R1172" s="37"/>
      <c r="S1172" s="242">
        <f t="shared" si="169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2"/>
        <v/>
      </c>
      <c r="D1173" s="5">
        <f>'RAW MONTHLY'!E1173</f>
        <v>0</v>
      </c>
      <c r="E1173" s="5" t="b">
        <f t="shared" si="170"/>
        <v>0</v>
      </c>
      <c r="F1173" s="37"/>
      <c r="G1173" s="37"/>
      <c r="H1173" s="17">
        <f t="shared" si="163"/>
        <v>0</v>
      </c>
      <c r="I1173" s="7">
        <f>'RAW MONTHLY'!H1173</f>
        <v>0</v>
      </c>
      <c r="J1173" s="8">
        <f>'RAW MONTHLY'!I1173</f>
        <v>0</v>
      </c>
      <c r="K1173" s="235">
        <f t="shared" si="164"/>
        <v>0</v>
      </c>
      <c r="L1173" s="16">
        <f t="shared" si="165"/>
        <v>0</v>
      </c>
      <c r="M1173" s="16">
        <f t="shared" si="166"/>
        <v>0</v>
      </c>
      <c r="N1173" s="236" t="str">
        <f t="shared" si="167"/>
        <v>0</v>
      </c>
      <c r="O1173" s="16">
        <f>'RAW MONTHLY'!K1173</f>
        <v>0</v>
      </c>
      <c r="P1173" s="16" t="str">
        <f t="shared" si="168"/>
        <v>1</v>
      </c>
      <c r="Q1173" s="241">
        <f>'RAW MONTHLY'!L1173</f>
        <v>0</v>
      </c>
      <c r="R1173" s="37"/>
      <c r="S1173" s="242">
        <f t="shared" si="169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2"/>
        <v/>
      </c>
      <c r="D1174" s="5">
        <f>'RAW MONTHLY'!E1174</f>
        <v>0</v>
      </c>
      <c r="E1174" s="5" t="b">
        <f t="shared" si="170"/>
        <v>0</v>
      </c>
      <c r="F1174" s="37"/>
      <c r="G1174" s="37"/>
      <c r="H1174" s="17">
        <f t="shared" si="163"/>
        <v>0</v>
      </c>
      <c r="I1174" s="7">
        <f>'RAW MONTHLY'!H1174</f>
        <v>0</v>
      </c>
      <c r="J1174" s="8">
        <f>'RAW MONTHLY'!I1174</f>
        <v>0</v>
      </c>
      <c r="K1174" s="235">
        <f t="shared" si="164"/>
        <v>0</v>
      </c>
      <c r="L1174" s="16">
        <f t="shared" si="165"/>
        <v>0</v>
      </c>
      <c r="M1174" s="16">
        <f t="shared" si="166"/>
        <v>0</v>
      </c>
      <c r="N1174" s="236" t="str">
        <f t="shared" si="167"/>
        <v>0</v>
      </c>
      <c r="O1174" s="16">
        <f>'RAW MONTHLY'!K1174</f>
        <v>0</v>
      </c>
      <c r="P1174" s="16" t="str">
        <f t="shared" si="168"/>
        <v>1</v>
      </c>
      <c r="Q1174" s="241">
        <f>'RAW MONTHLY'!L1174</f>
        <v>0</v>
      </c>
      <c r="R1174" s="37"/>
      <c r="S1174" s="242">
        <f t="shared" si="169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2"/>
        <v/>
      </c>
      <c r="D1175" s="5">
        <f>'RAW MONTHLY'!E1175</f>
        <v>0</v>
      </c>
      <c r="E1175" s="5" t="b">
        <f t="shared" si="170"/>
        <v>0</v>
      </c>
      <c r="F1175" s="37"/>
      <c r="G1175" s="37"/>
      <c r="H1175" s="17">
        <f t="shared" si="163"/>
        <v>0</v>
      </c>
      <c r="I1175" s="7">
        <f>'RAW MONTHLY'!H1175</f>
        <v>0</v>
      </c>
      <c r="J1175" s="8">
        <f>'RAW MONTHLY'!I1175</f>
        <v>0</v>
      </c>
      <c r="K1175" s="235">
        <f t="shared" si="164"/>
        <v>0</v>
      </c>
      <c r="L1175" s="16">
        <f t="shared" si="165"/>
        <v>0</v>
      </c>
      <c r="M1175" s="16">
        <f t="shared" si="166"/>
        <v>0</v>
      </c>
      <c r="N1175" s="236" t="str">
        <f t="shared" si="167"/>
        <v>0</v>
      </c>
      <c r="O1175" s="16">
        <f>'RAW MONTHLY'!K1175</f>
        <v>0</v>
      </c>
      <c r="P1175" s="16" t="str">
        <f t="shared" si="168"/>
        <v>1</v>
      </c>
      <c r="Q1175" s="241">
        <f>'RAW MONTHLY'!L1175</f>
        <v>0</v>
      </c>
      <c r="R1175" s="37"/>
      <c r="S1175" s="242">
        <f t="shared" si="169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2"/>
        <v/>
      </c>
      <c r="D1176" s="5">
        <f>'RAW MONTHLY'!E1176</f>
        <v>0</v>
      </c>
      <c r="E1176" s="5" t="b">
        <f t="shared" si="170"/>
        <v>0</v>
      </c>
      <c r="F1176" s="37"/>
      <c r="G1176" s="37"/>
      <c r="H1176" s="17">
        <f t="shared" si="163"/>
        <v>0</v>
      </c>
      <c r="I1176" s="7">
        <f>'RAW MONTHLY'!H1176</f>
        <v>0</v>
      </c>
      <c r="J1176" s="8">
        <f>'RAW MONTHLY'!I1176</f>
        <v>0</v>
      </c>
      <c r="K1176" s="235">
        <f t="shared" si="164"/>
        <v>0</v>
      </c>
      <c r="L1176" s="16">
        <f t="shared" si="165"/>
        <v>0</v>
      </c>
      <c r="M1176" s="16">
        <f t="shared" si="166"/>
        <v>0</v>
      </c>
      <c r="N1176" s="236" t="str">
        <f t="shared" si="167"/>
        <v>0</v>
      </c>
      <c r="O1176" s="16">
        <f>'RAW MONTHLY'!K1176</f>
        <v>0</v>
      </c>
      <c r="P1176" s="16" t="str">
        <f t="shared" si="168"/>
        <v>1</v>
      </c>
      <c r="Q1176" s="241">
        <f>'RAW MONTHLY'!L1176</f>
        <v>0</v>
      </c>
      <c r="R1176" s="37"/>
      <c r="S1176" s="242">
        <f t="shared" si="169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2"/>
        <v/>
      </c>
      <c r="D1177" s="5">
        <f>'RAW MONTHLY'!E1177</f>
        <v>0</v>
      </c>
      <c r="E1177" s="5" t="b">
        <f t="shared" si="170"/>
        <v>0</v>
      </c>
      <c r="F1177" s="37"/>
      <c r="G1177" s="37"/>
      <c r="H1177" s="17">
        <f t="shared" si="163"/>
        <v>0</v>
      </c>
      <c r="I1177" s="7">
        <f>'RAW MONTHLY'!H1177</f>
        <v>0</v>
      </c>
      <c r="J1177" s="8">
        <f>'RAW MONTHLY'!I1177</f>
        <v>0</v>
      </c>
      <c r="K1177" s="235">
        <f t="shared" si="164"/>
        <v>0</v>
      </c>
      <c r="L1177" s="16">
        <f t="shared" si="165"/>
        <v>0</v>
      </c>
      <c r="M1177" s="16">
        <f t="shared" si="166"/>
        <v>0</v>
      </c>
      <c r="N1177" s="236" t="str">
        <f t="shared" si="167"/>
        <v>0</v>
      </c>
      <c r="O1177" s="16">
        <f>'RAW MONTHLY'!K1177</f>
        <v>0</v>
      </c>
      <c r="P1177" s="16" t="str">
        <f t="shared" si="168"/>
        <v>1</v>
      </c>
      <c r="Q1177" s="241">
        <f>'RAW MONTHLY'!L1177</f>
        <v>0</v>
      </c>
      <c r="R1177" s="37"/>
      <c r="S1177" s="242">
        <f t="shared" si="169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2"/>
        <v/>
      </c>
      <c r="D1178" s="5">
        <f>'RAW MONTHLY'!E1178</f>
        <v>0</v>
      </c>
      <c r="E1178" s="5" t="b">
        <f t="shared" si="170"/>
        <v>0</v>
      </c>
      <c r="F1178" s="37"/>
      <c r="G1178" s="37"/>
      <c r="H1178" s="17">
        <f t="shared" si="163"/>
        <v>0</v>
      </c>
      <c r="I1178" s="7">
        <f>'RAW MONTHLY'!H1178</f>
        <v>0</v>
      </c>
      <c r="J1178" s="8">
        <f>'RAW MONTHLY'!I1178</f>
        <v>0</v>
      </c>
      <c r="K1178" s="235">
        <f t="shared" si="164"/>
        <v>0</v>
      </c>
      <c r="L1178" s="16">
        <f t="shared" si="165"/>
        <v>0</v>
      </c>
      <c r="M1178" s="16">
        <f t="shared" si="166"/>
        <v>0</v>
      </c>
      <c r="N1178" s="236" t="str">
        <f t="shared" si="167"/>
        <v>0</v>
      </c>
      <c r="O1178" s="16">
        <f>'RAW MONTHLY'!K1178</f>
        <v>0</v>
      </c>
      <c r="P1178" s="16" t="str">
        <f t="shared" si="168"/>
        <v>1</v>
      </c>
      <c r="Q1178" s="241">
        <f>'RAW MONTHLY'!L1178</f>
        <v>0</v>
      </c>
      <c r="R1178" s="37"/>
      <c r="S1178" s="242">
        <f t="shared" si="169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2"/>
        <v/>
      </c>
      <c r="D1179" s="5">
        <f>'RAW MONTHLY'!E1179</f>
        <v>0</v>
      </c>
      <c r="E1179" s="5" t="b">
        <f t="shared" si="170"/>
        <v>0</v>
      </c>
      <c r="F1179" s="37"/>
      <c r="G1179" s="37"/>
      <c r="H1179" s="17">
        <f t="shared" si="163"/>
        <v>0</v>
      </c>
      <c r="I1179" s="7">
        <f>'RAW MONTHLY'!H1179</f>
        <v>0</v>
      </c>
      <c r="J1179" s="8">
        <f>'RAW MONTHLY'!I1179</f>
        <v>0</v>
      </c>
      <c r="K1179" s="235">
        <f t="shared" si="164"/>
        <v>0</v>
      </c>
      <c r="L1179" s="16">
        <f t="shared" si="165"/>
        <v>0</v>
      </c>
      <c r="M1179" s="16">
        <f t="shared" si="166"/>
        <v>0</v>
      </c>
      <c r="N1179" s="236" t="str">
        <f t="shared" si="167"/>
        <v>0</v>
      </c>
      <c r="O1179" s="16">
        <f>'RAW MONTHLY'!K1179</f>
        <v>0</v>
      </c>
      <c r="P1179" s="16" t="str">
        <f t="shared" si="168"/>
        <v>1</v>
      </c>
      <c r="Q1179" s="241">
        <f>'RAW MONTHLY'!L1179</f>
        <v>0</v>
      </c>
      <c r="R1179" s="37"/>
      <c r="S1179" s="242">
        <f t="shared" si="169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2"/>
        <v/>
      </c>
      <c r="D1180" s="5">
        <f>'RAW MONTHLY'!E1180</f>
        <v>0</v>
      </c>
      <c r="E1180" s="5" t="b">
        <f t="shared" si="170"/>
        <v>0</v>
      </c>
      <c r="F1180" s="37"/>
      <c r="G1180" s="37"/>
      <c r="H1180" s="17">
        <f t="shared" si="163"/>
        <v>0</v>
      </c>
      <c r="I1180" s="7">
        <f>'RAW MONTHLY'!H1180</f>
        <v>0</v>
      </c>
      <c r="J1180" s="8">
        <f>'RAW MONTHLY'!I1180</f>
        <v>0</v>
      </c>
      <c r="K1180" s="235">
        <f t="shared" si="164"/>
        <v>0</v>
      </c>
      <c r="L1180" s="16">
        <f t="shared" si="165"/>
        <v>0</v>
      </c>
      <c r="M1180" s="16">
        <f t="shared" si="166"/>
        <v>0</v>
      </c>
      <c r="N1180" s="236" t="str">
        <f t="shared" si="167"/>
        <v>0</v>
      </c>
      <c r="O1180" s="16">
        <f>'RAW MONTHLY'!K1180</f>
        <v>0</v>
      </c>
      <c r="P1180" s="16" t="str">
        <f t="shared" si="168"/>
        <v>1</v>
      </c>
      <c r="Q1180" s="241">
        <f>'RAW MONTHLY'!L1180</f>
        <v>0</v>
      </c>
      <c r="R1180" s="37"/>
      <c r="S1180" s="242">
        <f t="shared" si="169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2"/>
        <v/>
      </c>
      <c r="D1181" s="5">
        <f>'RAW MONTHLY'!E1181</f>
        <v>0</v>
      </c>
      <c r="E1181" s="5" t="b">
        <f t="shared" si="170"/>
        <v>0</v>
      </c>
      <c r="F1181" s="37"/>
      <c r="G1181" s="37"/>
      <c r="H1181" s="17">
        <f t="shared" si="163"/>
        <v>0</v>
      </c>
      <c r="I1181" s="7">
        <f>'RAW MONTHLY'!H1181</f>
        <v>0</v>
      </c>
      <c r="J1181" s="8">
        <f>'RAW MONTHLY'!I1181</f>
        <v>0</v>
      </c>
      <c r="K1181" s="235">
        <f t="shared" si="164"/>
        <v>0</v>
      </c>
      <c r="L1181" s="16">
        <f t="shared" si="165"/>
        <v>0</v>
      </c>
      <c r="M1181" s="16">
        <f t="shared" si="166"/>
        <v>0</v>
      </c>
      <c r="N1181" s="236" t="str">
        <f t="shared" si="167"/>
        <v>0</v>
      </c>
      <c r="O1181" s="16">
        <f>'RAW MONTHLY'!K1181</f>
        <v>0</v>
      </c>
      <c r="P1181" s="16" t="str">
        <f t="shared" si="168"/>
        <v>1</v>
      </c>
      <c r="Q1181" s="241">
        <f>'RAW MONTHLY'!L1181</f>
        <v>0</v>
      </c>
      <c r="R1181" s="37"/>
      <c r="S1181" s="242">
        <f t="shared" si="169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2"/>
        <v/>
      </c>
      <c r="D1182" s="5">
        <f>'RAW MONTHLY'!E1182</f>
        <v>0</v>
      </c>
      <c r="E1182" s="5" t="b">
        <f t="shared" si="170"/>
        <v>0</v>
      </c>
      <c r="F1182" s="37"/>
      <c r="G1182" s="37"/>
      <c r="H1182" s="17">
        <f t="shared" si="163"/>
        <v>0</v>
      </c>
      <c r="I1182" s="7">
        <f>'RAW MONTHLY'!H1182</f>
        <v>0</v>
      </c>
      <c r="J1182" s="8">
        <f>'RAW MONTHLY'!I1182</f>
        <v>0</v>
      </c>
      <c r="K1182" s="235">
        <f t="shared" si="164"/>
        <v>0</v>
      </c>
      <c r="L1182" s="16">
        <f t="shared" si="165"/>
        <v>0</v>
      </c>
      <c r="M1182" s="16">
        <f t="shared" si="166"/>
        <v>0</v>
      </c>
      <c r="N1182" s="236" t="str">
        <f t="shared" si="167"/>
        <v>0</v>
      </c>
      <c r="O1182" s="16">
        <f>'RAW MONTHLY'!K1182</f>
        <v>0</v>
      </c>
      <c r="P1182" s="16" t="str">
        <f t="shared" si="168"/>
        <v>1</v>
      </c>
      <c r="Q1182" s="241">
        <f>'RAW MONTHLY'!L1182</f>
        <v>0</v>
      </c>
      <c r="R1182" s="37"/>
      <c r="S1182" s="242">
        <f t="shared" si="169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2"/>
        <v/>
      </c>
      <c r="D1183" s="5">
        <f>'RAW MONTHLY'!E1183</f>
        <v>0</v>
      </c>
      <c r="E1183" s="5" t="b">
        <f t="shared" si="170"/>
        <v>0</v>
      </c>
      <c r="F1183" s="37"/>
      <c r="G1183" s="37"/>
      <c r="H1183" s="17">
        <f t="shared" si="163"/>
        <v>0</v>
      </c>
      <c r="I1183" s="7">
        <f>'RAW MONTHLY'!H1183</f>
        <v>0</v>
      </c>
      <c r="J1183" s="8">
        <f>'RAW MONTHLY'!I1183</f>
        <v>0</v>
      </c>
      <c r="K1183" s="235">
        <f t="shared" si="164"/>
        <v>0</v>
      </c>
      <c r="L1183" s="16">
        <f t="shared" si="165"/>
        <v>0</v>
      </c>
      <c r="M1183" s="16">
        <f t="shared" si="166"/>
        <v>0</v>
      </c>
      <c r="N1183" s="236" t="str">
        <f t="shared" si="167"/>
        <v>0</v>
      </c>
      <c r="O1183" s="16">
        <f>'RAW MONTHLY'!K1183</f>
        <v>0</v>
      </c>
      <c r="P1183" s="16" t="str">
        <f t="shared" si="168"/>
        <v>1</v>
      </c>
      <c r="Q1183" s="241">
        <f>'RAW MONTHLY'!L1183</f>
        <v>0</v>
      </c>
      <c r="R1183" s="37"/>
      <c r="S1183" s="242">
        <f t="shared" si="169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2"/>
        <v/>
      </c>
      <c r="D1184" s="5">
        <f>'RAW MONTHLY'!E1184</f>
        <v>0</v>
      </c>
      <c r="E1184" s="5" t="b">
        <f t="shared" si="170"/>
        <v>0</v>
      </c>
      <c r="F1184" s="37"/>
      <c r="G1184" s="37"/>
      <c r="H1184" s="17">
        <f t="shared" si="163"/>
        <v>0</v>
      </c>
      <c r="I1184" s="7">
        <f>'RAW MONTHLY'!H1184</f>
        <v>0</v>
      </c>
      <c r="J1184" s="8">
        <f>'RAW MONTHLY'!I1184</f>
        <v>0</v>
      </c>
      <c r="K1184" s="235">
        <f t="shared" si="164"/>
        <v>0</v>
      </c>
      <c r="L1184" s="16">
        <f t="shared" si="165"/>
        <v>0</v>
      </c>
      <c r="M1184" s="16">
        <f t="shared" si="166"/>
        <v>0</v>
      </c>
      <c r="N1184" s="236" t="str">
        <f t="shared" si="167"/>
        <v>0</v>
      </c>
      <c r="O1184" s="16">
        <f>'RAW MONTHLY'!K1184</f>
        <v>0</v>
      </c>
      <c r="P1184" s="16" t="str">
        <f t="shared" si="168"/>
        <v>1</v>
      </c>
      <c r="Q1184" s="241">
        <f>'RAW MONTHLY'!L1184</f>
        <v>0</v>
      </c>
      <c r="R1184" s="37"/>
      <c r="S1184" s="242">
        <f t="shared" si="169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2"/>
        <v/>
      </c>
      <c r="D1185" s="5">
        <f>'RAW MONTHLY'!E1185</f>
        <v>0</v>
      </c>
      <c r="E1185" s="5" t="b">
        <f t="shared" si="170"/>
        <v>0</v>
      </c>
      <c r="F1185" s="37"/>
      <c r="G1185" s="37"/>
      <c r="H1185" s="17">
        <f t="shared" si="163"/>
        <v>0</v>
      </c>
      <c r="I1185" s="7">
        <f>'RAW MONTHLY'!H1185</f>
        <v>0</v>
      </c>
      <c r="J1185" s="8">
        <f>'RAW MONTHLY'!I1185</f>
        <v>0</v>
      </c>
      <c r="K1185" s="235">
        <f t="shared" si="164"/>
        <v>0</v>
      </c>
      <c r="L1185" s="16">
        <f t="shared" si="165"/>
        <v>0</v>
      </c>
      <c r="M1185" s="16">
        <f t="shared" si="166"/>
        <v>0</v>
      </c>
      <c r="N1185" s="236" t="str">
        <f t="shared" si="167"/>
        <v>0</v>
      </c>
      <c r="O1185" s="16">
        <f>'RAW MONTHLY'!K1185</f>
        <v>0</v>
      </c>
      <c r="P1185" s="16" t="str">
        <f t="shared" si="168"/>
        <v>1</v>
      </c>
      <c r="Q1185" s="241">
        <f>'RAW MONTHLY'!L1185</f>
        <v>0</v>
      </c>
      <c r="R1185" s="37"/>
      <c r="S1185" s="242">
        <f t="shared" si="169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2"/>
        <v/>
      </c>
      <c r="D1186" s="5">
        <f>'RAW MONTHLY'!E1186</f>
        <v>0</v>
      </c>
      <c r="E1186" s="5" t="b">
        <f t="shared" si="170"/>
        <v>0</v>
      </c>
      <c r="F1186" s="37"/>
      <c r="G1186" s="37"/>
      <c r="H1186" s="17">
        <f t="shared" si="163"/>
        <v>0</v>
      </c>
      <c r="I1186" s="7">
        <f>'RAW MONTHLY'!H1186</f>
        <v>0</v>
      </c>
      <c r="J1186" s="8">
        <f>'RAW MONTHLY'!I1186</f>
        <v>0</v>
      </c>
      <c r="K1186" s="235">
        <f t="shared" si="164"/>
        <v>0</v>
      </c>
      <c r="L1186" s="16">
        <f t="shared" si="165"/>
        <v>0</v>
      </c>
      <c r="M1186" s="16">
        <f t="shared" si="166"/>
        <v>0</v>
      </c>
      <c r="N1186" s="236" t="str">
        <f t="shared" si="167"/>
        <v>0</v>
      </c>
      <c r="O1186" s="16">
        <f>'RAW MONTHLY'!K1186</f>
        <v>0</v>
      </c>
      <c r="P1186" s="16" t="str">
        <f t="shared" si="168"/>
        <v>1</v>
      </c>
      <c r="Q1186" s="241">
        <f>'RAW MONTHLY'!L1186</f>
        <v>0</v>
      </c>
      <c r="R1186" s="37"/>
      <c r="S1186" s="242">
        <f t="shared" si="169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2"/>
        <v/>
      </c>
      <c r="D1187" s="5">
        <f>'RAW MONTHLY'!E1187</f>
        <v>0</v>
      </c>
      <c r="E1187" s="5" t="b">
        <f t="shared" si="170"/>
        <v>0</v>
      </c>
      <c r="F1187" s="37"/>
      <c r="G1187" s="37"/>
      <c r="H1187" s="17">
        <f t="shared" si="163"/>
        <v>0</v>
      </c>
      <c r="I1187" s="7">
        <f>'RAW MONTHLY'!H1187</f>
        <v>0</v>
      </c>
      <c r="J1187" s="8">
        <f>'RAW MONTHLY'!I1187</f>
        <v>0</v>
      </c>
      <c r="K1187" s="235">
        <f t="shared" si="164"/>
        <v>0</v>
      </c>
      <c r="L1187" s="16">
        <f t="shared" si="165"/>
        <v>0</v>
      </c>
      <c r="M1187" s="16">
        <f t="shared" si="166"/>
        <v>0</v>
      </c>
      <c r="N1187" s="236" t="str">
        <f t="shared" si="167"/>
        <v>0</v>
      </c>
      <c r="O1187" s="16">
        <f>'RAW MONTHLY'!K1187</f>
        <v>0</v>
      </c>
      <c r="P1187" s="16" t="str">
        <f t="shared" si="168"/>
        <v>1</v>
      </c>
      <c r="Q1187" s="241">
        <f>'RAW MONTHLY'!L1187</f>
        <v>0</v>
      </c>
      <c r="R1187" s="37"/>
      <c r="S1187" s="242">
        <f t="shared" si="169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2"/>
        <v/>
      </c>
      <c r="D1188" s="5">
        <f>'RAW MONTHLY'!E1188</f>
        <v>0</v>
      </c>
      <c r="E1188" s="5" t="b">
        <f t="shared" si="170"/>
        <v>0</v>
      </c>
      <c r="F1188" s="37"/>
      <c r="G1188" s="37"/>
      <c r="H1188" s="17">
        <f t="shared" si="163"/>
        <v>0</v>
      </c>
      <c r="I1188" s="7">
        <f>'RAW MONTHLY'!H1188</f>
        <v>0</v>
      </c>
      <c r="J1188" s="8">
        <f>'RAW MONTHLY'!I1188</f>
        <v>0</v>
      </c>
      <c r="K1188" s="235">
        <f t="shared" si="164"/>
        <v>0</v>
      </c>
      <c r="L1188" s="16">
        <f t="shared" si="165"/>
        <v>0</v>
      </c>
      <c r="M1188" s="16">
        <f t="shared" si="166"/>
        <v>0</v>
      </c>
      <c r="N1188" s="236" t="str">
        <f t="shared" si="167"/>
        <v>0</v>
      </c>
      <c r="O1188" s="16">
        <f>'RAW MONTHLY'!K1188</f>
        <v>0</v>
      </c>
      <c r="P1188" s="16" t="str">
        <f t="shared" si="168"/>
        <v>1</v>
      </c>
      <c r="Q1188" s="241">
        <f>'RAW MONTHLY'!L1188</f>
        <v>0</v>
      </c>
      <c r="R1188" s="37"/>
      <c r="S1188" s="242">
        <f t="shared" si="169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2"/>
        <v/>
      </c>
      <c r="D1189" s="5">
        <f>'RAW MONTHLY'!E1189</f>
        <v>0</v>
      </c>
      <c r="E1189" s="5" t="b">
        <f t="shared" si="170"/>
        <v>0</v>
      </c>
      <c r="F1189" s="37"/>
      <c r="G1189" s="37"/>
      <c r="H1189" s="17">
        <f t="shared" si="163"/>
        <v>0</v>
      </c>
      <c r="I1189" s="7">
        <f>'RAW MONTHLY'!H1189</f>
        <v>0</v>
      </c>
      <c r="J1189" s="8">
        <f>'RAW MONTHLY'!I1189</f>
        <v>0</v>
      </c>
      <c r="K1189" s="235">
        <f t="shared" si="164"/>
        <v>0</v>
      </c>
      <c r="L1189" s="16">
        <f t="shared" si="165"/>
        <v>0</v>
      </c>
      <c r="M1189" s="16">
        <f t="shared" si="166"/>
        <v>0</v>
      </c>
      <c r="N1189" s="236" t="str">
        <f t="shared" si="167"/>
        <v>0</v>
      </c>
      <c r="O1189" s="16">
        <f>'RAW MONTHLY'!K1189</f>
        <v>0</v>
      </c>
      <c r="P1189" s="16" t="str">
        <f t="shared" si="168"/>
        <v>1</v>
      </c>
      <c r="Q1189" s="241">
        <f>'RAW MONTHLY'!L1189</f>
        <v>0</v>
      </c>
      <c r="R1189" s="37"/>
      <c r="S1189" s="242">
        <f t="shared" si="169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2"/>
        <v/>
      </c>
      <c r="D1190" s="5">
        <f>'RAW MONTHLY'!E1190</f>
        <v>0</v>
      </c>
      <c r="E1190" s="5" t="b">
        <f t="shared" si="170"/>
        <v>0</v>
      </c>
      <c r="F1190" s="37"/>
      <c r="G1190" s="37"/>
      <c r="H1190" s="17">
        <f t="shared" si="163"/>
        <v>0</v>
      </c>
      <c r="I1190" s="7">
        <f>'RAW MONTHLY'!H1190</f>
        <v>0</v>
      </c>
      <c r="J1190" s="8">
        <f>'RAW MONTHLY'!I1190</f>
        <v>0</v>
      </c>
      <c r="K1190" s="235">
        <f t="shared" si="164"/>
        <v>0</v>
      </c>
      <c r="L1190" s="16">
        <f t="shared" si="165"/>
        <v>0</v>
      </c>
      <c r="M1190" s="16">
        <f t="shared" si="166"/>
        <v>0</v>
      </c>
      <c r="N1190" s="236" t="str">
        <f t="shared" si="167"/>
        <v>0</v>
      </c>
      <c r="O1190" s="16">
        <f>'RAW MONTHLY'!K1190</f>
        <v>0</v>
      </c>
      <c r="P1190" s="16" t="str">
        <f t="shared" si="168"/>
        <v>1</v>
      </c>
      <c r="Q1190" s="241">
        <f>'RAW MONTHLY'!L1190</f>
        <v>0</v>
      </c>
      <c r="R1190" s="37"/>
      <c r="S1190" s="242">
        <f t="shared" si="169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2"/>
        <v/>
      </c>
      <c r="D1191" s="5">
        <f>'RAW MONTHLY'!E1191</f>
        <v>0</v>
      </c>
      <c r="E1191" s="5" t="b">
        <f t="shared" si="170"/>
        <v>0</v>
      </c>
      <c r="F1191" s="37"/>
      <c r="G1191" s="37"/>
      <c r="H1191" s="17">
        <f t="shared" si="163"/>
        <v>0</v>
      </c>
      <c r="I1191" s="7">
        <f>'RAW MONTHLY'!H1191</f>
        <v>0</v>
      </c>
      <c r="J1191" s="8">
        <f>'RAW MONTHLY'!I1191</f>
        <v>0</v>
      </c>
      <c r="K1191" s="235">
        <f t="shared" si="164"/>
        <v>0</v>
      </c>
      <c r="L1191" s="16">
        <f t="shared" si="165"/>
        <v>0</v>
      </c>
      <c r="M1191" s="16">
        <f t="shared" si="166"/>
        <v>0</v>
      </c>
      <c r="N1191" s="236" t="str">
        <f t="shared" si="167"/>
        <v>0</v>
      </c>
      <c r="O1191" s="16">
        <f>'RAW MONTHLY'!K1191</f>
        <v>0</v>
      </c>
      <c r="P1191" s="16" t="str">
        <f t="shared" si="168"/>
        <v>1</v>
      </c>
      <c r="Q1191" s="241">
        <f>'RAW MONTHLY'!L1191</f>
        <v>0</v>
      </c>
      <c r="R1191" s="37"/>
      <c r="S1191" s="242">
        <f t="shared" si="169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2"/>
        <v/>
      </c>
      <c r="D1192" s="5">
        <f>'RAW MONTHLY'!E1192</f>
        <v>0</v>
      </c>
      <c r="E1192" s="5" t="b">
        <f t="shared" si="170"/>
        <v>0</v>
      </c>
      <c r="F1192" s="37"/>
      <c r="G1192" s="37"/>
      <c r="H1192" s="17">
        <f t="shared" si="163"/>
        <v>0</v>
      </c>
      <c r="I1192" s="7">
        <f>'RAW MONTHLY'!H1192</f>
        <v>0</v>
      </c>
      <c r="J1192" s="8">
        <f>'RAW MONTHLY'!I1192</f>
        <v>0</v>
      </c>
      <c r="K1192" s="235">
        <f t="shared" si="164"/>
        <v>0</v>
      </c>
      <c r="L1192" s="16">
        <f t="shared" si="165"/>
        <v>0</v>
      </c>
      <c r="M1192" s="16">
        <f t="shared" si="166"/>
        <v>0</v>
      </c>
      <c r="N1192" s="236" t="str">
        <f t="shared" si="167"/>
        <v>0</v>
      </c>
      <c r="O1192" s="16">
        <f>'RAW MONTHLY'!K1192</f>
        <v>0</v>
      </c>
      <c r="P1192" s="16" t="str">
        <f t="shared" si="168"/>
        <v>1</v>
      </c>
      <c r="Q1192" s="241">
        <f>'RAW MONTHLY'!L1192</f>
        <v>0</v>
      </c>
      <c r="R1192" s="37"/>
      <c r="S1192" s="242">
        <f t="shared" si="169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2"/>
        <v/>
      </c>
      <c r="D1193" s="5">
        <f>'RAW MONTHLY'!E1193</f>
        <v>0</v>
      </c>
      <c r="E1193" s="5" t="b">
        <f t="shared" si="170"/>
        <v>0</v>
      </c>
      <c r="F1193" s="37"/>
      <c r="G1193" s="37"/>
      <c r="H1193" s="17">
        <f t="shared" si="163"/>
        <v>0</v>
      </c>
      <c r="I1193" s="7">
        <f>'RAW MONTHLY'!H1193</f>
        <v>0</v>
      </c>
      <c r="J1193" s="8">
        <f>'RAW MONTHLY'!I1193</f>
        <v>0</v>
      </c>
      <c r="K1193" s="235">
        <f t="shared" si="164"/>
        <v>0</v>
      </c>
      <c r="L1193" s="16">
        <f t="shared" si="165"/>
        <v>0</v>
      </c>
      <c r="M1193" s="16">
        <f t="shared" si="166"/>
        <v>0</v>
      </c>
      <c r="N1193" s="236" t="str">
        <f t="shared" si="167"/>
        <v>0</v>
      </c>
      <c r="O1193" s="16">
        <f>'RAW MONTHLY'!K1193</f>
        <v>0</v>
      </c>
      <c r="P1193" s="16" t="str">
        <f t="shared" si="168"/>
        <v>1</v>
      </c>
      <c r="Q1193" s="241">
        <f>'RAW MONTHLY'!L1193</f>
        <v>0</v>
      </c>
      <c r="R1193" s="37"/>
      <c r="S1193" s="242">
        <f t="shared" si="169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2"/>
        <v/>
      </c>
      <c r="D1194" s="5">
        <f>'RAW MONTHLY'!E1194</f>
        <v>0</v>
      </c>
      <c r="E1194" s="5" t="b">
        <f t="shared" si="170"/>
        <v>0</v>
      </c>
      <c r="F1194" s="37"/>
      <c r="G1194" s="37"/>
      <c r="H1194" s="17">
        <f t="shared" si="163"/>
        <v>0</v>
      </c>
      <c r="I1194" s="7">
        <f>'RAW MONTHLY'!H1194</f>
        <v>0</v>
      </c>
      <c r="J1194" s="8">
        <f>'RAW MONTHLY'!I1194</f>
        <v>0</v>
      </c>
      <c r="K1194" s="235">
        <f t="shared" si="164"/>
        <v>0</v>
      </c>
      <c r="L1194" s="16">
        <f t="shared" si="165"/>
        <v>0</v>
      </c>
      <c r="M1194" s="16">
        <f t="shared" si="166"/>
        <v>0</v>
      </c>
      <c r="N1194" s="236" t="str">
        <f t="shared" si="167"/>
        <v>0</v>
      </c>
      <c r="O1194" s="16">
        <f>'RAW MONTHLY'!K1194</f>
        <v>0</v>
      </c>
      <c r="P1194" s="16" t="str">
        <f t="shared" si="168"/>
        <v>1</v>
      </c>
      <c r="Q1194" s="241">
        <f>'RAW MONTHLY'!L1194</f>
        <v>0</v>
      </c>
      <c r="R1194" s="37"/>
      <c r="S1194" s="242">
        <f t="shared" si="169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2"/>
        <v/>
      </c>
      <c r="D1195" s="5">
        <f>'RAW MONTHLY'!E1195</f>
        <v>0</v>
      </c>
      <c r="E1195" s="5" t="b">
        <f t="shared" si="170"/>
        <v>0</v>
      </c>
      <c r="F1195" s="37"/>
      <c r="G1195" s="37"/>
      <c r="H1195" s="17">
        <f t="shared" si="163"/>
        <v>0</v>
      </c>
      <c r="I1195" s="7">
        <f>'RAW MONTHLY'!H1195</f>
        <v>0</v>
      </c>
      <c r="J1195" s="8">
        <f>'RAW MONTHLY'!I1195</f>
        <v>0</v>
      </c>
      <c r="K1195" s="235">
        <f t="shared" si="164"/>
        <v>0</v>
      </c>
      <c r="L1195" s="16">
        <f t="shared" si="165"/>
        <v>0</v>
      </c>
      <c r="M1195" s="16">
        <f t="shared" si="166"/>
        <v>0</v>
      </c>
      <c r="N1195" s="236" t="str">
        <f t="shared" si="167"/>
        <v>0</v>
      </c>
      <c r="O1195" s="16">
        <f>'RAW MONTHLY'!K1195</f>
        <v>0</v>
      </c>
      <c r="P1195" s="16" t="str">
        <f t="shared" si="168"/>
        <v>1</v>
      </c>
      <c r="Q1195" s="241">
        <f>'RAW MONTHLY'!L1195</f>
        <v>0</v>
      </c>
      <c r="R1195" s="37"/>
      <c r="S1195" s="242">
        <f t="shared" si="169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2"/>
        <v/>
      </c>
      <c r="D1196" s="5">
        <f>'RAW MONTHLY'!E1196</f>
        <v>0</v>
      </c>
      <c r="E1196" s="5" t="b">
        <f t="shared" si="170"/>
        <v>0</v>
      </c>
      <c r="F1196" s="37"/>
      <c r="G1196" s="37"/>
      <c r="H1196" s="17">
        <f t="shared" si="163"/>
        <v>0</v>
      </c>
      <c r="I1196" s="7">
        <f>'RAW MONTHLY'!H1196</f>
        <v>0</v>
      </c>
      <c r="J1196" s="8">
        <f>'RAW MONTHLY'!I1196</f>
        <v>0</v>
      </c>
      <c r="K1196" s="235">
        <f t="shared" si="164"/>
        <v>0</v>
      </c>
      <c r="L1196" s="16">
        <f t="shared" si="165"/>
        <v>0</v>
      </c>
      <c r="M1196" s="16">
        <f t="shared" si="166"/>
        <v>0</v>
      </c>
      <c r="N1196" s="236" t="str">
        <f t="shared" si="167"/>
        <v>0</v>
      </c>
      <c r="O1196" s="16">
        <f>'RAW MONTHLY'!K1196</f>
        <v>0</v>
      </c>
      <c r="P1196" s="16" t="str">
        <f t="shared" si="168"/>
        <v>1</v>
      </c>
      <c r="Q1196" s="241">
        <f>'RAW MONTHLY'!L1196</f>
        <v>0</v>
      </c>
      <c r="R1196" s="37"/>
      <c r="S1196" s="242">
        <f t="shared" si="169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2"/>
        <v/>
      </c>
      <c r="D1197" s="5">
        <f>'RAW MONTHLY'!E1197</f>
        <v>0</v>
      </c>
      <c r="E1197" s="5" t="b">
        <f t="shared" si="170"/>
        <v>0</v>
      </c>
      <c r="F1197" s="37"/>
      <c r="G1197" s="37"/>
      <c r="H1197" s="17">
        <f t="shared" si="163"/>
        <v>0</v>
      </c>
      <c r="I1197" s="7">
        <f>'RAW MONTHLY'!H1197</f>
        <v>0</v>
      </c>
      <c r="J1197" s="8">
        <f>'RAW MONTHLY'!I1197</f>
        <v>0</v>
      </c>
      <c r="K1197" s="235">
        <f t="shared" si="164"/>
        <v>0</v>
      </c>
      <c r="L1197" s="16">
        <f t="shared" si="165"/>
        <v>0</v>
      </c>
      <c r="M1197" s="16">
        <f t="shared" si="166"/>
        <v>0</v>
      </c>
      <c r="N1197" s="236" t="str">
        <f t="shared" si="167"/>
        <v>0</v>
      </c>
      <c r="O1197" s="16">
        <f>'RAW MONTHLY'!K1197</f>
        <v>0</v>
      </c>
      <c r="P1197" s="16" t="str">
        <f t="shared" si="168"/>
        <v>1</v>
      </c>
      <c r="Q1197" s="241">
        <f>'RAW MONTHLY'!L1197</f>
        <v>0</v>
      </c>
      <c r="R1197" s="37"/>
      <c r="S1197" s="242">
        <f t="shared" si="169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2"/>
        <v/>
      </c>
      <c r="D1198" s="5">
        <f>'RAW MONTHLY'!E1198</f>
        <v>0</v>
      </c>
      <c r="E1198" s="5" t="b">
        <f t="shared" si="170"/>
        <v>0</v>
      </c>
      <c r="F1198" s="37"/>
      <c r="G1198" s="37"/>
      <c r="H1198" s="17">
        <f t="shared" si="163"/>
        <v>0</v>
      </c>
      <c r="I1198" s="7">
        <f>'RAW MONTHLY'!H1198</f>
        <v>0</v>
      </c>
      <c r="J1198" s="8">
        <f>'RAW MONTHLY'!I1198</f>
        <v>0</v>
      </c>
      <c r="K1198" s="235">
        <f t="shared" si="164"/>
        <v>0</v>
      </c>
      <c r="L1198" s="16">
        <f t="shared" si="165"/>
        <v>0</v>
      </c>
      <c r="M1198" s="16">
        <f t="shared" si="166"/>
        <v>0</v>
      </c>
      <c r="N1198" s="236" t="str">
        <f t="shared" si="167"/>
        <v>0</v>
      </c>
      <c r="O1198" s="16">
        <f>'RAW MONTHLY'!K1198</f>
        <v>0</v>
      </c>
      <c r="P1198" s="16" t="str">
        <f t="shared" si="168"/>
        <v>1</v>
      </c>
      <c r="Q1198" s="241">
        <f>'RAW MONTHLY'!L1198</f>
        <v>0</v>
      </c>
      <c r="R1198" s="37"/>
      <c r="S1198" s="242">
        <f t="shared" si="169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2"/>
        <v/>
      </c>
      <c r="D1199" s="5">
        <f>'RAW MONTHLY'!E1199</f>
        <v>0</v>
      </c>
      <c r="E1199" s="5" t="b">
        <f t="shared" si="170"/>
        <v>0</v>
      </c>
      <c r="F1199" s="37"/>
      <c r="G1199" s="37"/>
      <c r="H1199" s="17">
        <f t="shared" si="163"/>
        <v>0</v>
      </c>
      <c r="I1199" s="7">
        <f>'RAW MONTHLY'!H1199</f>
        <v>0</v>
      </c>
      <c r="J1199" s="8">
        <f>'RAW MONTHLY'!I1199</f>
        <v>0</v>
      </c>
      <c r="K1199" s="235">
        <f t="shared" si="164"/>
        <v>0</v>
      </c>
      <c r="L1199" s="16">
        <f t="shared" si="165"/>
        <v>0</v>
      </c>
      <c r="M1199" s="16">
        <f t="shared" si="166"/>
        <v>0</v>
      </c>
      <c r="N1199" s="236" t="str">
        <f t="shared" si="167"/>
        <v>0</v>
      </c>
      <c r="O1199" s="16">
        <f>'RAW MONTHLY'!K1199</f>
        <v>0</v>
      </c>
      <c r="P1199" s="16" t="str">
        <f t="shared" si="168"/>
        <v>1</v>
      </c>
      <c r="Q1199" s="241">
        <f>'RAW MONTHLY'!L1199</f>
        <v>0</v>
      </c>
      <c r="R1199" s="37"/>
      <c r="S1199" s="242">
        <f t="shared" si="169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2"/>
        <v/>
      </c>
      <c r="D1200" s="5">
        <f>'RAW MONTHLY'!E1200</f>
        <v>0</v>
      </c>
      <c r="E1200" s="5" t="b">
        <f t="shared" si="170"/>
        <v>0</v>
      </c>
      <c r="F1200" s="37"/>
      <c r="G1200" s="37"/>
      <c r="H1200" s="17">
        <f t="shared" si="163"/>
        <v>0</v>
      </c>
      <c r="I1200" s="7">
        <f>'RAW MONTHLY'!H1200</f>
        <v>0</v>
      </c>
      <c r="J1200" s="8">
        <f>'RAW MONTHLY'!I1200</f>
        <v>0</v>
      </c>
      <c r="K1200" s="235">
        <f t="shared" si="164"/>
        <v>0</v>
      </c>
      <c r="L1200" s="16">
        <f t="shared" si="165"/>
        <v>0</v>
      </c>
      <c r="M1200" s="16">
        <f t="shared" si="166"/>
        <v>0</v>
      </c>
      <c r="N1200" s="236" t="str">
        <f t="shared" si="167"/>
        <v>0</v>
      </c>
      <c r="O1200" s="16">
        <f>'RAW MONTHLY'!K1200</f>
        <v>0</v>
      </c>
      <c r="P1200" s="16" t="str">
        <f t="shared" si="168"/>
        <v>1</v>
      </c>
      <c r="Q1200" s="241">
        <f>'RAW MONTHLY'!L1200</f>
        <v>0</v>
      </c>
      <c r="R1200" s="37"/>
      <c r="S1200" s="242">
        <f t="shared" si="169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2"/>
        <v/>
      </c>
      <c r="D1201" s="5">
        <f>'RAW MONTHLY'!E1201</f>
        <v>0</v>
      </c>
      <c r="E1201" s="5" t="b">
        <f t="shared" si="170"/>
        <v>0</v>
      </c>
      <c r="F1201" s="37"/>
      <c r="G1201" s="37"/>
      <c r="H1201" s="17">
        <f t="shared" si="163"/>
        <v>0</v>
      </c>
      <c r="I1201" s="7">
        <f>'RAW MONTHLY'!H1201</f>
        <v>0</v>
      </c>
      <c r="J1201" s="8">
        <f>'RAW MONTHLY'!I1201</f>
        <v>0</v>
      </c>
      <c r="K1201" s="235">
        <f t="shared" si="164"/>
        <v>0</v>
      </c>
      <c r="L1201" s="16">
        <f t="shared" si="165"/>
        <v>0</v>
      </c>
      <c r="M1201" s="16">
        <f t="shared" si="166"/>
        <v>0</v>
      </c>
      <c r="N1201" s="236" t="str">
        <f t="shared" si="167"/>
        <v>0</v>
      </c>
      <c r="O1201" s="16">
        <f>'RAW MONTHLY'!K1201</f>
        <v>0</v>
      </c>
      <c r="P1201" s="16" t="str">
        <f t="shared" si="168"/>
        <v>1</v>
      </c>
      <c r="Q1201" s="241">
        <f>'RAW MONTHLY'!L1201</f>
        <v>0</v>
      </c>
      <c r="R1201" s="37"/>
      <c r="S1201" s="242">
        <f t="shared" si="169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2"/>
        <v/>
      </c>
      <c r="D1202" s="5">
        <f>'RAW MONTHLY'!E1202</f>
        <v>0</v>
      </c>
      <c r="E1202" s="5" t="b">
        <f t="shared" si="170"/>
        <v>0</v>
      </c>
      <c r="F1202" s="37"/>
      <c r="G1202" s="37"/>
      <c r="H1202" s="17">
        <f t="shared" si="163"/>
        <v>0</v>
      </c>
      <c r="I1202" s="7">
        <f>'RAW MONTHLY'!H1202</f>
        <v>0</v>
      </c>
      <c r="J1202" s="8">
        <f>'RAW MONTHLY'!I1202</f>
        <v>0</v>
      </c>
      <c r="K1202" s="235">
        <f t="shared" si="164"/>
        <v>0</v>
      </c>
      <c r="L1202" s="16">
        <f t="shared" si="165"/>
        <v>0</v>
      </c>
      <c r="M1202" s="16">
        <f t="shared" si="166"/>
        <v>0</v>
      </c>
      <c r="N1202" s="236" t="str">
        <f t="shared" si="167"/>
        <v>0</v>
      </c>
      <c r="O1202" s="16">
        <f>'RAW MONTHLY'!K1202</f>
        <v>0</v>
      </c>
      <c r="P1202" s="16" t="str">
        <f t="shared" si="168"/>
        <v>1</v>
      </c>
      <c r="Q1202" s="241">
        <f>'RAW MONTHLY'!L1202</f>
        <v>0</v>
      </c>
      <c r="R1202" s="37"/>
      <c r="S1202" s="242">
        <f t="shared" si="169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2"/>
        <v/>
      </c>
      <c r="D1203" s="5">
        <f>'RAW MONTHLY'!E1203</f>
        <v>0</v>
      </c>
      <c r="E1203" s="5" t="b">
        <f t="shared" si="170"/>
        <v>0</v>
      </c>
      <c r="F1203" s="37"/>
      <c r="G1203" s="37"/>
      <c r="H1203" s="17">
        <f t="shared" si="163"/>
        <v>0</v>
      </c>
      <c r="I1203" s="7">
        <f>'RAW MONTHLY'!H1203</f>
        <v>0</v>
      </c>
      <c r="J1203" s="8">
        <f>'RAW MONTHLY'!I1203</f>
        <v>0</v>
      </c>
      <c r="K1203" s="235">
        <f t="shared" si="164"/>
        <v>0</v>
      </c>
      <c r="L1203" s="16">
        <f t="shared" si="165"/>
        <v>0</v>
      </c>
      <c r="M1203" s="16">
        <f t="shared" si="166"/>
        <v>0</v>
      </c>
      <c r="N1203" s="236" t="str">
        <f t="shared" si="167"/>
        <v>0</v>
      </c>
      <c r="O1203" s="16">
        <f>'RAW MONTHLY'!K1203</f>
        <v>0</v>
      </c>
      <c r="P1203" s="16" t="str">
        <f t="shared" si="168"/>
        <v>1</v>
      </c>
      <c r="Q1203" s="241">
        <f>'RAW MONTHLY'!L1203</f>
        <v>0</v>
      </c>
      <c r="R1203" s="37"/>
      <c r="S1203" s="242">
        <f t="shared" si="169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2"/>
        <v/>
      </c>
      <c r="D1204" s="5">
        <f>'RAW MONTHLY'!E1204</f>
        <v>0</v>
      </c>
      <c r="E1204" s="5" t="b">
        <f t="shared" si="170"/>
        <v>0</v>
      </c>
      <c r="F1204" s="37"/>
      <c r="G1204" s="37"/>
      <c r="H1204" s="17">
        <f t="shared" si="163"/>
        <v>0</v>
      </c>
      <c r="I1204" s="7">
        <f>'RAW MONTHLY'!H1204</f>
        <v>0</v>
      </c>
      <c r="J1204" s="8">
        <f>'RAW MONTHLY'!I1204</f>
        <v>0</v>
      </c>
      <c r="K1204" s="235">
        <f t="shared" si="164"/>
        <v>0</v>
      </c>
      <c r="L1204" s="16">
        <f t="shared" si="165"/>
        <v>0</v>
      </c>
      <c r="M1204" s="16">
        <f t="shared" si="166"/>
        <v>0</v>
      </c>
      <c r="N1204" s="236" t="str">
        <f t="shared" si="167"/>
        <v>0</v>
      </c>
      <c r="O1204" s="16">
        <f>'RAW MONTHLY'!K1204</f>
        <v>0</v>
      </c>
      <c r="P1204" s="16" t="str">
        <f t="shared" si="168"/>
        <v>1</v>
      </c>
      <c r="Q1204" s="241">
        <f>'RAW MONTHLY'!L1204</f>
        <v>0</v>
      </c>
      <c r="R1204" s="37"/>
      <c r="S1204" s="242">
        <f t="shared" si="169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2"/>
        <v/>
      </c>
      <c r="D1205" s="5">
        <f>'RAW MONTHLY'!E1205</f>
        <v>0</v>
      </c>
      <c r="E1205" s="5" t="b">
        <f t="shared" si="170"/>
        <v>0</v>
      </c>
      <c r="F1205" s="37"/>
      <c r="G1205" s="37"/>
      <c r="H1205" s="17">
        <f t="shared" si="163"/>
        <v>0</v>
      </c>
      <c r="I1205" s="7">
        <f>'RAW MONTHLY'!H1205</f>
        <v>0</v>
      </c>
      <c r="J1205" s="8">
        <f>'RAW MONTHLY'!I1205</f>
        <v>0</v>
      </c>
      <c r="K1205" s="235">
        <f t="shared" si="164"/>
        <v>0</v>
      </c>
      <c r="L1205" s="16">
        <f t="shared" si="165"/>
        <v>0</v>
      </c>
      <c r="M1205" s="16">
        <f t="shared" si="166"/>
        <v>0</v>
      </c>
      <c r="N1205" s="236" t="str">
        <f t="shared" si="167"/>
        <v>0</v>
      </c>
      <c r="O1205" s="16">
        <f>'RAW MONTHLY'!K1205</f>
        <v>0</v>
      </c>
      <c r="P1205" s="16" t="str">
        <f t="shared" si="168"/>
        <v>1</v>
      </c>
      <c r="Q1205" s="241">
        <f>'RAW MONTHLY'!L1205</f>
        <v>0</v>
      </c>
      <c r="R1205" s="37"/>
      <c r="S1205" s="242">
        <f t="shared" si="169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2"/>
        <v/>
      </c>
      <c r="D1206" s="5">
        <f>'RAW MONTHLY'!E1206</f>
        <v>0</v>
      </c>
      <c r="E1206" s="5" t="b">
        <f t="shared" si="170"/>
        <v>0</v>
      </c>
      <c r="F1206" s="37"/>
      <c r="G1206" s="37"/>
      <c r="H1206" s="17">
        <f t="shared" si="163"/>
        <v>0</v>
      </c>
      <c r="I1206" s="7">
        <f>'RAW MONTHLY'!H1206</f>
        <v>0</v>
      </c>
      <c r="J1206" s="8">
        <f>'RAW MONTHLY'!I1206</f>
        <v>0</v>
      </c>
      <c r="K1206" s="235">
        <f t="shared" si="164"/>
        <v>0</v>
      </c>
      <c r="L1206" s="16">
        <f t="shared" si="165"/>
        <v>0</v>
      </c>
      <c r="M1206" s="16">
        <f t="shared" si="166"/>
        <v>0</v>
      </c>
      <c r="N1206" s="236" t="str">
        <f t="shared" si="167"/>
        <v>0</v>
      </c>
      <c r="O1206" s="16">
        <f>'RAW MONTHLY'!K1206</f>
        <v>0</v>
      </c>
      <c r="P1206" s="16" t="str">
        <f t="shared" si="168"/>
        <v>1</v>
      </c>
      <c r="Q1206" s="241">
        <f>'RAW MONTHLY'!L1206</f>
        <v>0</v>
      </c>
      <c r="R1206" s="37"/>
      <c r="S1206" s="242">
        <f t="shared" si="169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2"/>
        <v/>
      </c>
      <c r="D1207" s="5">
        <f>'RAW MONTHLY'!E1207</f>
        <v>0</v>
      </c>
      <c r="E1207" s="5" t="b">
        <f t="shared" si="170"/>
        <v>0</v>
      </c>
      <c r="F1207" s="37"/>
      <c r="G1207" s="37"/>
      <c r="H1207" s="17">
        <f t="shared" si="163"/>
        <v>0</v>
      </c>
      <c r="I1207" s="7">
        <f>'RAW MONTHLY'!H1207</f>
        <v>0</v>
      </c>
      <c r="J1207" s="8">
        <f>'RAW MONTHLY'!I1207</f>
        <v>0</v>
      </c>
      <c r="K1207" s="235">
        <f t="shared" si="164"/>
        <v>0</v>
      </c>
      <c r="L1207" s="16">
        <f t="shared" si="165"/>
        <v>0</v>
      </c>
      <c r="M1207" s="16">
        <f t="shared" si="166"/>
        <v>0</v>
      </c>
      <c r="N1207" s="236" t="str">
        <f t="shared" si="167"/>
        <v>0</v>
      </c>
      <c r="O1207" s="16">
        <f>'RAW MONTHLY'!K1207</f>
        <v>0</v>
      </c>
      <c r="P1207" s="16" t="str">
        <f t="shared" si="168"/>
        <v>1</v>
      </c>
      <c r="Q1207" s="241">
        <f>'RAW MONTHLY'!L1207</f>
        <v>0</v>
      </c>
      <c r="R1207" s="37"/>
      <c r="S1207" s="242">
        <f t="shared" si="169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2"/>
        <v/>
      </c>
      <c r="D1208" s="5">
        <f>'RAW MONTHLY'!E1208</f>
        <v>0</v>
      </c>
      <c r="E1208" s="5" t="b">
        <f t="shared" si="170"/>
        <v>0</v>
      </c>
      <c r="F1208" s="37"/>
      <c r="G1208" s="37"/>
      <c r="H1208" s="17">
        <f t="shared" si="163"/>
        <v>0</v>
      </c>
      <c r="I1208" s="7">
        <f>'RAW MONTHLY'!H1208</f>
        <v>0</v>
      </c>
      <c r="J1208" s="8">
        <f>'RAW MONTHLY'!I1208</f>
        <v>0</v>
      </c>
      <c r="K1208" s="235">
        <f t="shared" si="164"/>
        <v>0</v>
      </c>
      <c r="L1208" s="16">
        <f t="shared" si="165"/>
        <v>0</v>
      </c>
      <c r="M1208" s="16">
        <f t="shared" si="166"/>
        <v>0</v>
      </c>
      <c r="N1208" s="236" t="str">
        <f t="shared" si="167"/>
        <v>0</v>
      </c>
      <c r="O1208" s="16">
        <f>'RAW MONTHLY'!K1208</f>
        <v>0</v>
      </c>
      <c r="P1208" s="16" t="str">
        <f t="shared" si="168"/>
        <v>1</v>
      </c>
      <c r="Q1208" s="241">
        <f>'RAW MONTHLY'!L1208</f>
        <v>0</v>
      </c>
      <c r="R1208" s="37"/>
      <c r="S1208" s="242">
        <f t="shared" si="169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2"/>
        <v/>
      </c>
      <c r="D1209" s="5">
        <f>'RAW MONTHLY'!E1209</f>
        <v>0</v>
      </c>
      <c r="E1209" s="5" t="b">
        <f t="shared" si="170"/>
        <v>0</v>
      </c>
      <c r="F1209" s="37"/>
      <c r="G1209" s="37"/>
      <c r="H1209" s="17">
        <f t="shared" si="163"/>
        <v>0</v>
      </c>
      <c r="I1209" s="7">
        <f>'RAW MONTHLY'!H1209</f>
        <v>0</v>
      </c>
      <c r="J1209" s="8">
        <f>'RAW MONTHLY'!I1209</f>
        <v>0</v>
      </c>
      <c r="K1209" s="235">
        <f t="shared" si="164"/>
        <v>0</v>
      </c>
      <c r="L1209" s="16">
        <f t="shared" si="165"/>
        <v>0</v>
      </c>
      <c r="M1209" s="16">
        <f t="shared" si="166"/>
        <v>0</v>
      </c>
      <c r="N1209" s="236" t="str">
        <f t="shared" si="167"/>
        <v>0</v>
      </c>
      <c r="O1209" s="16">
        <f>'RAW MONTHLY'!K1209</f>
        <v>0</v>
      </c>
      <c r="P1209" s="16" t="str">
        <f t="shared" si="168"/>
        <v>1</v>
      </c>
      <c r="Q1209" s="241">
        <f>'RAW MONTHLY'!L1209</f>
        <v>0</v>
      </c>
      <c r="R1209" s="37"/>
      <c r="S1209" s="242">
        <f t="shared" si="169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2"/>
        <v/>
      </c>
      <c r="D1210" s="5">
        <f>'RAW MONTHLY'!E1210</f>
        <v>0</v>
      </c>
      <c r="E1210" s="5" t="b">
        <f t="shared" si="170"/>
        <v>0</v>
      </c>
      <c r="F1210" s="37"/>
      <c r="G1210" s="37"/>
      <c r="H1210" s="17">
        <f t="shared" si="163"/>
        <v>0</v>
      </c>
      <c r="I1210" s="7">
        <f>'RAW MONTHLY'!H1210</f>
        <v>0</v>
      </c>
      <c r="J1210" s="8">
        <f>'RAW MONTHLY'!I1210</f>
        <v>0</v>
      </c>
      <c r="K1210" s="235">
        <f t="shared" si="164"/>
        <v>0</v>
      </c>
      <c r="L1210" s="16">
        <f t="shared" si="165"/>
        <v>0</v>
      </c>
      <c r="M1210" s="16">
        <f t="shared" si="166"/>
        <v>0</v>
      </c>
      <c r="N1210" s="236" t="str">
        <f t="shared" si="167"/>
        <v>0</v>
      </c>
      <c r="O1210" s="16">
        <f>'RAW MONTHLY'!K1210</f>
        <v>0</v>
      </c>
      <c r="P1210" s="16" t="str">
        <f t="shared" si="168"/>
        <v>1</v>
      </c>
      <c r="Q1210" s="241">
        <f>'RAW MONTHLY'!L1210</f>
        <v>0</v>
      </c>
      <c r="R1210" s="37"/>
      <c r="S1210" s="242">
        <f t="shared" si="169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2"/>
        <v/>
      </c>
      <c r="D1211" s="5">
        <f>'RAW MONTHLY'!E1211</f>
        <v>0</v>
      </c>
      <c r="E1211" s="5" t="b">
        <f t="shared" si="170"/>
        <v>0</v>
      </c>
      <c r="F1211" s="37"/>
      <c r="G1211" s="37"/>
      <c r="H1211" s="17">
        <f t="shared" si="163"/>
        <v>0</v>
      </c>
      <c r="I1211" s="7">
        <f>'RAW MONTHLY'!H1211</f>
        <v>0</v>
      </c>
      <c r="J1211" s="8">
        <f>'RAW MONTHLY'!I1211</f>
        <v>0</v>
      </c>
      <c r="K1211" s="235">
        <f t="shared" si="164"/>
        <v>0</v>
      </c>
      <c r="L1211" s="16">
        <f t="shared" si="165"/>
        <v>0</v>
      </c>
      <c r="M1211" s="16">
        <f t="shared" si="166"/>
        <v>0</v>
      </c>
      <c r="N1211" s="236" t="str">
        <f t="shared" si="167"/>
        <v>0</v>
      </c>
      <c r="O1211" s="16">
        <f>'RAW MONTHLY'!K1211</f>
        <v>0</v>
      </c>
      <c r="P1211" s="16" t="str">
        <f t="shared" si="168"/>
        <v>1</v>
      </c>
      <c r="Q1211" s="241">
        <f>'RAW MONTHLY'!L1211</f>
        <v>0</v>
      </c>
      <c r="R1211" s="37"/>
      <c r="S1211" s="242">
        <f t="shared" si="169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2"/>
        <v/>
      </c>
      <c r="D1212" s="5">
        <f>'RAW MONTHLY'!E1212</f>
        <v>0</v>
      </c>
      <c r="E1212" s="5" t="b">
        <f t="shared" si="170"/>
        <v>0</v>
      </c>
      <c r="F1212" s="37"/>
      <c r="G1212" s="37"/>
      <c r="H1212" s="17">
        <f t="shared" si="163"/>
        <v>0</v>
      </c>
      <c r="I1212" s="7">
        <f>'RAW MONTHLY'!H1212</f>
        <v>0</v>
      </c>
      <c r="J1212" s="8">
        <f>'RAW MONTHLY'!I1212</f>
        <v>0</v>
      </c>
      <c r="K1212" s="235">
        <f t="shared" si="164"/>
        <v>0</v>
      </c>
      <c r="L1212" s="16">
        <f t="shared" si="165"/>
        <v>0</v>
      </c>
      <c r="M1212" s="16">
        <f t="shared" si="166"/>
        <v>0</v>
      </c>
      <c r="N1212" s="236" t="str">
        <f t="shared" si="167"/>
        <v>0</v>
      </c>
      <c r="O1212" s="16">
        <f>'RAW MONTHLY'!K1212</f>
        <v>0</v>
      </c>
      <c r="P1212" s="16" t="str">
        <f t="shared" si="168"/>
        <v>1</v>
      </c>
      <c r="Q1212" s="241">
        <f>'RAW MONTHLY'!L1212</f>
        <v>0</v>
      </c>
      <c r="R1212" s="37"/>
      <c r="S1212" s="242">
        <f t="shared" si="169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2"/>
        <v/>
      </c>
      <c r="D1213" s="5">
        <f>'RAW MONTHLY'!E1213</f>
        <v>0</v>
      </c>
      <c r="E1213" s="5" t="b">
        <f t="shared" si="170"/>
        <v>0</v>
      </c>
      <c r="F1213" s="37"/>
      <c r="G1213" s="37"/>
      <c r="H1213" s="17">
        <f t="shared" si="163"/>
        <v>0</v>
      </c>
      <c r="I1213" s="7">
        <f>'RAW MONTHLY'!H1213</f>
        <v>0</v>
      </c>
      <c r="J1213" s="8">
        <f>'RAW MONTHLY'!I1213</f>
        <v>0</v>
      </c>
      <c r="K1213" s="235">
        <f t="shared" si="164"/>
        <v>0</v>
      </c>
      <c r="L1213" s="16">
        <f t="shared" si="165"/>
        <v>0</v>
      </c>
      <c r="M1213" s="16">
        <f t="shared" si="166"/>
        <v>0</v>
      </c>
      <c r="N1213" s="236" t="str">
        <f t="shared" si="167"/>
        <v>0</v>
      </c>
      <c r="O1213" s="16">
        <f>'RAW MONTHLY'!K1213</f>
        <v>0</v>
      </c>
      <c r="P1213" s="16" t="str">
        <f t="shared" si="168"/>
        <v>1</v>
      </c>
      <c r="Q1213" s="241">
        <f>'RAW MONTHLY'!L1213</f>
        <v>0</v>
      </c>
      <c r="R1213" s="37"/>
      <c r="S1213" s="242">
        <f t="shared" si="169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2"/>
        <v/>
      </c>
      <c r="D1214" s="5">
        <f>'RAW MONTHLY'!E1214</f>
        <v>0</v>
      </c>
      <c r="E1214" s="5" t="b">
        <f t="shared" si="170"/>
        <v>0</v>
      </c>
      <c r="F1214" s="37"/>
      <c r="G1214" s="37"/>
      <c r="H1214" s="17">
        <f t="shared" si="163"/>
        <v>0</v>
      </c>
      <c r="I1214" s="7">
        <f>'RAW MONTHLY'!H1214</f>
        <v>0</v>
      </c>
      <c r="J1214" s="8">
        <f>'RAW MONTHLY'!I1214</f>
        <v>0</v>
      </c>
      <c r="K1214" s="235">
        <f t="shared" si="164"/>
        <v>0</v>
      </c>
      <c r="L1214" s="16">
        <f t="shared" si="165"/>
        <v>0</v>
      </c>
      <c r="M1214" s="16">
        <f t="shared" si="166"/>
        <v>0</v>
      </c>
      <c r="N1214" s="236" t="str">
        <f t="shared" si="167"/>
        <v>0</v>
      </c>
      <c r="O1214" s="16">
        <f>'RAW MONTHLY'!K1214</f>
        <v>0</v>
      </c>
      <c r="P1214" s="16" t="str">
        <f t="shared" si="168"/>
        <v>1</v>
      </c>
      <c r="Q1214" s="241">
        <f>'RAW MONTHLY'!L1214</f>
        <v>0</v>
      </c>
      <c r="R1214" s="37"/>
      <c r="S1214" s="242">
        <f t="shared" si="169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2"/>
        <v/>
      </c>
      <c r="D1215" s="5">
        <f>'RAW MONTHLY'!E1215</f>
        <v>0</v>
      </c>
      <c r="E1215" s="5" t="b">
        <f t="shared" si="170"/>
        <v>0</v>
      </c>
      <c r="F1215" s="37"/>
      <c r="G1215" s="37"/>
      <c r="H1215" s="17">
        <f t="shared" si="163"/>
        <v>0</v>
      </c>
      <c r="I1215" s="7">
        <f>'RAW MONTHLY'!H1215</f>
        <v>0</v>
      </c>
      <c r="J1215" s="8">
        <f>'RAW MONTHLY'!I1215</f>
        <v>0</v>
      </c>
      <c r="K1215" s="235">
        <f t="shared" si="164"/>
        <v>0</v>
      </c>
      <c r="L1215" s="16">
        <f t="shared" si="165"/>
        <v>0</v>
      </c>
      <c r="M1215" s="16">
        <f t="shared" si="166"/>
        <v>0</v>
      </c>
      <c r="N1215" s="236" t="str">
        <f t="shared" si="167"/>
        <v>0</v>
      </c>
      <c r="O1215" s="16">
        <f>'RAW MONTHLY'!K1215</f>
        <v>0</v>
      </c>
      <c r="P1215" s="16" t="str">
        <f t="shared" si="168"/>
        <v>1</v>
      </c>
      <c r="Q1215" s="241">
        <f>'RAW MONTHLY'!L1215</f>
        <v>0</v>
      </c>
      <c r="R1215" s="37"/>
      <c r="S1215" s="242">
        <f t="shared" si="169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2"/>
        <v/>
      </c>
      <c r="D1216" s="5">
        <f>'RAW MONTHLY'!E1216</f>
        <v>0</v>
      </c>
      <c r="E1216" s="5" t="b">
        <f t="shared" si="170"/>
        <v>0</v>
      </c>
      <c r="F1216" s="37"/>
      <c r="G1216" s="37"/>
      <c r="H1216" s="17">
        <f t="shared" si="163"/>
        <v>0</v>
      </c>
      <c r="I1216" s="7">
        <f>'RAW MONTHLY'!H1216</f>
        <v>0</v>
      </c>
      <c r="J1216" s="8">
        <f>'RAW MONTHLY'!I1216</f>
        <v>0</v>
      </c>
      <c r="K1216" s="235">
        <f t="shared" si="164"/>
        <v>0</v>
      </c>
      <c r="L1216" s="16">
        <f t="shared" si="165"/>
        <v>0</v>
      </c>
      <c r="M1216" s="16">
        <f t="shared" si="166"/>
        <v>0</v>
      </c>
      <c r="N1216" s="236" t="str">
        <f t="shared" si="167"/>
        <v>0</v>
      </c>
      <c r="O1216" s="16">
        <f>'RAW MONTHLY'!K1216</f>
        <v>0</v>
      </c>
      <c r="P1216" s="16" t="str">
        <f t="shared" si="168"/>
        <v>1</v>
      </c>
      <c r="Q1216" s="241">
        <f>'RAW MONTHLY'!L1216</f>
        <v>0</v>
      </c>
      <c r="R1216" s="37"/>
      <c r="S1216" s="242">
        <f t="shared" si="169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2"/>
        <v/>
      </c>
      <c r="D1217" s="5">
        <f>'RAW MONTHLY'!E1217</f>
        <v>0</v>
      </c>
      <c r="E1217" s="5" t="b">
        <f t="shared" si="170"/>
        <v>0</v>
      </c>
      <c r="F1217" s="37"/>
      <c r="G1217" s="37"/>
      <c r="H1217" s="17">
        <f t="shared" si="163"/>
        <v>0</v>
      </c>
      <c r="I1217" s="7">
        <f>'RAW MONTHLY'!H1217</f>
        <v>0</v>
      </c>
      <c r="J1217" s="8">
        <f>'RAW MONTHLY'!I1217</f>
        <v>0</v>
      </c>
      <c r="K1217" s="235">
        <f t="shared" si="164"/>
        <v>0</v>
      </c>
      <c r="L1217" s="16">
        <f t="shared" si="165"/>
        <v>0</v>
      </c>
      <c r="M1217" s="16">
        <f t="shared" si="166"/>
        <v>0</v>
      </c>
      <c r="N1217" s="236" t="str">
        <f t="shared" si="167"/>
        <v>0</v>
      </c>
      <c r="O1217" s="16">
        <f>'RAW MONTHLY'!K1217</f>
        <v>0</v>
      </c>
      <c r="P1217" s="16" t="str">
        <f t="shared" si="168"/>
        <v>1</v>
      </c>
      <c r="Q1217" s="241">
        <f>'RAW MONTHLY'!L1217</f>
        <v>0</v>
      </c>
      <c r="R1217" s="37"/>
      <c r="S1217" s="242">
        <f t="shared" si="169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2"/>
        <v/>
      </c>
      <c r="D1218" s="5">
        <f>'RAW MONTHLY'!E1218</f>
        <v>0</v>
      </c>
      <c r="E1218" s="5" t="b">
        <f t="shared" si="170"/>
        <v>0</v>
      </c>
      <c r="F1218" s="37"/>
      <c r="G1218" s="37"/>
      <c r="H1218" s="17">
        <f t="shared" si="163"/>
        <v>0</v>
      </c>
      <c r="I1218" s="7">
        <f>'RAW MONTHLY'!H1218</f>
        <v>0</v>
      </c>
      <c r="J1218" s="8">
        <f>'RAW MONTHLY'!I1218</f>
        <v>0</v>
      </c>
      <c r="K1218" s="235">
        <f t="shared" si="164"/>
        <v>0</v>
      </c>
      <c r="L1218" s="16">
        <f t="shared" si="165"/>
        <v>0</v>
      </c>
      <c r="M1218" s="16">
        <f t="shared" si="166"/>
        <v>0</v>
      </c>
      <c r="N1218" s="236" t="str">
        <f t="shared" si="167"/>
        <v>0</v>
      </c>
      <c r="O1218" s="16">
        <f>'RAW MONTHLY'!K1218</f>
        <v>0</v>
      </c>
      <c r="P1218" s="16" t="str">
        <f t="shared" si="168"/>
        <v>1</v>
      </c>
      <c r="Q1218" s="241">
        <f>'RAW MONTHLY'!L1218</f>
        <v>0</v>
      </c>
      <c r="R1218" s="37"/>
      <c r="S1218" s="242">
        <f t="shared" si="169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2"/>
        <v/>
      </c>
      <c r="D1219" s="5">
        <f>'RAW MONTHLY'!E1219</f>
        <v>0</v>
      </c>
      <c r="E1219" s="5" t="b">
        <f t="shared" si="170"/>
        <v>0</v>
      </c>
      <c r="F1219" s="37"/>
      <c r="G1219" s="37"/>
      <c r="H1219" s="17">
        <f t="shared" si="163"/>
        <v>0</v>
      </c>
      <c r="I1219" s="7">
        <f>'RAW MONTHLY'!H1219</f>
        <v>0</v>
      </c>
      <c r="J1219" s="8">
        <f>'RAW MONTHLY'!I1219</f>
        <v>0</v>
      </c>
      <c r="K1219" s="235">
        <f t="shared" si="164"/>
        <v>0</v>
      </c>
      <c r="L1219" s="16">
        <f t="shared" si="165"/>
        <v>0</v>
      </c>
      <c r="M1219" s="16">
        <f t="shared" si="166"/>
        <v>0</v>
      </c>
      <c r="N1219" s="236" t="str">
        <f t="shared" si="167"/>
        <v>0</v>
      </c>
      <c r="O1219" s="16">
        <f>'RAW MONTHLY'!K1219</f>
        <v>0</v>
      </c>
      <c r="P1219" s="16" t="str">
        <f t="shared" si="168"/>
        <v>1</v>
      </c>
      <c r="Q1219" s="241">
        <f>'RAW MONTHLY'!L1219</f>
        <v>0</v>
      </c>
      <c r="R1219" s="37"/>
      <c r="S1219" s="242">
        <f t="shared" si="169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2"/>
        <v/>
      </c>
      <c r="D1220" s="5">
        <f>'RAW MONTHLY'!E1220</f>
        <v>0</v>
      </c>
      <c r="E1220" s="5" t="b">
        <f t="shared" si="170"/>
        <v>0</v>
      </c>
      <c r="F1220" s="37"/>
      <c r="G1220" s="37"/>
      <c r="H1220" s="17">
        <f t="shared" si="163"/>
        <v>0</v>
      </c>
      <c r="I1220" s="7">
        <f>'RAW MONTHLY'!H1220</f>
        <v>0</v>
      </c>
      <c r="J1220" s="8">
        <f>'RAW MONTHLY'!I1220</f>
        <v>0</v>
      </c>
      <c r="K1220" s="235">
        <f t="shared" si="164"/>
        <v>0</v>
      </c>
      <c r="L1220" s="16">
        <f t="shared" si="165"/>
        <v>0</v>
      </c>
      <c r="M1220" s="16">
        <f t="shared" si="166"/>
        <v>0</v>
      </c>
      <c r="N1220" s="236" t="str">
        <f t="shared" si="167"/>
        <v>0</v>
      </c>
      <c r="O1220" s="16">
        <f>'RAW MONTHLY'!K1220</f>
        <v>0</v>
      </c>
      <c r="P1220" s="16" t="str">
        <f t="shared" si="168"/>
        <v>1</v>
      </c>
      <c r="Q1220" s="241">
        <f>'RAW MONTHLY'!L1220</f>
        <v>0</v>
      </c>
      <c r="R1220" s="37"/>
      <c r="S1220" s="242">
        <f t="shared" si="169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2"/>
        <v/>
      </c>
      <c r="D1221" s="5">
        <f>'RAW MONTHLY'!E1221</f>
        <v>0</v>
      </c>
      <c r="E1221" s="5" t="b">
        <f t="shared" si="170"/>
        <v>0</v>
      </c>
      <c r="F1221" s="37"/>
      <c r="G1221" s="37"/>
      <c r="H1221" s="17">
        <f t="shared" si="163"/>
        <v>0</v>
      </c>
      <c r="I1221" s="7">
        <f>'RAW MONTHLY'!H1221</f>
        <v>0</v>
      </c>
      <c r="J1221" s="8">
        <f>'RAW MONTHLY'!I1221</f>
        <v>0</v>
      </c>
      <c r="K1221" s="235">
        <f t="shared" si="164"/>
        <v>0</v>
      </c>
      <c r="L1221" s="16">
        <f t="shared" si="165"/>
        <v>0</v>
      </c>
      <c r="M1221" s="16">
        <f t="shared" si="166"/>
        <v>0</v>
      </c>
      <c r="N1221" s="236" t="str">
        <f t="shared" si="167"/>
        <v>0</v>
      </c>
      <c r="O1221" s="16">
        <f>'RAW MONTHLY'!K1221</f>
        <v>0</v>
      </c>
      <c r="P1221" s="16" t="str">
        <f t="shared" si="168"/>
        <v>1</v>
      </c>
      <c r="Q1221" s="241">
        <f>'RAW MONTHLY'!L1221</f>
        <v>0</v>
      </c>
      <c r="R1221" s="37"/>
      <c r="S1221" s="242">
        <f t="shared" si="169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1">IF(H1222&gt;=0.0001,"1","")</f>
        <v/>
      </c>
      <c r="D1222" s="5">
        <f>'RAW MONTHLY'!E1222</f>
        <v>0</v>
      </c>
      <c r="E1222" s="5" t="b">
        <f t="shared" si="170"/>
        <v>0</v>
      </c>
      <c r="F1222" s="37"/>
      <c r="G1222" s="37"/>
      <c r="H1222" s="17">
        <f t="shared" ref="H1222:H1285" si="172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3">J1222</f>
        <v>0</v>
      </c>
      <c r="L1222" s="16">
        <f t="shared" ref="L1222:L1285" si="174">TEXT(J1222-I1222,"h:mm")*24</f>
        <v>0</v>
      </c>
      <c r="M1222" s="16">
        <f t="shared" ref="M1222:M1285" si="175">N1222*1</f>
        <v>0</v>
      </c>
      <c r="N1222" s="236" t="str">
        <f t="shared" ref="N1222:N1285" si="176">SUBSTITUTE(O1222,"MW","")</f>
        <v>0</v>
      </c>
      <c r="O1222" s="16">
        <f>'RAW MONTHLY'!K1222</f>
        <v>0</v>
      </c>
      <c r="P1222" s="16" t="str">
        <f t="shared" ref="P1222:P1285" si="177">IF(K1222&gt;=0.99,"0","1")</f>
        <v>1</v>
      </c>
      <c r="Q1222" s="241">
        <f>'RAW MONTHLY'!L1222</f>
        <v>0</v>
      </c>
      <c r="R1222" s="37"/>
      <c r="S1222" s="242">
        <f t="shared" ref="S1222:S1285" si="178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1"/>
        <v/>
      </c>
      <c r="D1223" s="5">
        <f>'RAW MONTHLY'!E1223</f>
        <v>0</v>
      </c>
      <c r="E1223" s="5" t="b">
        <f t="shared" ref="E1223:E1286" si="179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E/F","EDC",IF(D1223="TCN/L/S","L/S"))))))))))))))))))))))</f>
        <v>0</v>
      </c>
      <c r="F1223" s="37"/>
      <c r="G1223" s="37"/>
      <c r="H1223" s="17">
        <f t="shared" si="172"/>
        <v>0</v>
      </c>
      <c r="I1223" s="7">
        <f>'RAW MONTHLY'!H1223</f>
        <v>0</v>
      </c>
      <c r="J1223" s="8">
        <f>'RAW MONTHLY'!I1223</f>
        <v>0</v>
      </c>
      <c r="K1223" s="235">
        <f t="shared" si="173"/>
        <v>0</v>
      </c>
      <c r="L1223" s="16">
        <f t="shared" si="174"/>
        <v>0</v>
      </c>
      <c r="M1223" s="16">
        <f t="shared" si="175"/>
        <v>0</v>
      </c>
      <c r="N1223" s="236" t="str">
        <f t="shared" si="176"/>
        <v>0</v>
      </c>
      <c r="O1223" s="16">
        <f>'RAW MONTHLY'!K1223</f>
        <v>0</v>
      </c>
      <c r="P1223" s="16" t="str">
        <f t="shared" si="177"/>
        <v>1</v>
      </c>
      <c r="Q1223" s="241">
        <f>'RAW MONTHLY'!L1223</f>
        <v>0</v>
      </c>
      <c r="R1223" s="37"/>
      <c r="S1223" s="242">
        <f t="shared" si="178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1"/>
        <v/>
      </c>
      <c r="D1224" s="5">
        <f>'RAW MONTHLY'!E1224</f>
        <v>0</v>
      </c>
      <c r="E1224" s="5" t="b">
        <f t="shared" si="179"/>
        <v>0</v>
      </c>
      <c r="F1224" s="37"/>
      <c r="G1224" s="37"/>
      <c r="H1224" s="17">
        <f t="shared" si="172"/>
        <v>0</v>
      </c>
      <c r="I1224" s="7">
        <f>'RAW MONTHLY'!H1224</f>
        <v>0</v>
      </c>
      <c r="J1224" s="8">
        <f>'RAW MONTHLY'!I1224</f>
        <v>0</v>
      </c>
      <c r="K1224" s="235">
        <f t="shared" si="173"/>
        <v>0</v>
      </c>
      <c r="L1224" s="16">
        <f t="shared" si="174"/>
        <v>0</v>
      </c>
      <c r="M1224" s="16">
        <f t="shared" si="175"/>
        <v>0</v>
      </c>
      <c r="N1224" s="236" t="str">
        <f t="shared" si="176"/>
        <v>0</v>
      </c>
      <c r="O1224" s="16">
        <f>'RAW MONTHLY'!K1224</f>
        <v>0</v>
      </c>
      <c r="P1224" s="16" t="str">
        <f t="shared" si="177"/>
        <v>1</v>
      </c>
      <c r="Q1224" s="241">
        <f>'RAW MONTHLY'!L1224</f>
        <v>0</v>
      </c>
      <c r="R1224" s="37"/>
      <c r="S1224" s="242">
        <f t="shared" si="178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1"/>
        <v/>
      </c>
      <c r="D1225" s="5">
        <f>'RAW MONTHLY'!E1225</f>
        <v>0</v>
      </c>
      <c r="E1225" s="5" t="b">
        <f t="shared" si="179"/>
        <v>0</v>
      </c>
      <c r="F1225" s="37"/>
      <c r="G1225" s="37"/>
      <c r="H1225" s="17">
        <f t="shared" si="172"/>
        <v>0</v>
      </c>
      <c r="I1225" s="7">
        <f>'RAW MONTHLY'!H1225</f>
        <v>0</v>
      </c>
      <c r="J1225" s="8">
        <f>'RAW MONTHLY'!I1225</f>
        <v>0</v>
      </c>
      <c r="K1225" s="235">
        <f t="shared" si="173"/>
        <v>0</v>
      </c>
      <c r="L1225" s="16">
        <f t="shared" si="174"/>
        <v>0</v>
      </c>
      <c r="M1225" s="16">
        <f t="shared" si="175"/>
        <v>0</v>
      </c>
      <c r="N1225" s="236" t="str">
        <f t="shared" si="176"/>
        <v>0</v>
      </c>
      <c r="O1225" s="16">
        <f>'RAW MONTHLY'!K1225</f>
        <v>0</v>
      </c>
      <c r="P1225" s="16" t="str">
        <f t="shared" si="177"/>
        <v>1</v>
      </c>
      <c r="Q1225" s="241">
        <f>'RAW MONTHLY'!L1225</f>
        <v>0</v>
      </c>
      <c r="R1225" s="37"/>
      <c r="S1225" s="242">
        <f t="shared" si="178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1"/>
        <v/>
      </c>
      <c r="D1226" s="5">
        <f>'RAW MONTHLY'!E1226</f>
        <v>0</v>
      </c>
      <c r="E1226" s="5" t="b">
        <f t="shared" si="179"/>
        <v>0</v>
      </c>
      <c r="F1226" s="37"/>
      <c r="G1226" s="37"/>
      <c r="H1226" s="17">
        <f t="shared" si="172"/>
        <v>0</v>
      </c>
      <c r="I1226" s="7">
        <f>'RAW MONTHLY'!H1226</f>
        <v>0</v>
      </c>
      <c r="J1226" s="8">
        <f>'RAW MONTHLY'!I1226</f>
        <v>0</v>
      </c>
      <c r="K1226" s="235">
        <f t="shared" si="173"/>
        <v>0</v>
      </c>
      <c r="L1226" s="16">
        <f t="shared" si="174"/>
        <v>0</v>
      </c>
      <c r="M1226" s="16">
        <f t="shared" si="175"/>
        <v>0</v>
      </c>
      <c r="N1226" s="236" t="str">
        <f t="shared" si="176"/>
        <v>0</v>
      </c>
      <c r="O1226" s="16">
        <f>'RAW MONTHLY'!K1226</f>
        <v>0</v>
      </c>
      <c r="P1226" s="16" t="str">
        <f t="shared" si="177"/>
        <v>1</v>
      </c>
      <c r="Q1226" s="241">
        <f>'RAW MONTHLY'!L1226</f>
        <v>0</v>
      </c>
      <c r="R1226" s="37"/>
      <c r="S1226" s="242">
        <f t="shared" si="178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1"/>
        <v/>
      </c>
      <c r="D1227" s="5">
        <f>'RAW MONTHLY'!E1227</f>
        <v>0</v>
      </c>
      <c r="E1227" s="5" t="b">
        <f t="shared" si="179"/>
        <v>0</v>
      </c>
      <c r="F1227" s="37"/>
      <c r="G1227" s="37"/>
      <c r="H1227" s="17">
        <f t="shared" si="172"/>
        <v>0</v>
      </c>
      <c r="I1227" s="7">
        <f>'RAW MONTHLY'!H1227</f>
        <v>0</v>
      </c>
      <c r="J1227" s="8">
        <f>'RAW MONTHLY'!I1227</f>
        <v>0</v>
      </c>
      <c r="K1227" s="235">
        <f t="shared" si="173"/>
        <v>0</v>
      </c>
      <c r="L1227" s="16">
        <f t="shared" si="174"/>
        <v>0</v>
      </c>
      <c r="M1227" s="16">
        <f t="shared" si="175"/>
        <v>0</v>
      </c>
      <c r="N1227" s="236" t="str">
        <f t="shared" si="176"/>
        <v>0</v>
      </c>
      <c r="O1227" s="16">
        <f>'RAW MONTHLY'!K1227</f>
        <v>0</v>
      </c>
      <c r="P1227" s="16" t="str">
        <f t="shared" si="177"/>
        <v>1</v>
      </c>
      <c r="Q1227" s="241">
        <f>'RAW MONTHLY'!L1227</f>
        <v>0</v>
      </c>
      <c r="R1227" s="37"/>
      <c r="S1227" s="242">
        <f t="shared" si="178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1"/>
        <v/>
      </c>
      <c r="D1228" s="5">
        <f>'RAW MONTHLY'!E1228</f>
        <v>0</v>
      </c>
      <c r="E1228" s="5" t="b">
        <f t="shared" si="179"/>
        <v>0</v>
      </c>
      <c r="F1228" s="37"/>
      <c r="G1228" s="37"/>
      <c r="H1228" s="17">
        <f t="shared" si="172"/>
        <v>0</v>
      </c>
      <c r="I1228" s="7">
        <f>'RAW MONTHLY'!H1228</f>
        <v>0</v>
      </c>
      <c r="J1228" s="8">
        <f>'RAW MONTHLY'!I1228</f>
        <v>0</v>
      </c>
      <c r="K1228" s="235">
        <f t="shared" si="173"/>
        <v>0</v>
      </c>
      <c r="L1228" s="16">
        <f t="shared" si="174"/>
        <v>0</v>
      </c>
      <c r="M1228" s="16">
        <f t="shared" si="175"/>
        <v>0</v>
      </c>
      <c r="N1228" s="236" t="str">
        <f t="shared" si="176"/>
        <v>0</v>
      </c>
      <c r="O1228" s="16">
        <f>'RAW MONTHLY'!K1228</f>
        <v>0</v>
      </c>
      <c r="P1228" s="16" t="str">
        <f t="shared" si="177"/>
        <v>1</v>
      </c>
      <c r="Q1228" s="241">
        <f>'RAW MONTHLY'!L1228</f>
        <v>0</v>
      </c>
      <c r="R1228" s="37"/>
      <c r="S1228" s="242">
        <f t="shared" si="178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1"/>
        <v/>
      </c>
      <c r="D1229" s="5">
        <f>'RAW MONTHLY'!E1229</f>
        <v>0</v>
      </c>
      <c r="E1229" s="5" t="b">
        <f t="shared" si="179"/>
        <v>0</v>
      </c>
      <c r="F1229" s="37"/>
      <c r="G1229" s="37"/>
      <c r="H1229" s="17">
        <f t="shared" si="172"/>
        <v>0</v>
      </c>
      <c r="I1229" s="7">
        <f>'RAW MONTHLY'!H1229</f>
        <v>0</v>
      </c>
      <c r="J1229" s="8">
        <f>'RAW MONTHLY'!I1229</f>
        <v>0</v>
      </c>
      <c r="K1229" s="235">
        <f t="shared" si="173"/>
        <v>0</v>
      </c>
      <c r="L1229" s="16">
        <f t="shared" si="174"/>
        <v>0</v>
      </c>
      <c r="M1229" s="16">
        <f t="shared" si="175"/>
        <v>0</v>
      </c>
      <c r="N1229" s="236" t="str">
        <f t="shared" si="176"/>
        <v>0</v>
      </c>
      <c r="O1229" s="16">
        <f>'RAW MONTHLY'!K1229</f>
        <v>0</v>
      </c>
      <c r="P1229" s="16" t="str">
        <f t="shared" si="177"/>
        <v>1</v>
      </c>
      <c r="Q1229" s="241">
        <f>'RAW MONTHLY'!L1229</f>
        <v>0</v>
      </c>
      <c r="R1229" s="37"/>
      <c r="S1229" s="242">
        <f t="shared" si="178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1"/>
        <v/>
      </c>
      <c r="D1230" s="5">
        <f>'RAW MONTHLY'!E1230</f>
        <v>0</v>
      </c>
      <c r="E1230" s="5" t="b">
        <f t="shared" si="179"/>
        <v>0</v>
      </c>
      <c r="F1230" s="37"/>
      <c r="G1230" s="37"/>
      <c r="H1230" s="17">
        <f t="shared" si="172"/>
        <v>0</v>
      </c>
      <c r="I1230" s="7">
        <f>'RAW MONTHLY'!H1230</f>
        <v>0</v>
      </c>
      <c r="J1230" s="8">
        <f>'RAW MONTHLY'!I1230</f>
        <v>0</v>
      </c>
      <c r="K1230" s="235">
        <f t="shared" si="173"/>
        <v>0</v>
      </c>
      <c r="L1230" s="16">
        <f t="shared" si="174"/>
        <v>0</v>
      </c>
      <c r="M1230" s="16">
        <f t="shared" si="175"/>
        <v>0</v>
      </c>
      <c r="N1230" s="236" t="str">
        <f t="shared" si="176"/>
        <v>0</v>
      </c>
      <c r="O1230" s="16">
        <f>'RAW MONTHLY'!K1230</f>
        <v>0</v>
      </c>
      <c r="P1230" s="16" t="str">
        <f t="shared" si="177"/>
        <v>1</v>
      </c>
      <c r="Q1230" s="241">
        <f>'RAW MONTHLY'!L1230</f>
        <v>0</v>
      </c>
      <c r="R1230" s="37"/>
      <c r="S1230" s="242">
        <f t="shared" si="178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1"/>
        <v/>
      </c>
      <c r="D1231" s="5">
        <f>'RAW MONTHLY'!E1231</f>
        <v>0</v>
      </c>
      <c r="E1231" s="5" t="b">
        <f t="shared" si="179"/>
        <v>0</v>
      </c>
      <c r="F1231" s="37"/>
      <c r="G1231" s="37"/>
      <c r="H1231" s="17">
        <f t="shared" si="172"/>
        <v>0</v>
      </c>
      <c r="I1231" s="7">
        <f>'RAW MONTHLY'!H1231</f>
        <v>0</v>
      </c>
      <c r="J1231" s="8">
        <f>'RAW MONTHLY'!I1231</f>
        <v>0</v>
      </c>
      <c r="K1231" s="235">
        <f t="shared" si="173"/>
        <v>0</v>
      </c>
      <c r="L1231" s="16">
        <f t="shared" si="174"/>
        <v>0</v>
      </c>
      <c r="M1231" s="16">
        <f t="shared" si="175"/>
        <v>0</v>
      </c>
      <c r="N1231" s="236" t="str">
        <f t="shared" si="176"/>
        <v>0</v>
      </c>
      <c r="O1231" s="16">
        <f>'RAW MONTHLY'!K1231</f>
        <v>0</v>
      </c>
      <c r="P1231" s="16" t="str">
        <f t="shared" si="177"/>
        <v>1</v>
      </c>
      <c r="Q1231" s="241">
        <f>'RAW MONTHLY'!L1231</f>
        <v>0</v>
      </c>
      <c r="R1231" s="37"/>
      <c r="S1231" s="242">
        <f t="shared" si="178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1"/>
        <v/>
      </c>
      <c r="D1232" s="5">
        <f>'RAW MONTHLY'!E1232</f>
        <v>0</v>
      </c>
      <c r="E1232" s="5" t="b">
        <f t="shared" si="179"/>
        <v>0</v>
      </c>
      <c r="F1232" s="37"/>
      <c r="G1232" s="37"/>
      <c r="H1232" s="17">
        <f t="shared" si="172"/>
        <v>0</v>
      </c>
      <c r="I1232" s="7">
        <f>'RAW MONTHLY'!H1232</f>
        <v>0</v>
      </c>
      <c r="J1232" s="8">
        <f>'RAW MONTHLY'!I1232</f>
        <v>0</v>
      </c>
      <c r="K1232" s="235">
        <f t="shared" si="173"/>
        <v>0</v>
      </c>
      <c r="L1232" s="16">
        <f t="shared" si="174"/>
        <v>0</v>
      </c>
      <c r="M1232" s="16">
        <f t="shared" si="175"/>
        <v>0</v>
      </c>
      <c r="N1232" s="236" t="str">
        <f t="shared" si="176"/>
        <v>0</v>
      </c>
      <c r="O1232" s="16">
        <f>'RAW MONTHLY'!K1232</f>
        <v>0</v>
      </c>
      <c r="P1232" s="16" t="str">
        <f t="shared" si="177"/>
        <v>1</v>
      </c>
      <c r="Q1232" s="241">
        <f>'RAW MONTHLY'!L1232</f>
        <v>0</v>
      </c>
      <c r="R1232" s="37"/>
      <c r="S1232" s="242">
        <f t="shared" si="178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1"/>
        <v/>
      </c>
      <c r="D1233" s="5">
        <f>'RAW MONTHLY'!E1233</f>
        <v>0</v>
      </c>
      <c r="E1233" s="5" t="b">
        <f t="shared" si="179"/>
        <v>0</v>
      </c>
      <c r="F1233" s="37"/>
      <c r="G1233" s="37"/>
      <c r="H1233" s="17">
        <f t="shared" si="172"/>
        <v>0</v>
      </c>
      <c r="I1233" s="7">
        <f>'RAW MONTHLY'!H1233</f>
        <v>0</v>
      </c>
      <c r="J1233" s="8">
        <f>'RAW MONTHLY'!I1233</f>
        <v>0</v>
      </c>
      <c r="K1233" s="235">
        <f t="shared" si="173"/>
        <v>0</v>
      </c>
      <c r="L1233" s="16">
        <f t="shared" si="174"/>
        <v>0</v>
      </c>
      <c r="M1233" s="16">
        <f t="shared" si="175"/>
        <v>0</v>
      </c>
      <c r="N1233" s="236" t="str">
        <f t="shared" si="176"/>
        <v>0</v>
      </c>
      <c r="O1233" s="16">
        <f>'RAW MONTHLY'!K1233</f>
        <v>0</v>
      </c>
      <c r="P1233" s="16" t="str">
        <f t="shared" si="177"/>
        <v>1</v>
      </c>
      <c r="Q1233" s="241">
        <f>'RAW MONTHLY'!L1233</f>
        <v>0</v>
      </c>
      <c r="R1233" s="37"/>
      <c r="S1233" s="242">
        <f t="shared" si="178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1"/>
        <v/>
      </c>
      <c r="D1234" s="5">
        <f>'RAW MONTHLY'!E1234</f>
        <v>0</v>
      </c>
      <c r="E1234" s="5" t="b">
        <f t="shared" si="179"/>
        <v>0</v>
      </c>
      <c r="F1234" s="37"/>
      <c r="G1234" s="37"/>
      <c r="H1234" s="17">
        <f t="shared" si="172"/>
        <v>0</v>
      </c>
      <c r="I1234" s="7">
        <f>'RAW MONTHLY'!H1234</f>
        <v>0</v>
      </c>
      <c r="J1234" s="8">
        <f>'RAW MONTHLY'!I1234</f>
        <v>0</v>
      </c>
      <c r="K1234" s="235">
        <f t="shared" si="173"/>
        <v>0</v>
      </c>
      <c r="L1234" s="16">
        <f t="shared" si="174"/>
        <v>0</v>
      </c>
      <c r="M1234" s="16">
        <f t="shared" si="175"/>
        <v>0</v>
      </c>
      <c r="N1234" s="236" t="str">
        <f t="shared" si="176"/>
        <v>0</v>
      </c>
      <c r="O1234" s="16">
        <f>'RAW MONTHLY'!K1234</f>
        <v>0</v>
      </c>
      <c r="P1234" s="16" t="str">
        <f t="shared" si="177"/>
        <v>1</v>
      </c>
      <c r="Q1234" s="241">
        <f>'RAW MONTHLY'!L1234</f>
        <v>0</v>
      </c>
      <c r="R1234" s="37"/>
      <c r="S1234" s="242">
        <f t="shared" si="178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1"/>
        <v/>
      </c>
      <c r="D1235" s="5">
        <f>'RAW MONTHLY'!E1235</f>
        <v>0</v>
      </c>
      <c r="E1235" s="5" t="b">
        <f t="shared" si="179"/>
        <v>0</v>
      </c>
      <c r="F1235" s="37"/>
      <c r="G1235" s="37"/>
      <c r="H1235" s="17">
        <f t="shared" si="172"/>
        <v>0</v>
      </c>
      <c r="I1235" s="7">
        <f>'RAW MONTHLY'!H1235</f>
        <v>0</v>
      </c>
      <c r="J1235" s="8">
        <f>'RAW MONTHLY'!I1235</f>
        <v>0</v>
      </c>
      <c r="K1235" s="235">
        <f t="shared" si="173"/>
        <v>0</v>
      </c>
      <c r="L1235" s="16">
        <f t="shared" si="174"/>
        <v>0</v>
      </c>
      <c r="M1235" s="16">
        <f t="shared" si="175"/>
        <v>0</v>
      </c>
      <c r="N1235" s="236" t="str">
        <f t="shared" si="176"/>
        <v>0</v>
      </c>
      <c r="O1235" s="16">
        <f>'RAW MONTHLY'!K1235</f>
        <v>0</v>
      </c>
      <c r="P1235" s="16" t="str">
        <f t="shared" si="177"/>
        <v>1</v>
      </c>
      <c r="Q1235" s="241">
        <f>'RAW MONTHLY'!L1235</f>
        <v>0</v>
      </c>
      <c r="R1235" s="37"/>
      <c r="S1235" s="242">
        <f t="shared" si="178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1"/>
        <v/>
      </c>
      <c r="D1236" s="5">
        <f>'RAW MONTHLY'!E1236</f>
        <v>0</v>
      </c>
      <c r="E1236" s="5" t="b">
        <f t="shared" si="179"/>
        <v>0</v>
      </c>
      <c r="F1236" s="37"/>
      <c r="G1236" s="37"/>
      <c r="H1236" s="17">
        <f t="shared" si="172"/>
        <v>0</v>
      </c>
      <c r="I1236" s="7">
        <f>'RAW MONTHLY'!H1236</f>
        <v>0</v>
      </c>
      <c r="J1236" s="8">
        <f>'RAW MONTHLY'!I1236</f>
        <v>0</v>
      </c>
      <c r="K1236" s="235">
        <f t="shared" si="173"/>
        <v>0</v>
      </c>
      <c r="L1236" s="16">
        <f t="shared" si="174"/>
        <v>0</v>
      </c>
      <c r="M1236" s="16">
        <f t="shared" si="175"/>
        <v>0</v>
      </c>
      <c r="N1236" s="236" t="str">
        <f t="shared" si="176"/>
        <v>0</v>
      </c>
      <c r="O1236" s="16">
        <f>'RAW MONTHLY'!K1236</f>
        <v>0</v>
      </c>
      <c r="P1236" s="16" t="str">
        <f t="shared" si="177"/>
        <v>1</v>
      </c>
      <c r="Q1236" s="241">
        <f>'RAW MONTHLY'!L1236</f>
        <v>0</v>
      </c>
      <c r="R1236" s="37"/>
      <c r="S1236" s="242">
        <f t="shared" si="178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1"/>
        <v/>
      </c>
      <c r="D1237" s="5">
        <f>'RAW MONTHLY'!E1237</f>
        <v>0</v>
      </c>
      <c r="E1237" s="5" t="b">
        <f t="shared" si="179"/>
        <v>0</v>
      </c>
      <c r="F1237" s="37"/>
      <c r="G1237" s="37"/>
      <c r="H1237" s="17">
        <f t="shared" si="172"/>
        <v>0</v>
      </c>
      <c r="I1237" s="7">
        <f>'RAW MONTHLY'!H1237</f>
        <v>0</v>
      </c>
      <c r="J1237" s="8">
        <f>'RAW MONTHLY'!I1237</f>
        <v>0</v>
      </c>
      <c r="K1237" s="235">
        <f t="shared" si="173"/>
        <v>0</v>
      </c>
      <c r="L1237" s="16">
        <f t="shared" si="174"/>
        <v>0</v>
      </c>
      <c r="M1237" s="16">
        <f t="shared" si="175"/>
        <v>0</v>
      </c>
      <c r="N1237" s="236" t="str">
        <f t="shared" si="176"/>
        <v>0</v>
      </c>
      <c r="O1237" s="16">
        <f>'RAW MONTHLY'!K1237</f>
        <v>0</v>
      </c>
      <c r="P1237" s="16" t="str">
        <f t="shared" si="177"/>
        <v>1</v>
      </c>
      <c r="Q1237" s="241">
        <f>'RAW MONTHLY'!L1237</f>
        <v>0</v>
      </c>
      <c r="R1237" s="37"/>
      <c r="S1237" s="242">
        <f t="shared" si="178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1"/>
        <v/>
      </c>
      <c r="D1238" s="5">
        <f>'RAW MONTHLY'!E1238</f>
        <v>0</v>
      </c>
      <c r="E1238" s="5" t="b">
        <f t="shared" si="179"/>
        <v>0</v>
      </c>
      <c r="F1238" s="37"/>
      <c r="G1238" s="37"/>
      <c r="H1238" s="17">
        <f t="shared" si="172"/>
        <v>0</v>
      </c>
      <c r="I1238" s="7">
        <f>'RAW MONTHLY'!H1238</f>
        <v>0</v>
      </c>
      <c r="J1238" s="8">
        <f>'RAW MONTHLY'!I1238</f>
        <v>0</v>
      </c>
      <c r="K1238" s="235">
        <f t="shared" si="173"/>
        <v>0</v>
      </c>
      <c r="L1238" s="16">
        <f t="shared" si="174"/>
        <v>0</v>
      </c>
      <c r="M1238" s="16">
        <f t="shared" si="175"/>
        <v>0</v>
      </c>
      <c r="N1238" s="236" t="str">
        <f t="shared" si="176"/>
        <v>0</v>
      </c>
      <c r="O1238" s="16">
        <f>'RAW MONTHLY'!K1238</f>
        <v>0</v>
      </c>
      <c r="P1238" s="16" t="str">
        <f t="shared" si="177"/>
        <v>1</v>
      </c>
      <c r="Q1238" s="241">
        <f>'RAW MONTHLY'!L1238</f>
        <v>0</v>
      </c>
      <c r="R1238" s="37"/>
      <c r="S1238" s="242">
        <f t="shared" si="178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1"/>
        <v/>
      </c>
      <c r="D1239" s="5">
        <f>'RAW MONTHLY'!E1239</f>
        <v>0</v>
      </c>
      <c r="E1239" s="5" t="b">
        <f t="shared" si="179"/>
        <v>0</v>
      </c>
      <c r="F1239" s="37"/>
      <c r="G1239" s="37"/>
      <c r="H1239" s="17">
        <f t="shared" si="172"/>
        <v>0</v>
      </c>
      <c r="I1239" s="7">
        <f>'RAW MONTHLY'!H1239</f>
        <v>0</v>
      </c>
      <c r="J1239" s="8">
        <f>'RAW MONTHLY'!I1239</f>
        <v>0</v>
      </c>
      <c r="K1239" s="235">
        <f t="shared" si="173"/>
        <v>0</v>
      </c>
      <c r="L1239" s="16">
        <f t="shared" si="174"/>
        <v>0</v>
      </c>
      <c r="M1239" s="16">
        <f t="shared" si="175"/>
        <v>0</v>
      </c>
      <c r="N1239" s="236" t="str">
        <f t="shared" si="176"/>
        <v>0</v>
      </c>
      <c r="O1239" s="16">
        <f>'RAW MONTHLY'!K1239</f>
        <v>0</v>
      </c>
      <c r="P1239" s="16" t="str">
        <f t="shared" si="177"/>
        <v>1</v>
      </c>
      <c r="Q1239" s="241">
        <f>'RAW MONTHLY'!L1239</f>
        <v>0</v>
      </c>
      <c r="R1239" s="37"/>
      <c r="S1239" s="242">
        <f t="shared" si="178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1"/>
        <v/>
      </c>
      <c r="D1240" s="5">
        <f>'RAW MONTHLY'!E1240</f>
        <v>0</v>
      </c>
      <c r="E1240" s="5" t="b">
        <f t="shared" si="179"/>
        <v>0</v>
      </c>
      <c r="F1240" s="37"/>
      <c r="G1240" s="37"/>
      <c r="H1240" s="17">
        <f t="shared" si="172"/>
        <v>0</v>
      </c>
      <c r="I1240" s="7">
        <f>'RAW MONTHLY'!H1240</f>
        <v>0</v>
      </c>
      <c r="J1240" s="8">
        <f>'RAW MONTHLY'!I1240</f>
        <v>0</v>
      </c>
      <c r="K1240" s="235">
        <f t="shared" si="173"/>
        <v>0</v>
      </c>
      <c r="L1240" s="16">
        <f t="shared" si="174"/>
        <v>0</v>
      </c>
      <c r="M1240" s="16">
        <f t="shared" si="175"/>
        <v>0</v>
      </c>
      <c r="N1240" s="236" t="str">
        <f t="shared" si="176"/>
        <v>0</v>
      </c>
      <c r="O1240" s="16">
        <f>'RAW MONTHLY'!K1240</f>
        <v>0</v>
      </c>
      <c r="P1240" s="16" t="str">
        <f t="shared" si="177"/>
        <v>1</v>
      </c>
      <c r="Q1240" s="241">
        <f>'RAW MONTHLY'!L1240</f>
        <v>0</v>
      </c>
      <c r="R1240" s="37"/>
      <c r="S1240" s="242">
        <f t="shared" si="178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1"/>
        <v/>
      </c>
      <c r="D1241" s="5">
        <f>'RAW MONTHLY'!E1241</f>
        <v>0</v>
      </c>
      <c r="E1241" s="5" t="b">
        <f t="shared" si="179"/>
        <v>0</v>
      </c>
      <c r="F1241" s="37"/>
      <c r="G1241" s="37"/>
      <c r="H1241" s="17">
        <f t="shared" si="172"/>
        <v>0</v>
      </c>
      <c r="I1241" s="7">
        <f>'RAW MONTHLY'!H1241</f>
        <v>0</v>
      </c>
      <c r="J1241" s="8">
        <f>'RAW MONTHLY'!I1241</f>
        <v>0</v>
      </c>
      <c r="K1241" s="235">
        <f t="shared" si="173"/>
        <v>0</v>
      </c>
      <c r="L1241" s="16">
        <f t="shared" si="174"/>
        <v>0</v>
      </c>
      <c r="M1241" s="16">
        <f t="shared" si="175"/>
        <v>0</v>
      </c>
      <c r="N1241" s="236" t="str">
        <f t="shared" si="176"/>
        <v>0</v>
      </c>
      <c r="O1241" s="16">
        <f>'RAW MONTHLY'!K1241</f>
        <v>0</v>
      </c>
      <c r="P1241" s="16" t="str">
        <f t="shared" si="177"/>
        <v>1</v>
      </c>
      <c r="Q1241" s="241">
        <f>'RAW MONTHLY'!L1241</f>
        <v>0</v>
      </c>
      <c r="R1241" s="37"/>
      <c r="S1241" s="242">
        <f t="shared" si="178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1"/>
        <v/>
      </c>
      <c r="D1242" s="5">
        <f>'RAW MONTHLY'!E1242</f>
        <v>0</v>
      </c>
      <c r="E1242" s="5" t="b">
        <f t="shared" si="179"/>
        <v>0</v>
      </c>
      <c r="F1242" s="37"/>
      <c r="G1242" s="37"/>
      <c r="H1242" s="17">
        <f t="shared" si="172"/>
        <v>0</v>
      </c>
      <c r="I1242" s="7">
        <f>'RAW MONTHLY'!H1242</f>
        <v>0</v>
      </c>
      <c r="J1242" s="8">
        <f>'RAW MONTHLY'!I1242</f>
        <v>0</v>
      </c>
      <c r="K1242" s="235">
        <f t="shared" si="173"/>
        <v>0</v>
      </c>
      <c r="L1242" s="16">
        <f t="shared" si="174"/>
        <v>0</v>
      </c>
      <c r="M1242" s="16">
        <f t="shared" si="175"/>
        <v>0</v>
      </c>
      <c r="N1242" s="236" t="str">
        <f t="shared" si="176"/>
        <v>0</v>
      </c>
      <c r="O1242" s="16">
        <f>'RAW MONTHLY'!K1242</f>
        <v>0</v>
      </c>
      <c r="P1242" s="16" t="str">
        <f t="shared" si="177"/>
        <v>1</v>
      </c>
      <c r="Q1242" s="241">
        <f>'RAW MONTHLY'!L1242</f>
        <v>0</v>
      </c>
      <c r="R1242" s="37"/>
      <c r="S1242" s="242">
        <f t="shared" si="178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1"/>
        <v/>
      </c>
      <c r="D1243" s="5">
        <f>'RAW MONTHLY'!E1243</f>
        <v>0</v>
      </c>
      <c r="E1243" s="5" t="b">
        <f t="shared" si="179"/>
        <v>0</v>
      </c>
      <c r="F1243" s="37"/>
      <c r="G1243" s="37"/>
      <c r="H1243" s="17">
        <f t="shared" si="172"/>
        <v>0</v>
      </c>
      <c r="I1243" s="7">
        <f>'RAW MONTHLY'!H1243</f>
        <v>0</v>
      </c>
      <c r="J1243" s="8">
        <f>'RAW MONTHLY'!I1243</f>
        <v>0</v>
      </c>
      <c r="K1243" s="235">
        <f t="shared" si="173"/>
        <v>0</v>
      </c>
      <c r="L1243" s="16">
        <f t="shared" si="174"/>
        <v>0</v>
      </c>
      <c r="M1243" s="16">
        <f t="shared" si="175"/>
        <v>0</v>
      </c>
      <c r="N1243" s="236" t="str">
        <f t="shared" si="176"/>
        <v>0</v>
      </c>
      <c r="O1243" s="16">
        <f>'RAW MONTHLY'!K1243</f>
        <v>0</v>
      </c>
      <c r="P1243" s="16" t="str">
        <f t="shared" si="177"/>
        <v>1</v>
      </c>
      <c r="Q1243" s="241">
        <f>'RAW MONTHLY'!L1243</f>
        <v>0</v>
      </c>
      <c r="R1243" s="37"/>
      <c r="S1243" s="242">
        <f t="shared" si="178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1"/>
        <v/>
      </c>
      <c r="D1244" s="5">
        <f>'RAW MONTHLY'!E1244</f>
        <v>0</v>
      </c>
      <c r="E1244" s="5" t="b">
        <f t="shared" si="179"/>
        <v>0</v>
      </c>
      <c r="F1244" s="37"/>
      <c r="G1244" s="37"/>
      <c r="H1244" s="17">
        <f t="shared" si="172"/>
        <v>0</v>
      </c>
      <c r="I1244" s="7">
        <f>'RAW MONTHLY'!H1244</f>
        <v>0</v>
      </c>
      <c r="J1244" s="8">
        <f>'RAW MONTHLY'!I1244</f>
        <v>0</v>
      </c>
      <c r="K1244" s="235">
        <f t="shared" si="173"/>
        <v>0</v>
      </c>
      <c r="L1244" s="16">
        <f t="shared" si="174"/>
        <v>0</v>
      </c>
      <c r="M1244" s="16">
        <f t="shared" si="175"/>
        <v>0</v>
      </c>
      <c r="N1244" s="236" t="str">
        <f t="shared" si="176"/>
        <v>0</v>
      </c>
      <c r="O1244" s="16">
        <f>'RAW MONTHLY'!K1244</f>
        <v>0</v>
      </c>
      <c r="P1244" s="16" t="str">
        <f t="shared" si="177"/>
        <v>1</v>
      </c>
      <c r="Q1244" s="241">
        <f>'RAW MONTHLY'!L1244</f>
        <v>0</v>
      </c>
      <c r="R1244" s="37"/>
      <c r="S1244" s="242">
        <f t="shared" si="178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1"/>
        <v/>
      </c>
      <c r="D1245" s="5">
        <f>'RAW MONTHLY'!E1245</f>
        <v>0</v>
      </c>
      <c r="E1245" s="5" t="b">
        <f t="shared" si="179"/>
        <v>0</v>
      </c>
      <c r="F1245" s="37"/>
      <c r="G1245" s="37"/>
      <c r="H1245" s="17">
        <f t="shared" si="172"/>
        <v>0</v>
      </c>
      <c r="I1245" s="7">
        <f>'RAW MONTHLY'!H1245</f>
        <v>0</v>
      </c>
      <c r="J1245" s="8">
        <f>'RAW MONTHLY'!I1245</f>
        <v>0</v>
      </c>
      <c r="K1245" s="235">
        <f t="shared" si="173"/>
        <v>0</v>
      </c>
      <c r="L1245" s="16">
        <f t="shared" si="174"/>
        <v>0</v>
      </c>
      <c r="M1245" s="16">
        <f t="shared" si="175"/>
        <v>0</v>
      </c>
      <c r="N1245" s="236" t="str">
        <f t="shared" si="176"/>
        <v>0</v>
      </c>
      <c r="O1245" s="16">
        <f>'RAW MONTHLY'!K1245</f>
        <v>0</v>
      </c>
      <c r="P1245" s="16" t="str">
        <f t="shared" si="177"/>
        <v>1</v>
      </c>
      <c r="Q1245" s="241">
        <f>'RAW MONTHLY'!L1245</f>
        <v>0</v>
      </c>
      <c r="R1245" s="37"/>
      <c r="S1245" s="242">
        <f t="shared" si="178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1"/>
        <v/>
      </c>
      <c r="D1246" s="5">
        <f>'RAW MONTHLY'!E1246</f>
        <v>0</v>
      </c>
      <c r="E1246" s="5" t="b">
        <f t="shared" si="179"/>
        <v>0</v>
      </c>
      <c r="F1246" s="37"/>
      <c r="G1246" s="37"/>
      <c r="H1246" s="17">
        <f t="shared" si="172"/>
        <v>0</v>
      </c>
      <c r="I1246" s="7">
        <f>'RAW MONTHLY'!H1246</f>
        <v>0</v>
      </c>
      <c r="J1246" s="8">
        <f>'RAW MONTHLY'!I1246</f>
        <v>0</v>
      </c>
      <c r="K1246" s="235">
        <f t="shared" si="173"/>
        <v>0</v>
      </c>
      <c r="L1246" s="16">
        <f t="shared" si="174"/>
        <v>0</v>
      </c>
      <c r="M1246" s="16">
        <f t="shared" si="175"/>
        <v>0</v>
      </c>
      <c r="N1246" s="236" t="str">
        <f t="shared" si="176"/>
        <v>0</v>
      </c>
      <c r="O1246" s="16">
        <f>'RAW MONTHLY'!K1246</f>
        <v>0</v>
      </c>
      <c r="P1246" s="16" t="str">
        <f t="shared" si="177"/>
        <v>1</v>
      </c>
      <c r="Q1246" s="241">
        <f>'RAW MONTHLY'!L1246</f>
        <v>0</v>
      </c>
      <c r="R1246" s="37"/>
      <c r="S1246" s="242">
        <f t="shared" si="178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1"/>
        <v/>
      </c>
      <c r="D1247" s="5">
        <f>'RAW MONTHLY'!E1247</f>
        <v>0</v>
      </c>
      <c r="E1247" s="5" t="b">
        <f t="shared" si="179"/>
        <v>0</v>
      </c>
      <c r="F1247" s="37"/>
      <c r="G1247" s="37"/>
      <c r="H1247" s="17">
        <f t="shared" si="172"/>
        <v>0</v>
      </c>
      <c r="I1247" s="7">
        <f>'RAW MONTHLY'!H1247</f>
        <v>0</v>
      </c>
      <c r="J1247" s="8">
        <f>'RAW MONTHLY'!I1247</f>
        <v>0</v>
      </c>
      <c r="K1247" s="235">
        <f t="shared" si="173"/>
        <v>0</v>
      </c>
      <c r="L1247" s="16">
        <f t="shared" si="174"/>
        <v>0</v>
      </c>
      <c r="M1247" s="16">
        <f t="shared" si="175"/>
        <v>0</v>
      </c>
      <c r="N1247" s="236" t="str">
        <f t="shared" si="176"/>
        <v>0</v>
      </c>
      <c r="O1247" s="16">
        <f>'RAW MONTHLY'!K1247</f>
        <v>0</v>
      </c>
      <c r="P1247" s="16" t="str">
        <f t="shared" si="177"/>
        <v>1</v>
      </c>
      <c r="Q1247" s="241">
        <f>'RAW MONTHLY'!L1247</f>
        <v>0</v>
      </c>
      <c r="R1247" s="37"/>
      <c r="S1247" s="242">
        <f t="shared" si="178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1"/>
        <v/>
      </c>
      <c r="D1248" s="5">
        <f>'RAW MONTHLY'!E1248</f>
        <v>0</v>
      </c>
      <c r="E1248" s="5" t="b">
        <f t="shared" si="179"/>
        <v>0</v>
      </c>
      <c r="F1248" s="37"/>
      <c r="G1248" s="37"/>
      <c r="H1248" s="17">
        <f t="shared" si="172"/>
        <v>0</v>
      </c>
      <c r="I1248" s="7">
        <f>'RAW MONTHLY'!H1248</f>
        <v>0</v>
      </c>
      <c r="J1248" s="8">
        <f>'RAW MONTHLY'!I1248</f>
        <v>0</v>
      </c>
      <c r="K1248" s="235">
        <f t="shared" si="173"/>
        <v>0</v>
      </c>
      <c r="L1248" s="16">
        <f t="shared" si="174"/>
        <v>0</v>
      </c>
      <c r="M1248" s="16">
        <f t="shared" si="175"/>
        <v>0</v>
      </c>
      <c r="N1248" s="236" t="str">
        <f t="shared" si="176"/>
        <v>0</v>
      </c>
      <c r="O1248" s="16">
        <f>'RAW MONTHLY'!K1248</f>
        <v>0</v>
      </c>
      <c r="P1248" s="16" t="str">
        <f t="shared" si="177"/>
        <v>1</v>
      </c>
      <c r="Q1248" s="241">
        <f>'RAW MONTHLY'!L1248</f>
        <v>0</v>
      </c>
      <c r="R1248" s="37"/>
      <c r="S1248" s="242">
        <f t="shared" si="178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1"/>
        <v/>
      </c>
      <c r="D1249" s="5">
        <f>'RAW MONTHLY'!E1249</f>
        <v>0</v>
      </c>
      <c r="E1249" s="5" t="b">
        <f t="shared" si="179"/>
        <v>0</v>
      </c>
      <c r="F1249" s="37"/>
      <c r="G1249" s="37"/>
      <c r="H1249" s="17">
        <f t="shared" si="172"/>
        <v>0</v>
      </c>
      <c r="I1249" s="7">
        <f>'RAW MONTHLY'!H1249</f>
        <v>0</v>
      </c>
      <c r="J1249" s="8">
        <f>'RAW MONTHLY'!I1249</f>
        <v>0</v>
      </c>
      <c r="K1249" s="235">
        <f t="shared" si="173"/>
        <v>0</v>
      </c>
      <c r="L1249" s="16">
        <f t="shared" si="174"/>
        <v>0</v>
      </c>
      <c r="M1249" s="16">
        <f t="shared" si="175"/>
        <v>0</v>
      </c>
      <c r="N1249" s="236" t="str">
        <f t="shared" si="176"/>
        <v>0</v>
      </c>
      <c r="O1249" s="16">
        <f>'RAW MONTHLY'!K1249</f>
        <v>0</v>
      </c>
      <c r="P1249" s="16" t="str">
        <f t="shared" si="177"/>
        <v>1</v>
      </c>
      <c r="Q1249" s="241">
        <f>'RAW MONTHLY'!L1249</f>
        <v>0</v>
      </c>
      <c r="R1249" s="37"/>
      <c r="S1249" s="242">
        <f t="shared" si="178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1"/>
        <v/>
      </c>
      <c r="D1250" s="5">
        <f>'RAW MONTHLY'!E1250</f>
        <v>0</v>
      </c>
      <c r="E1250" s="5" t="b">
        <f t="shared" si="179"/>
        <v>0</v>
      </c>
      <c r="F1250" s="37"/>
      <c r="G1250" s="37"/>
      <c r="H1250" s="17">
        <f t="shared" si="172"/>
        <v>0</v>
      </c>
      <c r="I1250" s="7">
        <f>'RAW MONTHLY'!H1250</f>
        <v>0</v>
      </c>
      <c r="J1250" s="8">
        <f>'RAW MONTHLY'!I1250</f>
        <v>0</v>
      </c>
      <c r="K1250" s="235">
        <f t="shared" si="173"/>
        <v>0</v>
      </c>
      <c r="L1250" s="16">
        <f t="shared" si="174"/>
        <v>0</v>
      </c>
      <c r="M1250" s="16">
        <f t="shared" si="175"/>
        <v>0</v>
      </c>
      <c r="N1250" s="236" t="str">
        <f t="shared" si="176"/>
        <v>0</v>
      </c>
      <c r="O1250" s="16">
        <f>'RAW MONTHLY'!K1250</f>
        <v>0</v>
      </c>
      <c r="P1250" s="16" t="str">
        <f t="shared" si="177"/>
        <v>1</v>
      </c>
      <c r="Q1250" s="241">
        <f>'RAW MONTHLY'!L1250</f>
        <v>0</v>
      </c>
      <c r="R1250" s="37"/>
      <c r="S1250" s="242">
        <f t="shared" si="178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1"/>
        <v/>
      </c>
      <c r="D1251" s="5">
        <f>'RAW MONTHLY'!E1251</f>
        <v>0</v>
      </c>
      <c r="E1251" s="5" t="b">
        <f t="shared" si="179"/>
        <v>0</v>
      </c>
      <c r="F1251" s="37"/>
      <c r="G1251" s="37"/>
      <c r="H1251" s="17">
        <f t="shared" si="172"/>
        <v>0</v>
      </c>
      <c r="I1251" s="7">
        <f>'RAW MONTHLY'!H1251</f>
        <v>0</v>
      </c>
      <c r="J1251" s="8">
        <f>'RAW MONTHLY'!I1251</f>
        <v>0</v>
      </c>
      <c r="K1251" s="235">
        <f t="shared" si="173"/>
        <v>0</v>
      </c>
      <c r="L1251" s="16">
        <f t="shared" si="174"/>
        <v>0</v>
      </c>
      <c r="M1251" s="16">
        <f t="shared" si="175"/>
        <v>0</v>
      </c>
      <c r="N1251" s="236" t="str">
        <f t="shared" si="176"/>
        <v>0</v>
      </c>
      <c r="O1251" s="16">
        <f>'RAW MONTHLY'!K1251</f>
        <v>0</v>
      </c>
      <c r="P1251" s="16" t="str">
        <f t="shared" si="177"/>
        <v>1</v>
      </c>
      <c r="Q1251" s="241">
        <f>'RAW MONTHLY'!L1251</f>
        <v>0</v>
      </c>
      <c r="R1251" s="37"/>
      <c r="S1251" s="242">
        <f t="shared" si="178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1"/>
        <v/>
      </c>
      <c r="D1252" s="5">
        <f>'RAW MONTHLY'!E1252</f>
        <v>0</v>
      </c>
      <c r="E1252" s="5" t="b">
        <f t="shared" si="179"/>
        <v>0</v>
      </c>
      <c r="F1252" s="37"/>
      <c r="G1252" s="37"/>
      <c r="H1252" s="17">
        <f t="shared" si="172"/>
        <v>0</v>
      </c>
      <c r="I1252" s="7">
        <f>'RAW MONTHLY'!H1252</f>
        <v>0</v>
      </c>
      <c r="J1252" s="8">
        <f>'RAW MONTHLY'!I1252</f>
        <v>0</v>
      </c>
      <c r="K1252" s="235">
        <f t="shared" si="173"/>
        <v>0</v>
      </c>
      <c r="L1252" s="16">
        <f t="shared" si="174"/>
        <v>0</v>
      </c>
      <c r="M1252" s="16">
        <f t="shared" si="175"/>
        <v>0</v>
      </c>
      <c r="N1252" s="236" t="str">
        <f t="shared" si="176"/>
        <v>0</v>
      </c>
      <c r="O1252" s="16">
        <f>'RAW MONTHLY'!K1252</f>
        <v>0</v>
      </c>
      <c r="P1252" s="16" t="str">
        <f t="shared" si="177"/>
        <v>1</v>
      </c>
      <c r="Q1252" s="241">
        <f>'RAW MONTHLY'!L1252</f>
        <v>0</v>
      </c>
      <c r="R1252" s="37"/>
      <c r="S1252" s="242">
        <f t="shared" si="178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1"/>
        <v/>
      </c>
      <c r="D1253" s="5">
        <f>'RAW MONTHLY'!E1253</f>
        <v>0</v>
      </c>
      <c r="E1253" s="5" t="b">
        <f t="shared" si="179"/>
        <v>0</v>
      </c>
      <c r="F1253" s="37"/>
      <c r="G1253" s="37"/>
      <c r="H1253" s="17">
        <f t="shared" si="172"/>
        <v>0</v>
      </c>
      <c r="I1253" s="7">
        <f>'RAW MONTHLY'!H1253</f>
        <v>0</v>
      </c>
      <c r="J1253" s="8">
        <f>'RAW MONTHLY'!I1253</f>
        <v>0</v>
      </c>
      <c r="K1253" s="235">
        <f t="shared" si="173"/>
        <v>0</v>
      </c>
      <c r="L1253" s="16">
        <f t="shared" si="174"/>
        <v>0</v>
      </c>
      <c r="M1253" s="16">
        <f t="shared" si="175"/>
        <v>0</v>
      </c>
      <c r="N1253" s="236" t="str">
        <f t="shared" si="176"/>
        <v>0</v>
      </c>
      <c r="O1253" s="16">
        <f>'RAW MONTHLY'!K1253</f>
        <v>0</v>
      </c>
      <c r="P1253" s="16" t="str">
        <f t="shared" si="177"/>
        <v>1</v>
      </c>
      <c r="Q1253" s="241">
        <f>'RAW MONTHLY'!L1253</f>
        <v>0</v>
      </c>
      <c r="R1253" s="37"/>
      <c r="S1253" s="242">
        <f t="shared" si="178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1"/>
        <v/>
      </c>
      <c r="D1254" s="5">
        <f>'RAW MONTHLY'!E1254</f>
        <v>0</v>
      </c>
      <c r="E1254" s="5" t="b">
        <f t="shared" si="179"/>
        <v>0</v>
      </c>
      <c r="F1254" s="37"/>
      <c r="G1254" s="37"/>
      <c r="H1254" s="17">
        <f t="shared" si="172"/>
        <v>0</v>
      </c>
      <c r="I1254" s="7">
        <f>'RAW MONTHLY'!H1254</f>
        <v>0</v>
      </c>
      <c r="J1254" s="8">
        <f>'RAW MONTHLY'!I1254</f>
        <v>0</v>
      </c>
      <c r="K1254" s="235">
        <f t="shared" si="173"/>
        <v>0</v>
      </c>
      <c r="L1254" s="16">
        <f t="shared" si="174"/>
        <v>0</v>
      </c>
      <c r="M1254" s="16">
        <f t="shared" si="175"/>
        <v>0</v>
      </c>
      <c r="N1254" s="236" t="str">
        <f t="shared" si="176"/>
        <v>0</v>
      </c>
      <c r="O1254" s="16">
        <f>'RAW MONTHLY'!K1254</f>
        <v>0</v>
      </c>
      <c r="P1254" s="16" t="str">
        <f t="shared" si="177"/>
        <v>1</v>
      </c>
      <c r="Q1254" s="241">
        <f>'RAW MONTHLY'!L1254</f>
        <v>0</v>
      </c>
      <c r="R1254" s="37"/>
      <c r="S1254" s="242">
        <f t="shared" si="178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1"/>
        <v/>
      </c>
      <c r="D1255" s="5">
        <f>'RAW MONTHLY'!E1255</f>
        <v>0</v>
      </c>
      <c r="E1255" s="5" t="b">
        <f t="shared" si="179"/>
        <v>0</v>
      </c>
      <c r="F1255" s="37"/>
      <c r="G1255" s="37"/>
      <c r="H1255" s="17">
        <f t="shared" si="172"/>
        <v>0</v>
      </c>
      <c r="I1255" s="7">
        <f>'RAW MONTHLY'!H1255</f>
        <v>0</v>
      </c>
      <c r="J1255" s="8">
        <f>'RAW MONTHLY'!I1255</f>
        <v>0</v>
      </c>
      <c r="K1255" s="235">
        <f t="shared" si="173"/>
        <v>0</v>
      </c>
      <c r="L1255" s="16">
        <f t="shared" si="174"/>
        <v>0</v>
      </c>
      <c r="M1255" s="16">
        <f t="shared" si="175"/>
        <v>0</v>
      </c>
      <c r="N1255" s="236" t="str">
        <f t="shared" si="176"/>
        <v>0</v>
      </c>
      <c r="O1255" s="16">
        <f>'RAW MONTHLY'!K1255</f>
        <v>0</v>
      </c>
      <c r="P1255" s="16" t="str">
        <f t="shared" si="177"/>
        <v>1</v>
      </c>
      <c r="Q1255" s="241">
        <f>'RAW MONTHLY'!L1255</f>
        <v>0</v>
      </c>
      <c r="R1255" s="37"/>
      <c r="S1255" s="242">
        <f t="shared" si="178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1"/>
        <v/>
      </c>
      <c r="D1256" s="5">
        <f>'RAW MONTHLY'!E1256</f>
        <v>0</v>
      </c>
      <c r="E1256" s="5" t="b">
        <f t="shared" si="179"/>
        <v>0</v>
      </c>
      <c r="F1256" s="37"/>
      <c r="G1256" s="37"/>
      <c r="H1256" s="17">
        <f t="shared" si="172"/>
        <v>0</v>
      </c>
      <c r="I1256" s="7">
        <f>'RAW MONTHLY'!H1256</f>
        <v>0</v>
      </c>
      <c r="J1256" s="8">
        <f>'RAW MONTHLY'!I1256</f>
        <v>0</v>
      </c>
      <c r="K1256" s="235">
        <f t="shared" si="173"/>
        <v>0</v>
      </c>
      <c r="L1256" s="16">
        <f t="shared" si="174"/>
        <v>0</v>
      </c>
      <c r="M1256" s="16">
        <f t="shared" si="175"/>
        <v>0</v>
      </c>
      <c r="N1256" s="236" t="str">
        <f t="shared" si="176"/>
        <v>0</v>
      </c>
      <c r="O1256" s="16">
        <f>'RAW MONTHLY'!K1256</f>
        <v>0</v>
      </c>
      <c r="P1256" s="16" t="str">
        <f t="shared" si="177"/>
        <v>1</v>
      </c>
      <c r="Q1256" s="241">
        <f>'RAW MONTHLY'!L1256</f>
        <v>0</v>
      </c>
      <c r="R1256" s="37"/>
      <c r="S1256" s="242">
        <f t="shared" si="178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1"/>
        <v/>
      </c>
      <c r="D1257" s="5">
        <f>'RAW MONTHLY'!E1257</f>
        <v>0</v>
      </c>
      <c r="E1257" s="5" t="b">
        <f t="shared" si="179"/>
        <v>0</v>
      </c>
      <c r="F1257" s="37"/>
      <c r="G1257" s="37"/>
      <c r="H1257" s="17">
        <f t="shared" si="172"/>
        <v>0</v>
      </c>
      <c r="I1257" s="7">
        <f>'RAW MONTHLY'!H1257</f>
        <v>0</v>
      </c>
      <c r="J1257" s="8">
        <f>'RAW MONTHLY'!I1257</f>
        <v>0</v>
      </c>
      <c r="K1257" s="235">
        <f t="shared" si="173"/>
        <v>0</v>
      </c>
      <c r="L1257" s="16">
        <f t="shared" si="174"/>
        <v>0</v>
      </c>
      <c r="M1257" s="16">
        <f t="shared" si="175"/>
        <v>0</v>
      </c>
      <c r="N1257" s="236" t="str">
        <f t="shared" si="176"/>
        <v>0</v>
      </c>
      <c r="O1257" s="16">
        <f>'RAW MONTHLY'!K1257</f>
        <v>0</v>
      </c>
      <c r="P1257" s="16" t="str">
        <f t="shared" si="177"/>
        <v>1</v>
      </c>
      <c r="Q1257" s="241">
        <f>'RAW MONTHLY'!L1257</f>
        <v>0</v>
      </c>
      <c r="R1257" s="37"/>
      <c r="S1257" s="242">
        <f t="shared" si="178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1"/>
        <v/>
      </c>
      <c r="D1258" s="5">
        <f>'RAW MONTHLY'!E1258</f>
        <v>0</v>
      </c>
      <c r="E1258" s="5" t="b">
        <f t="shared" si="179"/>
        <v>0</v>
      </c>
      <c r="F1258" s="37"/>
      <c r="G1258" s="37"/>
      <c r="H1258" s="17">
        <f t="shared" si="172"/>
        <v>0</v>
      </c>
      <c r="I1258" s="7">
        <f>'RAW MONTHLY'!H1258</f>
        <v>0</v>
      </c>
      <c r="J1258" s="8">
        <f>'RAW MONTHLY'!I1258</f>
        <v>0</v>
      </c>
      <c r="K1258" s="235">
        <f t="shared" si="173"/>
        <v>0</v>
      </c>
      <c r="L1258" s="16">
        <f t="shared" si="174"/>
        <v>0</v>
      </c>
      <c r="M1258" s="16">
        <f t="shared" si="175"/>
        <v>0</v>
      </c>
      <c r="N1258" s="236" t="str">
        <f t="shared" si="176"/>
        <v>0</v>
      </c>
      <c r="O1258" s="16">
        <f>'RAW MONTHLY'!K1258</f>
        <v>0</v>
      </c>
      <c r="P1258" s="16" t="str">
        <f t="shared" si="177"/>
        <v>1</v>
      </c>
      <c r="Q1258" s="241">
        <f>'RAW MONTHLY'!L1258</f>
        <v>0</v>
      </c>
      <c r="R1258" s="37"/>
      <c r="S1258" s="242">
        <f t="shared" si="178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1"/>
        <v/>
      </c>
      <c r="D1259" s="5">
        <f>'RAW MONTHLY'!E1259</f>
        <v>0</v>
      </c>
      <c r="E1259" s="5" t="b">
        <f t="shared" si="179"/>
        <v>0</v>
      </c>
      <c r="F1259" s="37"/>
      <c r="G1259" s="37"/>
      <c r="H1259" s="17">
        <f t="shared" si="172"/>
        <v>0</v>
      </c>
      <c r="I1259" s="7">
        <f>'RAW MONTHLY'!H1259</f>
        <v>0</v>
      </c>
      <c r="J1259" s="8">
        <f>'RAW MONTHLY'!I1259</f>
        <v>0</v>
      </c>
      <c r="K1259" s="235">
        <f t="shared" si="173"/>
        <v>0</v>
      </c>
      <c r="L1259" s="16">
        <f t="shared" si="174"/>
        <v>0</v>
      </c>
      <c r="M1259" s="16">
        <f t="shared" si="175"/>
        <v>0</v>
      </c>
      <c r="N1259" s="236" t="str">
        <f t="shared" si="176"/>
        <v>0</v>
      </c>
      <c r="O1259" s="16">
        <f>'RAW MONTHLY'!K1259</f>
        <v>0</v>
      </c>
      <c r="P1259" s="16" t="str">
        <f t="shared" si="177"/>
        <v>1</v>
      </c>
      <c r="Q1259" s="241">
        <f>'RAW MONTHLY'!L1259</f>
        <v>0</v>
      </c>
      <c r="R1259" s="37"/>
      <c r="S1259" s="242">
        <f t="shared" si="178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1"/>
        <v/>
      </c>
      <c r="D1260" s="5">
        <f>'RAW MONTHLY'!E1260</f>
        <v>0</v>
      </c>
      <c r="E1260" s="5" t="b">
        <f t="shared" si="179"/>
        <v>0</v>
      </c>
      <c r="F1260" s="37"/>
      <c r="G1260" s="37"/>
      <c r="H1260" s="17">
        <f t="shared" si="172"/>
        <v>0</v>
      </c>
      <c r="I1260" s="7">
        <f>'RAW MONTHLY'!H1260</f>
        <v>0</v>
      </c>
      <c r="J1260" s="8">
        <f>'RAW MONTHLY'!I1260</f>
        <v>0</v>
      </c>
      <c r="K1260" s="235">
        <f t="shared" si="173"/>
        <v>0</v>
      </c>
      <c r="L1260" s="16">
        <f t="shared" si="174"/>
        <v>0</v>
      </c>
      <c r="M1260" s="16">
        <f t="shared" si="175"/>
        <v>0</v>
      </c>
      <c r="N1260" s="236" t="str">
        <f t="shared" si="176"/>
        <v>0</v>
      </c>
      <c r="O1260" s="16">
        <f>'RAW MONTHLY'!K1260</f>
        <v>0</v>
      </c>
      <c r="P1260" s="16" t="str">
        <f t="shared" si="177"/>
        <v>1</v>
      </c>
      <c r="Q1260" s="241">
        <f>'RAW MONTHLY'!L1260</f>
        <v>0</v>
      </c>
      <c r="R1260" s="37"/>
      <c r="S1260" s="242">
        <f t="shared" si="178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1"/>
        <v/>
      </c>
      <c r="D1261" s="5">
        <f>'RAW MONTHLY'!E1261</f>
        <v>0</v>
      </c>
      <c r="E1261" s="5" t="b">
        <f t="shared" si="179"/>
        <v>0</v>
      </c>
      <c r="F1261" s="37"/>
      <c r="G1261" s="37"/>
      <c r="H1261" s="17">
        <f t="shared" si="172"/>
        <v>0</v>
      </c>
      <c r="I1261" s="7">
        <f>'RAW MONTHLY'!H1261</f>
        <v>0</v>
      </c>
      <c r="J1261" s="8">
        <f>'RAW MONTHLY'!I1261</f>
        <v>0</v>
      </c>
      <c r="K1261" s="235">
        <f t="shared" si="173"/>
        <v>0</v>
      </c>
      <c r="L1261" s="16">
        <f t="shared" si="174"/>
        <v>0</v>
      </c>
      <c r="M1261" s="16">
        <f t="shared" si="175"/>
        <v>0</v>
      </c>
      <c r="N1261" s="236" t="str">
        <f t="shared" si="176"/>
        <v>0</v>
      </c>
      <c r="O1261" s="16">
        <f>'RAW MONTHLY'!K1261</f>
        <v>0</v>
      </c>
      <c r="P1261" s="16" t="str">
        <f t="shared" si="177"/>
        <v>1</v>
      </c>
      <c r="Q1261" s="241">
        <f>'RAW MONTHLY'!L1261</f>
        <v>0</v>
      </c>
      <c r="R1261" s="37"/>
      <c r="S1261" s="242">
        <f t="shared" si="178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1"/>
        <v/>
      </c>
      <c r="D1262" s="5">
        <f>'RAW MONTHLY'!E1262</f>
        <v>0</v>
      </c>
      <c r="E1262" s="5" t="b">
        <f t="shared" si="179"/>
        <v>0</v>
      </c>
      <c r="F1262" s="37"/>
      <c r="G1262" s="37"/>
      <c r="H1262" s="17">
        <f t="shared" si="172"/>
        <v>0</v>
      </c>
      <c r="I1262" s="7">
        <f>'RAW MONTHLY'!H1262</f>
        <v>0</v>
      </c>
      <c r="J1262" s="8">
        <f>'RAW MONTHLY'!I1262</f>
        <v>0</v>
      </c>
      <c r="K1262" s="235">
        <f t="shared" si="173"/>
        <v>0</v>
      </c>
      <c r="L1262" s="16">
        <f t="shared" si="174"/>
        <v>0</v>
      </c>
      <c r="M1262" s="16">
        <f t="shared" si="175"/>
        <v>0</v>
      </c>
      <c r="N1262" s="236" t="str">
        <f t="shared" si="176"/>
        <v>0</v>
      </c>
      <c r="O1262" s="16">
        <f>'RAW MONTHLY'!K1262</f>
        <v>0</v>
      </c>
      <c r="P1262" s="16" t="str">
        <f t="shared" si="177"/>
        <v>1</v>
      </c>
      <c r="Q1262" s="241">
        <f>'RAW MONTHLY'!L1262</f>
        <v>0</v>
      </c>
      <c r="R1262" s="37"/>
      <c r="S1262" s="242">
        <f t="shared" si="178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1"/>
        <v/>
      </c>
      <c r="D1263" s="5">
        <f>'RAW MONTHLY'!E1263</f>
        <v>0</v>
      </c>
      <c r="E1263" s="5" t="b">
        <f t="shared" si="179"/>
        <v>0</v>
      </c>
      <c r="F1263" s="37"/>
      <c r="G1263" s="37"/>
      <c r="H1263" s="17">
        <f t="shared" si="172"/>
        <v>0</v>
      </c>
      <c r="I1263" s="7">
        <f>'RAW MONTHLY'!H1263</f>
        <v>0</v>
      </c>
      <c r="J1263" s="8">
        <f>'RAW MONTHLY'!I1263</f>
        <v>0</v>
      </c>
      <c r="K1263" s="235">
        <f t="shared" si="173"/>
        <v>0</v>
      </c>
      <c r="L1263" s="16">
        <f t="shared" si="174"/>
        <v>0</v>
      </c>
      <c r="M1263" s="16">
        <f t="shared" si="175"/>
        <v>0</v>
      </c>
      <c r="N1263" s="236" t="str">
        <f t="shared" si="176"/>
        <v>0</v>
      </c>
      <c r="O1263" s="16">
        <f>'RAW MONTHLY'!K1263</f>
        <v>0</v>
      </c>
      <c r="P1263" s="16" t="str">
        <f t="shared" si="177"/>
        <v>1</v>
      </c>
      <c r="Q1263" s="241">
        <f>'RAW MONTHLY'!L1263</f>
        <v>0</v>
      </c>
      <c r="R1263" s="37"/>
      <c r="S1263" s="242">
        <f t="shared" si="178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1"/>
        <v/>
      </c>
      <c r="D1264" s="5">
        <f>'RAW MONTHLY'!E1264</f>
        <v>0</v>
      </c>
      <c r="E1264" s="5" t="b">
        <f t="shared" si="179"/>
        <v>0</v>
      </c>
      <c r="F1264" s="37"/>
      <c r="G1264" s="37"/>
      <c r="H1264" s="17">
        <f t="shared" si="172"/>
        <v>0</v>
      </c>
      <c r="I1264" s="7">
        <f>'RAW MONTHLY'!H1264</f>
        <v>0</v>
      </c>
      <c r="J1264" s="8">
        <f>'RAW MONTHLY'!I1264</f>
        <v>0</v>
      </c>
      <c r="K1264" s="235">
        <f t="shared" si="173"/>
        <v>0</v>
      </c>
      <c r="L1264" s="16">
        <f t="shared" si="174"/>
        <v>0</v>
      </c>
      <c r="M1264" s="16">
        <f t="shared" si="175"/>
        <v>0</v>
      </c>
      <c r="N1264" s="236" t="str">
        <f t="shared" si="176"/>
        <v>0</v>
      </c>
      <c r="O1264" s="16">
        <f>'RAW MONTHLY'!K1264</f>
        <v>0</v>
      </c>
      <c r="P1264" s="16" t="str">
        <f t="shared" si="177"/>
        <v>1</v>
      </c>
      <c r="Q1264" s="241">
        <f>'RAW MONTHLY'!L1264</f>
        <v>0</v>
      </c>
      <c r="R1264" s="37"/>
      <c r="S1264" s="242">
        <f t="shared" si="178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1"/>
        <v/>
      </c>
      <c r="D1265" s="5">
        <f>'RAW MONTHLY'!E1265</f>
        <v>0</v>
      </c>
      <c r="E1265" s="5" t="b">
        <f t="shared" si="179"/>
        <v>0</v>
      </c>
      <c r="F1265" s="37"/>
      <c r="G1265" s="37"/>
      <c r="H1265" s="17">
        <f t="shared" si="172"/>
        <v>0</v>
      </c>
      <c r="I1265" s="7">
        <f>'RAW MONTHLY'!H1265</f>
        <v>0</v>
      </c>
      <c r="J1265" s="8">
        <f>'RAW MONTHLY'!I1265</f>
        <v>0</v>
      </c>
      <c r="K1265" s="235">
        <f t="shared" si="173"/>
        <v>0</v>
      </c>
      <c r="L1265" s="16">
        <f t="shared" si="174"/>
        <v>0</v>
      </c>
      <c r="M1265" s="16">
        <f t="shared" si="175"/>
        <v>0</v>
      </c>
      <c r="N1265" s="236" t="str">
        <f t="shared" si="176"/>
        <v>0</v>
      </c>
      <c r="O1265" s="16">
        <f>'RAW MONTHLY'!K1265</f>
        <v>0</v>
      </c>
      <c r="P1265" s="16" t="str">
        <f t="shared" si="177"/>
        <v>1</v>
      </c>
      <c r="Q1265" s="241">
        <f>'RAW MONTHLY'!L1265</f>
        <v>0</v>
      </c>
      <c r="R1265" s="37"/>
      <c r="S1265" s="242">
        <f t="shared" si="178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1"/>
        <v/>
      </c>
      <c r="D1266" s="5">
        <f>'RAW MONTHLY'!E1266</f>
        <v>0</v>
      </c>
      <c r="E1266" s="5" t="b">
        <f t="shared" si="179"/>
        <v>0</v>
      </c>
      <c r="F1266" s="37"/>
      <c r="G1266" s="37"/>
      <c r="H1266" s="17">
        <f t="shared" si="172"/>
        <v>0</v>
      </c>
      <c r="I1266" s="7">
        <f>'RAW MONTHLY'!H1266</f>
        <v>0</v>
      </c>
      <c r="J1266" s="8">
        <f>'RAW MONTHLY'!I1266</f>
        <v>0</v>
      </c>
      <c r="K1266" s="235">
        <f t="shared" si="173"/>
        <v>0</v>
      </c>
      <c r="L1266" s="16">
        <f t="shared" si="174"/>
        <v>0</v>
      </c>
      <c r="M1266" s="16">
        <f t="shared" si="175"/>
        <v>0</v>
      </c>
      <c r="N1266" s="236" t="str">
        <f t="shared" si="176"/>
        <v>0</v>
      </c>
      <c r="O1266" s="16">
        <f>'RAW MONTHLY'!K1266</f>
        <v>0</v>
      </c>
      <c r="P1266" s="16" t="str">
        <f t="shared" si="177"/>
        <v>1</v>
      </c>
      <c r="Q1266" s="241">
        <f>'RAW MONTHLY'!L1266</f>
        <v>0</v>
      </c>
      <c r="R1266" s="37"/>
      <c r="S1266" s="242">
        <f t="shared" si="178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1"/>
        <v/>
      </c>
      <c r="D1267" s="5">
        <f>'RAW MONTHLY'!E1267</f>
        <v>0</v>
      </c>
      <c r="E1267" s="5" t="b">
        <f t="shared" si="179"/>
        <v>0</v>
      </c>
      <c r="F1267" s="37"/>
      <c r="G1267" s="37"/>
      <c r="H1267" s="17">
        <f t="shared" si="172"/>
        <v>0</v>
      </c>
      <c r="I1267" s="7">
        <f>'RAW MONTHLY'!H1267</f>
        <v>0</v>
      </c>
      <c r="J1267" s="8">
        <f>'RAW MONTHLY'!I1267</f>
        <v>0</v>
      </c>
      <c r="K1267" s="235">
        <f t="shared" si="173"/>
        <v>0</v>
      </c>
      <c r="L1267" s="16">
        <f t="shared" si="174"/>
        <v>0</v>
      </c>
      <c r="M1267" s="16">
        <f t="shared" si="175"/>
        <v>0</v>
      </c>
      <c r="N1267" s="236" t="str">
        <f t="shared" si="176"/>
        <v>0</v>
      </c>
      <c r="O1267" s="16">
        <f>'RAW MONTHLY'!K1267</f>
        <v>0</v>
      </c>
      <c r="P1267" s="16" t="str">
        <f t="shared" si="177"/>
        <v>1</v>
      </c>
      <c r="Q1267" s="241">
        <f>'RAW MONTHLY'!L1267</f>
        <v>0</v>
      </c>
      <c r="R1267" s="37"/>
      <c r="S1267" s="242">
        <f t="shared" si="178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1"/>
        <v/>
      </c>
      <c r="D1268" s="5">
        <f>'RAW MONTHLY'!E1268</f>
        <v>0</v>
      </c>
      <c r="E1268" s="5" t="b">
        <f t="shared" si="179"/>
        <v>0</v>
      </c>
      <c r="F1268" s="37"/>
      <c r="G1268" s="37"/>
      <c r="H1268" s="17">
        <f t="shared" si="172"/>
        <v>0</v>
      </c>
      <c r="I1268" s="7">
        <f>'RAW MONTHLY'!H1268</f>
        <v>0</v>
      </c>
      <c r="J1268" s="8">
        <f>'RAW MONTHLY'!I1268</f>
        <v>0</v>
      </c>
      <c r="K1268" s="235">
        <f t="shared" si="173"/>
        <v>0</v>
      </c>
      <c r="L1268" s="16">
        <f t="shared" si="174"/>
        <v>0</v>
      </c>
      <c r="M1268" s="16">
        <f t="shared" si="175"/>
        <v>0</v>
      </c>
      <c r="N1268" s="236" t="str">
        <f t="shared" si="176"/>
        <v>0</v>
      </c>
      <c r="O1268" s="16">
        <f>'RAW MONTHLY'!K1268</f>
        <v>0</v>
      </c>
      <c r="P1268" s="16" t="str">
        <f t="shared" si="177"/>
        <v>1</v>
      </c>
      <c r="Q1268" s="241">
        <f>'RAW MONTHLY'!L1268</f>
        <v>0</v>
      </c>
      <c r="R1268" s="37"/>
      <c r="S1268" s="242">
        <f t="shared" si="178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1"/>
        <v/>
      </c>
      <c r="D1269" s="5">
        <f>'RAW MONTHLY'!E1269</f>
        <v>0</v>
      </c>
      <c r="E1269" s="5" t="b">
        <f t="shared" si="179"/>
        <v>0</v>
      </c>
      <c r="F1269" s="37"/>
      <c r="G1269" s="37"/>
      <c r="H1269" s="17">
        <f t="shared" si="172"/>
        <v>0</v>
      </c>
      <c r="I1269" s="7">
        <f>'RAW MONTHLY'!H1269</f>
        <v>0</v>
      </c>
      <c r="J1269" s="8">
        <f>'RAW MONTHLY'!I1269</f>
        <v>0</v>
      </c>
      <c r="K1269" s="235">
        <f t="shared" si="173"/>
        <v>0</v>
      </c>
      <c r="L1269" s="16">
        <f t="shared" si="174"/>
        <v>0</v>
      </c>
      <c r="M1269" s="16">
        <f t="shared" si="175"/>
        <v>0</v>
      </c>
      <c r="N1269" s="236" t="str">
        <f t="shared" si="176"/>
        <v>0</v>
      </c>
      <c r="O1269" s="16">
        <f>'RAW MONTHLY'!K1269</f>
        <v>0</v>
      </c>
      <c r="P1269" s="16" t="str">
        <f t="shared" si="177"/>
        <v>1</v>
      </c>
      <c r="Q1269" s="241">
        <f>'RAW MONTHLY'!L1269</f>
        <v>0</v>
      </c>
      <c r="R1269" s="37"/>
      <c r="S1269" s="242">
        <f t="shared" si="178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1"/>
        <v/>
      </c>
      <c r="D1270" s="5">
        <f>'RAW MONTHLY'!E1270</f>
        <v>0</v>
      </c>
      <c r="E1270" s="5" t="b">
        <f t="shared" si="179"/>
        <v>0</v>
      </c>
      <c r="F1270" s="37"/>
      <c r="G1270" s="37"/>
      <c r="H1270" s="17">
        <f t="shared" si="172"/>
        <v>0</v>
      </c>
      <c r="I1270" s="7">
        <f>'RAW MONTHLY'!H1270</f>
        <v>0</v>
      </c>
      <c r="J1270" s="8">
        <f>'RAW MONTHLY'!I1270</f>
        <v>0</v>
      </c>
      <c r="K1270" s="235">
        <f t="shared" si="173"/>
        <v>0</v>
      </c>
      <c r="L1270" s="16">
        <f t="shared" si="174"/>
        <v>0</v>
      </c>
      <c r="M1270" s="16">
        <f t="shared" si="175"/>
        <v>0</v>
      </c>
      <c r="N1270" s="236" t="str">
        <f t="shared" si="176"/>
        <v>0</v>
      </c>
      <c r="O1270" s="16">
        <f>'RAW MONTHLY'!K1270</f>
        <v>0</v>
      </c>
      <c r="P1270" s="16" t="str">
        <f t="shared" si="177"/>
        <v>1</v>
      </c>
      <c r="Q1270" s="241">
        <f>'RAW MONTHLY'!L1270</f>
        <v>0</v>
      </c>
      <c r="R1270" s="37"/>
      <c r="S1270" s="242">
        <f t="shared" si="178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1"/>
        <v/>
      </c>
      <c r="D1271" s="5">
        <f>'RAW MONTHLY'!E1271</f>
        <v>0</v>
      </c>
      <c r="E1271" s="5" t="b">
        <f t="shared" si="179"/>
        <v>0</v>
      </c>
      <c r="F1271" s="37"/>
      <c r="G1271" s="37"/>
      <c r="H1271" s="17">
        <f t="shared" si="172"/>
        <v>0</v>
      </c>
      <c r="I1271" s="7">
        <f>'RAW MONTHLY'!H1271</f>
        <v>0</v>
      </c>
      <c r="J1271" s="8">
        <f>'RAW MONTHLY'!I1271</f>
        <v>0</v>
      </c>
      <c r="K1271" s="235">
        <f t="shared" si="173"/>
        <v>0</v>
      </c>
      <c r="L1271" s="16">
        <f t="shared" si="174"/>
        <v>0</v>
      </c>
      <c r="M1271" s="16">
        <f t="shared" si="175"/>
        <v>0</v>
      </c>
      <c r="N1271" s="236" t="str">
        <f t="shared" si="176"/>
        <v>0</v>
      </c>
      <c r="O1271" s="16">
        <f>'RAW MONTHLY'!K1271</f>
        <v>0</v>
      </c>
      <c r="P1271" s="16" t="str">
        <f t="shared" si="177"/>
        <v>1</v>
      </c>
      <c r="Q1271" s="241">
        <f>'RAW MONTHLY'!L1271</f>
        <v>0</v>
      </c>
      <c r="R1271" s="37"/>
      <c r="S1271" s="242">
        <f t="shared" si="178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1"/>
        <v/>
      </c>
      <c r="D1272" s="5">
        <f>'RAW MONTHLY'!E1272</f>
        <v>0</v>
      </c>
      <c r="E1272" s="5" t="b">
        <f t="shared" si="179"/>
        <v>0</v>
      </c>
      <c r="F1272" s="37"/>
      <c r="G1272" s="37"/>
      <c r="H1272" s="17">
        <f t="shared" si="172"/>
        <v>0</v>
      </c>
      <c r="I1272" s="7">
        <f>'RAW MONTHLY'!H1272</f>
        <v>0</v>
      </c>
      <c r="J1272" s="8">
        <f>'RAW MONTHLY'!I1272</f>
        <v>0</v>
      </c>
      <c r="K1272" s="235">
        <f t="shared" si="173"/>
        <v>0</v>
      </c>
      <c r="L1272" s="16">
        <f t="shared" si="174"/>
        <v>0</v>
      </c>
      <c r="M1272" s="16">
        <f t="shared" si="175"/>
        <v>0</v>
      </c>
      <c r="N1272" s="236" t="str">
        <f t="shared" si="176"/>
        <v>0</v>
      </c>
      <c r="O1272" s="16">
        <f>'RAW MONTHLY'!K1272</f>
        <v>0</v>
      </c>
      <c r="P1272" s="16" t="str">
        <f t="shared" si="177"/>
        <v>1</v>
      </c>
      <c r="Q1272" s="241">
        <f>'RAW MONTHLY'!L1272</f>
        <v>0</v>
      </c>
      <c r="R1272" s="37"/>
      <c r="S1272" s="242">
        <f t="shared" si="178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1"/>
        <v/>
      </c>
      <c r="D1273" s="5">
        <f>'RAW MONTHLY'!E1273</f>
        <v>0</v>
      </c>
      <c r="E1273" s="5" t="b">
        <f t="shared" si="179"/>
        <v>0</v>
      </c>
      <c r="F1273" s="37"/>
      <c r="G1273" s="37"/>
      <c r="H1273" s="17">
        <f t="shared" si="172"/>
        <v>0</v>
      </c>
      <c r="I1273" s="7">
        <f>'RAW MONTHLY'!H1273</f>
        <v>0</v>
      </c>
      <c r="J1273" s="8">
        <f>'RAW MONTHLY'!I1273</f>
        <v>0</v>
      </c>
      <c r="K1273" s="235">
        <f t="shared" si="173"/>
        <v>0</v>
      </c>
      <c r="L1273" s="16">
        <f t="shared" si="174"/>
        <v>0</v>
      </c>
      <c r="M1273" s="16">
        <f t="shared" si="175"/>
        <v>0</v>
      </c>
      <c r="N1273" s="236" t="str">
        <f t="shared" si="176"/>
        <v>0</v>
      </c>
      <c r="O1273" s="16">
        <f>'RAW MONTHLY'!K1273</f>
        <v>0</v>
      </c>
      <c r="P1273" s="16" t="str">
        <f t="shared" si="177"/>
        <v>1</v>
      </c>
      <c r="Q1273" s="241">
        <f>'RAW MONTHLY'!L1273</f>
        <v>0</v>
      </c>
      <c r="R1273" s="37"/>
      <c r="S1273" s="242">
        <f t="shared" si="178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1"/>
        <v/>
      </c>
      <c r="D1274" s="5">
        <f>'RAW MONTHLY'!E1274</f>
        <v>0</v>
      </c>
      <c r="E1274" s="5" t="b">
        <f t="shared" si="179"/>
        <v>0</v>
      </c>
      <c r="F1274" s="37"/>
      <c r="G1274" s="37"/>
      <c r="H1274" s="17">
        <f t="shared" si="172"/>
        <v>0</v>
      </c>
      <c r="I1274" s="7">
        <f>'RAW MONTHLY'!H1274</f>
        <v>0</v>
      </c>
      <c r="J1274" s="8">
        <f>'RAW MONTHLY'!I1274</f>
        <v>0</v>
      </c>
      <c r="K1274" s="235">
        <f t="shared" si="173"/>
        <v>0</v>
      </c>
      <c r="L1274" s="16">
        <f t="shared" si="174"/>
        <v>0</v>
      </c>
      <c r="M1274" s="16">
        <f t="shared" si="175"/>
        <v>0</v>
      </c>
      <c r="N1274" s="236" t="str">
        <f t="shared" si="176"/>
        <v>0</v>
      </c>
      <c r="O1274" s="16">
        <f>'RAW MONTHLY'!K1274</f>
        <v>0</v>
      </c>
      <c r="P1274" s="16" t="str">
        <f t="shared" si="177"/>
        <v>1</v>
      </c>
      <c r="Q1274" s="241">
        <f>'RAW MONTHLY'!L1274</f>
        <v>0</v>
      </c>
      <c r="R1274" s="37"/>
      <c r="S1274" s="242">
        <f t="shared" si="178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1"/>
        <v/>
      </c>
      <c r="D1275" s="5">
        <f>'RAW MONTHLY'!E1275</f>
        <v>0</v>
      </c>
      <c r="E1275" s="5" t="b">
        <f t="shared" si="179"/>
        <v>0</v>
      </c>
      <c r="F1275" s="37"/>
      <c r="G1275" s="37"/>
      <c r="H1275" s="17">
        <f t="shared" si="172"/>
        <v>0</v>
      </c>
      <c r="I1275" s="7">
        <f>'RAW MONTHLY'!H1275</f>
        <v>0</v>
      </c>
      <c r="J1275" s="8">
        <f>'RAW MONTHLY'!I1275</f>
        <v>0</v>
      </c>
      <c r="K1275" s="235">
        <f t="shared" si="173"/>
        <v>0</v>
      </c>
      <c r="L1275" s="16">
        <f t="shared" si="174"/>
        <v>0</v>
      </c>
      <c r="M1275" s="16">
        <f t="shared" si="175"/>
        <v>0</v>
      </c>
      <c r="N1275" s="236" t="str">
        <f t="shared" si="176"/>
        <v>0</v>
      </c>
      <c r="O1275" s="16">
        <f>'RAW MONTHLY'!K1275</f>
        <v>0</v>
      </c>
      <c r="P1275" s="16" t="str">
        <f t="shared" si="177"/>
        <v>1</v>
      </c>
      <c r="Q1275" s="241">
        <f>'RAW MONTHLY'!L1275</f>
        <v>0</v>
      </c>
      <c r="R1275" s="37"/>
      <c r="S1275" s="242">
        <f t="shared" si="178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1"/>
        <v/>
      </c>
      <c r="D1276" s="5">
        <f>'RAW MONTHLY'!E1276</f>
        <v>0</v>
      </c>
      <c r="E1276" s="5" t="b">
        <f t="shared" si="179"/>
        <v>0</v>
      </c>
      <c r="F1276" s="37"/>
      <c r="G1276" s="37"/>
      <c r="H1276" s="17">
        <f t="shared" si="172"/>
        <v>0</v>
      </c>
      <c r="I1276" s="7">
        <f>'RAW MONTHLY'!H1276</f>
        <v>0</v>
      </c>
      <c r="J1276" s="8">
        <f>'RAW MONTHLY'!I1276</f>
        <v>0</v>
      </c>
      <c r="K1276" s="235">
        <f t="shared" si="173"/>
        <v>0</v>
      </c>
      <c r="L1276" s="16">
        <f t="shared" si="174"/>
        <v>0</v>
      </c>
      <c r="M1276" s="16">
        <f t="shared" si="175"/>
        <v>0</v>
      </c>
      <c r="N1276" s="236" t="str">
        <f t="shared" si="176"/>
        <v>0</v>
      </c>
      <c r="O1276" s="16">
        <f>'RAW MONTHLY'!K1276</f>
        <v>0</v>
      </c>
      <c r="P1276" s="16" t="str">
        <f t="shared" si="177"/>
        <v>1</v>
      </c>
      <c r="Q1276" s="241">
        <f>'RAW MONTHLY'!L1276</f>
        <v>0</v>
      </c>
      <c r="R1276" s="37"/>
      <c r="S1276" s="242">
        <f t="shared" si="178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1"/>
        <v/>
      </c>
      <c r="D1277" s="5">
        <f>'RAW MONTHLY'!E1277</f>
        <v>0</v>
      </c>
      <c r="E1277" s="5" t="b">
        <f t="shared" si="179"/>
        <v>0</v>
      </c>
      <c r="F1277" s="37"/>
      <c r="G1277" s="37"/>
      <c r="H1277" s="17">
        <f t="shared" si="172"/>
        <v>0</v>
      </c>
      <c r="I1277" s="7">
        <f>'RAW MONTHLY'!H1277</f>
        <v>0</v>
      </c>
      <c r="J1277" s="8">
        <f>'RAW MONTHLY'!I1277</f>
        <v>0</v>
      </c>
      <c r="K1277" s="235">
        <f t="shared" si="173"/>
        <v>0</v>
      </c>
      <c r="L1277" s="16">
        <f t="shared" si="174"/>
        <v>0</v>
      </c>
      <c r="M1277" s="16">
        <f t="shared" si="175"/>
        <v>0</v>
      </c>
      <c r="N1277" s="236" t="str">
        <f t="shared" si="176"/>
        <v>0</v>
      </c>
      <c r="O1277" s="16">
        <f>'RAW MONTHLY'!K1277</f>
        <v>0</v>
      </c>
      <c r="P1277" s="16" t="str">
        <f t="shared" si="177"/>
        <v>1</v>
      </c>
      <c r="Q1277" s="241">
        <f>'RAW MONTHLY'!L1277</f>
        <v>0</v>
      </c>
      <c r="R1277" s="37"/>
      <c r="S1277" s="242">
        <f t="shared" si="178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1"/>
        <v/>
      </c>
      <c r="D1278" s="5">
        <f>'RAW MONTHLY'!E1278</f>
        <v>0</v>
      </c>
      <c r="E1278" s="5" t="b">
        <f t="shared" si="179"/>
        <v>0</v>
      </c>
      <c r="F1278" s="37"/>
      <c r="G1278" s="37"/>
      <c r="H1278" s="17">
        <f t="shared" si="172"/>
        <v>0</v>
      </c>
      <c r="I1278" s="7">
        <f>'RAW MONTHLY'!H1278</f>
        <v>0</v>
      </c>
      <c r="J1278" s="8">
        <f>'RAW MONTHLY'!I1278</f>
        <v>0</v>
      </c>
      <c r="K1278" s="235">
        <f t="shared" si="173"/>
        <v>0</v>
      </c>
      <c r="L1278" s="16">
        <f t="shared" si="174"/>
        <v>0</v>
      </c>
      <c r="M1278" s="16">
        <f t="shared" si="175"/>
        <v>0</v>
      </c>
      <c r="N1278" s="236" t="str">
        <f t="shared" si="176"/>
        <v>0</v>
      </c>
      <c r="O1278" s="16">
        <f>'RAW MONTHLY'!K1278</f>
        <v>0</v>
      </c>
      <c r="P1278" s="16" t="str">
        <f t="shared" si="177"/>
        <v>1</v>
      </c>
      <c r="Q1278" s="241">
        <f>'RAW MONTHLY'!L1278</f>
        <v>0</v>
      </c>
      <c r="R1278" s="37"/>
      <c r="S1278" s="242">
        <f t="shared" si="178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1"/>
        <v/>
      </c>
      <c r="D1279" s="5">
        <f>'RAW MONTHLY'!E1279</f>
        <v>0</v>
      </c>
      <c r="E1279" s="5" t="b">
        <f t="shared" si="179"/>
        <v>0</v>
      </c>
      <c r="F1279" s="37"/>
      <c r="G1279" s="37"/>
      <c r="H1279" s="17">
        <f t="shared" si="172"/>
        <v>0</v>
      </c>
      <c r="I1279" s="7">
        <f>'RAW MONTHLY'!H1279</f>
        <v>0</v>
      </c>
      <c r="J1279" s="8">
        <f>'RAW MONTHLY'!I1279</f>
        <v>0</v>
      </c>
      <c r="K1279" s="235">
        <f t="shared" si="173"/>
        <v>0</v>
      </c>
      <c r="L1279" s="16">
        <f t="shared" si="174"/>
        <v>0</v>
      </c>
      <c r="M1279" s="16">
        <f t="shared" si="175"/>
        <v>0</v>
      </c>
      <c r="N1279" s="236" t="str">
        <f t="shared" si="176"/>
        <v>0</v>
      </c>
      <c r="O1279" s="16">
        <f>'RAW MONTHLY'!K1279</f>
        <v>0</v>
      </c>
      <c r="P1279" s="16" t="str">
        <f t="shared" si="177"/>
        <v>1</v>
      </c>
      <c r="Q1279" s="241">
        <f>'RAW MONTHLY'!L1279</f>
        <v>0</v>
      </c>
      <c r="R1279" s="37"/>
      <c r="S1279" s="242">
        <f t="shared" si="178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1"/>
        <v/>
      </c>
      <c r="D1280" s="5">
        <f>'RAW MONTHLY'!E1280</f>
        <v>0</v>
      </c>
      <c r="E1280" s="5" t="b">
        <f t="shared" si="179"/>
        <v>0</v>
      </c>
      <c r="F1280" s="37"/>
      <c r="G1280" s="37"/>
      <c r="H1280" s="17">
        <f t="shared" si="172"/>
        <v>0</v>
      </c>
      <c r="I1280" s="7">
        <f>'RAW MONTHLY'!H1280</f>
        <v>0</v>
      </c>
      <c r="J1280" s="8">
        <f>'RAW MONTHLY'!I1280</f>
        <v>0</v>
      </c>
      <c r="K1280" s="235">
        <f t="shared" si="173"/>
        <v>0</v>
      </c>
      <c r="L1280" s="16">
        <f t="shared" si="174"/>
        <v>0</v>
      </c>
      <c r="M1280" s="16">
        <f t="shared" si="175"/>
        <v>0</v>
      </c>
      <c r="N1280" s="236" t="str">
        <f t="shared" si="176"/>
        <v>0</v>
      </c>
      <c r="O1280" s="16">
        <f>'RAW MONTHLY'!K1280</f>
        <v>0</v>
      </c>
      <c r="P1280" s="16" t="str">
        <f t="shared" si="177"/>
        <v>1</v>
      </c>
      <c r="Q1280" s="241">
        <f>'RAW MONTHLY'!L1280</f>
        <v>0</v>
      </c>
      <c r="R1280" s="37"/>
      <c r="S1280" s="242">
        <f t="shared" si="178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1"/>
        <v/>
      </c>
      <c r="D1281" s="5">
        <f>'RAW MONTHLY'!E1281</f>
        <v>0</v>
      </c>
      <c r="E1281" s="5" t="b">
        <f t="shared" si="179"/>
        <v>0</v>
      </c>
      <c r="F1281" s="37"/>
      <c r="G1281" s="37"/>
      <c r="H1281" s="17">
        <f t="shared" si="172"/>
        <v>0</v>
      </c>
      <c r="I1281" s="7">
        <f>'RAW MONTHLY'!H1281</f>
        <v>0</v>
      </c>
      <c r="J1281" s="8">
        <f>'RAW MONTHLY'!I1281</f>
        <v>0</v>
      </c>
      <c r="K1281" s="235">
        <f t="shared" si="173"/>
        <v>0</v>
      </c>
      <c r="L1281" s="16">
        <f t="shared" si="174"/>
        <v>0</v>
      </c>
      <c r="M1281" s="16">
        <f t="shared" si="175"/>
        <v>0</v>
      </c>
      <c r="N1281" s="236" t="str">
        <f t="shared" si="176"/>
        <v>0</v>
      </c>
      <c r="O1281" s="16">
        <f>'RAW MONTHLY'!K1281</f>
        <v>0</v>
      </c>
      <c r="P1281" s="16" t="str">
        <f t="shared" si="177"/>
        <v>1</v>
      </c>
      <c r="Q1281" s="241">
        <f>'RAW MONTHLY'!L1281</f>
        <v>0</v>
      </c>
      <c r="R1281" s="37"/>
      <c r="S1281" s="242">
        <f t="shared" si="178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1"/>
        <v/>
      </c>
      <c r="D1282" s="5">
        <f>'RAW MONTHLY'!E1282</f>
        <v>0</v>
      </c>
      <c r="E1282" s="5" t="b">
        <f t="shared" si="179"/>
        <v>0</v>
      </c>
      <c r="F1282" s="37"/>
      <c r="G1282" s="37"/>
      <c r="H1282" s="17">
        <f t="shared" si="172"/>
        <v>0</v>
      </c>
      <c r="I1282" s="7">
        <f>'RAW MONTHLY'!H1282</f>
        <v>0</v>
      </c>
      <c r="J1282" s="8">
        <f>'RAW MONTHLY'!I1282</f>
        <v>0</v>
      </c>
      <c r="K1282" s="235">
        <f t="shared" si="173"/>
        <v>0</v>
      </c>
      <c r="L1282" s="16">
        <f t="shared" si="174"/>
        <v>0</v>
      </c>
      <c r="M1282" s="16">
        <f t="shared" si="175"/>
        <v>0</v>
      </c>
      <c r="N1282" s="236" t="str">
        <f t="shared" si="176"/>
        <v>0</v>
      </c>
      <c r="O1282" s="16">
        <f>'RAW MONTHLY'!K1282</f>
        <v>0</v>
      </c>
      <c r="P1282" s="16" t="str">
        <f t="shared" si="177"/>
        <v>1</v>
      </c>
      <c r="Q1282" s="241">
        <f>'RAW MONTHLY'!L1282</f>
        <v>0</v>
      </c>
      <c r="R1282" s="37"/>
      <c r="S1282" s="242">
        <f t="shared" si="178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1"/>
        <v/>
      </c>
      <c r="D1283" s="5">
        <f>'RAW MONTHLY'!E1283</f>
        <v>0</v>
      </c>
      <c r="E1283" s="5" t="b">
        <f t="shared" si="179"/>
        <v>0</v>
      </c>
      <c r="F1283" s="37"/>
      <c r="G1283" s="37"/>
      <c r="H1283" s="17">
        <f t="shared" si="172"/>
        <v>0</v>
      </c>
      <c r="I1283" s="7">
        <f>'RAW MONTHLY'!H1283</f>
        <v>0</v>
      </c>
      <c r="J1283" s="8">
        <f>'RAW MONTHLY'!I1283</f>
        <v>0</v>
      </c>
      <c r="K1283" s="235">
        <f t="shared" si="173"/>
        <v>0</v>
      </c>
      <c r="L1283" s="16">
        <f t="shared" si="174"/>
        <v>0</v>
      </c>
      <c r="M1283" s="16">
        <f t="shared" si="175"/>
        <v>0</v>
      </c>
      <c r="N1283" s="236" t="str">
        <f t="shared" si="176"/>
        <v>0</v>
      </c>
      <c r="O1283" s="16">
        <f>'RAW MONTHLY'!K1283</f>
        <v>0</v>
      </c>
      <c r="P1283" s="16" t="str">
        <f t="shared" si="177"/>
        <v>1</v>
      </c>
      <c r="Q1283" s="241">
        <f>'RAW MONTHLY'!L1283</f>
        <v>0</v>
      </c>
      <c r="R1283" s="37"/>
      <c r="S1283" s="242">
        <f t="shared" si="178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1"/>
        <v/>
      </c>
      <c r="D1284" s="5">
        <f>'RAW MONTHLY'!E1284</f>
        <v>0</v>
      </c>
      <c r="E1284" s="5" t="b">
        <f t="shared" si="179"/>
        <v>0</v>
      </c>
      <c r="F1284" s="37"/>
      <c r="G1284" s="37"/>
      <c r="H1284" s="17">
        <f t="shared" si="172"/>
        <v>0</v>
      </c>
      <c r="I1284" s="7">
        <f>'RAW MONTHLY'!H1284</f>
        <v>0</v>
      </c>
      <c r="J1284" s="8">
        <f>'RAW MONTHLY'!I1284</f>
        <v>0</v>
      </c>
      <c r="K1284" s="235">
        <f t="shared" si="173"/>
        <v>0</v>
      </c>
      <c r="L1284" s="16">
        <f t="shared" si="174"/>
        <v>0</v>
      </c>
      <c r="M1284" s="16">
        <f t="shared" si="175"/>
        <v>0</v>
      </c>
      <c r="N1284" s="236" t="str">
        <f t="shared" si="176"/>
        <v>0</v>
      </c>
      <c r="O1284" s="16">
        <f>'RAW MONTHLY'!K1284</f>
        <v>0</v>
      </c>
      <c r="P1284" s="16" t="str">
        <f t="shared" si="177"/>
        <v>1</v>
      </c>
      <c r="Q1284" s="241">
        <f>'RAW MONTHLY'!L1284</f>
        <v>0</v>
      </c>
      <c r="R1284" s="37"/>
      <c r="S1284" s="242">
        <f t="shared" si="178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1"/>
        <v/>
      </c>
      <c r="D1285" s="5">
        <f>'RAW MONTHLY'!E1285</f>
        <v>0</v>
      </c>
      <c r="E1285" s="5" t="b">
        <f t="shared" si="179"/>
        <v>0</v>
      </c>
      <c r="F1285" s="37"/>
      <c r="G1285" s="37"/>
      <c r="H1285" s="17">
        <f t="shared" si="172"/>
        <v>0</v>
      </c>
      <c r="I1285" s="7">
        <f>'RAW MONTHLY'!H1285</f>
        <v>0</v>
      </c>
      <c r="J1285" s="8">
        <f>'RAW MONTHLY'!I1285</f>
        <v>0</v>
      </c>
      <c r="K1285" s="235">
        <f t="shared" si="173"/>
        <v>0</v>
      </c>
      <c r="L1285" s="16">
        <f t="shared" si="174"/>
        <v>0</v>
      </c>
      <c r="M1285" s="16">
        <f t="shared" si="175"/>
        <v>0</v>
      </c>
      <c r="N1285" s="236" t="str">
        <f t="shared" si="176"/>
        <v>0</v>
      </c>
      <c r="O1285" s="16">
        <f>'RAW MONTHLY'!K1285</f>
        <v>0</v>
      </c>
      <c r="P1285" s="16" t="str">
        <f t="shared" si="177"/>
        <v>1</v>
      </c>
      <c r="Q1285" s="241">
        <f>'RAW MONTHLY'!L1285</f>
        <v>0</v>
      </c>
      <c r="R1285" s="37"/>
      <c r="S1285" s="242">
        <f t="shared" si="178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0">IF(H1286&gt;=0.0001,"1","")</f>
        <v/>
      </c>
      <c r="D1286" s="5">
        <f>'RAW MONTHLY'!E1286</f>
        <v>0</v>
      </c>
      <c r="E1286" s="5" t="b">
        <f t="shared" si="179"/>
        <v>0</v>
      </c>
      <c r="F1286" s="37"/>
      <c r="G1286" s="37"/>
      <c r="H1286" s="17">
        <f t="shared" ref="H1286:H1349" si="181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2">J1286</f>
        <v>0</v>
      </c>
      <c r="L1286" s="16">
        <f t="shared" ref="L1286:L1349" si="183">TEXT(J1286-I1286,"h:mm")*24</f>
        <v>0</v>
      </c>
      <c r="M1286" s="16">
        <f t="shared" ref="M1286:M1349" si="184">N1286*1</f>
        <v>0</v>
      </c>
      <c r="N1286" s="236" t="str">
        <f t="shared" ref="N1286:N1349" si="185">SUBSTITUTE(O1286,"MW","")</f>
        <v>0</v>
      </c>
      <c r="O1286" s="16">
        <f>'RAW MONTHLY'!K1286</f>
        <v>0</v>
      </c>
      <c r="P1286" s="16" t="str">
        <f t="shared" ref="P1286:P1349" si="186">IF(K1286&gt;=0.99,"0","1")</f>
        <v>1</v>
      </c>
      <c r="Q1286" s="241">
        <f>'RAW MONTHLY'!L1286</f>
        <v>0</v>
      </c>
      <c r="R1286" s="37"/>
      <c r="S1286" s="242">
        <f t="shared" ref="S1286:S1349" si="187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0"/>
        <v/>
      </c>
      <c r="D1287" s="5">
        <f>'RAW MONTHLY'!E1287</f>
        <v>0</v>
      </c>
      <c r="E1287" s="5" t="b">
        <f t="shared" ref="E1287:E1350" si="188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E/F","EDC",IF(D1287="TCN/L/S","L/S"))))))))))))))))))))))</f>
        <v>0</v>
      </c>
      <c r="F1287" s="37"/>
      <c r="G1287" s="37"/>
      <c r="H1287" s="17">
        <f t="shared" si="181"/>
        <v>0</v>
      </c>
      <c r="I1287" s="7">
        <f>'RAW MONTHLY'!H1287</f>
        <v>0</v>
      </c>
      <c r="J1287" s="8">
        <f>'RAW MONTHLY'!I1287</f>
        <v>0</v>
      </c>
      <c r="K1287" s="235">
        <f t="shared" si="182"/>
        <v>0</v>
      </c>
      <c r="L1287" s="16">
        <f t="shared" si="183"/>
        <v>0</v>
      </c>
      <c r="M1287" s="16">
        <f t="shared" si="184"/>
        <v>0</v>
      </c>
      <c r="N1287" s="236" t="str">
        <f t="shared" si="185"/>
        <v>0</v>
      </c>
      <c r="O1287" s="16">
        <f>'RAW MONTHLY'!K1287</f>
        <v>0</v>
      </c>
      <c r="P1287" s="16" t="str">
        <f t="shared" si="186"/>
        <v>1</v>
      </c>
      <c r="Q1287" s="241">
        <f>'RAW MONTHLY'!L1287</f>
        <v>0</v>
      </c>
      <c r="R1287" s="37"/>
      <c r="S1287" s="242">
        <f t="shared" si="187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0"/>
        <v/>
      </c>
      <c r="D1288" s="5">
        <f>'RAW MONTHLY'!E1288</f>
        <v>0</v>
      </c>
      <c r="E1288" s="5" t="b">
        <f t="shared" si="188"/>
        <v>0</v>
      </c>
      <c r="F1288" s="37"/>
      <c r="G1288" s="37"/>
      <c r="H1288" s="17">
        <f t="shared" si="181"/>
        <v>0</v>
      </c>
      <c r="I1288" s="7">
        <f>'RAW MONTHLY'!H1288</f>
        <v>0</v>
      </c>
      <c r="J1288" s="8">
        <f>'RAW MONTHLY'!I1288</f>
        <v>0</v>
      </c>
      <c r="K1288" s="235">
        <f t="shared" si="182"/>
        <v>0</v>
      </c>
      <c r="L1288" s="16">
        <f t="shared" si="183"/>
        <v>0</v>
      </c>
      <c r="M1288" s="16">
        <f t="shared" si="184"/>
        <v>0</v>
      </c>
      <c r="N1288" s="236" t="str">
        <f t="shared" si="185"/>
        <v>0</v>
      </c>
      <c r="O1288" s="16">
        <f>'RAW MONTHLY'!K1288</f>
        <v>0</v>
      </c>
      <c r="P1288" s="16" t="str">
        <f t="shared" si="186"/>
        <v>1</v>
      </c>
      <c r="Q1288" s="241">
        <f>'RAW MONTHLY'!L1288</f>
        <v>0</v>
      </c>
      <c r="R1288" s="37"/>
      <c r="S1288" s="242">
        <f t="shared" si="187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0"/>
        <v/>
      </c>
      <c r="D1289" s="5">
        <f>'RAW MONTHLY'!E1289</f>
        <v>0</v>
      </c>
      <c r="E1289" s="5" t="b">
        <f t="shared" si="188"/>
        <v>0</v>
      </c>
      <c r="F1289" s="37"/>
      <c r="G1289" s="37"/>
      <c r="H1289" s="17">
        <f t="shared" si="181"/>
        <v>0</v>
      </c>
      <c r="I1289" s="7">
        <f>'RAW MONTHLY'!H1289</f>
        <v>0</v>
      </c>
      <c r="J1289" s="8">
        <f>'RAW MONTHLY'!I1289</f>
        <v>0</v>
      </c>
      <c r="K1289" s="235">
        <f t="shared" si="182"/>
        <v>0</v>
      </c>
      <c r="L1289" s="16">
        <f t="shared" si="183"/>
        <v>0</v>
      </c>
      <c r="M1289" s="16">
        <f t="shared" si="184"/>
        <v>0</v>
      </c>
      <c r="N1289" s="236" t="str">
        <f t="shared" si="185"/>
        <v>0</v>
      </c>
      <c r="O1289" s="16">
        <f>'RAW MONTHLY'!K1289</f>
        <v>0</v>
      </c>
      <c r="P1289" s="16" t="str">
        <f t="shared" si="186"/>
        <v>1</v>
      </c>
      <c r="Q1289" s="241">
        <f>'RAW MONTHLY'!L1289</f>
        <v>0</v>
      </c>
      <c r="R1289" s="37"/>
      <c r="S1289" s="242">
        <f t="shared" si="187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0"/>
        <v/>
      </c>
      <c r="D1290" s="5">
        <f>'RAW MONTHLY'!E1290</f>
        <v>0</v>
      </c>
      <c r="E1290" s="5" t="b">
        <f t="shared" si="188"/>
        <v>0</v>
      </c>
      <c r="F1290" s="37"/>
      <c r="G1290" s="37"/>
      <c r="H1290" s="17">
        <f t="shared" si="181"/>
        <v>0</v>
      </c>
      <c r="I1290" s="7">
        <f>'RAW MONTHLY'!H1290</f>
        <v>0</v>
      </c>
      <c r="J1290" s="8">
        <f>'RAW MONTHLY'!I1290</f>
        <v>0</v>
      </c>
      <c r="K1290" s="235">
        <f t="shared" si="182"/>
        <v>0</v>
      </c>
      <c r="L1290" s="16">
        <f t="shared" si="183"/>
        <v>0</v>
      </c>
      <c r="M1290" s="16">
        <f t="shared" si="184"/>
        <v>0</v>
      </c>
      <c r="N1290" s="236" t="str">
        <f t="shared" si="185"/>
        <v>0</v>
      </c>
      <c r="O1290" s="16">
        <f>'RAW MONTHLY'!K1290</f>
        <v>0</v>
      </c>
      <c r="P1290" s="16" t="str">
        <f t="shared" si="186"/>
        <v>1</v>
      </c>
      <c r="Q1290" s="241">
        <f>'RAW MONTHLY'!L1290</f>
        <v>0</v>
      </c>
      <c r="R1290" s="37"/>
      <c r="S1290" s="242">
        <f t="shared" si="187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0"/>
        <v/>
      </c>
      <c r="D1291" s="5">
        <f>'RAW MONTHLY'!E1291</f>
        <v>0</v>
      </c>
      <c r="E1291" s="5" t="b">
        <f t="shared" si="188"/>
        <v>0</v>
      </c>
      <c r="F1291" s="37"/>
      <c r="G1291" s="37"/>
      <c r="H1291" s="17">
        <f t="shared" si="181"/>
        <v>0</v>
      </c>
      <c r="I1291" s="7">
        <f>'RAW MONTHLY'!H1291</f>
        <v>0</v>
      </c>
      <c r="J1291" s="8">
        <f>'RAW MONTHLY'!I1291</f>
        <v>0</v>
      </c>
      <c r="K1291" s="235">
        <f t="shared" si="182"/>
        <v>0</v>
      </c>
      <c r="L1291" s="16">
        <f t="shared" si="183"/>
        <v>0</v>
      </c>
      <c r="M1291" s="16">
        <f t="shared" si="184"/>
        <v>0</v>
      </c>
      <c r="N1291" s="236" t="str">
        <f t="shared" si="185"/>
        <v>0</v>
      </c>
      <c r="O1291" s="16">
        <f>'RAW MONTHLY'!K1291</f>
        <v>0</v>
      </c>
      <c r="P1291" s="16" t="str">
        <f t="shared" si="186"/>
        <v>1</v>
      </c>
      <c r="Q1291" s="241">
        <f>'RAW MONTHLY'!L1291</f>
        <v>0</v>
      </c>
      <c r="R1291" s="37"/>
      <c r="S1291" s="242">
        <f t="shared" si="187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0"/>
        <v/>
      </c>
      <c r="D1292" s="5">
        <f>'RAW MONTHLY'!E1292</f>
        <v>0</v>
      </c>
      <c r="E1292" s="5" t="b">
        <f t="shared" si="188"/>
        <v>0</v>
      </c>
      <c r="F1292" s="37"/>
      <c r="G1292" s="37"/>
      <c r="H1292" s="17">
        <f t="shared" si="181"/>
        <v>0</v>
      </c>
      <c r="I1292" s="7">
        <f>'RAW MONTHLY'!H1292</f>
        <v>0</v>
      </c>
      <c r="J1292" s="8">
        <f>'RAW MONTHLY'!I1292</f>
        <v>0</v>
      </c>
      <c r="K1292" s="235">
        <f t="shared" si="182"/>
        <v>0</v>
      </c>
      <c r="L1292" s="16">
        <f t="shared" si="183"/>
        <v>0</v>
      </c>
      <c r="M1292" s="16">
        <f t="shared" si="184"/>
        <v>0</v>
      </c>
      <c r="N1292" s="236" t="str">
        <f t="shared" si="185"/>
        <v>0</v>
      </c>
      <c r="O1292" s="16">
        <f>'RAW MONTHLY'!K1292</f>
        <v>0</v>
      </c>
      <c r="P1292" s="16" t="str">
        <f t="shared" si="186"/>
        <v>1</v>
      </c>
      <c r="Q1292" s="241">
        <f>'RAW MONTHLY'!L1292</f>
        <v>0</v>
      </c>
      <c r="R1292" s="37"/>
      <c r="S1292" s="242">
        <f t="shared" si="187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0"/>
        <v/>
      </c>
      <c r="D1293" s="5">
        <f>'RAW MONTHLY'!E1293</f>
        <v>0</v>
      </c>
      <c r="E1293" s="5" t="b">
        <f t="shared" si="188"/>
        <v>0</v>
      </c>
      <c r="F1293" s="37"/>
      <c r="G1293" s="37"/>
      <c r="H1293" s="17">
        <f t="shared" si="181"/>
        <v>0</v>
      </c>
      <c r="I1293" s="7">
        <f>'RAW MONTHLY'!H1293</f>
        <v>0</v>
      </c>
      <c r="J1293" s="8">
        <f>'RAW MONTHLY'!I1293</f>
        <v>0</v>
      </c>
      <c r="K1293" s="235">
        <f t="shared" si="182"/>
        <v>0</v>
      </c>
      <c r="L1293" s="16">
        <f t="shared" si="183"/>
        <v>0</v>
      </c>
      <c r="M1293" s="16">
        <f t="shared" si="184"/>
        <v>0</v>
      </c>
      <c r="N1293" s="236" t="str">
        <f t="shared" si="185"/>
        <v>0</v>
      </c>
      <c r="O1293" s="16">
        <f>'RAW MONTHLY'!K1293</f>
        <v>0</v>
      </c>
      <c r="P1293" s="16" t="str">
        <f t="shared" si="186"/>
        <v>1</v>
      </c>
      <c r="Q1293" s="241">
        <f>'RAW MONTHLY'!L1293</f>
        <v>0</v>
      </c>
      <c r="R1293" s="37"/>
      <c r="S1293" s="242">
        <f t="shared" si="187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0"/>
        <v/>
      </c>
      <c r="D1294" s="5">
        <f>'RAW MONTHLY'!E1294</f>
        <v>0</v>
      </c>
      <c r="E1294" s="5" t="b">
        <f t="shared" si="188"/>
        <v>0</v>
      </c>
      <c r="F1294" s="37"/>
      <c r="G1294" s="37"/>
      <c r="H1294" s="17">
        <f t="shared" si="181"/>
        <v>0</v>
      </c>
      <c r="I1294" s="7">
        <f>'RAW MONTHLY'!H1294</f>
        <v>0</v>
      </c>
      <c r="J1294" s="8">
        <f>'RAW MONTHLY'!I1294</f>
        <v>0</v>
      </c>
      <c r="K1294" s="235">
        <f t="shared" si="182"/>
        <v>0</v>
      </c>
      <c r="L1294" s="16">
        <f t="shared" si="183"/>
        <v>0</v>
      </c>
      <c r="M1294" s="16">
        <f t="shared" si="184"/>
        <v>0</v>
      </c>
      <c r="N1294" s="236" t="str">
        <f t="shared" si="185"/>
        <v>0</v>
      </c>
      <c r="O1294" s="16">
        <f>'RAW MONTHLY'!K1294</f>
        <v>0</v>
      </c>
      <c r="P1294" s="16" t="str">
        <f t="shared" si="186"/>
        <v>1</v>
      </c>
      <c r="Q1294" s="241">
        <f>'RAW MONTHLY'!L1294</f>
        <v>0</v>
      </c>
      <c r="R1294" s="37"/>
      <c r="S1294" s="242">
        <f t="shared" si="187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0"/>
        <v/>
      </c>
      <c r="D1295" s="5">
        <f>'RAW MONTHLY'!E1295</f>
        <v>0</v>
      </c>
      <c r="E1295" s="5" t="b">
        <f t="shared" si="188"/>
        <v>0</v>
      </c>
      <c r="F1295" s="37"/>
      <c r="G1295" s="37"/>
      <c r="H1295" s="17">
        <f t="shared" si="181"/>
        <v>0</v>
      </c>
      <c r="I1295" s="7">
        <f>'RAW MONTHLY'!H1295</f>
        <v>0</v>
      </c>
      <c r="J1295" s="8">
        <f>'RAW MONTHLY'!I1295</f>
        <v>0</v>
      </c>
      <c r="K1295" s="235">
        <f t="shared" si="182"/>
        <v>0</v>
      </c>
      <c r="L1295" s="16">
        <f t="shared" si="183"/>
        <v>0</v>
      </c>
      <c r="M1295" s="16">
        <f t="shared" si="184"/>
        <v>0</v>
      </c>
      <c r="N1295" s="236" t="str">
        <f t="shared" si="185"/>
        <v>0</v>
      </c>
      <c r="O1295" s="16">
        <f>'RAW MONTHLY'!K1295</f>
        <v>0</v>
      </c>
      <c r="P1295" s="16" t="str">
        <f t="shared" si="186"/>
        <v>1</v>
      </c>
      <c r="Q1295" s="241">
        <f>'RAW MONTHLY'!L1295</f>
        <v>0</v>
      </c>
      <c r="R1295" s="37"/>
      <c r="S1295" s="242">
        <f t="shared" si="187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0"/>
        <v/>
      </c>
      <c r="D1296" s="5">
        <f>'RAW MONTHLY'!E1296</f>
        <v>0</v>
      </c>
      <c r="E1296" s="5" t="b">
        <f t="shared" si="188"/>
        <v>0</v>
      </c>
      <c r="F1296" s="37"/>
      <c r="G1296" s="37"/>
      <c r="H1296" s="17">
        <f t="shared" si="181"/>
        <v>0</v>
      </c>
      <c r="I1296" s="7">
        <f>'RAW MONTHLY'!H1296</f>
        <v>0</v>
      </c>
      <c r="J1296" s="8">
        <f>'RAW MONTHLY'!I1296</f>
        <v>0</v>
      </c>
      <c r="K1296" s="235">
        <f t="shared" si="182"/>
        <v>0</v>
      </c>
      <c r="L1296" s="16">
        <f t="shared" si="183"/>
        <v>0</v>
      </c>
      <c r="M1296" s="16">
        <f t="shared" si="184"/>
        <v>0</v>
      </c>
      <c r="N1296" s="236" t="str">
        <f t="shared" si="185"/>
        <v>0</v>
      </c>
      <c r="O1296" s="16">
        <f>'RAW MONTHLY'!K1296</f>
        <v>0</v>
      </c>
      <c r="P1296" s="16" t="str">
        <f t="shared" si="186"/>
        <v>1</v>
      </c>
      <c r="Q1296" s="241">
        <f>'RAW MONTHLY'!L1296</f>
        <v>0</v>
      </c>
      <c r="R1296" s="37"/>
      <c r="S1296" s="242">
        <f t="shared" si="187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0"/>
        <v/>
      </c>
      <c r="D1297" s="5">
        <f>'RAW MONTHLY'!E1297</f>
        <v>0</v>
      </c>
      <c r="E1297" s="5" t="b">
        <f t="shared" si="188"/>
        <v>0</v>
      </c>
      <c r="F1297" s="37"/>
      <c r="G1297" s="37"/>
      <c r="H1297" s="17">
        <f t="shared" si="181"/>
        <v>0</v>
      </c>
      <c r="I1297" s="7">
        <f>'RAW MONTHLY'!H1297</f>
        <v>0</v>
      </c>
      <c r="J1297" s="8">
        <f>'RAW MONTHLY'!I1297</f>
        <v>0</v>
      </c>
      <c r="K1297" s="235">
        <f t="shared" si="182"/>
        <v>0</v>
      </c>
      <c r="L1297" s="16">
        <f t="shared" si="183"/>
        <v>0</v>
      </c>
      <c r="M1297" s="16">
        <f t="shared" si="184"/>
        <v>0</v>
      </c>
      <c r="N1297" s="236" t="str">
        <f t="shared" si="185"/>
        <v>0</v>
      </c>
      <c r="O1297" s="16">
        <f>'RAW MONTHLY'!K1297</f>
        <v>0</v>
      </c>
      <c r="P1297" s="16" t="str">
        <f t="shared" si="186"/>
        <v>1</v>
      </c>
      <c r="Q1297" s="241">
        <f>'RAW MONTHLY'!L1297</f>
        <v>0</v>
      </c>
      <c r="R1297" s="37"/>
      <c r="S1297" s="242">
        <f t="shared" si="187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0"/>
        <v/>
      </c>
      <c r="D1298" s="5">
        <f>'RAW MONTHLY'!E1298</f>
        <v>0</v>
      </c>
      <c r="E1298" s="5" t="b">
        <f t="shared" si="188"/>
        <v>0</v>
      </c>
      <c r="F1298" s="37"/>
      <c r="G1298" s="37"/>
      <c r="H1298" s="17">
        <f t="shared" si="181"/>
        <v>0</v>
      </c>
      <c r="I1298" s="7">
        <f>'RAW MONTHLY'!H1298</f>
        <v>0</v>
      </c>
      <c r="J1298" s="8">
        <f>'RAW MONTHLY'!I1298</f>
        <v>0</v>
      </c>
      <c r="K1298" s="235">
        <f t="shared" si="182"/>
        <v>0</v>
      </c>
      <c r="L1298" s="16">
        <f t="shared" si="183"/>
        <v>0</v>
      </c>
      <c r="M1298" s="16">
        <f t="shared" si="184"/>
        <v>0</v>
      </c>
      <c r="N1298" s="236" t="str">
        <f t="shared" si="185"/>
        <v>0</v>
      </c>
      <c r="O1298" s="16">
        <f>'RAW MONTHLY'!K1298</f>
        <v>0</v>
      </c>
      <c r="P1298" s="16" t="str">
        <f t="shared" si="186"/>
        <v>1</v>
      </c>
      <c r="Q1298" s="241">
        <f>'RAW MONTHLY'!L1298</f>
        <v>0</v>
      </c>
      <c r="R1298" s="37"/>
      <c r="S1298" s="242">
        <f t="shared" si="187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0"/>
        <v/>
      </c>
      <c r="D1299" s="5">
        <f>'RAW MONTHLY'!E1299</f>
        <v>0</v>
      </c>
      <c r="E1299" s="5" t="b">
        <f t="shared" si="188"/>
        <v>0</v>
      </c>
      <c r="F1299" s="37"/>
      <c r="G1299" s="37"/>
      <c r="H1299" s="17">
        <f t="shared" si="181"/>
        <v>0</v>
      </c>
      <c r="I1299" s="7">
        <f>'RAW MONTHLY'!H1299</f>
        <v>0</v>
      </c>
      <c r="J1299" s="8">
        <f>'RAW MONTHLY'!I1299</f>
        <v>0</v>
      </c>
      <c r="K1299" s="235">
        <f t="shared" si="182"/>
        <v>0</v>
      </c>
      <c r="L1299" s="16">
        <f t="shared" si="183"/>
        <v>0</v>
      </c>
      <c r="M1299" s="16">
        <f t="shared" si="184"/>
        <v>0</v>
      </c>
      <c r="N1299" s="236" t="str">
        <f t="shared" si="185"/>
        <v>0</v>
      </c>
      <c r="O1299" s="16">
        <f>'RAW MONTHLY'!K1299</f>
        <v>0</v>
      </c>
      <c r="P1299" s="16" t="str">
        <f t="shared" si="186"/>
        <v>1</v>
      </c>
      <c r="Q1299" s="241">
        <f>'RAW MONTHLY'!L1299</f>
        <v>0</v>
      </c>
      <c r="R1299" s="37"/>
      <c r="S1299" s="242">
        <f t="shared" si="187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0"/>
        <v/>
      </c>
      <c r="D1300" s="5">
        <f>'RAW MONTHLY'!E1300</f>
        <v>0</v>
      </c>
      <c r="E1300" s="5" t="b">
        <f t="shared" si="188"/>
        <v>0</v>
      </c>
      <c r="F1300" s="37"/>
      <c r="G1300" s="37"/>
      <c r="H1300" s="17">
        <f t="shared" si="181"/>
        <v>0</v>
      </c>
      <c r="I1300" s="7">
        <f>'RAW MONTHLY'!H1300</f>
        <v>0</v>
      </c>
      <c r="J1300" s="8">
        <f>'RAW MONTHLY'!I1300</f>
        <v>0</v>
      </c>
      <c r="K1300" s="235">
        <f t="shared" si="182"/>
        <v>0</v>
      </c>
      <c r="L1300" s="16">
        <f t="shared" si="183"/>
        <v>0</v>
      </c>
      <c r="M1300" s="16">
        <f t="shared" si="184"/>
        <v>0</v>
      </c>
      <c r="N1300" s="236" t="str">
        <f t="shared" si="185"/>
        <v>0</v>
      </c>
      <c r="O1300" s="16">
        <f>'RAW MONTHLY'!K1300</f>
        <v>0</v>
      </c>
      <c r="P1300" s="16" t="str">
        <f t="shared" si="186"/>
        <v>1</v>
      </c>
      <c r="Q1300" s="241">
        <f>'RAW MONTHLY'!L1300</f>
        <v>0</v>
      </c>
      <c r="R1300" s="37"/>
      <c r="S1300" s="242">
        <f t="shared" si="187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0"/>
        <v/>
      </c>
      <c r="D1301" s="5">
        <f>'RAW MONTHLY'!E1301</f>
        <v>0</v>
      </c>
      <c r="E1301" s="5" t="b">
        <f t="shared" si="188"/>
        <v>0</v>
      </c>
      <c r="F1301" s="37"/>
      <c r="G1301" s="37"/>
      <c r="H1301" s="17">
        <f t="shared" si="181"/>
        <v>0</v>
      </c>
      <c r="I1301" s="7">
        <f>'RAW MONTHLY'!H1301</f>
        <v>0</v>
      </c>
      <c r="J1301" s="8">
        <f>'RAW MONTHLY'!I1301</f>
        <v>0</v>
      </c>
      <c r="K1301" s="235">
        <f t="shared" si="182"/>
        <v>0</v>
      </c>
      <c r="L1301" s="16">
        <f t="shared" si="183"/>
        <v>0</v>
      </c>
      <c r="M1301" s="16">
        <f t="shared" si="184"/>
        <v>0</v>
      </c>
      <c r="N1301" s="236" t="str">
        <f t="shared" si="185"/>
        <v>0</v>
      </c>
      <c r="O1301" s="16">
        <f>'RAW MONTHLY'!K1301</f>
        <v>0</v>
      </c>
      <c r="P1301" s="16" t="str">
        <f t="shared" si="186"/>
        <v>1</v>
      </c>
      <c r="Q1301" s="241">
        <f>'RAW MONTHLY'!L1301</f>
        <v>0</v>
      </c>
      <c r="R1301" s="37"/>
      <c r="S1301" s="242">
        <f t="shared" si="187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0"/>
        <v/>
      </c>
      <c r="D1302" s="5">
        <f>'RAW MONTHLY'!E1302</f>
        <v>0</v>
      </c>
      <c r="E1302" s="5" t="b">
        <f t="shared" si="188"/>
        <v>0</v>
      </c>
      <c r="F1302" s="37"/>
      <c r="G1302" s="37"/>
      <c r="H1302" s="17">
        <f t="shared" si="181"/>
        <v>0</v>
      </c>
      <c r="I1302" s="7">
        <f>'RAW MONTHLY'!H1302</f>
        <v>0</v>
      </c>
      <c r="J1302" s="8">
        <f>'RAW MONTHLY'!I1302</f>
        <v>0</v>
      </c>
      <c r="K1302" s="235">
        <f t="shared" si="182"/>
        <v>0</v>
      </c>
      <c r="L1302" s="16">
        <f t="shared" si="183"/>
        <v>0</v>
      </c>
      <c r="M1302" s="16">
        <f t="shared" si="184"/>
        <v>0</v>
      </c>
      <c r="N1302" s="236" t="str">
        <f t="shared" si="185"/>
        <v>0</v>
      </c>
      <c r="O1302" s="16">
        <f>'RAW MONTHLY'!K1302</f>
        <v>0</v>
      </c>
      <c r="P1302" s="16" t="str">
        <f t="shared" si="186"/>
        <v>1</v>
      </c>
      <c r="Q1302" s="241">
        <f>'RAW MONTHLY'!L1302</f>
        <v>0</v>
      </c>
      <c r="R1302" s="37"/>
      <c r="S1302" s="242">
        <f t="shared" si="187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0"/>
        <v/>
      </c>
      <c r="D1303" s="5">
        <f>'RAW MONTHLY'!E1303</f>
        <v>0</v>
      </c>
      <c r="E1303" s="5" t="b">
        <f t="shared" si="188"/>
        <v>0</v>
      </c>
      <c r="F1303" s="37"/>
      <c r="G1303" s="37"/>
      <c r="H1303" s="17">
        <f t="shared" si="181"/>
        <v>0</v>
      </c>
      <c r="I1303" s="7">
        <f>'RAW MONTHLY'!H1303</f>
        <v>0</v>
      </c>
      <c r="J1303" s="8">
        <f>'RAW MONTHLY'!I1303</f>
        <v>0</v>
      </c>
      <c r="K1303" s="235">
        <f t="shared" si="182"/>
        <v>0</v>
      </c>
      <c r="L1303" s="16">
        <f t="shared" si="183"/>
        <v>0</v>
      </c>
      <c r="M1303" s="16">
        <f t="shared" si="184"/>
        <v>0</v>
      </c>
      <c r="N1303" s="236" t="str">
        <f t="shared" si="185"/>
        <v>0</v>
      </c>
      <c r="O1303" s="16">
        <f>'RAW MONTHLY'!K1303</f>
        <v>0</v>
      </c>
      <c r="P1303" s="16" t="str">
        <f t="shared" si="186"/>
        <v>1</v>
      </c>
      <c r="Q1303" s="241">
        <f>'RAW MONTHLY'!L1303</f>
        <v>0</v>
      </c>
      <c r="R1303" s="37"/>
      <c r="S1303" s="242">
        <f t="shared" si="187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0"/>
        <v/>
      </c>
      <c r="D1304" s="5">
        <f>'RAW MONTHLY'!E1304</f>
        <v>0</v>
      </c>
      <c r="E1304" s="5" t="b">
        <f t="shared" si="188"/>
        <v>0</v>
      </c>
      <c r="F1304" s="37"/>
      <c r="G1304" s="37"/>
      <c r="H1304" s="17">
        <f t="shared" si="181"/>
        <v>0</v>
      </c>
      <c r="I1304" s="7">
        <f>'RAW MONTHLY'!H1304</f>
        <v>0</v>
      </c>
      <c r="J1304" s="8">
        <f>'RAW MONTHLY'!I1304</f>
        <v>0</v>
      </c>
      <c r="K1304" s="235">
        <f t="shared" si="182"/>
        <v>0</v>
      </c>
      <c r="L1304" s="16">
        <f t="shared" si="183"/>
        <v>0</v>
      </c>
      <c r="M1304" s="16">
        <f t="shared" si="184"/>
        <v>0</v>
      </c>
      <c r="N1304" s="236" t="str">
        <f t="shared" si="185"/>
        <v>0</v>
      </c>
      <c r="O1304" s="16">
        <f>'RAW MONTHLY'!K1304</f>
        <v>0</v>
      </c>
      <c r="P1304" s="16" t="str">
        <f t="shared" si="186"/>
        <v>1</v>
      </c>
      <c r="Q1304" s="241">
        <f>'RAW MONTHLY'!L1304</f>
        <v>0</v>
      </c>
      <c r="R1304" s="37"/>
      <c r="S1304" s="242">
        <f t="shared" si="187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0"/>
        <v/>
      </c>
      <c r="D1305" s="5">
        <f>'RAW MONTHLY'!E1305</f>
        <v>0</v>
      </c>
      <c r="E1305" s="5" t="b">
        <f t="shared" si="188"/>
        <v>0</v>
      </c>
      <c r="F1305" s="37"/>
      <c r="G1305" s="37"/>
      <c r="H1305" s="17">
        <f t="shared" si="181"/>
        <v>0</v>
      </c>
      <c r="I1305" s="7">
        <f>'RAW MONTHLY'!H1305</f>
        <v>0</v>
      </c>
      <c r="J1305" s="8">
        <f>'RAW MONTHLY'!I1305</f>
        <v>0</v>
      </c>
      <c r="K1305" s="235">
        <f t="shared" si="182"/>
        <v>0</v>
      </c>
      <c r="L1305" s="16">
        <f t="shared" si="183"/>
        <v>0</v>
      </c>
      <c r="M1305" s="16">
        <f t="shared" si="184"/>
        <v>0</v>
      </c>
      <c r="N1305" s="236" t="str">
        <f t="shared" si="185"/>
        <v>0</v>
      </c>
      <c r="O1305" s="16">
        <f>'RAW MONTHLY'!K1305</f>
        <v>0</v>
      </c>
      <c r="P1305" s="16" t="str">
        <f t="shared" si="186"/>
        <v>1</v>
      </c>
      <c r="Q1305" s="241">
        <f>'RAW MONTHLY'!L1305</f>
        <v>0</v>
      </c>
      <c r="R1305" s="37"/>
      <c r="S1305" s="242">
        <f t="shared" si="187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0"/>
        <v/>
      </c>
      <c r="D1306" s="5">
        <f>'RAW MONTHLY'!E1306</f>
        <v>0</v>
      </c>
      <c r="E1306" s="5" t="b">
        <f t="shared" si="188"/>
        <v>0</v>
      </c>
      <c r="F1306" s="37"/>
      <c r="G1306" s="37"/>
      <c r="H1306" s="17">
        <f t="shared" si="181"/>
        <v>0</v>
      </c>
      <c r="I1306" s="7">
        <f>'RAW MONTHLY'!H1306</f>
        <v>0</v>
      </c>
      <c r="J1306" s="8">
        <f>'RAW MONTHLY'!I1306</f>
        <v>0</v>
      </c>
      <c r="K1306" s="235">
        <f t="shared" si="182"/>
        <v>0</v>
      </c>
      <c r="L1306" s="16">
        <f t="shared" si="183"/>
        <v>0</v>
      </c>
      <c r="M1306" s="16">
        <f t="shared" si="184"/>
        <v>0</v>
      </c>
      <c r="N1306" s="236" t="str">
        <f t="shared" si="185"/>
        <v>0</v>
      </c>
      <c r="O1306" s="16">
        <f>'RAW MONTHLY'!K1306</f>
        <v>0</v>
      </c>
      <c r="P1306" s="16" t="str">
        <f t="shared" si="186"/>
        <v>1</v>
      </c>
      <c r="Q1306" s="241">
        <f>'RAW MONTHLY'!L1306</f>
        <v>0</v>
      </c>
      <c r="R1306" s="37"/>
      <c r="S1306" s="242">
        <f t="shared" si="187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0"/>
        <v/>
      </c>
      <c r="D1307" s="5">
        <f>'RAW MONTHLY'!E1307</f>
        <v>0</v>
      </c>
      <c r="E1307" s="5" t="b">
        <f t="shared" si="188"/>
        <v>0</v>
      </c>
      <c r="F1307" s="37"/>
      <c r="G1307" s="37"/>
      <c r="H1307" s="17">
        <f t="shared" si="181"/>
        <v>0</v>
      </c>
      <c r="I1307" s="7">
        <f>'RAW MONTHLY'!H1307</f>
        <v>0</v>
      </c>
      <c r="J1307" s="8">
        <f>'RAW MONTHLY'!I1307</f>
        <v>0</v>
      </c>
      <c r="K1307" s="235">
        <f t="shared" si="182"/>
        <v>0</v>
      </c>
      <c r="L1307" s="16">
        <f t="shared" si="183"/>
        <v>0</v>
      </c>
      <c r="M1307" s="16">
        <f t="shared" si="184"/>
        <v>0</v>
      </c>
      <c r="N1307" s="236" t="str">
        <f t="shared" si="185"/>
        <v>0</v>
      </c>
      <c r="O1307" s="16">
        <f>'RAW MONTHLY'!K1307</f>
        <v>0</v>
      </c>
      <c r="P1307" s="16" t="str">
        <f t="shared" si="186"/>
        <v>1</v>
      </c>
      <c r="Q1307" s="241">
        <f>'RAW MONTHLY'!L1307</f>
        <v>0</v>
      </c>
      <c r="R1307" s="37"/>
      <c r="S1307" s="242">
        <f t="shared" si="187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0"/>
        <v/>
      </c>
      <c r="D1308" s="5">
        <f>'RAW MONTHLY'!E1308</f>
        <v>0</v>
      </c>
      <c r="E1308" s="5" t="b">
        <f t="shared" si="188"/>
        <v>0</v>
      </c>
      <c r="F1308" s="37"/>
      <c r="G1308" s="37"/>
      <c r="H1308" s="17">
        <f t="shared" si="181"/>
        <v>0</v>
      </c>
      <c r="I1308" s="7">
        <f>'RAW MONTHLY'!H1308</f>
        <v>0</v>
      </c>
      <c r="J1308" s="8">
        <f>'RAW MONTHLY'!I1308</f>
        <v>0</v>
      </c>
      <c r="K1308" s="235">
        <f t="shared" si="182"/>
        <v>0</v>
      </c>
      <c r="L1308" s="16">
        <f t="shared" si="183"/>
        <v>0</v>
      </c>
      <c r="M1308" s="16">
        <f t="shared" si="184"/>
        <v>0</v>
      </c>
      <c r="N1308" s="236" t="str">
        <f t="shared" si="185"/>
        <v>0</v>
      </c>
      <c r="O1308" s="16">
        <f>'RAW MONTHLY'!K1308</f>
        <v>0</v>
      </c>
      <c r="P1308" s="16" t="str">
        <f t="shared" si="186"/>
        <v>1</v>
      </c>
      <c r="Q1308" s="241">
        <f>'RAW MONTHLY'!L1308</f>
        <v>0</v>
      </c>
      <c r="R1308" s="37"/>
      <c r="S1308" s="242">
        <f t="shared" si="187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0"/>
        <v/>
      </c>
      <c r="D1309" s="5">
        <f>'RAW MONTHLY'!E1309</f>
        <v>0</v>
      </c>
      <c r="E1309" s="5" t="b">
        <f t="shared" si="188"/>
        <v>0</v>
      </c>
      <c r="F1309" s="37"/>
      <c r="G1309" s="37"/>
      <c r="H1309" s="17">
        <f t="shared" si="181"/>
        <v>0</v>
      </c>
      <c r="I1309" s="7">
        <f>'RAW MONTHLY'!H1309</f>
        <v>0</v>
      </c>
      <c r="J1309" s="8">
        <f>'RAW MONTHLY'!I1309</f>
        <v>0</v>
      </c>
      <c r="K1309" s="235">
        <f t="shared" si="182"/>
        <v>0</v>
      </c>
      <c r="L1309" s="16">
        <f t="shared" si="183"/>
        <v>0</v>
      </c>
      <c r="M1309" s="16">
        <f t="shared" si="184"/>
        <v>0</v>
      </c>
      <c r="N1309" s="236" t="str">
        <f t="shared" si="185"/>
        <v>0</v>
      </c>
      <c r="O1309" s="16">
        <f>'RAW MONTHLY'!K1309</f>
        <v>0</v>
      </c>
      <c r="P1309" s="16" t="str">
        <f t="shared" si="186"/>
        <v>1</v>
      </c>
      <c r="Q1309" s="241">
        <f>'RAW MONTHLY'!L1309</f>
        <v>0</v>
      </c>
      <c r="R1309" s="37"/>
      <c r="S1309" s="242">
        <f t="shared" si="187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0"/>
        <v/>
      </c>
      <c r="D1310" s="5">
        <f>'RAW MONTHLY'!E1310</f>
        <v>0</v>
      </c>
      <c r="E1310" s="5" t="b">
        <f t="shared" si="188"/>
        <v>0</v>
      </c>
      <c r="F1310" s="37"/>
      <c r="G1310" s="37"/>
      <c r="H1310" s="17">
        <f t="shared" si="181"/>
        <v>0</v>
      </c>
      <c r="I1310" s="7">
        <f>'RAW MONTHLY'!H1310</f>
        <v>0</v>
      </c>
      <c r="J1310" s="8">
        <f>'RAW MONTHLY'!I1310</f>
        <v>0</v>
      </c>
      <c r="K1310" s="235">
        <f t="shared" si="182"/>
        <v>0</v>
      </c>
      <c r="L1310" s="16">
        <f t="shared" si="183"/>
        <v>0</v>
      </c>
      <c r="M1310" s="16">
        <f t="shared" si="184"/>
        <v>0</v>
      </c>
      <c r="N1310" s="236" t="str">
        <f t="shared" si="185"/>
        <v>0</v>
      </c>
      <c r="O1310" s="16">
        <f>'RAW MONTHLY'!K1310</f>
        <v>0</v>
      </c>
      <c r="P1310" s="16" t="str">
        <f t="shared" si="186"/>
        <v>1</v>
      </c>
      <c r="Q1310" s="241">
        <f>'RAW MONTHLY'!L1310</f>
        <v>0</v>
      </c>
      <c r="R1310" s="37"/>
      <c r="S1310" s="242">
        <f t="shared" si="187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0"/>
        <v/>
      </c>
      <c r="D1311" s="5">
        <f>'RAW MONTHLY'!E1311</f>
        <v>0</v>
      </c>
      <c r="E1311" s="5" t="b">
        <f t="shared" si="188"/>
        <v>0</v>
      </c>
      <c r="F1311" s="37"/>
      <c r="G1311" s="37"/>
      <c r="H1311" s="17">
        <f t="shared" si="181"/>
        <v>0</v>
      </c>
      <c r="I1311" s="7">
        <f>'RAW MONTHLY'!H1311</f>
        <v>0</v>
      </c>
      <c r="J1311" s="8">
        <f>'RAW MONTHLY'!I1311</f>
        <v>0</v>
      </c>
      <c r="K1311" s="235">
        <f t="shared" si="182"/>
        <v>0</v>
      </c>
      <c r="L1311" s="16">
        <f t="shared" si="183"/>
        <v>0</v>
      </c>
      <c r="M1311" s="16">
        <f t="shared" si="184"/>
        <v>0</v>
      </c>
      <c r="N1311" s="236" t="str">
        <f t="shared" si="185"/>
        <v>0</v>
      </c>
      <c r="O1311" s="16">
        <f>'RAW MONTHLY'!K1311</f>
        <v>0</v>
      </c>
      <c r="P1311" s="16" t="str">
        <f t="shared" si="186"/>
        <v>1</v>
      </c>
      <c r="Q1311" s="241">
        <f>'RAW MONTHLY'!L1311</f>
        <v>0</v>
      </c>
      <c r="R1311" s="37"/>
      <c r="S1311" s="242">
        <f t="shared" si="187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0"/>
        <v/>
      </c>
      <c r="D1312" s="5">
        <f>'RAW MONTHLY'!E1312</f>
        <v>0</v>
      </c>
      <c r="E1312" s="5" t="b">
        <f t="shared" si="188"/>
        <v>0</v>
      </c>
      <c r="F1312" s="37"/>
      <c r="G1312" s="37"/>
      <c r="H1312" s="17">
        <f t="shared" si="181"/>
        <v>0</v>
      </c>
      <c r="I1312" s="7">
        <f>'RAW MONTHLY'!H1312</f>
        <v>0</v>
      </c>
      <c r="J1312" s="8">
        <f>'RAW MONTHLY'!I1312</f>
        <v>0</v>
      </c>
      <c r="K1312" s="235">
        <f t="shared" si="182"/>
        <v>0</v>
      </c>
      <c r="L1312" s="16">
        <f t="shared" si="183"/>
        <v>0</v>
      </c>
      <c r="M1312" s="16">
        <f t="shared" si="184"/>
        <v>0</v>
      </c>
      <c r="N1312" s="236" t="str">
        <f t="shared" si="185"/>
        <v>0</v>
      </c>
      <c r="O1312" s="16">
        <f>'RAW MONTHLY'!K1312</f>
        <v>0</v>
      </c>
      <c r="P1312" s="16" t="str">
        <f t="shared" si="186"/>
        <v>1</v>
      </c>
      <c r="Q1312" s="241">
        <f>'RAW MONTHLY'!L1312</f>
        <v>0</v>
      </c>
      <c r="R1312" s="37"/>
      <c r="S1312" s="242">
        <f t="shared" si="187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0"/>
        <v/>
      </c>
      <c r="D1313" s="5">
        <f>'RAW MONTHLY'!E1313</f>
        <v>0</v>
      </c>
      <c r="E1313" s="5" t="b">
        <f t="shared" si="188"/>
        <v>0</v>
      </c>
      <c r="F1313" s="37"/>
      <c r="G1313" s="37"/>
      <c r="H1313" s="17">
        <f t="shared" si="181"/>
        <v>0</v>
      </c>
      <c r="I1313" s="7">
        <f>'RAW MONTHLY'!H1313</f>
        <v>0</v>
      </c>
      <c r="J1313" s="8">
        <f>'RAW MONTHLY'!I1313</f>
        <v>0</v>
      </c>
      <c r="K1313" s="235">
        <f t="shared" si="182"/>
        <v>0</v>
      </c>
      <c r="L1313" s="16">
        <f t="shared" si="183"/>
        <v>0</v>
      </c>
      <c r="M1313" s="16">
        <f t="shared" si="184"/>
        <v>0</v>
      </c>
      <c r="N1313" s="236" t="str">
        <f t="shared" si="185"/>
        <v>0</v>
      </c>
      <c r="O1313" s="16">
        <f>'RAW MONTHLY'!K1313</f>
        <v>0</v>
      </c>
      <c r="P1313" s="16" t="str">
        <f t="shared" si="186"/>
        <v>1</v>
      </c>
      <c r="Q1313" s="241">
        <f>'RAW MONTHLY'!L1313</f>
        <v>0</v>
      </c>
      <c r="R1313" s="37"/>
      <c r="S1313" s="242">
        <f t="shared" si="187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0"/>
        <v/>
      </c>
      <c r="D1314" s="5">
        <f>'RAW MONTHLY'!E1314</f>
        <v>0</v>
      </c>
      <c r="E1314" s="5" t="b">
        <f t="shared" si="188"/>
        <v>0</v>
      </c>
      <c r="F1314" s="37"/>
      <c r="G1314" s="37"/>
      <c r="H1314" s="17">
        <f t="shared" si="181"/>
        <v>0</v>
      </c>
      <c r="I1314" s="7">
        <f>'RAW MONTHLY'!H1314</f>
        <v>0</v>
      </c>
      <c r="J1314" s="8">
        <f>'RAW MONTHLY'!I1314</f>
        <v>0</v>
      </c>
      <c r="K1314" s="235">
        <f t="shared" si="182"/>
        <v>0</v>
      </c>
      <c r="L1314" s="16">
        <f t="shared" si="183"/>
        <v>0</v>
      </c>
      <c r="M1314" s="16">
        <f t="shared" si="184"/>
        <v>0</v>
      </c>
      <c r="N1314" s="236" t="str">
        <f t="shared" si="185"/>
        <v>0</v>
      </c>
      <c r="O1314" s="16">
        <f>'RAW MONTHLY'!K1314</f>
        <v>0</v>
      </c>
      <c r="P1314" s="16" t="str">
        <f t="shared" si="186"/>
        <v>1</v>
      </c>
      <c r="Q1314" s="241">
        <f>'RAW MONTHLY'!L1314</f>
        <v>0</v>
      </c>
      <c r="R1314" s="37"/>
      <c r="S1314" s="242">
        <f t="shared" si="187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0"/>
        <v/>
      </c>
      <c r="D1315" s="5">
        <f>'RAW MONTHLY'!E1315</f>
        <v>0</v>
      </c>
      <c r="E1315" s="5" t="b">
        <f t="shared" si="188"/>
        <v>0</v>
      </c>
      <c r="F1315" s="37"/>
      <c r="G1315" s="37"/>
      <c r="H1315" s="17">
        <f t="shared" si="181"/>
        <v>0</v>
      </c>
      <c r="I1315" s="7">
        <f>'RAW MONTHLY'!H1315</f>
        <v>0</v>
      </c>
      <c r="J1315" s="8">
        <f>'RAW MONTHLY'!I1315</f>
        <v>0</v>
      </c>
      <c r="K1315" s="235">
        <f t="shared" si="182"/>
        <v>0</v>
      </c>
      <c r="L1315" s="16">
        <f t="shared" si="183"/>
        <v>0</v>
      </c>
      <c r="M1315" s="16">
        <f t="shared" si="184"/>
        <v>0</v>
      </c>
      <c r="N1315" s="236" t="str">
        <f t="shared" si="185"/>
        <v>0</v>
      </c>
      <c r="O1315" s="16">
        <f>'RAW MONTHLY'!K1315</f>
        <v>0</v>
      </c>
      <c r="P1315" s="16" t="str">
        <f t="shared" si="186"/>
        <v>1</v>
      </c>
      <c r="Q1315" s="241">
        <f>'RAW MONTHLY'!L1315</f>
        <v>0</v>
      </c>
      <c r="R1315" s="37"/>
      <c r="S1315" s="242">
        <f t="shared" si="187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0"/>
        <v/>
      </c>
      <c r="D1316" s="5">
        <f>'RAW MONTHLY'!E1316</f>
        <v>0</v>
      </c>
      <c r="E1316" s="5" t="b">
        <f t="shared" si="188"/>
        <v>0</v>
      </c>
      <c r="F1316" s="37"/>
      <c r="G1316" s="37"/>
      <c r="H1316" s="17">
        <f t="shared" si="181"/>
        <v>0</v>
      </c>
      <c r="I1316" s="7">
        <f>'RAW MONTHLY'!H1316</f>
        <v>0</v>
      </c>
      <c r="J1316" s="8">
        <f>'RAW MONTHLY'!I1316</f>
        <v>0</v>
      </c>
      <c r="K1316" s="235">
        <f t="shared" si="182"/>
        <v>0</v>
      </c>
      <c r="L1316" s="16">
        <f t="shared" si="183"/>
        <v>0</v>
      </c>
      <c r="M1316" s="16">
        <f t="shared" si="184"/>
        <v>0</v>
      </c>
      <c r="N1316" s="236" t="str">
        <f t="shared" si="185"/>
        <v>0</v>
      </c>
      <c r="O1316" s="16">
        <f>'RAW MONTHLY'!K1316</f>
        <v>0</v>
      </c>
      <c r="P1316" s="16" t="str">
        <f t="shared" si="186"/>
        <v>1</v>
      </c>
      <c r="Q1316" s="241">
        <f>'RAW MONTHLY'!L1316</f>
        <v>0</v>
      </c>
      <c r="R1316" s="37"/>
      <c r="S1316" s="242">
        <f t="shared" si="187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0"/>
        <v/>
      </c>
      <c r="D1317" s="5">
        <f>'RAW MONTHLY'!E1317</f>
        <v>0</v>
      </c>
      <c r="E1317" s="5" t="b">
        <f t="shared" si="188"/>
        <v>0</v>
      </c>
      <c r="F1317" s="37"/>
      <c r="G1317" s="37"/>
      <c r="H1317" s="17">
        <f t="shared" si="181"/>
        <v>0</v>
      </c>
      <c r="I1317" s="7">
        <f>'RAW MONTHLY'!H1317</f>
        <v>0</v>
      </c>
      <c r="J1317" s="8">
        <f>'RAW MONTHLY'!I1317</f>
        <v>0</v>
      </c>
      <c r="K1317" s="235">
        <f t="shared" si="182"/>
        <v>0</v>
      </c>
      <c r="L1317" s="16">
        <f t="shared" si="183"/>
        <v>0</v>
      </c>
      <c r="M1317" s="16">
        <f t="shared" si="184"/>
        <v>0</v>
      </c>
      <c r="N1317" s="236" t="str">
        <f t="shared" si="185"/>
        <v>0</v>
      </c>
      <c r="O1317" s="16">
        <f>'RAW MONTHLY'!K1317</f>
        <v>0</v>
      </c>
      <c r="P1317" s="16" t="str">
        <f t="shared" si="186"/>
        <v>1</v>
      </c>
      <c r="Q1317" s="241">
        <f>'RAW MONTHLY'!L1317</f>
        <v>0</v>
      </c>
      <c r="R1317" s="37"/>
      <c r="S1317" s="242">
        <f t="shared" si="187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0"/>
        <v/>
      </c>
      <c r="D1318" s="5">
        <f>'RAW MONTHLY'!E1318</f>
        <v>0</v>
      </c>
      <c r="E1318" s="5" t="b">
        <f t="shared" si="188"/>
        <v>0</v>
      </c>
      <c r="F1318" s="37"/>
      <c r="G1318" s="37"/>
      <c r="H1318" s="17">
        <f t="shared" si="181"/>
        <v>0</v>
      </c>
      <c r="I1318" s="7">
        <f>'RAW MONTHLY'!H1318</f>
        <v>0</v>
      </c>
      <c r="J1318" s="8">
        <f>'RAW MONTHLY'!I1318</f>
        <v>0</v>
      </c>
      <c r="K1318" s="235">
        <f t="shared" si="182"/>
        <v>0</v>
      </c>
      <c r="L1318" s="16">
        <f t="shared" si="183"/>
        <v>0</v>
      </c>
      <c r="M1318" s="16">
        <f t="shared" si="184"/>
        <v>0</v>
      </c>
      <c r="N1318" s="236" t="str">
        <f t="shared" si="185"/>
        <v>0</v>
      </c>
      <c r="O1318" s="16">
        <f>'RAW MONTHLY'!K1318</f>
        <v>0</v>
      </c>
      <c r="P1318" s="16" t="str">
        <f t="shared" si="186"/>
        <v>1</v>
      </c>
      <c r="Q1318" s="241">
        <f>'RAW MONTHLY'!L1318</f>
        <v>0</v>
      </c>
      <c r="R1318" s="37"/>
      <c r="S1318" s="242">
        <f t="shared" si="187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0"/>
        <v/>
      </c>
      <c r="D1319" s="5">
        <f>'RAW MONTHLY'!E1319</f>
        <v>0</v>
      </c>
      <c r="E1319" s="5" t="b">
        <f t="shared" si="188"/>
        <v>0</v>
      </c>
      <c r="F1319" s="37"/>
      <c r="G1319" s="37"/>
      <c r="H1319" s="17">
        <f t="shared" si="181"/>
        <v>0</v>
      </c>
      <c r="I1319" s="7">
        <f>'RAW MONTHLY'!H1319</f>
        <v>0</v>
      </c>
      <c r="J1319" s="8">
        <f>'RAW MONTHLY'!I1319</f>
        <v>0</v>
      </c>
      <c r="K1319" s="235">
        <f t="shared" si="182"/>
        <v>0</v>
      </c>
      <c r="L1319" s="16">
        <f t="shared" si="183"/>
        <v>0</v>
      </c>
      <c r="M1319" s="16">
        <f t="shared" si="184"/>
        <v>0</v>
      </c>
      <c r="N1319" s="236" t="str">
        <f t="shared" si="185"/>
        <v>0</v>
      </c>
      <c r="O1319" s="16">
        <f>'RAW MONTHLY'!K1319</f>
        <v>0</v>
      </c>
      <c r="P1319" s="16" t="str">
        <f t="shared" si="186"/>
        <v>1</v>
      </c>
      <c r="Q1319" s="241">
        <f>'RAW MONTHLY'!L1319</f>
        <v>0</v>
      </c>
      <c r="R1319" s="37"/>
      <c r="S1319" s="242">
        <f t="shared" si="187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0"/>
        <v/>
      </c>
      <c r="D1320" s="5">
        <f>'RAW MONTHLY'!E1320</f>
        <v>0</v>
      </c>
      <c r="E1320" s="5" t="b">
        <f t="shared" si="188"/>
        <v>0</v>
      </c>
      <c r="F1320" s="37"/>
      <c r="G1320" s="37"/>
      <c r="H1320" s="17">
        <f t="shared" si="181"/>
        <v>0</v>
      </c>
      <c r="I1320" s="7">
        <f>'RAW MONTHLY'!H1320</f>
        <v>0</v>
      </c>
      <c r="J1320" s="8">
        <f>'RAW MONTHLY'!I1320</f>
        <v>0</v>
      </c>
      <c r="K1320" s="235">
        <f t="shared" si="182"/>
        <v>0</v>
      </c>
      <c r="L1320" s="16">
        <f t="shared" si="183"/>
        <v>0</v>
      </c>
      <c r="M1320" s="16">
        <f t="shared" si="184"/>
        <v>0</v>
      </c>
      <c r="N1320" s="236" t="str">
        <f t="shared" si="185"/>
        <v>0</v>
      </c>
      <c r="O1320" s="16">
        <f>'RAW MONTHLY'!K1320</f>
        <v>0</v>
      </c>
      <c r="P1320" s="16" t="str">
        <f t="shared" si="186"/>
        <v>1</v>
      </c>
      <c r="Q1320" s="241">
        <f>'RAW MONTHLY'!L1320</f>
        <v>0</v>
      </c>
      <c r="R1320" s="37"/>
      <c r="S1320" s="242">
        <f t="shared" si="187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0"/>
        <v/>
      </c>
      <c r="D1321" s="5">
        <f>'RAW MONTHLY'!E1321</f>
        <v>0</v>
      </c>
      <c r="E1321" s="5" t="b">
        <f t="shared" si="188"/>
        <v>0</v>
      </c>
      <c r="F1321" s="37"/>
      <c r="G1321" s="37"/>
      <c r="H1321" s="17">
        <f t="shared" si="181"/>
        <v>0</v>
      </c>
      <c r="I1321" s="7">
        <f>'RAW MONTHLY'!H1321</f>
        <v>0</v>
      </c>
      <c r="J1321" s="8">
        <f>'RAW MONTHLY'!I1321</f>
        <v>0</v>
      </c>
      <c r="K1321" s="235">
        <f t="shared" si="182"/>
        <v>0</v>
      </c>
      <c r="L1321" s="16">
        <f t="shared" si="183"/>
        <v>0</v>
      </c>
      <c r="M1321" s="16">
        <f t="shared" si="184"/>
        <v>0</v>
      </c>
      <c r="N1321" s="236" t="str">
        <f t="shared" si="185"/>
        <v>0</v>
      </c>
      <c r="O1321" s="16">
        <f>'RAW MONTHLY'!K1321</f>
        <v>0</v>
      </c>
      <c r="P1321" s="16" t="str">
        <f t="shared" si="186"/>
        <v>1</v>
      </c>
      <c r="Q1321" s="241">
        <f>'RAW MONTHLY'!L1321</f>
        <v>0</v>
      </c>
      <c r="R1321" s="37"/>
      <c r="S1321" s="242">
        <f t="shared" si="187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0"/>
        <v/>
      </c>
      <c r="D1322" s="5">
        <f>'RAW MONTHLY'!E1322</f>
        <v>0</v>
      </c>
      <c r="E1322" s="5" t="b">
        <f t="shared" si="188"/>
        <v>0</v>
      </c>
      <c r="F1322" s="37"/>
      <c r="G1322" s="37"/>
      <c r="H1322" s="17">
        <f t="shared" si="181"/>
        <v>0</v>
      </c>
      <c r="I1322" s="7">
        <f>'RAW MONTHLY'!H1322</f>
        <v>0</v>
      </c>
      <c r="J1322" s="8">
        <f>'RAW MONTHLY'!I1322</f>
        <v>0</v>
      </c>
      <c r="K1322" s="235">
        <f t="shared" si="182"/>
        <v>0</v>
      </c>
      <c r="L1322" s="16">
        <f t="shared" si="183"/>
        <v>0</v>
      </c>
      <c r="M1322" s="16">
        <f t="shared" si="184"/>
        <v>0</v>
      </c>
      <c r="N1322" s="236" t="str">
        <f t="shared" si="185"/>
        <v>0</v>
      </c>
      <c r="O1322" s="16">
        <f>'RAW MONTHLY'!K1322</f>
        <v>0</v>
      </c>
      <c r="P1322" s="16" t="str">
        <f t="shared" si="186"/>
        <v>1</v>
      </c>
      <c r="Q1322" s="241">
        <f>'RAW MONTHLY'!L1322</f>
        <v>0</v>
      </c>
      <c r="R1322" s="37"/>
      <c r="S1322" s="242">
        <f t="shared" si="187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0"/>
        <v/>
      </c>
      <c r="D1323" s="5">
        <f>'RAW MONTHLY'!E1323</f>
        <v>0</v>
      </c>
      <c r="E1323" s="5" t="b">
        <f t="shared" si="188"/>
        <v>0</v>
      </c>
      <c r="F1323" s="37"/>
      <c r="G1323" s="37"/>
      <c r="H1323" s="17">
        <f t="shared" si="181"/>
        <v>0</v>
      </c>
      <c r="I1323" s="7">
        <f>'RAW MONTHLY'!H1323</f>
        <v>0</v>
      </c>
      <c r="J1323" s="8">
        <f>'RAW MONTHLY'!I1323</f>
        <v>0</v>
      </c>
      <c r="K1323" s="235">
        <f t="shared" si="182"/>
        <v>0</v>
      </c>
      <c r="L1323" s="16">
        <f t="shared" si="183"/>
        <v>0</v>
      </c>
      <c r="M1323" s="16">
        <f t="shared" si="184"/>
        <v>0</v>
      </c>
      <c r="N1323" s="236" t="str">
        <f t="shared" si="185"/>
        <v>0</v>
      </c>
      <c r="O1323" s="16">
        <f>'RAW MONTHLY'!K1323</f>
        <v>0</v>
      </c>
      <c r="P1323" s="16" t="str">
        <f t="shared" si="186"/>
        <v>1</v>
      </c>
      <c r="Q1323" s="241">
        <f>'RAW MONTHLY'!L1323</f>
        <v>0</v>
      </c>
      <c r="R1323" s="37"/>
      <c r="S1323" s="242">
        <f t="shared" si="187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0"/>
        <v/>
      </c>
      <c r="D1324" s="5">
        <f>'RAW MONTHLY'!E1324</f>
        <v>0</v>
      </c>
      <c r="E1324" s="5" t="b">
        <f t="shared" si="188"/>
        <v>0</v>
      </c>
      <c r="F1324" s="37"/>
      <c r="G1324" s="37"/>
      <c r="H1324" s="17">
        <f t="shared" si="181"/>
        <v>0</v>
      </c>
      <c r="I1324" s="7">
        <f>'RAW MONTHLY'!H1324</f>
        <v>0</v>
      </c>
      <c r="J1324" s="8">
        <f>'RAW MONTHLY'!I1324</f>
        <v>0</v>
      </c>
      <c r="K1324" s="235">
        <f t="shared" si="182"/>
        <v>0</v>
      </c>
      <c r="L1324" s="16">
        <f t="shared" si="183"/>
        <v>0</v>
      </c>
      <c r="M1324" s="16">
        <f t="shared" si="184"/>
        <v>0</v>
      </c>
      <c r="N1324" s="236" t="str">
        <f t="shared" si="185"/>
        <v>0</v>
      </c>
      <c r="O1324" s="16">
        <f>'RAW MONTHLY'!K1324</f>
        <v>0</v>
      </c>
      <c r="P1324" s="16" t="str">
        <f t="shared" si="186"/>
        <v>1</v>
      </c>
      <c r="Q1324" s="241">
        <f>'RAW MONTHLY'!L1324</f>
        <v>0</v>
      </c>
      <c r="R1324" s="37"/>
      <c r="S1324" s="242">
        <f t="shared" si="187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0"/>
        <v/>
      </c>
      <c r="D1325" s="5">
        <f>'RAW MONTHLY'!E1325</f>
        <v>0</v>
      </c>
      <c r="E1325" s="5" t="b">
        <f t="shared" si="188"/>
        <v>0</v>
      </c>
      <c r="F1325" s="37"/>
      <c r="G1325" s="37"/>
      <c r="H1325" s="17">
        <f t="shared" si="181"/>
        <v>0</v>
      </c>
      <c r="I1325" s="7">
        <f>'RAW MONTHLY'!H1325</f>
        <v>0</v>
      </c>
      <c r="J1325" s="8">
        <f>'RAW MONTHLY'!I1325</f>
        <v>0</v>
      </c>
      <c r="K1325" s="235">
        <f t="shared" si="182"/>
        <v>0</v>
      </c>
      <c r="L1325" s="16">
        <f t="shared" si="183"/>
        <v>0</v>
      </c>
      <c r="M1325" s="16">
        <f t="shared" si="184"/>
        <v>0</v>
      </c>
      <c r="N1325" s="236" t="str">
        <f t="shared" si="185"/>
        <v>0</v>
      </c>
      <c r="O1325" s="16">
        <f>'RAW MONTHLY'!K1325</f>
        <v>0</v>
      </c>
      <c r="P1325" s="16" t="str">
        <f t="shared" si="186"/>
        <v>1</v>
      </c>
      <c r="Q1325" s="241">
        <f>'RAW MONTHLY'!L1325</f>
        <v>0</v>
      </c>
      <c r="R1325" s="37"/>
      <c r="S1325" s="242">
        <f t="shared" si="187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0"/>
        <v/>
      </c>
      <c r="D1326" s="5">
        <f>'RAW MONTHLY'!E1326</f>
        <v>0</v>
      </c>
      <c r="E1326" s="5" t="b">
        <f t="shared" si="188"/>
        <v>0</v>
      </c>
      <c r="F1326" s="37"/>
      <c r="G1326" s="37"/>
      <c r="H1326" s="17">
        <f t="shared" si="181"/>
        <v>0</v>
      </c>
      <c r="I1326" s="7">
        <f>'RAW MONTHLY'!H1326</f>
        <v>0</v>
      </c>
      <c r="J1326" s="8">
        <f>'RAW MONTHLY'!I1326</f>
        <v>0</v>
      </c>
      <c r="K1326" s="235">
        <f t="shared" si="182"/>
        <v>0</v>
      </c>
      <c r="L1326" s="16">
        <f t="shared" si="183"/>
        <v>0</v>
      </c>
      <c r="M1326" s="16">
        <f t="shared" si="184"/>
        <v>0</v>
      </c>
      <c r="N1326" s="236" t="str">
        <f t="shared" si="185"/>
        <v>0</v>
      </c>
      <c r="O1326" s="16">
        <f>'RAW MONTHLY'!K1326</f>
        <v>0</v>
      </c>
      <c r="P1326" s="16" t="str">
        <f t="shared" si="186"/>
        <v>1</v>
      </c>
      <c r="Q1326" s="241">
        <f>'RAW MONTHLY'!L1326</f>
        <v>0</v>
      </c>
      <c r="R1326" s="37"/>
      <c r="S1326" s="242">
        <f t="shared" si="187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0"/>
        <v/>
      </c>
      <c r="D1327" s="5">
        <f>'RAW MONTHLY'!E1327</f>
        <v>0</v>
      </c>
      <c r="E1327" s="5" t="b">
        <f t="shared" si="188"/>
        <v>0</v>
      </c>
      <c r="F1327" s="37"/>
      <c r="G1327" s="37"/>
      <c r="H1327" s="17">
        <f t="shared" si="181"/>
        <v>0</v>
      </c>
      <c r="I1327" s="7">
        <f>'RAW MONTHLY'!H1327</f>
        <v>0</v>
      </c>
      <c r="J1327" s="8">
        <f>'RAW MONTHLY'!I1327</f>
        <v>0</v>
      </c>
      <c r="K1327" s="235">
        <f t="shared" si="182"/>
        <v>0</v>
      </c>
      <c r="L1327" s="16">
        <f t="shared" si="183"/>
        <v>0</v>
      </c>
      <c r="M1327" s="16">
        <f t="shared" si="184"/>
        <v>0</v>
      </c>
      <c r="N1327" s="236" t="str">
        <f t="shared" si="185"/>
        <v>0</v>
      </c>
      <c r="O1327" s="16">
        <f>'RAW MONTHLY'!K1327</f>
        <v>0</v>
      </c>
      <c r="P1327" s="16" t="str">
        <f t="shared" si="186"/>
        <v>1</v>
      </c>
      <c r="Q1327" s="241">
        <f>'RAW MONTHLY'!L1327</f>
        <v>0</v>
      </c>
      <c r="R1327" s="37"/>
      <c r="S1327" s="242">
        <f t="shared" si="187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0"/>
        <v/>
      </c>
      <c r="D1328" s="5">
        <f>'RAW MONTHLY'!E1328</f>
        <v>0</v>
      </c>
      <c r="E1328" s="5" t="b">
        <f t="shared" si="188"/>
        <v>0</v>
      </c>
      <c r="F1328" s="37"/>
      <c r="G1328" s="37"/>
      <c r="H1328" s="17">
        <f t="shared" si="181"/>
        <v>0</v>
      </c>
      <c r="I1328" s="7">
        <f>'RAW MONTHLY'!H1328</f>
        <v>0</v>
      </c>
      <c r="J1328" s="8">
        <f>'RAW MONTHLY'!I1328</f>
        <v>0</v>
      </c>
      <c r="K1328" s="235">
        <f t="shared" si="182"/>
        <v>0</v>
      </c>
      <c r="L1328" s="16">
        <f t="shared" si="183"/>
        <v>0</v>
      </c>
      <c r="M1328" s="16">
        <f t="shared" si="184"/>
        <v>0</v>
      </c>
      <c r="N1328" s="236" t="str">
        <f t="shared" si="185"/>
        <v>0</v>
      </c>
      <c r="O1328" s="16">
        <f>'RAW MONTHLY'!K1328</f>
        <v>0</v>
      </c>
      <c r="P1328" s="16" t="str">
        <f t="shared" si="186"/>
        <v>1</v>
      </c>
      <c r="Q1328" s="241">
        <f>'RAW MONTHLY'!L1328</f>
        <v>0</v>
      </c>
      <c r="R1328" s="37"/>
      <c r="S1328" s="242">
        <f t="shared" si="187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0"/>
        <v/>
      </c>
      <c r="D1329" s="5">
        <f>'RAW MONTHLY'!E1329</f>
        <v>0</v>
      </c>
      <c r="E1329" s="5" t="b">
        <f t="shared" si="188"/>
        <v>0</v>
      </c>
      <c r="F1329" s="37"/>
      <c r="G1329" s="37"/>
      <c r="H1329" s="17">
        <f t="shared" si="181"/>
        <v>0</v>
      </c>
      <c r="I1329" s="7">
        <f>'RAW MONTHLY'!H1329</f>
        <v>0</v>
      </c>
      <c r="J1329" s="8">
        <f>'RAW MONTHLY'!I1329</f>
        <v>0</v>
      </c>
      <c r="K1329" s="235">
        <f t="shared" si="182"/>
        <v>0</v>
      </c>
      <c r="L1329" s="16">
        <f t="shared" si="183"/>
        <v>0</v>
      </c>
      <c r="M1329" s="16">
        <f t="shared" si="184"/>
        <v>0</v>
      </c>
      <c r="N1329" s="236" t="str">
        <f t="shared" si="185"/>
        <v>0</v>
      </c>
      <c r="O1329" s="16">
        <f>'RAW MONTHLY'!K1329</f>
        <v>0</v>
      </c>
      <c r="P1329" s="16" t="str">
        <f t="shared" si="186"/>
        <v>1</v>
      </c>
      <c r="Q1329" s="241">
        <f>'RAW MONTHLY'!L1329</f>
        <v>0</v>
      </c>
      <c r="R1329" s="37"/>
      <c r="S1329" s="242">
        <f t="shared" si="187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0"/>
        <v/>
      </c>
      <c r="D1330" s="5">
        <f>'RAW MONTHLY'!E1330</f>
        <v>0</v>
      </c>
      <c r="E1330" s="5" t="b">
        <f t="shared" si="188"/>
        <v>0</v>
      </c>
      <c r="F1330" s="37"/>
      <c r="G1330" s="37"/>
      <c r="H1330" s="17">
        <f t="shared" si="181"/>
        <v>0</v>
      </c>
      <c r="I1330" s="7">
        <f>'RAW MONTHLY'!H1330</f>
        <v>0</v>
      </c>
      <c r="J1330" s="8">
        <f>'RAW MONTHLY'!I1330</f>
        <v>0</v>
      </c>
      <c r="K1330" s="235">
        <f t="shared" si="182"/>
        <v>0</v>
      </c>
      <c r="L1330" s="16">
        <f t="shared" si="183"/>
        <v>0</v>
      </c>
      <c r="M1330" s="16">
        <f t="shared" si="184"/>
        <v>0</v>
      </c>
      <c r="N1330" s="236" t="str">
        <f t="shared" si="185"/>
        <v>0</v>
      </c>
      <c r="O1330" s="16">
        <f>'RAW MONTHLY'!K1330</f>
        <v>0</v>
      </c>
      <c r="P1330" s="16" t="str">
        <f t="shared" si="186"/>
        <v>1</v>
      </c>
      <c r="Q1330" s="241">
        <f>'RAW MONTHLY'!L1330</f>
        <v>0</v>
      </c>
      <c r="R1330" s="37"/>
      <c r="S1330" s="242">
        <f t="shared" si="187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0"/>
        <v/>
      </c>
      <c r="D1331" s="5">
        <f>'RAW MONTHLY'!E1331</f>
        <v>0</v>
      </c>
      <c r="E1331" s="5" t="b">
        <f t="shared" si="188"/>
        <v>0</v>
      </c>
      <c r="F1331" s="37"/>
      <c r="G1331" s="37"/>
      <c r="H1331" s="17">
        <f t="shared" si="181"/>
        <v>0</v>
      </c>
      <c r="I1331" s="7">
        <f>'RAW MONTHLY'!H1331</f>
        <v>0</v>
      </c>
      <c r="J1331" s="8">
        <f>'RAW MONTHLY'!I1331</f>
        <v>0</v>
      </c>
      <c r="K1331" s="235">
        <f t="shared" si="182"/>
        <v>0</v>
      </c>
      <c r="L1331" s="16">
        <f t="shared" si="183"/>
        <v>0</v>
      </c>
      <c r="M1331" s="16">
        <f t="shared" si="184"/>
        <v>0</v>
      </c>
      <c r="N1331" s="236" t="str">
        <f t="shared" si="185"/>
        <v>0</v>
      </c>
      <c r="O1331" s="16">
        <f>'RAW MONTHLY'!K1331</f>
        <v>0</v>
      </c>
      <c r="P1331" s="16" t="str">
        <f t="shared" si="186"/>
        <v>1</v>
      </c>
      <c r="Q1331" s="241">
        <f>'RAW MONTHLY'!L1331</f>
        <v>0</v>
      </c>
      <c r="R1331" s="37"/>
      <c r="S1331" s="242">
        <f t="shared" si="187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0"/>
        <v/>
      </c>
      <c r="D1332" s="5">
        <f>'RAW MONTHLY'!E1332</f>
        <v>0</v>
      </c>
      <c r="E1332" s="5" t="b">
        <f t="shared" si="188"/>
        <v>0</v>
      </c>
      <c r="F1332" s="37"/>
      <c r="G1332" s="37"/>
      <c r="H1332" s="17">
        <f t="shared" si="181"/>
        <v>0</v>
      </c>
      <c r="I1332" s="7">
        <f>'RAW MONTHLY'!H1332</f>
        <v>0</v>
      </c>
      <c r="J1332" s="8">
        <f>'RAW MONTHLY'!I1332</f>
        <v>0</v>
      </c>
      <c r="K1332" s="235">
        <f t="shared" si="182"/>
        <v>0</v>
      </c>
      <c r="L1332" s="16">
        <f t="shared" si="183"/>
        <v>0</v>
      </c>
      <c r="M1332" s="16">
        <f t="shared" si="184"/>
        <v>0</v>
      </c>
      <c r="N1332" s="236" t="str">
        <f t="shared" si="185"/>
        <v>0</v>
      </c>
      <c r="O1332" s="16">
        <f>'RAW MONTHLY'!K1332</f>
        <v>0</v>
      </c>
      <c r="P1332" s="16" t="str">
        <f t="shared" si="186"/>
        <v>1</v>
      </c>
      <c r="Q1332" s="241">
        <f>'RAW MONTHLY'!L1332</f>
        <v>0</v>
      </c>
      <c r="R1332" s="37"/>
      <c r="S1332" s="242">
        <f t="shared" si="187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0"/>
        <v/>
      </c>
      <c r="D1333" s="5">
        <f>'RAW MONTHLY'!E1333</f>
        <v>0</v>
      </c>
      <c r="E1333" s="5" t="b">
        <f t="shared" si="188"/>
        <v>0</v>
      </c>
      <c r="F1333" s="37"/>
      <c r="G1333" s="37"/>
      <c r="H1333" s="17">
        <f t="shared" si="181"/>
        <v>0</v>
      </c>
      <c r="I1333" s="7">
        <f>'RAW MONTHLY'!H1333</f>
        <v>0</v>
      </c>
      <c r="J1333" s="8">
        <f>'RAW MONTHLY'!I1333</f>
        <v>0</v>
      </c>
      <c r="K1333" s="235">
        <f t="shared" si="182"/>
        <v>0</v>
      </c>
      <c r="L1333" s="16">
        <f t="shared" si="183"/>
        <v>0</v>
      </c>
      <c r="M1333" s="16">
        <f t="shared" si="184"/>
        <v>0</v>
      </c>
      <c r="N1333" s="236" t="str">
        <f t="shared" si="185"/>
        <v>0</v>
      </c>
      <c r="O1333" s="16">
        <f>'RAW MONTHLY'!K1333</f>
        <v>0</v>
      </c>
      <c r="P1333" s="16" t="str">
        <f t="shared" si="186"/>
        <v>1</v>
      </c>
      <c r="Q1333" s="241">
        <f>'RAW MONTHLY'!L1333</f>
        <v>0</v>
      </c>
      <c r="R1333" s="37"/>
      <c r="S1333" s="242">
        <f t="shared" si="187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0"/>
        <v/>
      </c>
      <c r="D1334" s="5">
        <f>'RAW MONTHLY'!E1334</f>
        <v>0</v>
      </c>
      <c r="E1334" s="5" t="b">
        <f t="shared" si="188"/>
        <v>0</v>
      </c>
      <c r="F1334" s="37"/>
      <c r="G1334" s="37"/>
      <c r="H1334" s="17">
        <f t="shared" si="181"/>
        <v>0</v>
      </c>
      <c r="I1334" s="7">
        <f>'RAW MONTHLY'!H1334</f>
        <v>0</v>
      </c>
      <c r="J1334" s="8">
        <f>'RAW MONTHLY'!I1334</f>
        <v>0</v>
      </c>
      <c r="K1334" s="235">
        <f t="shared" si="182"/>
        <v>0</v>
      </c>
      <c r="L1334" s="16">
        <f t="shared" si="183"/>
        <v>0</v>
      </c>
      <c r="M1334" s="16">
        <f t="shared" si="184"/>
        <v>0</v>
      </c>
      <c r="N1334" s="236" t="str">
        <f t="shared" si="185"/>
        <v>0</v>
      </c>
      <c r="O1334" s="16">
        <f>'RAW MONTHLY'!K1334</f>
        <v>0</v>
      </c>
      <c r="P1334" s="16" t="str">
        <f t="shared" si="186"/>
        <v>1</v>
      </c>
      <c r="Q1334" s="241">
        <f>'RAW MONTHLY'!L1334</f>
        <v>0</v>
      </c>
      <c r="R1334" s="37"/>
      <c r="S1334" s="242">
        <f t="shared" si="187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0"/>
        <v/>
      </c>
      <c r="D1335" s="5">
        <f>'RAW MONTHLY'!E1335</f>
        <v>0</v>
      </c>
      <c r="E1335" s="5" t="b">
        <f t="shared" si="188"/>
        <v>0</v>
      </c>
      <c r="F1335" s="37"/>
      <c r="G1335" s="37"/>
      <c r="H1335" s="17">
        <f t="shared" si="181"/>
        <v>0</v>
      </c>
      <c r="I1335" s="7">
        <f>'RAW MONTHLY'!H1335</f>
        <v>0</v>
      </c>
      <c r="J1335" s="8">
        <f>'RAW MONTHLY'!I1335</f>
        <v>0</v>
      </c>
      <c r="K1335" s="235">
        <f t="shared" si="182"/>
        <v>0</v>
      </c>
      <c r="L1335" s="16">
        <f t="shared" si="183"/>
        <v>0</v>
      </c>
      <c r="M1335" s="16">
        <f t="shared" si="184"/>
        <v>0</v>
      </c>
      <c r="N1335" s="236" t="str">
        <f t="shared" si="185"/>
        <v>0</v>
      </c>
      <c r="O1335" s="16">
        <f>'RAW MONTHLY'!K1335</f>
        <v>0</v>
      </c>
      <c r="P1335" s="16" t="str">
        <f t="shared" si="186"/>
        <v>1</v>
      </c>
      <c r="Q1335" s="241">
        <f>'RAW MONTHLY'!L1335</f>
        <v>0</v>
      </c>
      <c r="R1335" s="37"/>
      <c r="S1335" s="242">
        <f t="shared" si="187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0"/>
        <v/>
      </c>
      <c r="D1336" s="5">
        <f>'RAW MONTHLY'!E1336</f>
        <v>0</v>
      </c>
      <c r="E1336" s="5" t="b">
        <f t="shared" si="188"/>
        <v>0</v>
      </c>
      <c r="F1336" s="37"/>
      <c r="G1336" s="37"/>
      <c r="H1336" s="17">
        <f t="shared" si="181"/>
        <v>0</v>
      </c>
      <c r="I1336" s="7">
        <f>'RAW MONTHLY'!H1336</f>
        <v>0</v>
      </c>
      <c r="J1336" s="8">
        <f>'RAW MONTHLY'!I1336</f>
        <v>0</v>
      </c>
      <c r="K1336" s="235">
        <f t="shared" si="182"/>
        <v>0</v>
      </c>
      <c r="L1336" s="16">
        <f t="shared" si="183"/>
        <v>0</v>
      </c>
      <c r="M1336" s="16">
        <f t="shared" si="184"/>
        <v>0</v>
      </c>
      <c r="N1336" s="236" t="str">
        <f t="shared" si="185"/>
        <v>0</v>
      </c>
      <c r="O1336" s="16">
        <f>'RAW MONTHLY'!K1336</f>
        <v>0</v>
      </c>
      <c r="P1336" s="16" t="str">
        <f t="shared" si="186"/>
        <v>1</v>
      </c>
      <c r="Q1336" s="241">
        <f>'RAW MONTHLY'!L1336</f>
        <v>0</v>
      </c>
      <c r="R1336" s="37"/>
      <c r="S1336" s="242">
        <f t="shared" si="187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0"/>
        <v/>
      </c>
      <c r="D1337" s="5">
        <f>'RAW MONTHLY'!E1337</f>
        <v>0</v>
      </c>
      <c r="E1337" s="5" t="b">
        <f t="shared" si="188"/>
        <v>0</v>
      </c>
      <c r="F1337" s="37"/>
      <c r="G1337" s="37"/>
      <c r="H1337" s="17">
        <f t="shared" si="181"/>
        <v>0</v>
      </c>
      <c r="I1337" s="7">
        <f>'RAW MONTHLY'!H1337</f>
        <v>0</v>
      </c>
      <c r="J1337" s="8">
        <f>'RAW MONTHLY'!I1337</f>
        <v>0</v>
      </c>
      <c r="K1337" s="235">
        <f t="shared" si="182"/>
        <v>0</v>
      </c>
      <c r="L1337" s="16">
        <f t="shared" si="183"/>
        <v>0</v>
      </c>
      <c r="M1337" s="16">
        <f t="shared" si="184"/>
        <v>0</v>
      </c>
      <c r="N1337" s="236" t="str">
        <f t="shared" si="185"/>
        <v>0</v>
      </c>
      <c r="O1337" s="16">
        <f>'RAW MONTHLY'!K1337</f>
        <v>0</v>
      </c>
      <c r="P1337" s="16" t="str">
        <f t="shared" si="186"/>
        <v>1</v>
      </c>
      <c r="Q1337" s="241">
        <f>'RAW MONTHLY'!L1337</f>
        <v>0</v>
      </c>
      <c r="R1337" s="37"/>
      <c r="S1337" s="242">
        <f t="shared" si="187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0"/>
        <v/>
      </c>
      <c r="D1338" s="5">
        <f>'RAW MONTHLY'!E1338</f>
        <v>0</v>
      </c>
      <c r="E1338" s="5" t="b">
        <f t="shared" si="188"/>
        <v>0</v>
      </c>
      <c r="F1338" s="37"/>
      <c r="G1338" s="37"/>
      <c r="H1338" s="17">
        <f t="shared" si="181"/>
        <v>0</v>
      </c>
      <c r="I1338" s="7">
        <f>'RAW MONTHLY'!H1338</f>
        <v>0</v>
      </c>
      <c r="J1338" s="8">
        <f>'RAW MONTHLY'!I1338</f>
        <v>0</v>
      </c>
      <c r="K1338" s="235">
        <f t="shared" si="182"/>
        <v>0</v>
      </c>
      <c r="L1338" s="16">
        <f t="shared" si="183"/>
        <v>0</v>
      </c>
      <c r="M1338" s="16">
        <f t="shared" si="184"/>
        <v>0</v>
      </c>
      <c r="N1338" s="236" t="str">
        <f t="shared" si="185"/>
        <v>0</v>
      </c>
      <c r="O1338" s="16">
        <f>'RAW MONTHLY'!K1338</f>
        <v>0</v>
      </c>
      <c r="P1338" s="16" t="str">
        <f t="shared" si="186"/>
        <v>1</v>
      </c>
      <c r="Q1338" s="241">
        <f>'RAW MONTHLY'!L1338</f>
        <v>0</v>
      </c>
      <c r="R1338" s="37"/>
      <c r="S1338" s="242">
        <f t="shared" si="187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0"/>
        <v/>
      </c>
      <c r="D1339" s="5">
        <f>'RAW MONTHLY'!E1339</f>
        <v>0</v>
      </c>
      <c r="E1339" s="5" t="b">
        <f t="shared" si="188"/>
        <v>0</v>
      </c>
      <c r="F1339" s="37"/>
      <c r="G1339" s="37"/>
      <c r="H1339" s="17">
        <f t="shared" si="181"/>
        <v>0</v>
      </c>
      <c r="I1339" s="7">
        <f>'RAW MONTHLY'!H1339</f>
        <v>0</v>
      </c>
      <c r="J1339" s="8">
        <f>'RAW MONTHLY'!I1339</f>
        <v>0</v>
      </c>
      <c r="K1339" s="235">
        <f t="shared" si="182"/>
        <v>0</v>
      </c>
      <c r="L1339" s="16">
        <f t="shared" si="183"/>
        <v>0</v>
      </c>
      <c r="M1339" s="16">
        <f t="shared" si="184"/>
        <v>0</v>
      </c>
      <c r="N1339" s="236" t="str">
        <f t="shared" si="185"/>
        <v>0</v>
      </c>
      <c r="O1339" s="16">
        <f>'RAW MONTHLY'!K1339</f>
        <v>0</v>
      </c>
      <c r="P1339" s="16" t="str">
        <f t="shared" si="186"/>
        <v>1</v>
      </c>
      <c r="Q1339" s="241">
        <f>'RAW MONTHLY'!L1339</f>
        <v>0</v>
      </c>
      <c r="R1339" s="37"/>
      <c r="S1339" s="242">
        <f t="shared" si="187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0"/>
        <v/>
      </c>
      <c r="D1340" s="5">
        <f>'RAW MONTHLY'!E1340</f>
        <v>0</v>
      </c>
      <c r="E1340" s="5" t="b">
        <f t="shared" si="188"/>
        <v>0</v>
      </c>
      <c r="F1340" s="37"/>
      <c r="G1340" s="37"/>
      <c r="H1340" s="17">
        <f t="shared" si="181"/>
        <v>0</v>
      </c>
      <c r="I1340" s="7">
        <f>'RAW MONTHLY'!H1340</f>
        <v>0</v>
      </c>
      <c r="J1340" s="8">
        <f>'RAW MONTHLY'!I1340</f>
        <v>0</v>
      </c>
      <c r="K1340" s="235">
        <f t="shared" si="182"/>
        <v>0</v>
      </c>
      <c r="L1340" s="16">
        <f t="shared" si="183"/>
        <v>0</v>
      </c>
      <c r="M1340" s="16">
        <f t="shared" si="184"/>
        <v>0</v>
      </c>
      <c r="N1340" s="236" t="str">
        <f t="shared" si="185"/>
        <v>0</v>
      </c>
      <c r="O1340" s="16">
        <f>'RAW MONTHLY'!K1340</f>
        <v>0</v>
      </c>
      <c r="P1340" s="16" t="str">
        <f t="shared" si="186"/>
        <v>1</v>
      </c>
      <c r="Q1340" s="241">
        <f>'RAW MONTHLY'!L1340</f>
        <v>0</v>
      </c>
      <c r="R1340" s="37"/>
      <c r="S1340" s="242">
        <f t="shared" si="187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0"/>
        <v/>
      </c>
      <c r="D1341" s="5">
        <f>'RAW MONTHLY'!E1341</f>
        <v>0</v>
      </c>
      <c r="E1341" s="5" t="b">
        <f t="shared" si="188"/>
        <v>0</v>
      </c>
      <c r="F1341" s="37"/>
      <c r="G1341" s="37"/>
      <c r="H1341" s="17">
        <f t="shared" si="181"/>
        <v>0</v>
      </c>
      <c r="I1341" s="7">
        <f>'RAW MONTHLY'!H1341</f>
        <v>0</v>
      </c>
      <c r="J1341" s="8">
        <f>'RAW MONTHLY'!I1341</f>
        <v>0</v>
      </c>
      <c r="K1341" s="235">
        <f t="shared" si="182"/>
        <v>0</v>
      </c>
      <c r="L1341" s="16">
        <f t="shared" si="183"/>
        <v>0</v>
      </c>
      <c r="M1341" s="16">
        <f t="shared" si="184"/>
        <v>0</v>
      </c>
      <c r="N1341" s="236" t="str">
        <f t="shared" si="185"/>
        <v>0</v>
      </c>
      <c r="O1341" s="16">
        <f>'RAW MONTHLY'!K1341</f>
        <v>0</v>
      </c>
      <c r="P1341" s="16" t="str">
        <f t="shared" si="186"/>
        <v>1</v>
      </c>
      <c r="Q1341" s="241">
        <f>'RAW MONTHLY'!L1341</f>
        <v>0</v>
      </c>
      <c r="R1341" s="37"/>
      <c r="S1341" s="242">
        <f t="shared" si="187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0"/>
        <v/>
      </c>
      <c r="D1342" s="5">
        <f>'RAW MONTHLY'!E1342</f>
        <v>0</v>
      </c>
      <c r="E1342" s="5" t="b">
        <f t="shared" si="188"/>
        <v>0</v>
      </c>
      <c r="F1342" s="37"/>
      <c r="G1342" s="37"/>
      <c r="H1342" s="17">
        <f t="shared" si="181"/>
        <v>0</v>
      </c>
      <c r="I1342" s="7">
        <f>'RAW MONTHLY'!H1342</f>
        <v>0</v>
      </c>
      <c r="J1342" s="8">
        <f>'RAW MONTHLY'!I1342</f>
        <v>0</v>
      </c>
      <c r="K1342" s="235">
        <f t="shared" si="182"/>
        <v>0</v>
      </c>
      <c r="L1342" s="16">
        <f t="shared" si="183"/>
        <v>0</v>
      </c>
      <c r="M1342" s="16">
        <f t="shared" si="184"/>
        <v>0</v>
      </c>
      <c r="N1342" s="236" t="str">
        <f t="shared" si="185"/>
        <v>0</v>
      </c>
      <c r="O1342" s="16">
        <f>'RAW MONTHLY'!K1342</f>
        <v>0</v>
      </c>
      <c r="P1342" s="16" t="str">
        <f t="shared" si="186"/>
        <v>1</v>
      </c>
      <c r="Q1342" s="241">
        <f>'RAW MONTHLY'!L1342</f>
        <v>0</v>
      </c>
      <c r="R1342" s="37"/>
      <c r="S1342" s="242">
        <f t="shared" si="187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0"/>
        <v/>
      </c>
      <c r="D1343" s="5">
        <f>'RAW MONTHLY'!E1343</f>
        <v>0</v>
      </c>
      <c r="E1343" s="5" t="b">
        <f t="shared" si="188"/>
        <v>0</v>
      </c>
      <c r="F1343" s="37"/>
      <c r="G1343" s="37"/>
      <c r="H1343" s="17">
        <f t="shared" si="181"/>
        <v>0</v>
      </c>
      <c r="I1343" s="7">
        <f>'RAW MONTHLY'!H1343</f>
        <v>0</v>
      </c>
      <c r="J1343" s="8">
        <f>'RAW MONTHLY'!I1343</f>
        <v>0</v>
      </c>
      <c r="K1343" s="235">
        <f t="shared" si="182"/>
        <v>0</v>
      </c>
      <c r="L1343" s="16">
        <f t="shared" si="183"/>
        <v>0</v>
      </c>
      <c r="M1343" s="16">
        <f t="shared" si="184"/>
        <v>0</v>
      </c>
      <c r="N1343" s="236" t="str">
        <f t="shared" si="185"/>
        <v>0</v>
      </c>
      <c r="O1343" s="16">
        <f>'RAW MONTHLY'!K1343</f>
        <v>0</v>
      </c>
      <c r="P1343" s="16" t="str">
        <f t="shared" si="186"/>
        <v>1</v>
      </c>
      <c r="Q1343" s="241">
        <f>'RAW MONTHLY'!L1343</f>
        <v>0</v>
      </c>
      <c r="R1343" s="37"/>
      <c r="S1343" s="242">
        <f t="shared" si="187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0"/>
        <v/>
      </c>
      <c r="D1344" s="5">
        <f>'RAW MONTHLY'!E1344</f>
        <v>0</v>
      </c>
      <c r="E1344" s="5" t="b">
        <f t="shared" si="188"/>
        <v>0</v>
      </c>
      <c r="F1344" s="37"/>
      <c r="G1344" s="37"/>
      <c r="H1344" s="17">
        <f t="shared" si="181"/>
        <v>0</v>
      </c>
      <c r="I1344" s="7">
        <f>'RAW MONTHLY'!H1344</f>
        <v>0</v>
      </c>
      <c r="J1344" s="8">
        <f>'RAW MONTHLY'!I1344</f>
        <v>0</v>
      </c>
      <c r="K1344" s="235">
        <f t="shared" si="182"/>
        <v>0</v>
      </c>
      <c r="L1344" s="16">
        <f t="shared" si="183"/>
        <v>0</v>
      </c>
      <c r="M1344" s="16">
        <f t="shared" si="184"/>
        <v>0</v>
      </c>
      <c r="N1344" s="236" t="str">
        <f t="shared" si="185"/>
        <v>0</v>
      </c>
      <c r="O1344" s="16">
        <f>'RAW MONTHLY'!K1344</f>
        <v>0</v>
      </c>
      <c r="P1344" s="16" t="str">
        <f t="shared" si="186"/>
        <v>1</v>
      </c>
      <c r="Q1344" s="241">
        <f>'RAW MONTHLY'!L1344</f>
        <v>0</v>
      </c>
      <c r="R1344" s="37"/>
      <c r="S1344" s="242">
        <f t="shared" si="187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0"/>
        <v/>
      </c>
      <c r="D1345" s="5">
        <f>'RAW MONTHLY'!E1345</f>
        <v>0</v>
      </c>
      <c r="E1345" s="5" t="b">
        <f t="shared" si="188"/>
        <v>0</v>
      </c>
      <c r="F1345" s="37"/>
      <c r="G1345" s="37"/>
      <c r="H1345" s="17">
        <f t="shared" si="181"/>
        <v>0</v>
      </c>
      <c r="I1345" s="7">
        <f>'RAW MONTHLY'!H1345</f>
        <v>0</v>
      </c>
      <c r="J1345" s="8">
        <f>'RAW MONTHLY'!I1345</f>
        <v>0</v>
      </c>
      <c r="K1345" s="235">
        <f t="shared" si="182"/>
        <v>0</v>
      </c>
      <c r="L1345" s="16">
        <f t="shared" si="183"/>
        <v>0</v>
      </c>
      <c r="M1345" s="16">
        <f t="shared" si="184"/>
        <v>0</v>
      </c>
      <c r="N1345" s="236" t="str">
        <f t="shared" si="185"/>
        <v>0</v>
      </c>
      <c r="O1345" s="16">
        <f>'RAW MONTHLY'!K1345</f>
        <v>0</v>
      </c>
      <c r="P1345" s="16" t="str">
        <f t="shared" si="186"/>
        <v>1</v>
      </c>
      <c r="Q1345" s="241">
        <f>'RAW MONTHLY'!L1345</f>
        <v>0</v>
      </c>
      <c r="R1345" s="37"/>
      <c r="S1345" s="242">
        <f t="shared" si="187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0"/>
        <v/>
      </c>
      <c r="D1346" s="5">
        <f>'RAW MONTHLY'!E1346</f>
        <v>0</v>
      </c>
      <c r="E1346" s="5" t="b">
        <f t="shared" si="188"/>
        <v>0</v>
      </c>
      <c r="F1346" s="37"/>
      <c r="G1346" s="37"/>
      <c r="H1346" s="17">
        <f t="shared" si="181"/>
        <v>0</v>
      </c>
      <c r="I1346" s="7">
        <f>'RAW MONTHLY'!H1346</f>
        <v>0</v>
      </c>
      <c r="J1346" s="8">
        <f>'RAW MONTHLY'!I1346</f>
        <v>0</v>
      </c>
      <c r="K1346" s="235">
        <f t="shared" si="182"/>
        <v>0</v>
      </c>
      <c r="L1346" s="16">
        <f t="shared" si="183"/>
        <v>0</v>
      </c>
      <c r="M1346" s="16">
        <f t="shared" si="184"/>
        <v>0</v>
      </c>
      <c r="N1346" s="236" t="str">
        <f t="shared" si="185"/>
        <v>0</v>
      </c>
      <c r="O1346" s="16">
        <f>'RAW MONTHLY'!K1346</f>
        <v>0</v>
      </c>
      <c r="P1346" s="16" t="str">
        <f t="shared" si="186"/>
        <v>1</v>
      </c>
      <c r="Q1346" s="241">
        <f>'RAW MONTHLY'!L1346</f>
        <v>0</v>
      </c>
      <c r="R1346" s="37"/>
      <c r="S1346" s="242">
        <f t="shared" si="187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0"/>
        <v/>
      </c>
      <c r="D1347" s="5">
        <f>'RAW MONTHLY'!E1347</f>
        <v>0</v>
      </c>
      <c r="E1347" s="5" t="b">
        <f t="shared" si="188"/>
        <v>0</v>
      </c>
      <c r="F1347" s="37"/>
      <c r="G1347" s="37"/>
      <c r="H1347" s="17">
        <f t="shared" si="181"/>
        <v>0</v>
      </c>
      <c r="I1347" s="7">
        <f>'RAW MONTHLY'!H1347</f>
        <v>0</v>
      </c>
      <c r="J1347" s="8">
        <f>'RAW MONTHLY'!I1347</f>
        <v>0</v>
      </c>
      <c r="K1347" s="235">
        <f t="shared" si="182"/>
        <v>0</v>
      </c>
      <c r="L1347" s="16">
        <f t="shared" si="183"/>
        <v>0</v>
      </c>
      <c r="M1347" s="16">
        <f t="shared" si="184"/>
        <v>0</v>
      </c>
      <c r="N1347" s="236" t="str">
        <f t="shared" si="185"/>
        <v>0</v>
      </c>
      <c r="O1347" s="16">
        <f>'RAW MONTHLY'!K1347</f>
        <v>0</v>
      </c>
      <c r="P1347" s="16" t="str">
        <f t="shared" si="186"/>
        <v>1</v>
      </c>
      <c r="Q1347" s="241">
        <f>'RAW MONTHLY'!L1347</f>
        <v>0</v>
      </c>
      <c r="R1347" s="37"/>
      <c r="S1347" s="242">
        <f t="shared" si="187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0"/>
        <v/>
      </c>
      <c r="D1348" s="5">
        <f>'RAW MONTHLY'!E1348</f>
        <v>0</v>
      </c>
      <c r="E1348" s="5" t="b">
        <f t="shared" si="188"/>
        <v>0</v>
      </c>
      <c r="F1348" s="37"/>
      <c r="G1348" s="37"/>
      <c r="H1348" s="17">
        <f t="shared" si="181"/>
        <v>0</v>
      </c>
      <c r="I1348" s="7">
        <f>'RAW MONTHLY'!H1348</f>
        <v>0</v>
      </c>
      <c r="J1348" s="8">
        <f>'RAW MONTHLY'!I1348</f>
        <v>0</v>
      </c>
      <c r="K1348" s="235">
        <f t="shared" si="182"/>
        <v>0</v>
      </c>
      <c r="L1348" s="16">
        <f t="shared" si="183"/>
        <v>0</v>
      </c>
      <c r="M1348" s="16">
        <f t="shared" si="184"/>
        <v>0</v>
      </c>
      <c r="N1348" s="236" t="str">
        <f t="shared" si="185"/>
        <v>0</v>
      </c>
      <c r="O1348" s="16">
        <f>'RAW MONTHLY'!K1348</f>
        <v>0</v>
      </c>
      <c r="P1348" s="16" t="str">
        <f t="shared" si="186"/>
        <v>1</v>
      </c>
      <c r="Q1348" s="241">
        <f>'RAW MONTHLY'!L1348</f>
        <v>0</v>
      </c>
      <c r="R1348" s="37"/>
      <c r="S1348" s="242">
        <f t="shared" si="187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0"/>
        <v/>
      </c>
      <c r="D1349" s="5">
        <f>'RAW MONTHLY'!E1349</f>
        <v>0</v>
      </c>
      <c r="E1349" s="5" t="b">
        <f t="shared" si="188"/>
        <v>0</v>
      </c>
      <c r="F1349" s="37"/>
      <c r="G1349" s="37"/>
      <c r="H1349" s="17">
        <f t="shared" si="181"/>
        <v>0</v>
      </c>
      <c r="I1349" s="7">
        <f>'RAW MONTHLY'!H1349</f>
        <v>0</v>
      </c>
      <c r="J1349" s="8">
        <f>'RAW MONTHLY'!I1349</f>
        <v>0</v>
      </c>
      <c r="K1349" s="235">
        <f t="shared" si="182"/>
        <v>0</v>
      </c>
      <c r="L1349" s="16">
        <f t="shared" si="183"/>
        <v>0</v>
      </c>
      <c r="M1349" s="16">
        <f t="shared" si="184"/>
        <v>0</v>
      </c>
      <c r="N1349" s="236" t="str">
        <f t="shared" si="185"/>
        <v>0</v>
      </c>
      <c r="O1349" s="16">
        <f>'RAW MONTHLY'!K1349</f>
        <v>0</v>
      </c>
      <c r="P1349" s="16" t="str">
        <f t="shared" si="186"/>
        <v>1</v>
      </c>
      <c r="Q1349" s="241">
        <f>'RAW MONTHLY'!L1349</f>
        <v>0</v>
      </c>
      <c r="R1349" s="37"/>
      <c r="S1349" s="242">
        <f t="shared" si="187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89">IF(H1350&gt;=0.0001,"1","")</f>
        <v/>
      </c>
      <c r="D1350" s="5">
        <f>'RAW MONTHLY'!E1350</f>
        <v>0</v>
      </c>
      <c r="E1350" s="5" t="b">
        <f t="shared" si="188"/>
        <v>0</v>
      </c>
      <c r="F1350" s="37"/>
      <c r="G1350" s="37"/>
      <c r="H1350" s="17">
        <f t="shared" ref="H1350:H1413" si="190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1">J1350</f>
        <v>0</v>
      </c>
      <c r="L1350" s="16">
        <f t="shared" ref="L1350:L1413" si="192">TEXT(J1350-I1350,"h:mm")*24</f>
        <v>0</v>
      </c>
      <c r="M1350" s="16">
        <f t="shared" ref="M1350:M1413" si="193">N1350*1</f>
        <v>0</v>
      </c>
      <c r="N1350" s="236" t="str">
        <f t="shared" ref="N1350:N1413" si="194">SUBSTITUTE(O1350,"MW","")</f>
        <v>0</v>
      </c>
      <c r="O1350" s="16">
        <f>'RAW MONTHLY'!K1350</f>
        <v>0</v>
      </c>
      <c r="P1350" s="16" t="str">
        <f t="shared" ref="P1350:P1413" si="195">IF(K1350&gt;=0.99,"0","1")</f>
        <v>1</v>
      </c>
      <c r="Q1350" s="241">
        <f>'RAW MONTHLY'!L1350</f>
        <v>0</v>
      </c>
      <c r="R1350" s="37"/>
      <c r="S1350" s="242">
        <f t="shared" ref="S1350:S1413" si="196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89"/>
        <v/>
      </c>
      <c r="D1351" s="5">
        <f>'RAW MONTHLY'!E1351</f>
        <v>0</v>
      </c>
      <c r="E1351" s="5" t="b">
        <f t="shared" ref="E1351:E1414" si="197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E/F","EDC",IF(D1351="TCN/L/S","L/S"))))))))))))))))))))))</f>
        <v>0</v>
      </c>
      <c r="F1351" s="37"/>
      <c r="G1351" s="37"/>
      <c r="H1351" s="17">
        <f t="shared" si="190"/>
        <v>0</v>
      </c>
      <c r="I1351" s="7">
        <f>'RAW MONTHLY'!H1351</f>
        <v>0</v>
      </c>
      <c r="J1351" s="8">
        <f>'RAW MONTHLY'!I1351</f>
        <v>0</v>
      </c>
      <c r="K1351" s="235">
        <f t="shared" si="191"/>
        <v>0</v>
      </c>
      <c r="L1351" s="16">
        <f t="shared" si="192"/>
        <v>0</v>
      </c>
      <c r="M1351" s="16">
        <f t="shared" si="193"/>
        <v>0</v>
      </c>
      <c r="N1351" s="236" t="str">
        <f t="shared" si="194"/>
        <v>0</v>
      </c>
      <c r="O1351" s="16">
        <f>'RAW MONTHLY'!K1351</f>
        <v>0</v>
      </c>
      <c r="P1351" s="16" t="str">
        <f t="shared" si="195"/>
        <v>1</v>
      </c>
      <c r="Q1351" s="241">
        <f>'RAW MONTHLY'!L1351</f>
        <v>0</v>
      </c>
      <c r="R1351" s="37"/>
      <c r="S1351" s="242">
        <f t="shared" si="196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89"/>
        <v/>
      </c>
      <c r="D1352" s="5">
        <f>'RAW MONTHLY'!E1352</f>
        <v>0</v>
      </c>
      <c r="E1352" s="5" t="b">
        <f t="shared" si="197"/>
        <v>0</v>
      </c>
      <c r="F1352" s="37"/>
      <c r="G1352" s="37"/>
      <c r="H1352" s="17">
        <f t="shared" si="190"/>
        <v>0</v>
      </c>
      <c r="I1352" s="7">
        <f>'RAW MONTHLY'!H1352</f>
        <v>0</v>
      </c>
      <c r="J1352" s="8">
        <f>'RAW MONTHLY'!I1352</f>
        <v>0</v>
      </c>
      <c r="K1352" s="235">
        <f t="shared" si="191"/>
        <v>0</v>
      </c>
      <c r="L1352" s="16">
        <f t="shared" si="192"/>
        <v>0</v>
      </c>
      <c r="M1352" s="16">
        <f t="shared" si="193"/>
        <v>0</v>
      </c>
      <c r="N1352" s="236" t="str">
        <f t="shared" si="194"/>
        <v>0</v>
      </c>
      <c r="O1352" s="16">
        <f>'RAW MONTHLY'!K1352</f>
        <v>0</v>
      </c>
      <c r="P1352" s="16" t="str">
        <f t="shared" si="195"/>
        <v>1</v>
      </c>
      <c r="Q1352" s="241">
        <f>'RAW MONTHLY'!L1352</f>
        <v>0</v>
      </c>
      <c r="R1352" s="37"/>
      <c r="S1352" s="242">
        <f t="shared" si="196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89"/>
        <v/>
      </c>
      <c r="D1353" s="5">
        <f>'RAW MONTHLY'!E1353</f>
        <v>0</v>
      </c>
      <c r="E1353" s="5" t="b">
        <f t="shared" si="197"/>
        <v>0</v>
      </c>
      <c r="F1353" s="37"/>
      <c r="G1353" s="37"/>
      <c r="H1353" s="17">
        <f t="shared" si="190"/>
        <v>0</v>
      </c>
      <c r="I1353" s="7">
        <f>'RAW MONTHLY'!H1353</f>
        <v>0</v>
      </c>
      <c r="J1353" s="8">
        <f>'RAW MONTHLY'!I1353</f>
        <v>0</v>
      </c>
      <c r="K1353" s="235">
        <f t="shared" si="191"/>
        <v>0</v>
      </c>
      <c r="L1353" s="16">
        <f t="shared" si="192"/>
        <v>0</v>
      </c>
      <c r="M1353" s="16">
        <f t="shared" si="193"/>
        <v>0</v>
      </c>
      <c r="N1353" s="236" t="str">
        <f t="shared" si="194"/>
        <v>0</v>
      </c>
      <c r="O1353" s="16">
        <f>'RAW MONTHLY'!K1353</f>
        <v>0</v>
      </c>
      <c r="P1353" s="16" t="str">
        <f t="shared" si="195"/>
        <v>1</v>
      </c>
      <c r="Q1353" s="241">
        <f>'RAW MONTHLY'!L1353</f>
        <v>0</v>
      </c>
      <c r="R1353" s="37"/>
      <c r="S1353" s="242">
        <f t="shared" si="196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89"/>
        <v/>
      </c>
      <c r="D1354" s="5">
        <f>'RAW MONTHLY'!E1354</f>
        <v>0</v>
      </c>
      <c r="E1354" s="5" t="b">
        <f t="shared" si="197"/>
        <v>0</v>
      </c>
      <c r="F1354" s="37"/>
      <c r="G1354" s="37"/>
      <c r="H1354" s="17">
        <f t="shared" si="190"/>
        <v>0</v>
      </c>
      <c r="I1354" s="7">
        <f>'RAW MONTHLY'!H1354</f>
        <v>0</v>
      </c>
      <c r="J1354" s="8">
        <f>'RAW MONTHLY'!I1354</f>
        <v>0</v>
      </c>
      <c r="K1354" s="235">
        <f t="shared" si="191"/>
        <v>0</v>
      </c>
      <c r="L1354" s="16">
        <f t="shared" si="192"/>
        <v>0</v>
      </c>
      <c r="M1354" s="16">
        <f t="shared" si="193"/>
        <v>0</v>
      </c>
      <c r="N1354" s="236" t="str">
        <f t="shared" si="194"/>
        <v>0</v>
      </c>
      <c r="O1354" s="16">
        <f>'RAW MONTHLY'!K1354</f>
        <v>0</v>
      </c>
      <c r="P1354" s="16" t="str">
        <f t="shared" si="195"/>
        <v>1</v>
      </c>
      <c r="Q1354" s="241">
        <f>'RAW MONTHLY'!L1354</f>
        <v>0</v>
      </c>
      <c r="R1354" s="37"/>
      <c r="S1354" s="242">
        <f t="shared" si="196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89"/>
        <v/>
      </c>
      <c r="D1355" s="5">
        <f>'RAW MONTHLY'!E1355</f>
        <v>0</v>
      </c>
      <c r="E1355" s="5" t="b">
        <f t="shared" si="197"/>
        <v>0</v>
      </c>
      <c r="F1355" s="37"/>
      <c r="G1355" s="37"/>
      <c r="H1355" s="17">
        <f t="shared" si="190"/>
        <v>0</v>
      </c>
      <c r="I1355" s="7">
        <f>'RAW MONTHLY'!H1355</f>
        <v>0</v>
      </c>
      <c r="J1355" s="8">
        <f>'RAW MONTHLY'!I1355</f>
        <v>0</v>
      </c>
      <c r="K1355" s="235">
        <f t="shared" si="191"/>
        <v>0</v>
      </c>
      <c r="L1355" s="16">
        <f t="shared" si="192"/>
        <v>0</v>
      </c>
      <c r="M1355" s="16">
        <f t="shared" si="193"/>
        <v>0</v>
      </c>
      <c r="N1355" s="236" t="str">
        <f t="shared" si="194"/>
        <v>0</v>
      </c>
      <c r="O1355" s="16">
        <f>'RAW MONTHLY'!K1355</f>
        <v>0</v>
      </c>
      <c r="P1355" s="16" t="str">
        <f t="shared" si="195"/>
        <v>1</v>
      </c>
      <c r="Q1355" s="241">
        <f>'RAW MONTHLY'!L1355</f>
        <v>0</v>
      </c>
      <c r="R1355" s="37"/>
      <c r="S1355" s="242">
        <f t="shared" si="196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89"/>
        <v/>
      </c>
      <c r="D1356" s="5">
        <f>'RAW MONTHLY'!E1356</f>
        <v>0</v>
      </c>
      <c r="E1356" s="5" t="b">
        <f t="shared" si="197"/>
        <v>0</v>
      </c>
      <c r="F1356" s="37"/>
      <c r="G1356" s="37"/>
      <c r="H1356" s="17">
        <f t="shared" si="190"/>
        <v>0</v>
      </c>
      <c r="I1356" s="7">
        <f>'RAW MONTHLY'!H1356</f>
        <v>0</v>
      </c>
      <c r="J1356" s="8">
        <f>'RAW MONTHLY'!I1356</f>
        <v>0</v>
      </c>
      <c r="K1356" s="235">
        <f t="shared" si="191"/>
        <v>0</v>
      </c>
      <c r="L1356" s="16">
        <f t="shared" si="192"/>
        <v>0</v>
      </c>
      <c r="M1356" s="16">
        <f t="shared" si="193"/>
        <v>0</v>
      </c>
      <c r="N1356" s="236" t="str">
        <f t="shared" si="194"/>
        <v>0</v>
      </c>
      <c r="O1356" s="16">
        <f>'RAW MONTHLY'!K1356</f>
        <v>0</v>
      </c>
      <c r="P1356" s="16" t="str">
        <f t="shared" si="195"/>
        <v>1</v>
      </c>
      <c r="Q1356" s="241">
        <f>'RAW MONTHLY'!L1356</f>
        <v>0</v>
      </c>
      <c r="R1356" s="37"/>
      <c r="S1356" s="242">
        <f t="shared" si="196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89"/>
        <v/>
      </c>
      <c r="D1357" s="5">
        <f>'RAW MONTHLY'!E1357</f>
        <v>0</v>
      </c>
      <c r="E1357" s="5" t="b">
        <f t="shared" si="197"/>
        <v>0</v>
      </c>
      <c r="F1357" s="37"/>
      <c r="G1357" s="37"/>
      <c r="H1357" s="17">
        <f t="shared" si="190"/>
        <v>0</v>
      </c>
      <c r="I1357" s="7">
        <f>'RAW MONTHLY'!H1357</f>
        <v>0</v>
      </c>
      <c r="J1357" s="8">
        <f>'RAW MONTHLY'!I1357</f>
        <v>0</v>
      </c>
      <c r="K1357" s="235">
        <f t="shared" si="191"/>
        <v>0</v>
      </c>
      <c r="L1357" s="16">
        <f t="shared" si="192"/>
        <v>0</v>
      </c>
      <c r="M1357" s="16">
        <f t="shared" si="193"/>
        <v>0</v>
      </c>
      <c r="N1357" s="236" t="str">
        <f t="shared" si="194"/>
        <v>0</v>
      </c>
      <c r="O1357" s="16">
        <f>'RAW MONTHLY'!K1357</f>
        <v>0</v>
      </c>
      <c r="P1357" s="16" t="str">
        <f t="shared" si="195"/>
        <v>1</v>
      </c>
      <c r="Q1357" s="241">
        <f>'RAW MONTHLY'!L1357</f>
        <v>0</v>
      </c>
      <c r="R1357" s="37"/>
      <c r="S1357" s="242">
        <f t="shared" si="196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89"/>
        <v/>
      </c>
      <c r="D1358" s="5">
        <f>'RAW MONTHLY'!E1358</f>
        <v>0</v>
      </c>
      <c r="E1358" s="5" t="b">
        <f t="shared" si="197"/>
        <v>0</v>
      </c>
      <c r="F1358" s="37"/>
      <c r="G1358" s="37"/>
      <c r="H1358" s="17">
        <f t="shared" si="190"/>
        <v>0</v>
      </c>
      <c r="I1358" s="7">
        <f>'RAW MONTHLY'!H1358</f>
        <v>0</v>
      </c>
      <c r="J1358" s="8">
        <f>'RAW MONTHLY'!I1358</f>
        <v>0</v>
      </c>
      <c r="K1358" s="235">
        <f t="shared" si="191"/>
        <v>0</v>
      </c>
      <c r="L1358" s="16">
        <f t="shared" si="192"/>
        <v>0</v>
      </c>
      <c r="M1358" s="16">
        <f t="shared" si="193"/>
        <v>0</v>
      </c>
      <c r="N1358" s="236" t="str">
        <f t="shared" si="194"/>
        <v>0</v>
      </c>
      <c r="O1358" s="16">
        <f>'RAW MONTHLY'!K1358</f>
        <v>0</v>
      </c>
      <c r="P1358" s="16" t="str">
        <f t="shared" si="195"/>
        <v>1</v>
      </c>
      <c r="Q1358" s="241">
        <f>'RAW MONTHLY'!L1358</f>
        <v>0</v>
      </c>
      <c r="R1358" s="37"/>
      <c r="S1358" s="242">
        <f t="shared" si="196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89"/>
        <v/>
      </c>
      <c r="D1359" s="5">
        <f>'RAW MONTHLY'!E1359</f>
        <v>0</v>
      </c>
      <c r="E1359" s="5" t="b">
        <f t="shared" si="197"/>
        <v>0</v>
      </c>
      <c r="F1359" s="37"/>
      <c r="G1359" s="37"/>
      <c r="H1359" s="17">
        <f t="shared" si="190"/>
        <v>0</v>
      </c>
      <c r="I1359" s="7">
        <f>'RAW MONTHLY'!H1359</f>
        <v>0</v>
      </c>
      <c r="J1359" s="8">
        <f>'RAW MONTHLY'!I1359</f>
        <v>0</v>
      </c>
      <c r="K1359" s="235">
        <f t="shared" si="191"/>
        <v>0</v>
      </c>
      <c r="L1359" s="16">
        <f t="shared" si="192"/>
        <v>0</v>
      </c>
      <c r="M1359" s="16">
        <f t="shared" si="193"/>
        <v>0</v>
      </c>
      <c r="N1359" s="236" t="str">
        <f t="shared" si="194"/>
        <v>0</v>
      </c>
      <c r="O1359" s="16">
        <f>'RAW MONTHLY'!K1359</f>
        <v>0</v>
      </c>
      <c r="P1359" s="16" t="str">
        <f t="shared" si="195"/>
        <v>1</v>
      </c>
      <c r="Q1359" s="241">
        <f>'RAW MONTHLY'!L1359</f>
        <v>0</v>
      </c>
      <c r="R1359" s="37"/>
      <c r="S1359" s="242">
        <f t="shared" si="196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89"/>
        <v/>
      </c>
      <c r="D1360" s="5">
        <f>'RAW MONTHLY'!E1360</f>
        <v>0</v>
      </c>
      <c r="E1360" s="5" t="b">
        <f t="shared" si="197"/>
        <v>0</v>
      </c>
      <c r="F1360" s="37"/>
      <c r="G1360" s="37"/>
      <c r="H1360" s="17">
        <f t="shared" si="190"/>
        <v>0</v>
      </c>
      <c r="I1360" s="7">
        <f>'RAW MONTHLY'!H1360</f>
        <v>0</v>
      </c>
      <c r="J1360" s="8">
        <f>'RAW MONTHLY'!I1360</f>
        <v>0</v>
      </c>
      <c r="K1360" s="235">
        <f t="shared" si="191"/>
        <v>0</v>
      </c>
      <c r="L1360" s="16">
        <f t="shared" si="192"/>
        <v>0</v>
      </c>
      <c r="M1360" s="16">
        <f t="shared" si="193"/>
        <v>0</v>
      </c>
      <c r="N1360" s="236" t="str">
        <f t="shared" si="194"/>
        <v>0</v>
      </c>
      <c r="O1360" s="16">
        <f>'RAW MONTHLY'!K1360</f>
        <v>0</v>
      </c>
      <c r="P1360" s="16" t="str">
        <f t="shared" si="195"/>
        <v>1</v>
      </c>
      <c r="Q1360" s="241">
        <f>'RAW MONTHLY'!L1360</f>
        <v>0</v>
      </c>
      <c r="R1360" s="37"/>
      <c r="S1360" s="242">
        <f t="shared" si="196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89"/>
        <v/>
      </c>
      <c r="D1361" s="5">
        <f>'RAW MONTHLY'!E1361</f>
        <v>0</v>
      </c>
      <c r="E1361" s="5" t="b">
        <f t="shared" si="197"/>
        <v>0</v>
      </c>
      <c r="F1361" s="37"/>
      <c r="G1361" s="37"/>
      <c r="H1361" s="17">
        <f t="shared" si="190"/>
        <v>0</v>
      </c>
      <c r="I1361" s="7">
        <f>'RAW MONTHLY'!H1361</f>
        <v>0</v>
      </c>
      <c r="J1361" s="8">
        <f>'RAW MONTHLY'!I1361</f>
        <v>0</v>
      </c>
      <c r="K1361" s="235">
        <f t="shared" si="191"/>
        <v>0</v>
      </c>
      <c r="L1361" s="16">
        <f t="shared" si="192"/>
        <v>0</v>
      </c>
      <c r="M1361" s="16">
        <f t="shared" si="193"/>
        <v>0</v>
      </c>
      <c r="N1361" s="236" t="str">
        <f t="shared" si="194"/>
        <v>0</v>
      </c>
      <c r="O1361" s="16">
        <f>'RAW MONTHLY'!K1361</f>
        <v>0</v>
      </c>
      <c r="P1361" s="16" t="str">
        <f t="shared" si="195"/>
        <v>1</v>
      </c>
      <c r="Q1361" s="241">
        <f>'RAW MONTHLY'!L1361</f>
        <v>0</v>
      </c>
      <c r="R1361" s="37"/>
      <c r="S1361" s="242">
        <f t="shared" si="196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89"/>
        <v/>
      </c>
      <c r="D1362" s="5">
        <f>'RAW MONTHLY'!E1362</f>
        <v>0</v>
      </c>
      <c r="E1362" s="5" t="b">
        <f t="shared" si="197"/>
        <v>0</v>
      </c>
      <c r="F1362" s="37"/>
      <c r="G1362" s="37"/>
      <c r="H1362" s="17">
        <f t="shared" si="190"/>
        <v>0</v>
      </c>
      <c r="I1362" s="7">
        <f>'RAW MONTHLY'!H1362</f>
        <v>0</v>
      </c>
      <c r="J1362" s="8">
        <f>'RAW MONTHLY'!I1362</f>
        <v>0</v>
      </c>
      <c r="K1362" s="235">
        <f t="shared" si="191"/>
        <v>0</v>
      </c>
      <c r="L1362" s="16">
        <f t="shared" si="192"/>
        <v>0</v>
      </c>
      <c r="M1362" s="16">
        <f t="shared" si="193"/>
        <v>0</v>
      </c>
      <c r="N1362" s="236" t="str">
        <f t="shared" si="194"/>
        <v>0</v>
      </c>
      <c r="O1362" s="16">
        <f>'RAW MONTHLY'!K1362</f>
        <v>0</v>
      </c>
      <c r="P1362" s="16" t="str">
        <f t="shared" si="195"/>
        <v>1</v>
      </c>
      <c r="Q1362" s="241">
        <f>'RAW MONTHLY'!L1362</f>
        <v>0</v>
      </c>
      <c r="R1362" s="37"/>
      <c r="S1362" s="242">
        <f t="shared" si="196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89"/>
        <v/>
      </c>
      <c r="D1363" s="5">
        <f>'RAW MONTHLY'!E1363</f>
        <v>0</v>
      </c>
      <c r="E1363" s="5" t="b">
        <f t="shared" si="197"/>
        <v>0</v>
      </c>
      <c r="F1363" s="37"/>
      <c r="G1363" s="37"/>
      <c r="H1363" s="17">
        <f t="shared" si="190"/>
        <v>0</v>
      </c>
      <c r="I1363" s="7">
        <f>'RAW MONTHLY'!H1363</f>
        <v>0</v>
      </c>
      <c r="J1363" s="8">
        <f>'RAW MONTHLY'!I1363</f>
        <v>0</v>
      </c>
      <c r="K1363" s="235">
        <f t="shared" si="191"/>
        <v>0</v>
      </c>
      <c r="L1363" s="16">
        <f t="shared" si="192"/>
        <v>0</v>
      </c>
      <c r="M1363" s="16">
        <f t="shared" si="193"/>
        <v>0</v>
      </c>
      <c r="N1363" s="236" t="str">
        <f t="shared" si="194"/>
        <v>0</v>
      </c>
      <c r="O1363" s="16">
        <f>'RAW MONTHLY'!K1363</f>
        <v>0</v>
      </c>
      <c r="P1363" s="16" t="str">
        <f t="shared" si="195"/>
        <v>1</v>
      </c>
      <c r="Q1363" s="241">
        <f>'RAW MONTHLY'!L1363</f>
        <v>0</v>
      </c>
      <c r="R1363" s="37"/>
      <c r="S1363" s="242">
        <f t="shared" si="196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89"/>
        <v/>
      </c>
      <c r="D1364" s="5">
        <f>'RAW MONTHLY'!E1364</f>
        <v>0</v>
      </c>
      <c r="E1364" s="5" t="b">
        <f t="shared" si="197"/>
        <v>0</v>
      </c>
      <c r="F1364" s="37"/>
      <c r="G1364" s="37"/>
      <c r="H1364" s="17">
        <f t="shared" si="190"/>
        <v>0</v>
      </c>
      <c r="I1364" s="7">
        <f>'RAW MONTHLY'!H1364</f>
        <v>0</v>
      </c>
      <c r="J1364" s="8">
        <f>'RAW MONTHLY'!I1364</f>
        <v>0</v>
      </c>
      <c r="K1364" s="235">
        <f t="shared" si="191"/>
        <v>0</v>
      </c>
      <c r="L1364" s="16">
        <f t="shared" si="192"/>
        <v>0</v>
      </c>
      <c r="M1364" s="16">
        <f t="shared" si="193"/>
        <v>0</v>
      </c>
      <c r="N1364" s="236" t="str">
        <f t="shared" si="194"/>
        <v>0</v>
      </c>
      <c r="O1364" s="16">
        <f>'RAW MONTHLY'!K1364</f>
        <v>0</v>
      </c>
      <c r="P1364" s="16" t="str">
        <f t="shared" si="195"/>
        <v>1</v>
      </c>
      <c r="Q1364" s="241">
        <f>'RAW MONTHLY'!L1364</f>
        <v>0</v>
      </c>
      <c r="R1364" s="37"/>
      <c r="S1364" s="242">
        <f t="shared" si="196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89"/>
        <v/>
      </c>
      <c r="D1365" s="5">
        <f>'RAW MONTHLY'!E1365</f>
        <v>0</v>
      </c>
      <c r="E1365" s="5" t="b">
        <f t="shared" si="197"/>
        <v>0</v>
      </c>
      <c r="F1365" s="37"/>
      <c r="G1365" s="37"/>
      <c r="H1365" s="17">
        <f t="shared" si="190"/>
        <v>0</v>
      </c>
      <c r="I1365" s="7">
        <f>'RAW MONTHLY'!H1365</f>
        <v>0</v>
      </c>
      <c r="J1365" s="8">
        <f>'RAW MONTHLY'!I1365</f>
        <v>0</v>
      </c>
      <c r="K1365" s="235">
        <f t="shared" si="191"/>
        <v>0</v>
      </c>
      <c r="L1365" s="16">
        <f t="shared" si="192"/>
        <v>0</v>
      </c>
      <c r="M1365" s="16">
        <f t="shared" si="193"/>
        <v>0</v>
      </c>
      <c r="N1365" s="236" t="str">
        <f t="shared" si="194"/>
        <v>0</v>
      </c>
      <c r="O1365" s="16">
        <f>'RAW MONTHLY'!K1365</f>
        <v>0</v>
      </c>
      <c r="P1365" s="16" t="str">
        <f t="shared" si="195"/>
        <v>1</v>
      </c>
      <c r="Q1365" s="241">
        <f>'RAW MONTHLY'!L1365</f>
        <v>0</v>
      </c>
      <c r="R1365" s="37"/>
      <c r="S1365" s="242">
        <f t="shared" si="196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89"/>
        <v/>
      </c>
      <c r="D1366" s="5">
        <f>'RAW MONTHLY'!E1366</f>
        <v>0</v>
      </c>
      <c r="E1366" s="5" t="b">
        <f t="shared" si="197"/>
        <v>0</v>
      </c>
      <c r="F1366" s="37"/>
      <c r="G1366" s="37"/>
      <c r="H1366" s="17">
        <f t="shared" si="190"/>
        <v>0</v>
      </c>
      <c r="I1366" s="7">
        <f>'RAW MONTHLY'!H1366</f>
        <v>0</v>
      </c>
      <c r="J1366" s="8">
        <f>'RAW MONTHLY'!I1366</f>
        <v>0</v>
      </c>
      <c r="K1366" s="235">
        <f t="shared" si="191"/>
        <v>0</v>
      </c>
      <c r="L1366" s="16">
        <f t="shared" si="192"/>
        <v>0</v>
      </c>
      <c r="M1366" s="16">
        <f t="shared" si="193"/>
        <v>0</v>
      </c>
      <c r="N1366" s="236" t="str">
        <f t="shared" si="194"/>
        <v>0</v>
      </c>
      <c r="O1366" s="16">
        <f>'RAW MONTHLY'!K1366</f>
        <v>0</v>
      </c>
      <c r="P1366" s="16" t="str">
        <f t="shared" si="195"/>
        <v>1</v>
      </c>
      <c r="Q1366" s="241">
        <f>'RAW MONTHLY'!L1366</f>
        <v>0</v>
      </c>
      <c r="R1366" s="37"/>
      <c r="S1366" s="242">
        <f t="shared" si="196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89"/>
        <v/>
      </c>
      <c r="D1367" s="5">
        <f>'RAW MONTHLY'!E1367</f>
        <v>0</v>
      </c>
      <c r="E1367" s="5" t="b">
        <f t="shared" si="197"/>
        <v>0</v>
      </c>
      <c r="F1367" s="37"/>
      <c r="G1367" s="37"/>
      <c r="H1367" s="17">
        <f t="shared" si="190"/>
        <v>0</v>
      </c>
      <c r="I1367" s="7">
        <f>'RAW MONTHLY'!H1367</f>
        <v>0</v>
      </c>
      <c r="J1367" s="8">
        <f>'RAW MONTHLY'!I1367</f>
        <v>0</v>
      </c>
      <c r="K1367" s="235">
        <f t="shared" si="191"/>
        <v>0</v>
      </c>
      <c r="L1367" s="16">
        <f t="shared" si="192"/>
        <v>0</v>
      </c>
      <c r="M1367" s="16">
        <f t="shared" si="193"/>
        <v>0</v>
      </c>
      <c r="N1367" s="236" t="str">
        <f t="shared" si="194"/>
        <v>0</v>
      </c>
      <c r="O1367" s="16">
        <f>'RAW MONTHLY'!K1367</f>
        <v>0</v>
      </c>
      <c r="P1367" s="16" t="str">
        <f t="shared" si="195"/>
        <v>1</v>
      </c>
      <c r="Q1367" s="241">
        <f>'RAW MONTHLY'!L1367</f>
        <v>0</v>
      </c>
      <c r="R1367" s="37"/>
      <c r="S1367" s="242">
        <f t="shared" si="196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89"/>
        <v/>
      </c>
      <c r="D1368" s="5">
        <f>'RAW MONTHLY'!E1368</f>
        <v>0</v>
      </c>
      <c r="E1368" s="5" t="b">
        <f t="shared" si="197"/>
        <v>0</v>
      </c>
      <c r="F1368" s="37"/>
      <c r="G1368" s="37"/>
      <c r="H1368" s="17">
        <f t="shared" si="190"/>
        <v>0</v>
      </c>
      <c r="I1368" s="7">
        <f>'RAW MONTHLY'!H1368</f>
        <v>0</v>
      </c>
      <c r="J1368" s="8">
        <f>'RAW MONTHLY'!I1368</f>
        <v>0</v>
      </c>
      <c r="K1368" s="235">
        <f t="shared" si="191"/>
        <v>0</v>
      </c>
      <c r="L1368" s="16">
        <f t="shared" si="192"/>
        <v>0</v>
      </c>
      <c r="M1368" s="16">
        <f t="shared" si="193"/>
        <v>0</v>
      </c>
      <c r="N1368" s="236" t="str">
        <f t="shared" si="194"/>
        <v>0</v>
      </c>
      <c r="O1368" s="16">
        <f>'RAW MONTHLY'!K1368</f>
        <v>0</v>
      </c>
      <c r="P1368" s="16" t="str">
        <f t="shared" si="195"/>
        <v>1</v>
      </c>
      <c r="Q1368" s="241">
        <f>'RAW MONTHLY'!L1368</f>
        <v>0</v>
      </c>
      <c r="R1368" s="37"/>
      <c r="S1368" s="242">
        <f t="shared" si="196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89"/>
        <v/>
      </c>
      <c r="D1369" s="5">
        <f>'RAW MONTHLY'!E1369</f>
        <v>0</v>
      </c>
      <c r="E1369" s="5" t="b">
        <f t="shared" si="197"/>
        <v>0</v>
      </c>
      <c r="F1369" s="37"/>
      <c r="G1369" s="37"/>
      <c r="H1369" s="17">
        <f t="shared" si="190"/>
        <v>0</v>
      </c>
      <c r="I1369" s="7">
        <f>'RAW MONTHLY'!H1369</f>
        <v>0</v>
      </c>
      <c r="J1369" s="8">
        <f>'RAW MONTHLY'!I1369</f>
        <v>0</v>
      </c>
      <c r="K1369" s="235">
        <f t="shared" si="191"/>
        <v>0</v>
      </c>
      <c r="L1369" s="16">
        <f t="shared" si="192"/>
        <v>0</v>
      </c>
      <c r="M1369" s="16">
        <f t="shared" si="193"/>
        <v>0</v>
      </c>
      <c r="N1369" s="236" t="str">
        <f t="shared" si="194"/>
        <v>0</v>
      </c>
      <c r="O1369" s="16">
        <f>'RAW MONTHLY'!K1369</f>
        <v>0</v>
      </c>
      <c r="P1369" s="16" t="str">
        <f t="shared" si="195"/>
        <v>1</v>
      </c>
      <c r="Q1369" s="241">
        <f>'RAW MONTHLY'!L1369</f>
        <v>0</v>
      </c>
      <c r="R1369" s="37"/>
      <c r="S1369" s="242">
        <f t="shared" si="196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89"/>
        <v/>
      </c>
      <c r="D1370" s="5">
        <f>'RAW MONTHLY'!E1370</f>
        <v>0</v>
      </c>
      <c r="E1370" s="5" t="b">
        <f t="shared" si="197"/>
        <v>0</v>
      </c>
      <c r="F1370" s="37"/>
      <c r="G1370" s="37"/>
      <c r="H1370" s="17">
        <f t="shared" si="190"/>
        <v>0</v>
      </c>
      <c r="I1370" s="7">
        <f>'RAW MONTHLY'!H1370</f>
        <v>0</v>
      </c>
      <c r="J1370" s="8">
        <f>'RAW MONTHLY'!I1370</f>
        <v>0</v>
      </c>
      <c r="K1370" s="235">
        <f t="shared" si="191"/>
        <v>0</v>
      </c>
      <c r="L1370" s="16">
        <f t="shared" si="192"/>
        <v>0</v>
      </c>
      <c r="M1370" s="16">
        <f t="shared" si="193"/>
        <v>0</v>
      </c>
      <c r="N1370" s="236" t="str">
        <f t="shared" si="194"/>
        <v>0</v>
      </c>
      <c r="O1370" s="16">
        <f>'RAW MONTHLY'!K1370</f>
        <v>0</v>
      </c>
      <c r="P1370" s="16" t="str">
        <f t="shared" si="195"/>
        <v>1</v>
      </c>
      <c r="Q1370" s="241">
        <f>'RAW MONTHLY'!L1370</f>
        <v>0</v>
      </c>
      <c r="R1370" s="37"/>
      <c r="S1370" s="242">
        <f t="shared" si="196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89"/>
        <v/>
      </c>
      <c r="D1371" s="5">
        <f>'RAW MONTHLY'!E1371</f>
        <v>0</v>
      </c>
      <c r="E1371" s="5" t="b">
        <f t="shared" si="197"/>
        <v>0</v>
      </c>
      <c r="F1371" s="37"/>
      <c r="G1371" s="37"/>
      <c r="H1371" s="17">
        <f t="shared" si="190"/>
        <v>0</v>
      </c>
      <c r="I1371" s="7">
        <f>'RAW MONTHLY'!H1371</f>
        <v>0</v>
      </c>
      <c r="J1371" s="8">
        <f>'RAW MONTHLY'!I1371</f>
        <v>0</v>
      </c>
      <c r="K1371" s="235">
        <f t="shared" si="191"/>
        <v>0</v>
      </c>
      <c r="L1371" s="16">
        <f t="shared" si="192"/>
        <v>0</v>
      </c>
      <c r="M1371" s="16">
        <f t="shared" si="193"/>
        <v>0</v>
      </c>
      <c r="N1371" s="236" t="str">
        <f t="shared" si="194"/>
        <v>0</v>
      </c>
      <c r="O1371" s="16">
        <f>'RAW MONTHLY'!K1371</f>
        <v>0</v>
      </c>
      <c r="P1371" s="16" t="str">
        <f t="shared" si="195"/>
        <v>1</v>
      </c>
      <c r="Q1371" s="241">
        <f>'RAW MONTHLY'!L1371</f>
        <v>0</v>
      </c>
      <c r="R1371" s="37"/>
      <c r="S1371" s="242">
        <f t="shared" si="196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89"/>
        <v/>
      </c>
      <c r="D1372" s="5">
        <f>'RAW MONTHLY'!E1372</f>
        <v>0</v>
      </c>
      <c r="E1372" s="5" t="b">
        <f t="shared" si="197"/>
        <v>0</v>
      </c>
      <c r="F1372" s="37"/>
      <c r="G1372" s="37"/>
      <c r="H1372" s="17">
        <f t="shared" si="190"/>
        <v>0</v>
      </c>
      <c r="I1372" s="7">
        <f>'RAW MONTHLY'!H1372</f>
        <v>0</v>
      </c>
      <c r="J1372" s="8">
        <f>'RAW MONTHLY'!I1372</f>
        <v>0</v>
      </c>
      <c r="K1372" s="235">
        <f t="shared" si="191"/>
        <v>0</v>
      </c>
      <c r="L1372" s="16">
        <f t="shared" si="192"/>
        <v>0</v>
      </c>
      <c r="M1372" s="16">
        <f t="shared" si="193"/>
        <v>0</v>
      </c>
      <c r="N1372" s="236" t="str">
        <f t="shared" si="194"/>
        <v>0</v>
      </c>
      <c r="O1372" s="16">
        <f>'RAW MONTHLY'!K1372</f>
        <v>0</v>
      </c>
      <c r="P1372" s="16" t="str">
        <f t="shared" si="195"/>
        <v>1</v>
      </c>
      <c r="Q1372" s="241">
        <f>'RAW MONTHLY'!L1372</f>
        <v>0</v>
      </c>
      <c r="R1372" s="37"/>
      <c r="S1372" s="242">
        <f t="shared" si="196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89"/>
        <v/>
      </c>
      <c r="D1373" s="5">
        <f>'RAW MONTHLY'!E1373</f>
        <v>0</v>
      </c>
      <c r="E1373" s="5" t="b">
        <f t="shared" si="197"/>
        <v>0</v>
      </c>
      <c r="F1373" s="37"/>
      <c r="G1373" s="37"/>
      <c r="H1373" s="17">
        <f t="shared" si="190"/>
        <v>0</v>
      </c>
      <c r="I1373" s="7">
        <f>'RAW MONTHLY'!H1373</f>
        <v>0</v>
      </c>
      <c r="J1373" s="8">
        <f>'RAW MONTHLY'!I1373</f>
        <v>0</v>
      </c>
      <c r="K1373" s="235">
        <f t="shared" si="191"/>
        <v>0</v>
      </c>
      <c r="L1373" s="16">
        <f t="shared" si="192"/>
        <v>0</v>
      </c>
      <c r="M1373" s="16">
        <f t="shared" si="193"/>
        <v>0</v>
      </c>
      <c r="N1373" s="236" t="str">
        <f t="shared" si="194"/>
        <v>0</v>
      </c>
      <c r="O1373" s="16">
        <f>'RAW MONTHLY'!K1373</f>
        <v>0</v>
      </c>
      <c r="P1373" s="16" t="str">
        <f t="shared" si="195"/>
        <v>1</v>
      </c>
      <c r="Q1373" s="241">
        <f>'RAW MONTHLY'!L1373</f>
        <v>0</v>
      </c>
      <c r="R1373" s="37"/>
      <c r="S1373" s="242">
        <f t="shared" si="196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89"/>
        <v/>
      </c>
      <c r="D1374" s="5">
        <f>'RAW MONTHLY'!E1374</f>
        <v>0</v>
      </c>
      <c r="E1374" s="5" t="b">
        <f t="shared" si="197"/>
        <v>0</v>
      </c>
      <c r="F1374" s="37"/>
      <c r="G1374" s="37"/>
      <c r="H1374" s="17">
        <f t="shared" si="190"/>
        <v>0</v>
      </c>
      <c r="I1374" s="7">
        <f>'RAW MONTHLY'!H1374</f>
        <v>0</v>
      </c>
      <c r="J1374" s="8">
        <f>'RAW MONTHLY'!I1374</f>
        <v>0</v>
      </c>
      <c r="K1374" s="235">
        <f t="shared" si="191"/>
        <v>0</v>
      </c>
      <c r="L1374" s="16">
        <f t="shared" si="192"/>
        <v>0</v>
      </c>
      <c r="M1374" s="16">
        <f t="shared" si="193"/>
        <v>0</v>
      </c>
      <c r="N1374" s="236" t="str">
        <f t="shared" si="194"/>
        <v>0</v>
      </c>
      <c r="O1374" s="16">
        <f>'RAW MONTHLY'!K1374</f>
        <v>0</v>
      </c>
      <c r="P1374" s="16" t="str">
        <f t="shared" si="195"/>
        <v>1</v>
      </c>
      <c r="Q1374" s="241">
        <f>'RAW MONTHLY'!L1374</f>
        <v>0</v>
      </c>
      <c r="R1374" s="37"/>
      <c r="S1374" s="242">
        <f t="shared" si="196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89"/>
        <v/>
      </c>
      <c r="D1375" s="5">
        <f>'RAW MONTHLY'!E1375</f>
        <v>0</v>
      </c>
      <c r="E1375" s="5" t="b">
        <f t="shared" si="197"/>
        <v>0</v>
      </c>
      <c r="F1375" s="37"/>
      <c r="G1375" s="37"/>
      <c r="H1375" s="17">
        <f t="shared" si="190"/>
        <v>0</v>
      </c>
      <c r="I1375" s="7">
        <f>'RAW MONTHLY'!H1375</f>
        <v>0</v>
      </c>
      <c r="J1375" s="8">
        <f>'RAW MONTHLY'!I1375</f>
        <v>0</v>
      </c>
      <c r="K1375" s="235">
        <f t="shared" si="191"/>
        <v>0</v>
      </c>
      <c r="L1375" s="16">
        <f t="shared" si="192"/>
        <v>0</v>
      </c>
      <c r="M1375" s="16">
        <f t="shared" si="193"/>
        <v>0</v>
      </c>
      <c r="N1375" s="236" t="str">
        <f t="shared" si="194"/>
        <v>0</v>
      </c>
      <c r="O1375" s="16">
        <f>'RAW MONTHLY'!K1375</f>
        <v>0</v>
      </c>
      <c r="P1375" s="16" t="str">
        <f t="shared" si="195"/>
        <v>1</v>
      </c>
      <c r="Q1375" s="241">
        <f>'RAW MONTHLY'!L1375</f>
        <v>0</v>
      </c>
      <c r="R1375" s="37"/>
      <c r="S1375" s="242">
        <f t="shared" si="196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89"/>
        <v/>
      </c>
      <c r="D1376" s="5">
        <f>'RAW MONTHLY'!E1376</f>
        <v>0</v>
      </c>
      <c r="E1376" s="5" t="b">
        <f t="shared" si="197"/>
        <v>0</v>
      </c>
      <c r="F1376" s="37"/>
      <c r="G1376" s="37"/>
      <c r="H1376" s="17">
        <f t="shared" si="190"/>
        <v>0</v>
      </c>
      <c r="I1376" s="7">
        <f>'RAW MONTHLY'!H1376</f>
        <v>0</v>
      </c>
      <c r="J1376" s="8">
        <f>'RAW MONTHLY'!I1376</f>
        <v>0</v>
      </c>
      <c r="K1376" s="235">
        <f t="shared" si="191"/>
        <v>0</v>
      </c>
      <c r="L1376" s="16">
        <f t="shared" si="192"/>
        <v>0</v>
      </c>
      <c r="M1376" s="16">
        <f t="shared" si="193"/>
        <v>0</v>
      </c>
      <c r="N1376" s="236" t="str">
        <f t="shared" si="194"/>
        <v>0</v>
      </c>
      <c r="O1376" s="16">
        <f>'RAW MONTHLY'!K1376</f>
        <v>0</v>
      </c>
      <c r="P1376" s="16" t="str">
        <f t="shared" si="195"/>
        <v>1</v>
      </c>
      <c r="Q1376" s="241">
        <f>'RAW MONTHLY'!L1376</f>
        <v>0</v>
      </c>
      <c r="R1376" s="37"/>
      <c r="S1376" s="242">
        <f t="shared" si="196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89"/>
        <v/>
      </c>
      <c r="D1377" s="5">
        <f>'RAW MONTHLY'!E1377</f>
        <v>0</v>
      </c>
      <c r="E1377" s="5" t="b">
        <f t="shared" si="197"/>
        <v>0</v>
      </c>
      <c r="F1377" s="37"/>
      <c r="G1377" s="37"/>
      <c r="H1377" s="17">
        <f t="shared" si="190"/>
        <v>0</v>
      </c>
      <c r="I1377" s="7">
        <f>'RAW MONTHLY'!H1377</f>
        <v>0</v>
      </c>
      <c r="J1377" s="8">
        <f>'RAW MONTHLY'!I1377</f>
        <v>0</v>
      </c>
      <c r="K1377" s="235">
        <f t="shared" si="191"/>
        <v>0</v>
      </c>
      <c r="L1377" s="16">
        <f t="shared" si="192"/>
        <v>0</v>
      </c>
      <c r="M1377" s="16">
        <f t="shared" si="193"/>
        <v>0</v>
      </c>
      <c r="N1377" s="236" t="str">
        <f t="shared" si="194"/>
        <v>0</v>
      </c>
      <c r="O1377" s="16">
        <f>'RAW MONTHLY'!K1377</f>
        <v>0</v>
      </c>
      <c r="P1377" s="16" t="str">
        <f t="shared" si="195"/>
        <v>1</v>
      </c>
      <c r="Q1377" s="241">
        <f>'RAW MONTHLY'!L1377</f>
        <v>0</v>
      </c>
      <c r="R1377" s="37"/>
      <c r="S1377" s="242">
        <f t="shared" si="196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89"/>
        <v/>
      </c>
      <c r="D1378" s="5">
        <f>'RAW MONTHLY'!E1378</f>
        <v>0</v>
      </c>
      <c r="E1378" s="5" t="b">
        <f t="shared" si="197"/>
        <v>0</v>
      </c>
      <c r="F1378" s="37"/>
      <c r="G1378" s="37"/>
      <c r="H1378" s="17">
        <f t="shared" si="190"/>
        <v>0</v>
      </c>
      <c r="I1378" s="7">
        <f>'RAW MONTHLY'!H1378</f>
        <v>0</v>
      </c>
      <c r="J1378" s="8">
        <f>'RAW MONTHLY'!I1378</f>
        <v>0</v>
      </c>
      <c r="K1378" s="235">
        <f t="shared" si="191"/>
        <v>0</v>
      </c>
      <c r="L1378" s="16">
        <f t="shared" si="192"/>
        <v>0</v>
      </c>
      <c r="M1378" s="16">
        <f t="shared" si="193"/>
        <v>0</v>
      </c>
      <c r="N1378" s="236" t="str">
        <f t="shared" si="194"/>
        <v>0</v>
      </c>
      <c r="O1378" s="16">
        <f>'RAW MONTHLY'!K1378</f>
        <v>0</v>
      </c>
      <c r="P1378" s="16" t="str">
        <f t="shared" si="195"/>
        <v>1</v>
      </c>
      <c r="Q1378" s="241">
        <f>'RAW MONTHLY'!L1378</f>
        <v>0</v>
      </c>
      <c r="R1378" s="37"/>
      <c r="S1378" s="242">
        <f t="shared" si="196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89"/>
        <v/>
      </c>
      <c r="D1379" s="5">
        <f>'RAW MONTHLY'!E1379</f>
        <v>0</v>
      </c>
      <c r="E1379" s="5" t="b">
        <f t="shared" si="197"/>
        <v>0</v>
      </c>
      <c r="F1379" s="37"/>
      <c r="G1379" s="37"/>
      <c r="H1379" s="17">
        <f t="shared" si="190"/>
        <v>0</v>
      </c>
      <c r="I1379" s="7">
        <f>'RAW MONTHLY'!H1379</f>
        <v>0</v>
      </c>
      <c r="J1379" s="8">
        <f>'RAW MONTHLY'!I1379</f>
        <v>0</v>
      </c>
      <c r="K1379" s="235">
        <f t="shared" si="191"/>
        <v>0</v>
      </c>
      <c r="L1379" s="16">
        <f t="shared" si="192"/>
        <v>0</v>
      </c>
      <c r="M1379" s="16">
        <f t="shared" si="193"/>
        <v>0</v>
      </c>
      <c r="N1379" s="236" t="str">
        <f t="shared" si="194"/>
        <v>0</v>
      </c>
      <c r="O1379" s="16">
        <f>'RAW MONTHLY'!K1379</f>
        <v>0</v>
      </c>
      <c r="P1379" s="16" t="str">
        <f t="shared" si="195"/>
        <v>1</v>
      </c>
      <c r="Q1379" s="241">
        <f>'RAW MONTHLY'!L1379</f>
        <v>0</v>
      </c>
      <c r="R1379" s="37"/>
      <c r="S1379" s="242">
        <f t="shared" si="196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89"/>
        <v/>
      </c>
      <c r="D1380" s="5">
        <f>'RAW MONTHLY'!E1380</f>
        <v>0</v>
      </c>
      <c r="E1380" s="5" t="b">
        <f t="shared" si="197"/>
        <v>0</v>
      </c>
      <c r="F1380" s="37"/>
      <c r="G1380" s="37"/>
      <c r="H1380" s="17">
        <f t="shared" si="190"/>
        <v>0</v>
      </c>
      <c r="I1380" s="7">
        <f>'RAW MONTHLY'!H1380</f>
        <v>0</v>
      </c>
      <c r="J1380" s="8">
        <f>'RAW MONTHLY'!I1380</f>
        <v>0</v>
      </c>
      <c r="K1380" s="235">
        <f t="shared" si="191"/>
        <v>0</v>
      </c>
      <c r="L1380" s="16">
        <f t="shared" si="192"/>
        <v>0</v>
      </c>
      <c r="M1380" s="16">
        <f t="shared" si="193"/>
        <v>0</v>
      </c>
      <c r="N1380" s="236" t="str">
        <f t="shared" si="194"/>
        <v>0</v>
      </c>
      <c r="O1380" s="16">
        <f>'RAW MONTHLY'!K1380</f>
        <v>0</v>
      </c>
      <c r="P1380" s="16" t="str">
        <f t="shared" si="195"/>
        <v>1</v>
      </c>
      <c r="Q1380" s="241">
        <f>'RAW MONTHLY'!L1380</f>
        <v>0</v>
      </c>
      <c r="R1380" s="37"/>
      <c r="S1380" s="242">
        <f t="shared" si="196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89"/>
        <v/>
      </c>
      <c r="D1381" s="5">
        <f>'RAW MONTHLY'!E1381</f>
        <v>0</v>
      </c>
      <c r="E1381" s="5" t="b">
        <f t="shared" si="197"/>
        <v>0</v>
      </c>
      <c r="F1381" s="37"/>
      <c r="G1381" s="37"/>
      <c r="H1381" s="17">
        <f t="shared" si="190"/>
        <v>0</v>
      </c>
      <c r="I1381" s="7">
        <f>'RAW MONTHLY'!H1381</f>
        <v>0</v>
      </c>
      <c r="J1381" s="8">
        <f>'RAW MONTHLY'!I1381</f>
        <v>0</v>
      </c>
      <c r="K1381" s="235">
        <f t="shared" si="191"/>
        <v>0</v>
      </c>
      <c r="L1381" s="16">
        <f t="shared" si="192"/>
        <v>0</v>
      </c>
      <c r="M1381" s="16">
        <f t="shared" si="193"/>
        <v>0</v>
      </c>
      <c r="N1381" s="236" t="str">
        <f t="shared" si="194"/>
        <v>0</v>
      </c>
      <c r="O1381" s="16">
        <f>'RAW MONTHLY'!K1381</f>
        <v>0</v>
      </c>
      <c r="P1381" s="16" t="str">
        <f t="shared" si="195"/>
        <v>1</v>
      </c>
      <c r="Q1381" s="241">
        <f>'RAW MONTHLY'!L1381</f>
        <v>0</v>
      </c>
      <c r="R1381" s="37"/>
      <c r="S1381" s="242">
        <f t="shared" si="196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89"/>
        <v/>
      </c>
      <c r="D1382" s="5">
        <f>'RAW MONTHLY'!E1382</f>
        <v>0</v>
      </c>
      <c r="E1382" s="5" t="b">
        <f t="shared" si="197"/>
        <v>0</v>
      </c>
      <c r="F1382" s="37"/>
      <c r="G1382" s="37"/>
      <c r="H1382" s="17">
        <f t="shared" si="190"/>
        <v>0</v>
      </c>
      <c r="I1382" s="7">
        <f>'RAW MONTHLY'!H1382</f>
        <v>0</v>
      </c>
      <c r="J1382" s="8">
        <f>'RAW MONTHLY'!I1382</f>
        <v>0</v>
      </c>
      <c r="K1382" s="235">
        <f t="shared" si="191"/>
        <v>0</v>
      </c>
      <c r="L1382" s="16">
        <f t="shared" si="192"/>
        <v>0</v>
      </c>
      <c r="M1382" s="16">
        <f t="shared" si="193"/>
        <v>0</v>
      </c>
      <c r="N1382" s="236" t="str">
        <f t="shared" si="194"/>
        <v>0</v>
      </c>
      <c r="O1382" s="16">
        <f>'RAW MONTHLY'!K1382</f>
        <v>0</v>
      </c>
      <c r="P1382" s="16" t="str">
        <f t="shared" si="195"/>
        <v>1</v>
      </c>
      <c r="Q1382" s="241">
        <f>'RAW MONTHLY'!L1382</f>
        <v>0</v>
      </c>
      <c r="R1382" s="37"/>
      <c r="S1382" s="242">
        <f t="shared" si="196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89"/>
        <v/>
      </c>
      <c r="D1383" s="5">
        <f>'RAW MONTHLY'!E1383</f>
        <v>0</v>
      </c>
      <c r="E1383" s="5" t="b">
        <f t="shared" si="197"/>
        <v>0</v>
      </c>
      <c r="F1383" s="37"/>
      <c r="G1383" s="37"/>
      <c r="H1383" s="17">
        <f t="shared" si="190"/>
        <v>0</v>
      </c>
      <c r="I1383" s="7">
        <f>'RAW MONTHLY'!H1383</f>
        <v>0</v>
      </c>
      <c r="J1383" s="8">
        <f>'RAW MONTHLY'!I1383</f>
        <v>0</v>
      </c>
      <c r="K1383" s="235">
        <f t="shared" si="191"/>
        <v>0</v>
      </c>
      <c r="L1383" s="16">
        <f t="shared" si="192"/>
        <v>0</v>
      </c>
      <c r="M1383" s="16">
        <f t="shared" si="193"/>
        <v>0</v>
      </c>
      <c r="N1383" s="236" t="str">
        <f t="shared" si="194"/>
        <v>0</v>
      </c>
      <c r="O1383" s="16">
        <f>'RAW MONTHLY'!K1383</f>
        <v>0</v>
      </c>
      <c r="P1383" s="16" t="str">
        <f t="shared" si="195"/>
        <v>1</v>
      </c>
      <c r="Q1383" s="241">
        <f>'RAW MONTHLY'!L1383</f>
        <v>0</v>
      </c>
      <c r="R1383" s="37"/>
      <c r="S1383" s="242">
        <f t="shared" si="196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89"/>
        <v/>
      </c>
      <c r="D1384" s="5">
        <f>'RAW MONTHLY'!E1384</f>
        <v>0</v>
      </c>
      <c r="E1384" s="5" t="b">
        <f t="shared" si="197"/>
        <v>0</v>
      </c>
      <c r="F1384" s="37"/>
      <c r="G1384" s="37"/>
      <c r="H1384" s="17">
        <f t="shared" si="190"/>
        <v>0</v>
      </c>
      <c r="I1384" s="7">
        <f>'RAW MONTHLY'!H1384</f>
        <v>0</v>
      </c>
      <c r="J1384" s="8">
        <f>'RAW MONTHLY'!I1384</f>
        <v>0</v>
      </c>
      <c r="K1384" s="235">
        <f t="shared" si="191"/>
        <v>0</v>
      </c>
      <c r="L1384" s="16">
        <f t="shared" si="192"/>
        <v>0</v>
      </c>
      <c r="M1384" s="16">
        <f t="shared" si="193"/>
        <v>0</v>
      </c>
      <c r="N1384" s="236" t="str">
        <f t="shared" si="194"/>
        <v>0</v>
      </c>
      <c r="O1384" s="16">
        <f>'RAW MONTHLY'!K1384</f>
        <v>0</v>
      </c>
      <c r="P1384" s="16" t="str">
        <f t="shared" si="195"/>
        <v>1</v>
      </c>
      <c r="Q1384" s="241">
        <f>'RAW MONTHLY'!L1384</f>
        <v>0</v>
      </c>
      <c r="R1384" s="37"/>
      <c r="S1384" s="242">
        <f t="shared" si="196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89"/>
        <v/>
      </c>
      <c r="D1385" s="5">
        <f>'RAW MONTHLY'!E1385</f>
        <v>0</v>
      </c>
      <c r="E1385" s="5" t="b">
        <f t="shared" si="197"/>
        <v>0</v>
      </c>
      <c r="F1385" s="37"/>
      <c r="G1385" s="37"/>
      <c r="H1385" s="17">
        <f t="shared" si="190"/>
        <v>0</v>
      </c>
      <c r="I1385" s="7">
        <f>'RAW MONTHLY'!H1385</f>
        <v>0</v>
      </c>
      <c r="J1385" s="8">
        <f>'RAW MONTHLY'!I1385</f>
        <v>0</v>
      </c>
      <c r="K1385" s="235">
        <f t="shared" si="191"/>
        <v>0</v>
      </c>
      <c r="L1385" s="16">
        <f t="shared" si="192"/>
        <v>0</v>
      </c>
      <c r="M1385" s="16">
        <f t="shared" si="193"/>
        <v>0</v>
      </c>
      <c r="N1385" s="236" t="str">
        <f t="shared" si="194"/>
        <v>0</v>
      </c>
      <c r="O1385" s="16">
        <f>'RAW MONTHLY'!K1385</f>
        <v>0</v>
      </c>
      <c r="P1385" s="16" t="str">
        <f t="shared" si="195"/>
        <v>1</v>
      </c>
      <c r="Q1385" s="241">
        <f>'RAW MONTHLY'!L1385</f>
        <v>0</v>
      </c>
      <c r="R1385" s="37"/>
      <c r="S1385" s="242">
        <f t="shared" si="196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89"/>
        <v/>
      </c>
      <c r="D1386" s="5">
        <f>'RAW MONTHLY'!E1386</f>
        <v>0</v>
      </c>
      <c r="E1386" s="5" t="b">
        <f t="shared" si="197"/>
        <v>0</v>
      </c>
      <c r="F1386" s="37"/>
      <c r="G1386" s="37"/>
      <c r="H1386" s="17">
        <f t="shared" si="190"/>
        <v>0</v>
      </c>
      <c r="I1386" s="7">
        <f>'RAW MONTHLY'!H1386</f>
        <v>0</v>
      </c>
      <c r="J1386" s="8">
        <f>'RAW MONTHLY'!I1386</f>
        <v>0</v>
      </c>
      <c r="K1386" s="235">
        <f t="shared" si="191"/>
        <v>0</v>
      </c>
      <c r="L1386" s="16">
        <f t="shared" si="192"/>
        <v>0</v>
      </c>
      <c r="M1386" s="16">
        <f t="shared" si="193"/>
        <v>0</v>
      </c>
      <c r="N1386" s="236" t="str">
        <f t="shared" si="194"/>
        <v>0</v>
      </c>
      <c r="O1386" s="16">
        <f>'RAW MONTHLY'!K1386</f>
        <v>0</v>
      </c>
      <c r="P1386" s="16" t="str">
        <f t="shared" si="195"/>
        <v>1</v>
      </c>
      <c r="Q1386" s="241">
        <f>'RAW MONTHLY'!L1386</f>
        <v>0</v>
      </c>
      <c r="R1386" s="37"/>
      <c r="S1386" s="242">
        <f t="shared" si="196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89"/>
        <v/>
      </c>
      <c r="D1387" s="5">
        <f>'RAW MONTHLY'!E1387</f>
        <v>0</v>
      </c>
      <c r="E1387" s="5" t="b">
        <f t="shared" si="197"/>
        <v>0</v>
      </c>
      <c r="F1387" s="37"/>
      <c r="G1387" s="37"/>
      <c r="H1387" s="17">
        <f t="shared" si="190"/>
        <v>0</v>
      </c>
      <c r="I1387" s="7">
        <f>'RAW MONTHLY'!H1387</f>
        <v>0</v>
      </c>
      <c r="J1387" s="8">
        <f>'RAW MONTHLY'!I1387</f>
        <v>0</v>
      </c>
      <c r="K1387" s="235">
        <f t="shared" si="191"/>
        <v>0</v>
      </c>
      <c r="L1387" s="16">
        <f t="shared" si="192"/>
        <v>0</v>
      </c>
      <c r="M1387" s="16">
        <f t="shared" si="193"/>
        <v>0</v>
      </c>
      <c r="N1387" s="236" t="str">
        <f t="shared" si="194"/>
        <v>0</v>
      </c>
      <c r="O1387" s="16">
        <f>'RAW MONTHLY'!K1387</f>
        <v>0</v>
      </c>
      <c r="P1387" s="16" t="str">
        <f t="shared" si="195"/>
        <v>1</v>
      </c>
      <c r="Q1387" s="241">
        <f>'RAW MONTHLY'!L1387</f>
        <v>0</v>
      </c>
      <c r="R1387" s="37"/>
      <c r="S1387" s="242">
        <f t="shared" si="196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89"/>
        <v/>
      </c>
      <c r="D1388" s="5">
        <f>'RAW MONTHLY'!E1388</f>
        <v>0</v>
      </c>
      <c r="E1388" s="5" t="b">
        <f t="shared" si="197"/>
        <v>0</v>
      </c>
      <c r="F1388" s="37"/>
      <c r="G1388" s="37"/>
      <c r="H1388" s="17">
        <f t="shared" si="190"/>
        <v>0</v>
      </c>
      <c r="I1388" s="7">
        <f>'RAW MONTHLY'!H1388</f>
        <v>0</v>
      </c>
      <c r="J1388" s="8">
        <f>'RAW MONTHLY'!I1388</f>
        <v>0</v>
      </c>
      <c r="K1388" s="235">
        <f t="shared" si="191"/>
        <v>0</v>
      </c>
      <c r="L1388" s="16">
        <f t="shared" si="192"/>
        <v>0</v>
      </c>
      <c r="M1388" s="16">
        <f t="shared" si="193"/>
        <v>0</v>
      </c>
      <c r="N1388" s="236" t="str">
        <f t="shared" si="194"/>
        <v>0</v>
      </c>
      <c r="O1388" s="16">
        <f>'RAW MONTHLY'!K1388</f>
        <v>0</v>
      </c>
      <c r="P1388" s="16" t="str">
        <f t="shared" si="195"/>
        <v>1</v>
      </c>
      <c r="Q1388" s="241">
        <f>'RAW MONTHLY'!L1388</f>
        <v>0</v>
      </c>
      <c r="R1388" s="37"/>
      <c r="S1388" s="242">
        <f t="shared" si="196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89"/>
        <v/>
      </c>
      <c r="D1389" s="5">
        <f>'RAW MONTHLY'!E1389</f>
        <v>0</v>
      </c>
      <c r="E1389" s="5" t="b">
        <f t="shared" si="197"/>
        <v>0</v>
      </c>
      <c r="F1389" s="37"/>
      <c r="G1389" s="37"/>
      <c r="H1389" s="17">
        <f t="shared" si="190"/>
        <v>0</v>
      </c>
      <c r="I1389" s="7">
        <f>'RAW MONTHLY'!H1389</f>
        <v>0</v>
      </c>
      <c r="J1389" s="8">
        <f>'RAW MONTHLY'!I1389</f>
        <v>0</v>
      </c>
      <c r="K1389" s="235">
        <f t="shared" si="191"/>
        <v>0</v>
      </c>
      <c r="L1389" s="16">
        <f t="shared" si="192"/>
        <v>0</v>
      </c>
      <c r="M1389" s="16">
        <f t="shared" si="193"/>
        <v>0</v>
      </c>
      <c r="N1389" s="236" t="str">
        <f t="shared" si="194"/>
        <v>0</v>
      </c>
      <c r="O1389" s="16">
        <f>'RAW MONTHLY'!K1389</f>
        <v>0</v>
      </c>
      <c r="P1389" s="16" t="str">
        <f t="shared" si="195"/>
        <v>1</v>
      </c>
      <c r="Q1389" s="241">
        <f>'RAW MONTHLY'!L1389</f>
        <v>0</v>
      </c>
      <c r="R1389" s="37"/>
      <c r="S1389" s="242">
        <f t="shared" si="196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89"/>
        <v/>
      </c>
      <c r="D1390" s="5">
        <f>'RAW MONTHLY'!E1390</f>
        <v>0</v>
      </c>
      <c r="E1390" s="5" t="b">
        <f t="shared" si="197"/>
        <v>0</v>
      </c>
      <c r="F1390" s="37"/>
      <c r="G1390" s="37"/>
      <c r="H1390" s="17">
        <f t="shared" si="190"/>
        <v>0</v>
      </c>
      <c r="I1390" s="7">
        <f>'RAW MONTHLY'!H1390</f>
        <v>0</v>
      </c>
      <c r="J1390" s="8">
        <f>'RAW MONTHLY'!I1390</f>
        <v>0</v>
      </c>
      <c r="K1390" s="235">
        <f t="shared" si="191"/>
        <v>0</v>
      </c>
      <c r="L1390" s="16">
        <f t="shared" si="192"/>
        <v>0</v>
      </c>
      <c r="M1390" s="16">
        <f t="shared" si="193"/>
        <v>0</v>
      </c>
      <c r="N1390" s="236" t="str">
        <f t="shared" si="194"/>
        <v>0</v>
      </c>
      <c r="O1390" s="16">
        <f>'RAW MONTHLY'!K1390</f>
        <v>0</v>
      </c>
      <c r="P1390" s="16" t="str">
        <f t="shared" si="195"/>
        <v>1</v>
      </c>
      <c r="Q1390" s="241">
        <f>'RAW MONTHLY'!L1390</f>
        <v>0</v>
      </c>
      <c r="R1390" s="37"/>
      <c r="S1390" s="242">
        <f t="shared" si="196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89"/>
        <v/>
      </c>
      <c r="D1391" s="5">
        <f>'RAW MONTHLY'!E1391</f>
        <v>0</v>
      </c>
      <c r="E1391" s="5" t="b">
        <f t="shared" si="197"/>
        <v>0</v>
      </c>
      <c r="F1391" s="37"/>
      <c r="G1391" s="37"/>
      <c r="H1391" s="17">
        <f t="shared" si="190"/>
        <v>0</v>
      </c>
      <c r="I1391" s="7">
        <f>'RAW MONTHLY'!H1391</f>
        <v>0</v>
      </c>
      <c r="J1391" s="8">
        <f>'RAW MONTHLY'!I1391</f>
        <v>0</v>
      </c>
      <c r="K1391" s="235">
        <f t="shared" si="191"/>
        <v>0</v>
      </c>
      <c r="L1391" s="16">
        <f t="shared" si="192"/>
        <v>0</v>
      </c>
      <c r="M1391" s="16">
        <f t="shared" si="193"/>
        <v>0</v>
      </c>
      <c r="N1391" s="236" t="str">
        <f t="shared" si="194"/>
        <v>0</v>
      </c>
      <c r="O1391" s="16">
        <f>'RAW MONTHLY'!K1391</f>
        <v>0</v>
      </c>
      <c r="P1391" s="16" t="str">
        <f t="shared" si="195"/>
        <v>1</v>
      </c>
      <c r="Q1391" s="241">
        <f>'RAW MONTHLY'!L1391</f>
        <v>0</v>
      </c>
      <c r="R1391" s="37"/>
      <c r="S1391" s="242">
        <f t="shared" si="196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89"/>
        <v/>
      </c>
      <c r="D1392" s="5">
        <f>'RAW MONTHLY'!E1392</f>
        <v>0</v>
      </c>
      <c r="E1392" s="5" t="b">
        <f t="shared" si="197"/>
        <v>0</v>
      </c>
      <c r="F1392" s="37"/>
      <c r="G1392" s="37"/>
      <c r="H1392" s="17">
        <f t="shared" si="190"/>
        <v>0</v>
      </c>
      <c r="I1392" s="7">
        <f>'RAW MONTHLY'!H1392</f>
        <v>0</v>
      </c>
      <c r="J1392" s="8">
        <f>'RAW MONTHLY'!I1392</f>
        <v>0</v>
      </c>
      <c r="K1392" s="235">
        <f t="shared" si="191"/>
        <v>0</v>
      </c>
      <c r="L1392" s="16">
        <f t="shared" si="192"/>
        <v>0</v>
      </c>
      <c r="M1392" s="16">
        <f t="shared" si="193"/>
        <v>0</v>
      </c>
      <c r="N1392" s="236" t="str">
        <f t="shared" si="194"/>
        <v>0</v>
      </c>
      <c r="O1392" s="16">
        <f>'RAW MONTHLY'!K1392</f>
        <v>0</v>
      </c>
      <c r="P1392" s="16" t="str">
        <f t="shared" si="195"/>
        <v>1</v>
      </c>
      <c r="Q1392" s="241">
        <f>'RAW MONTHLY'!L1392</f>
        <v>0</v>
      </c>
      <c r="R1392" s="37"/>
      <c r="S1392" s="242">
        <f t="shared" si="196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89"/>
        <v/>
      </c>
      <c r="D1393" s="5">
        <f>'RAW MONTHLY'!E1393</f>
        <v>0</v>
      </c>
      <c r="E1393" s="5" t="b">
        <f t="shared" si="197"/>
        <v>0</v>
      </c>
      <c r="F1393" s="37"/>
      <c r="G1393" s="37"/>
      <c r="H1393" s="17">
        <f t="shared" si="190"/>
        <v>0</v>
      </c>
      <c r="I1393" s="7">
        <f>'RAW MONTHLY'!H1393</f>
        <v>0</v>
      </c>
      <c r="J1393" s="8">
        <f>'RAW MONTHLY'!I1393</f>
        <v>0</v>
      </c>
      <c r="K1393" s="235">
        <f t="shared" si="191"/>
        <v>0</v>
      </c>
      <c r="L1393" s="16">
        <f t="shared" si="192"/>
        <v>0</v>
      </c>
      <c r="M1393" s="16">
        <f t="shared" si="193"/>
        <v>0</v>
      </c>
      <c r="N1393" s="236" t="str">
        <f t="shared" si="194"/>
        <v>0</v>
      </c>
      <c r="O1393" s="16">
        <f>'RAW MONTHLY'!K1393</f>
        <v>0</v>
      </c>
      <c r="P1393" s="16" t="str">
        <f t="shared" si="195"/>
        <v>1</v>
      </c>
      <c r="Q1393" s="241">
        <f>'RAW MONTHLY'!L1393</f>
        <v>0</v>
      </c>
      <c r="R1393" s="37"/>
      <c r="S1393" s="242">
        <f t="shared" si="196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89"/>
        <v/>
      </c>
      <c r="D1394" s="5">
        <f>'RAW MONTHLY'!E1394</f>
        <v>0</v>
      </c>
      <c r="E1394" s="5" t="b">
        <f t="shared" si="197"/>
        <v>0</v>
      </c>
      <c r="F1394" s="37"/>
      <c r="G1394" s="37"/>
      <c r="H1394" s="17">
        <f t="shared" si="190"/>
        <v>0</v>
      </c>
      <c r="I1394" s="7">
        <f>'RAW MONTHLY'!H1394</f>
        <v>0</v>
      </c>
      <c r="J1394" s="8">
        <f>'RAW MONTHLY'!I1394</f>
        <v>0</v>
      </c>
      <c r="K1394" s="235">
        <f t="shared" si="191"/>
        <v>0</v>
      </c>
      <c r="L1394" s="16">
        <f t="shared" si="192"/>
        <v>0</v>
      </c>
      <c r="M1394" s="16">
        <f t="shared" si="193"/>
        <v>0</v>
      </c>
      <c r="N1394" s="236" t="str">
        <f t="shared" si="194"/>
        <v>0</v>
      </c>
      <c r="O1394" s="16">
        <f>'RAW MONTHLY'!K1394</f>
        <v>0</v>
      </c>
      <c r="P1394" s="16" t="str">
        <f t="shared" si="195"/>
        <v>1</v>
      </c>
      <c r="Q1394" s="241">
        <f>'RAW MONTHLY'!L1394</f>
        <v>0</v>
      </c>
      <c r="R1394" s="37"/>
      <c r="S1394" s="242">
        <f t="shared" si="196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89"/>
        <v/>
      </c>
      <c r="D1395" s="5">
        <f>'RAW MONTHLY'!E1395</f>
        <v>0</v>
      </c>
      <c r="E1395" s="5" t="b">
        <f t="shared" si="197"/>
        <v>0</v>
      </c>
      <c r="F1395" s="37"/>
      <c r="G1395" s="37"/>
      <c r="H1395" s="17">
        <f t="shared" si="190"/>
        <v>0</v>
      </c>
      <c r="I1395" s="7">
        <f>'RAW MONTHLY'!H1395</f>
        <v>0</v>
      </c>
      <c r="J1395" s="8">
        <f>'RAW MONTHLY'!I1395</f>
        <v>0</v>
      </c>
      <c r="K1395" s="235">
        <f t="shared" si="191"/>
        <v>0</v>
      </c>
      <c r="L1395" s="16">
        <f t="shared" si="192"/>
        <v>0</v>
      </c>
      <c r="M1395" s="16">
        <f t="shared" si="193"/>
        <v>0</v>
      </c>
      <c r="N1395" s="236" t="str">
        <f t="shared" si="194"/>
        <v>0</v>
      </c>
      <c r="O1395" s="16">
        <f>'RAW MONTHLY'!K1395</f>
        <v>0</v>
      </c>
      <c r="P1395" s="16" t="str">
        <f t="shared" si="195"/>
        <v>1</v>
      </c>
      <c r="Q1395" s="241">
        <f>'RAW MONTHLY'!L1395</f>
        <v>0</v>
      </c>
      <c r="R1395" s="37"/>
      <c r="S1395" s="242">
        <f t="shared" si="196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89"/>
        <v/>
      </c>
      <c r="D1396" s="5">
        <f>'RAW MONTHLY'!E1396</f>
        <v>0</v>
      </c>
      <c r="E1396" s="5" t="b">
        <f t="shared" si="197"/>
        <v>0</v>
      </c>
      <c r="F1396" s="37"/>
      <c r="G1396" s="37"/>
      <c r="H1396" s="17">
        <f t="shared" si="190"/>
        <v>0</v>
      </c>
      <c r="I1396" s="7">
        <f>'RAW MONTHLY'!H1396</f>
        <v>0</v>
      </c>
      <c r="J1396" s="8">
        <f>'RAW MONTHLY'!I1396</f>
        <v>0</v>
      </c>
      <c r="K1396" s="235">
        <f t="shared" si="191"/>
        <v>0</v>
      </c>
      <c r="L1396" s="16">
        <f t="shared" si="192"/>
        <v>0</v>
      </c>
      <c r="M1396" s="16">
        <f t="shared" si="193"/>
        <v>0</v>
      </c>
      <c r="N1396" s="236" t="str">
        <f t="shared" si="194"/>
        <v>0</v>
      </c>
      <c r="O1396" s="16">
        <f>'RAW MONTHLY'!K1396</f>
        <v>0</v>
      </c>
      <c r="P1396" s="16" t="str">
        <f t="shared" si="195"/>
        <v>1</v>
      </c>
      <c r="Q1396" s="241">
        <f>'RAW MONTHLY'!L1396</f>
        <v>0</v>
      </c>
      <c r="R1396" s="37"/>
      <c r="S1396" s="242">
        <f t="shared" si="196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89"/>
        <v/>
      </c>
      <c r="D1397" s="5">
        <f>'RAW MONTHLY'!E1397</f>
        <v>0</v>
      </c>
      <c r="E1397" s="5" t="b">
        <f t="shared" si="197"/>
        <v>0</v>
      </c>
      <c r="F1397" s="37"/>
      <c r="G1397" s="37"/>
      <c r="H1397" s="17">
        <f t="shared" si="190"/>
        <v>0</v>
      </c>
      <c r="I1397" s="7">
        <f>'RAW MONTHLY'!H1397</f>
        <v>0</v>
      </c>
      <c r="J1397" s="8">
        <f>'RAW MONTHLY'!I1397</f>
        <v>0</v>
      </c>
      <c r="K1397" s="235">
        <f t="shared" si="191"/>
        <v>0</v>
      </c>
      <c r="L1397" s="16">
        <f t="shared" si="192"/>
        <v>0</v>
      </c>
      <c r="M1397" s="16">
        <f t="shared" si="193"/>
        <v>0</v>
      </c>
      <c r="N1397" s="236" t="str">
        <f t="shared" si="194"/>
        <v>0</v>
      </c>
      <c r="O1397" s="16">
        <f>'RAW MONTHLY'!K1397</f>
        <v>0</v>
      </c>
      <c r="P1397" s="16" t="str">
        <f t="shared" si="195"/>
        <v>1</v>
      </c>
      <c r="Q1397" s="241">
        <f>'RAW MONTHLY'!L1397</f>
        <v>0</v>
      </c>
      <c r="R1397" s="37"/>
      <c r="S1397" s="242">
        <f t="shared" si="196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89"/>
        <v/>
      </c>
      <c r="D1398" s="5">
        <f>'RAW MONTHLY'!E1398</f>
        <v>0</v>
      </c>
      <c r="E1398" s="5" t="b">
        <f t="shared" si="197"/>
        <v>0</v>
      </c>
      <c r="F1398" s="37"/>
      <c r="G1398" s="37"/>
      <c r="H1398" s="17">
        <f t="shared" si="190"/>
        <v>0</v>
      </c>
      <c r="I1398" s="7">
        <f>'RAW MONTHLY'!H1398</f>
        <v>0</v>
      </c>
      <c r="J1398" s="8">
        <f>'RAW MONTHLY'!I1398</f>
        <v>0</v>
      </c>
      <c r="K1398" s="235">
        <f t="shared" si="191"/>
        <v>0</v>
      </c>
      <c r="L1398" s="16">
        <f t="shared" si="192"/>
        <v>0</v>
      </c>
      <c r="M1398" s="16">
        <f t="shared" si="193"/>
        <v>0</v>
      </c>
      <c r="N1398" s="236" t="str">
        <f t="shared" si="194"/>
        <v>0</v>
      </c>
      <c r="O1398" s="16">
        <f>'RAW MONTHLY'!K1398</f>
        <v>0</v>
      </c>
      <c r="P1398" s="16" t="str">
        <f t="shared" si="195"/>
        <v>1</v>
      </c>
      <c r="Q1398" s="241">
        <f>'RAW MONTHLY'!L1398</f>
        <v>0</v>
      </c>
      <c r="R1398" s="37"/>
      <c r="S1398" s="242">
        <f t="shared" si="196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89"/>
        <v/>
      </c>
      <c r="D1399" s="5">
        <f>'RAW MONTHLY'!E1399</f>
        <v>0</v>
      </c>
      <c r="E1399" s="5" t="b">
        <f t="shared" si="197"/>
        <v>0</v>
      </c>
      <c r="F1399" s="37"/>
      <c r="G1399" s="37"/>
      <c r="H1399" s="17">
        <f t="shared" si="190"/>
        <v>0</v>
      </c>
      <c r="I1399" s="7">
        <f>'RAW MONTHLY'!H1399</f>
        <v>0</v>
      </c>
      <c r="J1399" s="8">
        <f>'RAW MONTHLY'!I1399</f>
        <v>0</v>
      </c>
      <c r="K1399" s="235">
        <f t="shared" si="191"/>
        <v>0</v>
      </c>
      <c r="L1399" s="16">
        <f t="shared" si="192"/>
        <v>0</v>
      </c>
      <c r="M1399" s="16">
        <f t="shared" si="193"/>
        <v>0</v>
      </c>
      <c r="N1399" s="236" t="str">
        <f t="shared" si="194"/>
        <v>0</v>
      </c>
      <c r="O1399" s="16">
        <f>'RAW MONTHLY'!K1399</f>
        <v>0</v>
      </c>
      <c r="P1399" s="16" t="str">
        <f t="shared" si="195"/>
        <v>1</v>
      </c>
      <c r="Q1399" s="241">
        <f>'RAW MONTHLY'!L1399</f>
        <v>0</v>
      </c>
      <c r="R1399" s="37"/>
      <c r="S1399" s="242">
        <f t="shared" si="196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89"/>
        <v/>
      </c>
      <c r="D1400" s="5">
        <f>'RAW MONTHLY'!E1400</f>
        <v>0</v>
      </c>
      <c r="E1400" s="5" t="b">
        <f t="shared" si="197"/>
        <v>0</v>
      </c>
      <c r="F1400" s="37"/>
      <c r="G1400" s="37"/>
      <c r="H1400" s="17">
        <f t="shared" si="190"/>
        <v>0</v>
      </c>
      <c r="I1400" s="7">
        <f>'RAW MONTHLY'!H1400</f>
        <v>0</v>
      </c>
      <c r="J1400" s="8">
        <f>'RAW MONTHLY'!I1400</f>
        <v>0</v>
      </c>
      <c r="K1400" s="235">
        <f t="shared" si="191"/>
        <v>0</v>
      </c>
      <c r="L1400" s="16">
        <f t="shared" si="192"/>
        <v>0</v>
      </c>
      <c r="M1400" s="16">
        <f t="shared" si="193"/>
        <v>0</v>
      </c>
      <c r="N1400" s="236" t="str">
        <f t="shared" si="194"/>
        <v>0</v>
      </c>
      <c r="O1400" s="16">
        <f>'RAW MONTHLY'!K1400</f>
        <v>0</v>
      </c>
      <c r="P1400" s="16" t="str">
        <f t="shared" si="195"/>
        <v>1</v>
      </c>
      <c r="Q1400" s="241">
        <f>'RAW MONTHLY'!L1400</f>
        <v>0</v>
      </c>
      <c r="R1400" s="37"/>
      <c r="S1400" s="242">
        <f t="shared" si="196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89"/>
        <v/>
      </c>
      <c r="D1401" s="5">
        <f>'RAW MONTHLY'!E1401</f>
        <v>0</v>
      </c>
      <c r="E1401" s="5" t="b">
        <f t="shared" si="197"/>
        <v>0</v>
      </c>
      <c r="F1401" s="37"/>
      <c r="G1401" s="37"/>
      <c r="H1401" s="17">
        <f t="shared" si="190"/>
        <v>0</v>
      </c>
      <c r="I1401" s="7">
        <f>'RAW MONTHLY'!H1401</f>
        <v>0</v>
      </c>
      <c r="J1401" s="8">
        <f>'RAW MONTHLY'!I1401</f>
        <v>0</v>
      </c>
      <c r="K1401" s="235">
        <f t="shared" si="191"/>
        <v>0</v>
      </c>
      <c r="L1401" s="16">
        <f t="shared" si="192"/>
        <v>0</v>
      </c>
      <c r="M1401" s="16">
        <f t="shared" si="193"/>
        <v>0</v>
      </c>
      <c r="N1401" s="236" t="str">
        <f t="shared" si="194"/>
        <v>0</v>
      </c>
      <c r="O1401" s="16">
        <f>'RAW MONTHLY'!K1401</f>
        <v>0</v>
      </c>
      <c r="P1401" s="16" t="str">
        <f t="shared" si="195"/>
        <v>1</v>
      </c>
      <c r="Q1401" s="241">
        <f>'RAW MONTHLY'!L1401</f>
        <v>0</v>
      </c>
      <c r="R1401" s="37"/>
      <c r="S1401" s="242">
        <f t="shared" si="196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89"/>
        <v/>
      </c>
      <c r="D1402" s="5">
        <f>'RAW MONTHLY'!E1402</f>
        <v>0</v>
      </c>
      <c r="E1402" s="5" t="b">
        <f t="shared" si="197"/>
        <v>0</v>
      </c>
      <c r="F1402" s="37"/>
      <c r="G1402" s="37"/>
      <c r="H1402" s="17">
        <f t="shared" si="190"/>
        <v>0</v>
      </c>
      <c r="I1402" s="7">
        <f>'RAW MONTHLY'!H1402</f>
        <v>0</v>
      </c>
      <c r="J1402" s="8">
        <f>'RAW MONTHLY'!I1402</f>
        <v>0</v>
      </c>
      <c r="K1402" s="235">
        <f t="shared" si="191"/>
        <v>0</v>
      </c>
      <c r="L1402" s="16">
        <f t="shared" si="192"/>
        <v>0</v>
      </c>
      <c r="M1402" s="16">
        <f t="shared" si="193"/>
        <v>0</v>
      </c>
      <c r="N1402" s="236" t="str">
        <f t="shared" si="194"/>
        <v>0</v>
      </c>
      <c r="O1402" s="16">
        <f>'RAW MONTHLY'!K1402</f>
        <v>0</v>
      </c>
      <c r="P1402" s="16" t="str">
        <f t="shared" si="195"/>
        <v>1</v>
      </c>
      <c r="Q1402" s="241">
        <f>'RAW MONTHLY'!L1402</f>
        <v>0</v>
      </c>
      <c r="R1402" s="37"/>
      <c r="S1402" s="242">
        <f t="shared" si="196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89"/>
        <v/>
      </c>
      <c r="D1403" s="5">
        <f>'RAW MONTHLY'!E1403</f>
        <v>0</v>
      </c>
      <c r="E1403" s="5" t="b">
        <f t="shared" si="197"/>
        <v>0</v>
      </c>
      <c r="F1403" s="37"/>
      <c r="G1403" s="37"/>
      <c r="H1403" s="17">
        <f t="shared" si="190"/>
        <v>0</v>
      </c>
      <c r="I1403" s="7">
        <f>'RAW MONTHLY'!H1403</f>
        <v>0</v>
      </c>
      <c r="J1403" s="8">
        <f>'RAW MONTHLY'!I1403</f>
        <v>0</v>
      </c>
      <c r="K1403" s="235">
        <f t="shared" si="191"/>
        <v>0</v>
      </c>
      <c r="L1403" s="16">
        <f t="shared" si="192"/>
        <v>0</v>
      </c>
      <c r="M1403" s="16">
        <f t="shared" si="193"/>
        <v>0</v>
      </c>
      <c r="N1403" s="236" t="str">
        <f t="shared" si="194"/>
        <v>0</v>
      </c>
      <c r="O1403" s="16">
        <f>'RAW MONTHLY'!K1403</f>
        <v>0</v>
      </c>
      <c r="P1403" s="16" t="str">
        <f t="shared" si="195"/>
        <v>1</v>
      </c>
      <c r="Q1403" s="241">
        <f>'RAW MONTHLY'!L1403</f>
        <v>0</v>
      </c>
      <c r="R1403" s="37"/>
      <c r="S1403" s="242">
        <f t="shared" si="196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89"/>
        <v/>
      </c>
      <c r="D1404" s="5">
        <f>'RAW MONTHLY'!E1404</f>
        <v>0</v>
      </c>
      <c r="E1404" s="5" t="b">
        <f t="shared" si="197"/>
        <v>0</v>
      </c>
      <c r="F1404" s="37"/>
      <c r="G1404" s="37"/>
      <c r="H1404" s="17">
        <f t="shared" si="190"/>
        <v>0</v>
      </c>
      <c r="I1404" s="7">
        <f>'RAW MONTHLY'!H1404</f>
        <v>0</v>
      </c>
      <c r="J1404" s="8">
        <f>'RAW MONTHLY'!I1404</f>
        <v>0</v>
      </c>
      <c r="K1404" s="235">
        <f t="shared" si="191"/>
        <v>0</v>
      </c>
      <c r="L1404" s="16">
        <f t="shared" si="192"/>
        <v>0</v>
      </c>
      <c r="M1404" s="16">
        <f t="shared" si="193"/>
        <v>0</v>
      </c>
      <c r="N1404" s="236" t="str">
        <f t="shared" si="194"/>
        <v>0</v>
      </c>
      <c r="O1404" s="16">
        <f>'RAW MONTHLY'!K1404</f>
        <v>0</v>
      </c>
      <c r="P1404" s="16" t="str">
        <f t="shared" si="195"/>
        <v>1</v>
      </c>
      <c r="Q1404" s="241">
        <f>'RAW MONTHLY'!L1404</f>
        <v>0</v>
      </c>
      <c r="R1404" s="37"/>
      <c r="S1404" s="242">
        <f t="shared" si="196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89"/>
        <v/>
      </c>
      <c r="D1405" s="5">
        <f>'RAW MONTHLY'!E1405</f>
        <v>0</v>
      </c>
      <c r="E1405" s="5" t="b">
        <f t="shared" si="197"/>
        <v>0</v>
      </c>
      <c r="F1405" s="37"/>
      <c r="G1405" s="37"/>
      <c r="H1405" s="17">
        <f t="shared" si="190"/>
        <v>0</v>
      </c>
      <c r="I1405" s="7">
        <f>'RAW MONTHLY'!H1405</f>
        <v>0</v>
      </c>
      <c r="J1405" s="8">
        <f>'RAW MONTHLY'!I1405</f>
        <v>0</v>
      </c>
      <c r="K1405" s="235">
        <f t="shared" si="191"/>
        <v>0</v>
      </c>
      <c r="L1405" s="16">
        <f t="shared" si="192"/>
        <v>0</v>
      </c>
      <c r="M1405" s="16">
        <f t="shared" si="193"/>
        <v>0</v>
      </c>
      <c r="N1405" s="236" t="str">
        <f t="shared" si="194"/>
        <v>0</v>
      </c>
      <c r="O1405" s="16">
        <f>'RAW MONTHLY'!K1405</f>
        <v>0</v>
      </c>
      <c r="P1405" s="16" t="str">
        <f t="shared" si="195"/>
        <v>1</v>
      </c>
      <c r="Q1405" s="241">
        <f>'RAW MONTHLY'!L1405</f>
        <v>0</v>
      </c>
      <c r="R1405" s="37"/>
      <c r="S1405" s="242">
        <f t="shared" si="196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89"/>
        <v/>
      </c>
      <c r="D1406" s="5">
        <f>'RAW MONTHLY'!E1406</f>
        <v>0</v>
      </c>
      <c r="E1406" s="5" t="b">
        <f t="shared" si="197"/>
        <v>0</v>
      </c>
      <c r="F1406" s="37"/>
      <c r="G1406" s="37"/>
      <c r="H1406" s="17">
        <f t="shared" si="190"/>
        <v>0</v>
      </c>
      <c r="I1406" s="7">
        <f>'RAW MONTHLY'!H1406</f>
        <v>0</v>
      </c>
      <c r="J1406" s="8">
        <f>'RAW MONTHLY'!I1406</f>
        <v>0</v>
      </c>
      <c r="K1406" s="235">
        <f t="shared" si="191"/>
        <v>0</v>
      </c>
      <c r="L1406" s="16">
        <f t="shared" si="192"/>
        <v>0</v>
      </c>
      <c r="M1406" s="16">
        <f t="shared" si="193"/>
        <v>0</v>
      </c>
      <c r="N1406" s="236" t="str">
        <f t="shared" si="194"/>
        <v>0</v>
      </c>
      <c r="O1406" s="16">
        <f>'RAW MONTHLY'!K1406</f>
        <v>0</v>
      </c>
      <c r="P1406" s="16" t="str">
        <f t="shared" si="195"/>
        <v>1</v>
      </c>
      <c r="Q1406" s="241">
        <f>'RAW MONTHLY'!L1406</f>
        <v>0</v>
      </c>
      <c r="R1406" s="37"/>
      <c r="S1406" s="242">
        <f t="shared" si="196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89"/>
        <v/>
      </c>
      <c r="D1407" s="5">
        <f>'RAW MONTHLY'!E1407</f>
        <v>0</v>
      </c>
      <c r="E1407" s="5" t="b">
        <f t="shared" si="197"/>
        <v>0</v>
      </c>
      <c r="F1407" s="37"/>
      <c r="G1407" s="37"/>
      <c r="H1407" s="17">
        <f t="shared" si="190"/>
        <v>0</v>
      </c>
      <c r="I1407" s="7">
        <f>'RAW MONTHLY'!H1407</f>
        <v>0</v>
      </c>
      <c r="J1407" s="8">
        <f>'RAW MONTHLY'!I1407</f>
        <v>0</v>
      </c>
      <c r="K1407" s="235">
        <f t="shared" si="191"/>
        <v>0</v>
      </c>
      <c r="L1407" s="16">
        <f t="shared" si="192"/>
        <v>0</v>
      </c>
      <c r="M1407" s="16">
        <f t="shared" si="193"/>
        <v>0</v>
      </c>
      <c r="N1407" s="236" t="str">
        <f t="shared" si="194"/>
        <v>0</v>
      </c>
      <c r="O1407" s="16">
        <f>'RAW MONTHLY'!K1407</f>
        <v>0</v>
      </c>
      <c r="P1407" s="16" t="str">
        <f t="shared" si="195"/>
        <v>1</v>
      </c>
      <c r="Q1407" s="241">
        <f>'RAW MONTHLY'!L1407</f>
        <v>0</v>
      </c>
      <c r="R1407" s="37"/>
      <c r="S1407" s="242">
        <f t="shared" si="196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89"/>
        <v/>
      </c>
      <c r="D1408" s="5">
        <f>'RAW MONTHLY'!E1408</f>
        <v>0</v>
      </c>
      <c r="E1408" s="5" t="b">
        <f t="shared" si="197"/>
        <v>0</v>
      </c>
      <c r="F1408" s="37"/>
      <c r="G1408" s="37"/>
      <c r="H1408" s="17">
        <f t="shared" si="190"/>
        <v>0</v>
      </c>
      <c r="I1408" s="7">
        <f>'RAW MONTHLY'!H1408</f>
        <v>0</v>
      </c>
      <c r="J1408" s="8">
        <f>'RAW MONTHLY'!I1408</f>
        <v>0</v>
      </c>
      <c r="K1408" s="235">
        <f t="shared" si="191"/>
        <v>0</v>
      </c>
      <c r="L1408" s="16">
        <f t="shared" si="192"/>
        <v>0</v>
      </c>
      <c r="M1408" s="16">
        <f t="shared" si="193"/>
        <v>0</v>
      </c>
      <c r="N1408" s="236" t="str">
        <f t="shared" si="194"/>
        <v>0</v>
      </c>
      <c r="O1408" s="16">
        <f>'RAW MONTHLY'!K1408</f>
        <v>0</v>
      </c>
      <c r="P1408" s="16" t="str">
        <f t="shared" si="195"/>
        <v>1</v>
      </c>
      <c r="Q1408" s="241">
        <f>'RAW MONTHLY'!L1408</f>
        <v>0</v>
      </c>
      <c r="R1408" s="37"/>
      <c r="S1408" s="242">
        <f t="shared" si="196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89"/>
        <v/>
      </c>
      <c r="D1409" s="5">
        <f>'RAW MONTHLY'!E1409</f>
        <v>0</v>
      </c>
      <c r="E1409" s="5" t="b">
        <f t="shared" si="197"/>
        <v>0</v>
      </c>
      <c r="F1409" s="37"/>
      <c r="G1409" s="37"/>
      <c r="H1409" s="17">
        <f t="shared" si="190"/>
        <v>0</v>
      </c>
      <c r="I1409" s="7">
        <f>'RAW MONTHLY'!H1409</f>
        <v>0</v>
      </c>
      <c r="J1409" s="8">
        <f>'RAW MONTHLY'!I1409</f>
        <v>0</v>
      </c>
      <c r="K1409" s="235">
        <f t="shared" si="191"/>
        <v>0</v>
      </c>
      <c r="L1409" s="16">
        <f t="shared" si="192"/>
        <v>0</v>
      </c>
      <c r="M1409" s="16">
        <f t="shared" si="193"/>
        <v>0</v>
      </c>
      <c r="N1409" s="236" t="str">
        <f t="shared" si="194"/>
        <v>0</v>
      </c>
      <c r="O1409" s="16">
        <f>'RAW MONTHLY'!K1409</f>
        <v>0</v>
      </c>
      <c r="P1409" s="16" t="str">
        <f t="shared" si="195"/>
        <v>1</v>
      </c>
      <c r="Q1409" s="241">
        <f>'RAW MONTHLY'!L1409</f>
        <v>0</v>
      </c>
      <c r="R1409" s="37"/>
      <c r="S1409" s="242">
        <f t="shared" si="196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89"/>
        <v/>
      </c>
      <c r="D1410" s="5">
        <f>'RAW MONTHLY'!E1410</f>
        <v>0</v>
      </c>
      <c r="E1410" s="5" t="b">
        <f t="shared" si="197"/>
        <v>0</v>
      </c>
      <c r="F1410" s="37"/>
      <c r="G1410" s="37"/>
      <c r="H1410" s="17">
        <f t="shared" si="190"/>
        <v>0</v>
      </c>
      <c r="I1410" s="7">
        <f>'RAW MONTHLY'!H1410</f>
        <v>0</v>
      </c>
      <c r="J1410" s="8">
        <f>'RAW MONTHLY'!I1410</f>
        <v>0</v>
      </c>
      <c r="K1410" s="235">
        <f t="shared" si="191"/>
        <v>0</v>
      </c>
      <c r="L1410" s="16">
        <f t="shared" si="192"/>
        <v>0</v>
      </c>
      <c r="M1410" s="16">
        <f t="shared" si="193"/>
        <v>0</v>
      </c>
      <c r="N1410" s="236" t="str">
        <f t="shared" si="194"/>
        <v>0</v>
      </c>
      <c r="O1410" s="16">
        <f>'RAW MONTHLY'!K1410</f>
        <v>0</v>
      </c>
      <c r="P1410" s="16" t="str">
        <f t="shared" si="195"/>
        <v>1</v>
      </c>
      <c r="Q1410" s="241">
        <f>'RAW MONTHLY'!L1410</f>
        <v>0</v>
      </c>
      <c r="R1410" s="37"/>
      <c r="S1410" s="242">
        <f t="shared" si="196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89"/>
        <v/>
      </c>
      <c r="D1411" s="5">
        <f>'RAW MONTHLY'!E1411</f>
        <v>0</v>
      </c>
      <c r="E1411" s="5" t="b">
        <f t="shared" si="197"/>
        <v>0</v>
      </c>
      <c r="F1411" s="37"/>
      <c r="G1411" s="37"/>
      <c r="H1411" s="17">
        <f t="shared" si="190"/>
        <v>0</v>
      </c>
      <c r="I1411" s="7">
        <f>'RAW MONTHLY'!H1411</f>
        <v>0</v>
      </c>
      <c r="J1411" s="8">
        <f>'RAW MONTHLY'!I1411</f>
        <v>0</v>
      </c>
      <c r="K1411" s="235">
        <f t="shared" si="191"/>
        <v>0</v>
      </c>
      <c r="L1411" s="16">
        <f t="shared" si="192"/>
        <v>0</v>
      </c>
      <c r="M1411" s="16">
        <f t="shared" si="193"/>
        <v>0</v>
      </c>
      <c r="N1411" s="236" t="str">
        <f t="shared" si="194"/>
        <v>0</v>
      </c>
      <c r="O1411" s="16">
        <f>'RAW MONTHLY'!K1411</f>
        <v>0</v>
      </c>
      <c r="P1411" s="16" t="str">
        <f t="shared" si="195"/>
        <v>1</v>
      </c>
      <c r="Q1411" s="241">
        <f>'RAW MONTHLY'!L1411</f>
        <v>0</v>
      </c>
      <c r="R1411" s="37"/>
      <c r="S1411" s="242">
        <f t="shared" si="196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89"/>
        <v/>
      </c>
      <c r="D1412" s="5">
        <f>'RAW MONTHLY'!E1412</f>
        <v>0</v>
      </c>
      <c r="E1412" s="5" t="b">
        <f t="shared" si="197"/>
        <v>0</v>
      </c>
      <c r="F1412" s="37"/>
      <c r="G1412" s="37"/>
      <c r="H1412" s="17">
        <f t="shared" si="190"/>
        <v>0</v>
      </c>
      <c r="I1412" s="7">
        <f>'RAW MONTHLY'!H1412</f>
        <v>0</v>
      </c>
      <c r="J1412" s="8">
        <f>'RAW MONTHLY'!I1412</f>
        <v>0</v>
      </c>
      <c r="K1412" s="235">
        <f t="shared" si="191"/>
        <v>0</v>
      </c>
      <c r="L1412" s="16">
        <f t="shared" si="192"/>
        <v>0</v>
      </c>
      <c r="M1412" s="16">
        <f t="shared" si="193"/>
        <v>0</v>
      </c>
      <c r="N1412" s="236" t="str">
        <f t="shared" si="194"/>
        <v>0</v>
      </c>
      <c r="O1412" s="16">
        <f>'RAW MONTHLY'!K1412</f>
        <v>0</v>
      </c>
      <c r="P1412" s="16" t="str">
        <f t="shared" si="195"/>
        <v>1</v>
      </c>
      <c r="Q1412" s="241">
        <f>'RAW MONTHLY'!L1412</f>
        <v>0</v>
      </c>
      <c r="R1412" s="37"/>
      <c r="S1412" s="242">
        <f t="shared" si="196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89"/>
        <v/>
      </c>
      <c r="D1413" s="5">
        <f>'RAW MONTHLY'!E1413</f>
        <v>0</v>
      </c>
      <c r="E1413" s="5" t="b">
        <f t="shared" si="197"/>
        <v>0</v>
      </c>
      <c r="F1413" s="37"/>
      <c r="G1413" s="37"/>
      <c r="H1413" s="17">
        <f t="shared" si="190"/>
        <v>0</v>
      </c>
      <c r="I1413" s="7">
        <f>'RAW MONTHLY'!H1413</f>
        <v>0</v>
      </c>
      <c r="J1413" s="8">
        <f>'RAW MONTHLY'!I1413</f>
        <v>0</v>
      </c>
      <c r="K1413" s="235">
        <f t="shared" si="191"/>
        <v>0</v>
      </c>
      <c r="L1413" s="16">
        <f t="shared" si="192"/>
        <v>0</v>
      </c>
      <c r="M1413" s="16">
        <f t="shared" si="193"/>
        <v>0</v>
      </c>
      <c r="N1413" s="236" t="str">
        <f t="shared" si="194"/>
        <v>0</v>
      </c>
      <c r="O1413" s="16">
        <f>'RAW MONTHLY'!K1413</f>
        <v>0</v>
      </c>
      <c r="P1413" s="16" t="str">
        <f t="shared" si="195"/>
        <v>1</v>
      </c>
      <c r="Q1413" s="241">
        <f>'RAW MONTHLY'!L1413</f>
        <v>0</v>
      </c>
      <c r="R1413" s="37"/>
      <c r="S1413" s="242">
        <f t="shared" si="196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198">IF(H1414&gt;=0.0001,"1","")</f>
        <v/>
      </c>
      <c r="D1414" s="5">
        <f>'RAW MONTHLY'!E1414</f>
        <v>0</v>
      </c>
      <c r="E1414" s="5" t="b">
        <f t="shared" si="197"/>
        <v>0</v>
      </c>
      <c r="F1414" s="37"/>
      <c r="G1414" s="37"/>
      <c r="H1414" s="17">
        <f t="shared" ref="H1414:H1477" si="199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0">J1414</f>
        <v>0</v>
      </c>
      <c r="L1414" s="16">
        <f t="shared" ref="L1414:L1477" si="201">TEXT(J1414-I1414,"h:mm")*24</f>
        <v>0</v>
      </c>
      <c r="M1414" s="16">
        <f t="shared" ref="M1414:M1477" si="202">N1414*1</f>
        <v>0</v>
      </c>
      <c r="N1414" s="236" t="str">
        <f t="shared" ref="N1414:N1477" si="203">SUBSTITUTE(O1414,"MW","")</f>
        <v>0</v>
      </c>
      <c r="O1414" s="16">
        <f>'RAW MONTHLY'!K1414</f>
        <v>0</v>
      </c>
      <c r="P1414" s="16" t="str">
        <f t="shared" ref="P1414:P1477" si="204">IF(K1414&gt;=0.99,"0","1")</f>
        <v>1</v>
      </c>
      <c r="Q1414" s="241">
        <f>'RAW MONTHLY'!L1414</f>
        <v>0</v>
      </c>
      <c r="R1414" s="37"/>
      <c r="S1414" s="242">
        <f t="shared" ref="S1414:S1477" si="205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198"/>
        <v/>
      </c>
      <c r="D1415" s="5">
        <f>'RAW MONTHLY'!E1415</f>
        <v>0</v>
      </c>
      <c r="E1415" s="5" t="b">
        <f t="shared" ref="E1415:E1478" si="206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E/F","EDC",IF(D1415="TCN/L/S","L/S"))))))))))))))))))))))</f>
        <v>0</v>
      </c>
      <c r="F1415" s="37"/>
      <c r="G1415" s="37"/>
      <c r="H1415" s="17">
        <f t="shared" si="199"/>
        <v>0</v>
      </c>
      <c r="I1415" s="7">
        <f>'RAW MONTHLY'!H1415</f>
        <v>0</v>
      </c>
      <c r="J1415" s="8">
        <f>'RAW MONTHLY'!I1415</f>
        <v>0</v>
      </c>
      <c r="K1415" s="235">
        <f t="shared" si="200"/>
        <v>0</v>
      </c>
      <c r="L1415" s="16">
        <f t="shared" si="201"/>
        <v>0</v>
      </c>
      <c r="M1415" s="16">
        <f t="shared" si="202"/>
        <v>0</v>
      </c>
      <c r="N1415" s="236" t="str">
        <f t="shared" si="203"/>
        <v>0</v>
      </c>
      <c r="O1415" s="16">
        <f>'RAW MONTHLY'!K1415</f>
        <v>0</v>
      </c>
      <c r="P1415" s="16" t="str">
        <f t="shared" si="204"/>
        <v>1</v>
      </c>
      <c r="Q1415" s="241">
        <f>'RAW MONTHLY'!L1415</f>
        <v>0</v>
      </c>
      <c r="R1415" s="37"/>
      <c r="S1415" s="242">
        <f t="shared" si="205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198"/>
        <v/>
      </c>
      <c r="D1416" s="5">
        <f>'RAW MONTHLY'!E1416</f>
        <v>0</v>
      </c>
      <c r="E1416" s="5" t="b">
        <f t="shared" si="206"/>
        <v>0</v>
      </c>
      <c r="F1416" s="37"/>
      <c r="G1416" s="37"/>
      <c r="H1416" s="17">
        <f t="shared" si="199"/>
        <v>0</v>
      </c>
      <c r="I1416" s="7">
        <f>'RAW MONTHLY'!H1416</f>
        <v>0</v>
      </c>
      <c r="J1416" s="8">
        <f>'RAW MONTHLY'!I1416</f>
        <v>0</v>
      </c>
      <c r="K1416" s="235">
        <f t="shared" si="200"/>
        <v>0</v>
      </c>
      <c r="L1416" s="16">
        <f t="shared" si="201"/>
        <v>0</v>
      </c>
      <c r="M1416" s="16">
        <f t="shared" si="202"/>
        <v>0</v>
      </c>
      <c r="N1416" s="236" t="str">
        <f t="shared" si="203"/>
        <v>0</v>
      </c>
      <c r="O1416" s="16">
        <f>'RAW MONTHLY'!K1416</f>
        <v>0</v>
      </c>
      <c r="P1416" s="16" t="str">
        <f t="shared" si="204"/>
        <v>1</v>
      </c>
      <c r="Q1416" s="241">
        <f>'RAW MONTHLY'!L1416</f>
        <v>0</v>
      </c>
      <c r="R1416" s="37"/>
      <c r="S1416" s="242">
        <f t="shared" si="205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198"/>
        <v/>
      </c>
      <c r="D1417" s="5">
        <f>'RAW MONTHLY'!E1417</f>
        <v>0</v>
      </c>
      <c r="E1417" s="5" t="b">
        <f t="shared" si="206"/>
        <v>0</v>
      </c>
      <c r="F1417" s="37"/>
      <c r="G1417" s="37"/>
      <c r="H1417" s="17">
        <f t="shared" si="199"/>
        <v>0</v>
      </c>
      <c r="I1417" s="7">
        <f>'RAW MONTHLY'!H1417</f>
        <v>0</v>
      </c>
      <c r="J1417" s="8">
        <f>'RAW MONTHLY'!I1417</f>
        <v>0</v>
      </c>
      <c r="K1417" s="235">
        <f t="shared" si="200"/>
        <v>0</v>
      </c>
      <c r="L1417" s="16">
        <f t="shared" si="201"/>
        <v>0</v>
      </c>
      <c r="M1417" s="16">
        <f t="shared" si="202"/>
        <v>0</v>
      </c>
      <c r="N1417" s="236" t="str">
        <f t="shared" si="203"/>
        <v>0</v>
      </c>
      <c r="O1417" s="16">
        <f>'RAW MONTHLY'!K1417</f>
        <v>0</v>
      </c>
      <c r="P1417" s="16" t="str">
        <f t="shared" si="204"/>
        <v>1</v>
      </c>
      <c r="Q1417" s="241">
        <f>'RAW MONTHLY'!L1417</f>
        <v>0</v>
      </c>
      <c r="R1417" s="37"/>
      <c r="S1417" s="242">
        <f t="shared" si="205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198"/>
        <v/>
      </c>
      <c r="D1418" s="5">
        <f>'RAW MONTHLY'!E1418</f>
        <v>0</v>
      </c>
      <c r="E1418" s="5" t="b">
        <f t="shared" si="206"/>
        <v>0</v>
      </c>
      <c r="F1418" s="37"/>
      <c r="G1418" s="37"/>
      <c r="H1418" s="17">
        <f t="shared" si="199"/>
        <v>0</v>
      </c>
      <c r="I1418" s="7">
        <f>'RAW MONTHLY'!H1418</f>
        <v>0</v>
      </c>
      <c r="J1418" s="8">
        <f>'RAW MONTHLY'!I1418</f>
        <v>0</v>
      </c>
      <c r="K1418" s="235">
        <f t="shared" si="200"/>
        <v>0</v>
      </c>
      <c r="L1418" s="16">
        <f t="shared" si="201"/>
        <v>0</v>
      </c>
      <c r="M1418" s="16">
        <f t="shared" si="202"/>
        <v>0</v>
      </c>
      <c r="N1418" s="236" t="str">
        <f t="shared" si="203"/>
        <v>0</v>
      </c>
      <c r="O1418" s="16">
        <f>'RAW MONTHLY'!K1418</f>
        <v>0</v>
      </c>
      <c r="P1418" s="16" t="str">
        <f t="shared" si="204"/>
        <v>1</v>
      </c>
      <c r="Q1418" s="241">
        <f>'RAW MONTHLY'!L1418</f>
        <v>0</v>
      </c>
      <c r="R1418" s="37"/>
      <c r="S1418" s="242">
        <f t="shared" si="205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198"/>
        <v/>
      </c>
      <c r="D1419" s="5">
        <f>'RAW MONTHLY'!E1419</f>
        <v>0</v>
      </c>
      <c r="E1419" s="5" t="b">
        <f t="shared" si="206"/>
        <v>0</v>
      </c>
      <c r="F1419" s="37"/>
      <c r="G1419" s="37"/>
      <c r="H1419" s="17">
        <f t="shared" si="199"/>
        <v>0</v>
      </c>
      <c r="I1419" s="7">
        <f>'RAW MONTHLY'!H1419</f>
        <v>0</v>
      </c>
      <c r="J1419" s="8">
        <f>'RAW MONTHLY'!I1419</f>
        <v>0</v>
      </c>
      <c r="K1419" s="235">
        <f t="shared" si="200"/>
        <v>0</v>
      </c>
      <c r="L1419" s="16">
        <f t="shared" si="201"/>
        <v>0</v>
      </c>
      <c r="M1419" s="16">
        <f t="shared" si="202"/>
        <v>0</v>
      </c>
      <c r="N1419" s="236" t="str">
        <f t="shared" si="203"/>
        <v>0</v>
      </c>
      <c r="O1419" s="16">
        <f>'RAW MONTHLY'!K1419</f>
        <v>0</v>
      </c>
      <c r="P1419" s="16" t="str">
        <f t="shared" si="204"/>
        <v>1</v>
      </c>
      <c r="Q1419" s="241">
        <f>'RAW MONTHLY'!L1419</f>
        <v>0</v>
      </c>
      <c r="R1419" s="37"/>
      <c r="S1419" s="242">
        <f t="shared" si="205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198"/>
        <v/>
      </c>
      <c r="D1420" s="5">
        <f>'RAW MONTHLY'!E1420</f>
        <v>0</v>
      </c>
      <c r="E1420" s="5" t="b">
        <f t="shared" si="206"/>
        <v>0</v>
      </c>
      <c r="F1420" s="37"/>
      <c r="G1420" s="37"/>
      <c r="H1420" s="17">
        <f t="shared" si="199"/>
        <v>0</v>
      </c>
      <c r="I1420" s="7">
        <f>'RAW MONTHLY'!H1420</f>
        <v>0</v>
      </c>
      <c r="J1420" s="8">
        <f>'RAW MONTHLY'!I1420</f>
        <v>0</v>
      </c>
      <c r="K1420" s="235">
        <f t="shared" si="200"/>
        <v>0</v>
      </c>
      <c r="L1420" s="16">
        <f t="shared" si="201"/>
        <v>0</v>
      </c>
      <c r="M1420" s="16">
        <f t="shared" si="202"/>
        <v>0</v>
      </c>
      <c r="N1420" s="236" t="str">
        <f t="shared" si="203"/>
        <v>0</v>
      </c>
      <c r="O1420" s="16">
        <f>'RAW MONTHLY'!K1420</f>
        <v>0</v>
      </c>
      <c r="P1420" s="16" t="str">
        <f t="shared" si="204"/>
        <v>1</v>
      </c>
      <c r="Q1420" s="241">
        <f>'RAW MONTHLY'!L1420</f>
        <v>0</v>
      </c>
      <c r="R1420" s="37"/>
      <c r="S1420" s="242">
        <f t="shared" si="205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198"/>
        <v/>
      </c>
      <c r="D1421" s="5">
        <f>'RAW MONTHLY'!E1421</f>
        <v>0</v>
      </c>
      <c r="E1421" s="5" t="b">
        <f t="shared" si="206"/>
        <v>0</v>
      </c>
      <c r="F1421" s="37"/>
      <c r="G1421" s="37"/>
      <c r="H1421" s="17">
        <f t="shared" si="199"/>
        <v>0</v>
      </c>
      <c r="I1421" s="7">
        <f>'RAW MONTHLY'!H1421</f>
        <v>0</v>
      </c>
      <c r="J1421" s="8">
        <f>'RAW MONTHLY'!I1421</f>
        <v>0</v>
      </c>
      <c r="K1421" s="235">
        <f t="shared" si="200"/>
        <v>0</v>
      </c>
      <c r="L1421" s="16">
        <f t="shared" si="201"/>
        <v>0</v>
      </c>
      <c r="M1421" s="16">
        <f t="shared" si="202"/>
        <v>0</v>
      </c>
      <c r="N1421" s="236" t="str">
        <f t="shared" si="203"/>
        <v>0</v>
      </c>
      <c r="O1421" s="16">
        <f>'RAW MONTHLY'!K1421</f>
        <v>0</v>
      </c>
      <c r="P1421" s="16" t="str">
        <f t="shared" si="204"/>
        <v>1</v>
      </c>
      <c r="Q1421" s="241">
        <f>'RAW MONTHLY'!L1421</f>
        <v>0</v>
      </c>
      <c r="R1421" s="37"/>
      <c r="S1421" s="242">
        <f t="shared" si="205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198"/>
        <v/>
      </c>
      <c r="D1422" s="5">
        <f>'RAW MONTHLY'!E1422</f>
        <v>0</v>
      </c>
      <c r="E1422" s="5" t="b">
        <f t="shared" si="206"/>
        <v>0</v>
      </c>
      <c r="F1422" s="37"/>
      <c r="G1422" s="37"/>
      <c r="H1422" s="17">
        <f t="shared" si="199"/>
        <v>0</v>
      </c>
      <c r="I1422" s="7">
        <f>'RAW MONTHLY'!H1422</f>
        <v>0</v>
      </c>
      <c r="J1422" s="8">
        <f>'RAW MONTHLY'!I1422</f>
        <v>0</v>
      </c>
      <c r="K1422" s="235">
        <f t="shared" si="200"/>
        <v>0</v>
      </c>
      <c r="L1422" s="16">
        <f t="shared" si="201"/>
        <v>0</v>
      </c>
      <c r="M1422" s="16">
        <f t="shared" si="202"/>
        <v>0</v>
      </c>
      <c r="N1422" s="236" t="str">
        <f t="shared" si="203"/>
        <v>0</v>
      </c>
      <c r="O1422" s="16">
        <f>'RAW MONTHLY'!K1422</f>
        <v>0</v>
      </c>
      <c r="P1422" s="16" t="str">
        <f t="shared" si="204"/>
        <v>1</v>
      </c>
      <c r="Q1422" s="241">
        <f>'RAW MONTHLY'!L1422</f>
        <v>0</v>
      </c>
      <c r="R1422" s="37"/>
      <c r="S1422" s="242">
        <f t="shared" si="205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198"/>
        <v/>
      </c>
      <c r="D1423" s="5">
        <f>'RAW MONTHLY'!E1423</f>
        <v>0</v>
      </c>
      <c r="E1423" s="5" t="b">
        <f t="shared" si="206"/>
        <v>0</v>
      </c>
      <c r="F1423" s="37"/>
      <c r="G1423" s="37"/>
      <c r="H1423" s="17">
        <f t="shared" si="199"/>
        <v>0</v>
      </c>
      <c r="I1423" s="7">
        <f>'RAW MONTHLY'!H1423</f>
        <v>0</v>
      </c>
      <c r="J1423" s="8">
        <f>'RAW MONTHLY'!I1423</f>
        <v>0</v>
      </c>
      <c r="K1423" s="235">
        <f t="shared" si="200"/>
        <v>0</v>
      </c>
      <c r="L1423" s="16">
        <f t="shared" si="201"/>
        <v>0</v>
      </c>
      <c r="M1423" s="16">
        <f t="shared" si="202"/>
        <v>0</v>
      </c>
      <c r="N1423" s="236" t="str">
        <f t="shared" si="203"/>
        <v>0</v>
      </c>
      <c r="O1423" s="16">
        <f>'RAW MONTHLY'!K1423</f>
        <v>0</v>
      </c>
      <c r="P1423" s="16" t="str">
        <f t="shared" si="204"/>
        <v>1</v>
      </c>
      <c r="Q1423" s="241">
        <f>'RAW MONTHLY'!L1423</f>
        <v>0</v>
      </c>
      <c r="R1423" s="37"/>
      <c r="S1423" s="242">
        <f t="shared" si="205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198"/>
        <v/>
      </c>
      <c r="D1424" s="5">
        <f>'RAW MONTHLY'!E1424</f>
        <v>0</v>
      </c>
      <c r="E1424" s="5" t="b">
        <f t="shared" si="206"/>
        <v>0</v>
      </c>
      <c r="F1424" s="37"/>
      <c r="G1424" s="37"/>
      <c r="H1424" s="17">
        <f t="shared" si="199"/>
        <v>0</v>
      </c>
      <c r="I1424" s="7">
        <f>'RAW MONTHLY'!H1424</f>
        <v>0</v>
      </c>
      <c r="J1424" s="8">
        <f>'RAW MONTHLY'!I1424</f>
        <v>0</v>
      </c>
      <c r="K1424" s="235">
        <f t="shared" si="200"/>
        <v>0</v>
      </c>
      <c r="L1424" s="16">
        <f t="shared" si="201"/>
        <v>0</v>
      </c>
      <c r="M1424" s="16">
        <f t="shared" si="202"/>
        <v>0</v>
      </c>
      <c r="N1424" s="236" t="str">
        <f t="shared" si="203"/>
        <v>0</v>
      </c>
      <c r="O1424" s="16">
        <f>'RAW MONTHLY'!K1424</f>
        <v>0</v>
      </c>
      <c r="P1424" s="16" t="str">
        <f t="shared" si="204"/>
        <v>1</v>
      </c>
      <c r="Q1424" s="241">
        <f>'RAW MONTHLY'!L1424</f>
        <v>0</v>
      </c>
      <c r="R1424" s="37"/>
      <c r="S1424" s="242">
        <f t="shared" si="205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198"/>
        <v/>
      </c>
      <c r="D1425" s="5">
        <f>'RAW MONTHLY'!E1425</f>
        <v>0</v>
      </c>
      <c r="E1425" s="5" t="b">
        <f t="shared" si="206"/>
        <v>0</v>
      </c>
      <c r="F1425" s="37"/>
      <c r="G1425" s="37"/>
      <c r="H1425" s="17">
        <f t="shared" si="199"/>
        <v>0</v>
      </c>
      <c r="I1425" s="7">
        <f>'RAW MONTHLY'!H1425</f>
        <v>0</v>
      </c>
      <c r="J1425" s="8">
        <f>'RAW MONTHLY'!I1425</f>
        <v>0</v>
      </c>
      <c r="K1425" s="235">
        <f t="shared" si="200"/>
        <v>0</v>
      </c>
      <c r="L1425" s="16">
        <f t="shared" si="201"/>
        <v>0</v>
      </c>
      <c r="M1425" s="16">
        <f t="shared" si="202"/>
        <v>0</v>
      </c>
      <c r="N1425" s="236" t="str">
        <f t="shared" si="203"/>
        <v>0</v>
      </c>
      <c r="O1425" s="16">
        <f>'RAW MONTHLY'!K1425</f>
        <v>0</v>
      </c>
      <c r="P1425" s="16" t="str">
        <f t="shared" si="204"/>
        <v>1</v>
      </c>
      <c r="Q1425" s="241">
        <f>'RAW MONTHLY'!L1425</f>
        <v>0</v>
      </c>
      <c r="R1425" s="37"/>
      <c r="S1425" s="242">
        <f t="shared" si="205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198"/>
        <v/>
      </c>
      <c r="D1426" s="5">
        <f>'RAW MONTHLY'!E1426</f>
        <v>0</v>
      </c>
      <c r="E1426" s="5" t="b">
        <f t="shared" si="206"/>
        <v>0</v>
      </c>
      <c r="F1426" s="37"/>
      <c r="G1426" s="37"/>
      <c r="H1426" s="17">
        <f t="shared" si="199"/>
        <v>0</v>
      </c>
      <c r="I1426" s="7">
        <f>'RAW MONTHLY'!H1426</f>
        <v>0</v>
      </c>
      <c r="J1426" s="8">
        <f>'RAW MONTHLY'!I1426</f>
        <v>0</v>
      </c>
      <c r="K1426" s="235">
        <f t="shared" si="200"/>
        <v>0</v>
      </c>
      <c r="L1426" s="16">
        <f t="shared" si="201"/>
        <v>0</v>
      </c>
      <c r="M1426" s="16">
        <f t="shared" si="202"/>
        <v>0</v>
      </c>
      <c r="N1426" s="236" t="str">
        <f t="shared" si="203"/>
        <v>0</v>
      </c>
      <c r="O1426" s="16">
        <f>'RAW MONTHLY'!K1426</f>
        <v>0</v>
      </c>
      <c r="P1426" s="16" t="str">
        <f t="shared" si="204"/>
        <v>1</v>
      </c>
      <c r="Q1426" s="241">
        <f>'RAW MONTHLY'!L1426</f>
        <v>0</v>
      </c>
      <c r="R1426" s="37"/>
      <c r="S1426" s="242">
        <f t="shared" si="205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198"/>
        <v/>
      </c>
      <c r="D1427" s="5">
        <f>'RAW MONTHLY'!E1427</f>
        <v>0</v>
      </c>
      <c r="E1427" s="5" t="b">
        <f t="shared" si="206"/>
        <v>0</v>
      </c>
      <c r="F1427" s="37"/>
      <c r="G1427" s="37"/>
      <c r="H1427" s="17">
        <f t="shared" si="199"/>
        <v>0</v>
      </c>
      <c r="I1427" s="7">
        <f>'RAW MONTHLY'!H1427</f>
        <v>0</v>
      </c>
      <c r="J1427" s="8">
        <f>'RAW MONTHLY'!I1427</f>
        <v>0</v>
      </c>
      <c r="K1427" s="235">
        <f t="shared" si="200"/>
        <v>0</v>
      </c>
      <c r="L1427" s="16">
        <f t="shared" si="201"/>
        <v>0</v>
      </c>
      <c r="M1427" s="16">
        <f t="shared" si="202"/>
        <v>0</v>
      </c>
      <c r="N1427" s="236" t="str">
        <f t="shared" si="203"/>
        <v>0</v>
      </c>
      <c r="O1427" s="16">
        <f>'RAW MONTHLY'!K1427</f>
        <v>0</v>
      </c>
      <c r="P1427" s="16" t="str">
        <f t="shared" si="204"/>
        <v>1</v>
      </c>
      <c r="Q1427" s="241">
        <f>'RAW MONTHLY'!L1427</f>
        <v>0</v>
      </c>
      <c r="R1427" s="37"/>
      <c r="S1427" s="242">
        <f t="shared" si="205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198"/>
        <v/>
      </c>
      <c r="D1428" s="5">
        <f>'RAW MONTHLY'!E1428</f>
        <v>0</v>
      </c>
      <c r="E1428" s="5" t="b">
        <f t="shared" si="206"/>
        <v>0</v>
      </c>
      <c r="F1428" s="37"/>
      <c r="G1428" s="37"/>
      <c r="H1428" s="17">
        <f t="shared" si="199"/>
        <v>0</v>
      </c>
      <c r="I1428" s="7">
        <f>'RAW MONTHLY'!H1428</f>
        <v>0</v>
      </c>
      <c r="J1428" s="8">
        <f>'RAW MONTHLY'!I1428</f>
        <v>0</v>
      </c>
      <c r="K1428" s="235">
        <f t="shared" si="200"/>
        <v>0</v>
      </c>
      <c r="L1428" s="16">
        <f t="shared" si="201"/>
        <v>0</v>
      </c>
      <c r="M1428" s="16">
        <f t="shared" si="202"/>
        <v>0</v>
      </c>
      <c r="N1428" s="236" t="str">
        <f t="shared" si="203"/>
        <v>0</v>
      </c>
      <c r="O1428" s="16">
        <f>'RAW MONTHLY'!K1428</f>
        <v>0</v>
      </c>
      <c r="P1428" s="16" t="str">
        <f t="shared" si="204"/>
        <v>1</v>
      </c>
      <c r="Q1428" s="241">
        <f>'RAW MONTHLY'!L1428</f>
        <v>0</v>
      </c>
      <c r="R1428" s="37"/>
      <c r="S1428" s="242">
        <f t="shared" si="205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198"/>
        <v/>
      </c>
      <c r="D1429" s="5">
        <f>'RAW MONTHLY'!E1429</f>
        <v>0</v>
      </c>
      <c r="E1429" s="5" t="b">
        <f t="shared" si="206"/>
        <v>0</v>
      </c>
      <c r="F1429" s="37"/>
      <c r="G1429" s="37"/>
      <c r="H1429" s="17">
        <f t="shared" si="199"/>
        <v>0</v>
      </c>
      <c r="I1429" s="7">
        <f>'RAW MONTHLY'!H1429</f>
        <v>0</v>
      </c>
      <c r="J1429" s="8">
        <f>'RAW MONTHLY'!I1429</f>
        <v>0</v>
      </c>
      <c r="K1429" s="235">
        <f t="shared" si="200"/>
        <v>0</v>
      </c>
      <c r="L1429" s="16">
        <f t="shared" si="201"/>
        <v>0</v>
      </c>
      <c r="M1429" s="16">
        <f t="shared" si="202"/>
        <v>0</v>
      </c>
      <c r="N1429" s="236" t="str">
        <f t="shared" si="203"/>
        <v>0</v>
      </c>
      <c r="O1429" s="16">
        <f>'RAW MONTHLY'!K1429</f>
        <v>0</v>
      </c>
      <c r="P1429" s="16" t="str">
        <f t="shared" si="204"/>
        <v>1</v>
      </c>
      <c r="Q1429" s="241">
        <f>'RAW MONTHLY'!L1429</f>
        <v>0</v>
      </c>
      <c r="R1429" s="37"/>
      <c r="S1429" s="242">
        <f t="shared" si="205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198"/>
        <v/>
      </c>
      <c r="D1430" s="5">
        <f>'RAW MONTHLY'!E1430</f>
        <v>0</v>
      </c>
      <c r="E1430" s="5" t="b">
        <f t="shared" si="206"/>
        <v>0</v>
      </c>
      <c r="F1430" s="37"/>
      <c r="G1430" s="37"/>
      <c r="H1430" s="17">
        <f t="shared" si="199"/>
        <v>0</v>
      </c>
      <c r="I1430" s="7">
        <f>'RAW MONTHLY'!H1430</f>
        <v>0</v>
      </c>
      <c r="J1430" s="8">
        <f>'RAW MONTHLY'!I1430</f>
        <v>0</v>
      </c>
      <c r="K1430" s="235">
        <f t="shared" si="200"/>
        <v>0</v>
      </c>
      <c r="L1430" s="16">
        <f t="shared" si="201"/>
        <v>0</v>
      </c>
      <c r="M1430" s="16">
        <f t="shared" si="202"/>
        <v>0</v>
      </c>
      <c r="N1430" s="236" t="str">
        <f t="shared" si="203"/>
        <v>0</v>
      </c>
      <c r="O1430" s="16">
        <f>'RAW MONTHLY'!K1430</f>
        <v>0</v>
      </c>
      <c r="P1430" s="16" t="str">
        <f t="shared" si="204"/>
        <v>1</v>
      </c>
      <c r="Q1430" s="241">
        <f>'RAW MONTHLY'!L1430</f>
        <v>0</v>
      </c>
      <c r="R1430" s="37"/>
      <c r="S1430" s="242">
        <f t="shared" si="205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198"/>
        <v/>
      </c>
      <c r="D1431" s="5">
        <f>'RAW MONTHLY'!E1431</f>
        <v>0</v>
      </c>
      <c r="E1431" s="5" t="b">
        <f t="shared" si="206"/>
        <v>0</v>
      </c>
      <c r="F1431" s="37"/>
      <c r="G1431" s="37"/>
      <c r="H1431" s="17">
        <f t="shared" si="199"/>
        <v>0</v>
      </c>
      <c r="I1431" s="7">
        <f>'RAW MONTHLY'!H1431</f>
        <v>0</v>
      </c>
      <c r="J1431" s="8">
        <f>'RAW MONTHLY'!I1431</f>
        <v>0</v>
      </c>
      <c r="K1431" s="235">
        <f t="shared" si="200"/>
        <v>0</v>
      </c>
      <c r="L1431" s="16">
        <f t="shared" si="201"/>
        <v>0</v>
      </c>
      <c r="M1431" s="16">
        <f t="shared" si="202"/>
        <v>0</v>
      </c>
      <c r="N1431" s="236" t="str">
        <f t="shared" si="203"/>
        <v>0</v>
      </c>
      <c r="O1431" s="16">
        <f>'RAW MONTHLY'!K1431</f>
        <v>0</v>
      </c>
      <c r="P1431" s="16" t="str">
        <f t="shared" si="204"/>
        <v>1</v>
      </c>
      <c r="Q1431" s="241">
        <f>'RAW MONTHLY'!L1431</f>
        <v>0</v>
      </c>
      <c r="R1431" s="37"/>
      <c r="S1431" s="242">
        <f t="shared" si="205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198"/>
        <v/>
      </c>
      <c r="D1432" s="5">
        <f>'RAW MONTHLY'!E1432</f>
        <v>0</v>
      </c>
      <c r="E1432" s="5" t="b">
        <f t="shared" si="206"/>
        <v>0</v>
      </c>
      <c r="F1432" s="37"/>
      <c r="G1432" s="37"/>
      <c r="H1432" s="17">
        <f t="shared" si="199"/>
        <v>0</v>
      </c>
      <c r="I1432" s="7">
        <f>'RAW MONTHLY'!H1432</f>
        <v>0</v>
      </c>
      <c r="J1432" s="8">
        <f>'RAW MONTHLY'!I1432</f>
        <v>0</v>
      </c>
      <c r="K1432" s="235">
        <f t="shared" si="200"/>
        <v>0</v>
      </c>
      <c r="L1432" s="16">
        <f t="shared" si="201"/>
        <v>0</v>
      </c>
      <c r="M1432" s="16">
        <f t="shared" si="202"/>
        <v>0</v>
      </c>
      <c r="N1432" s="236" t="str">
        <f t="shared" si="203"/>
        <v>0</v>
      </c>
      <c r="O1432" s="16">
        <f>'RAW MONTHLY'!K1432</f>
        <v>0</v>
      </c>
      <c r="P1432" s="16" t="str">
        <f t="shared" si="204"/>
        <v>1</v>
      </c>
      <c r="Q1432" s="241">
        <f>'RAW MONTHLY'!L1432</f>
        <v>0</v>
      </c>
      <c r="R1432" s="37"/>
      <c r="S1432" s="242">
        <f t="shared" si="205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198"/>
        <v/>
      </c>
      <c r="D1433" s="5">
        <f>'RAW MONTHLY'!E1433</f>
        <v>0</v>
      </c>
      <c r="E1433" s="5" t="b">
        <f t="shared" si="206"/>
        <v>0</v>
      </c>
      <c r="F1433" s="37"/>
      <c r="G1433" s="37"/>
      <c r="H1433" s="17">
        <f t="shared" si="199"/>
        <v>0</v>
      </c>
      <c r="I1433" s="7">
        <f>'RAW MONTHLY'!H1433</f>
        <v>0</v>
      </c>
      <c r="J1433" s="8">
        <f>'RAW MONTHLY'!I1433</f>
        <v>0</v>
      </c>
      <c r="K1433" s="235">
        <f t="shared" si="200"/>
        <v>0</v>
      </c>
      <c r="L1433" s="16">
        <f t="shared" si="201"/>
        <v>0</v>
      </c>
      <c r="M1433" s="16">
        <f t="shared" si="202"/>
        <v>0</v>
      </c>
      <c r="N1433" s="236" t="str">
        <f t="shared" si="203"/>
        <v>0</v>
      </c>
      <c r="O1433" s="16">
        <f>'RAW MONTHLY'!K1433</f>
        <v>0</v>
      </c>
      <c r="P1433" s="16" t="str">
        <f t="shared" si="204"/>
        <v>1</v>
      </c>
      <c r="Q1433" s="241">
        <f>'RAW MONTHLY'!L1433</f>
        <v>0</v>
      </c>
      <c r="R1433" s="37"/>
      <c r="S1433" s="242">
        <f t="shared" si="205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198"/>
        <v/>
      </c>
      <c r="D1434" s="5">
        <f>'RAW MONTHLY'!E1434</f>
        <v>0</v>
      </c>
      <c r="E1434" s="5" t="b">
        <f t="shared" si="206"/>
        <v>0</v>
      </c>
      <c r="F1434" s="37"/>
      <c r="G1434" s="37"/>
      <c r="H1434" s="17">
        <f t="shared" si="199"/>
        <v>0</v>
      </c>
      <c r="I1434" s="7">
        <f>'RAW MONTHLY'!H1434</f>
        <v>0</v>
      </c>
      <c r="J1434" s="8">
        <f>'RAW MONTHLY'!I1434</f>
        <v>0</v>
      </c>
      <c r="K1434" s="235">
        <f t="shared" si="200"/>
        <v>0</v>
      </c>
      <c r="L1434" s="16">
        <f t="shared" si="201"/>
        <v>0</v>
      </c>
      <c r="M1434" s="16">
        <f t="shared" si="202"/>
        <v>0</v>
      </c>
      <c r="N1434" s="236" t="str">
        <f t="shared" si="203"/>
        <v>0</v>
      </c>
      <c r="O1434" s="16">
        <f>'RAW MONTHLY'!K1434</f>
        <v>0</v>
      </c>
      <c r="P1434" s="16" t="str">
        <f t="shared" si="204"/>
        <v>1</v>
      </c>
      <c r="Q1434" s="241">
        <f>'RAW MONTHLY'!L1434</f>
        <v>0</v>
      </c>
      <c r="R1434" s="37"/>
      <c r="S1434" s="242">
        <f t="shared" si="205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198"/>
        <v/>
      </c>
      <c r="D1435" s="5">
        <f>'RAW MONTHLY'!E1435</f>
        <v>0</v>
      </c>
      <c r="E1435" s="5" t="b">
        <f t="shared" si="206"/>
        <v>0</v>
      </c>
      <c r="F1435" s="37"/>
      <c r="G1435" s="37"/>
      <c r="H1435" s="17">
        <f t="shared" si="199"/>
        <v>0</v>
      </c>
      <c r="I1435" s="7">
        <f>'RAW MONTHLY'!H1435</f>
        <v>0</v>
      </c>
      <c r="J1435" s="8">
        <f>'RAW MONTHLY'!I1435</f>
        <v>0</v>
      </c>
      <c r="K1435" s="235">
        <f t="shared" si="200"/>
        <v>0</v>
      </c>
      <c r="L1435" s="16">
        <f t="shared" si="201"/>
        <v>0</v>
      </c>
      <c r="M1435" s="16">
        <f t="shared" si="202"/>
        <v>0</v>
      </c>
      <c r="N1435" s="236" t="str">
        <f t="shared" si="203"/>
        <v>0</v>
      </c>
      <c r="O1435" s="16">
        <f>'RAW MONTHLY'!K1435</f>
        <v>0</v>
      </c>
      <c r="P1435" s="16" t="str">
        <f t="shared" si="204"/>
        <v>1</v>
      </c>
      <c r="Q1435" s="241">
        <f>'RAW MONTHLY'!L1435</f>
        <v>0</v>
      </c>
      <c r="R1435" s="37"/>
      <c r="S1435" s="242">
        <f t="shared" si="205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198"/>
        <v/>
      </c>
      <c r="D1436" s="5">
        <f>'RAW MONTHLY'!E1436</f>
        <v>0</v>
      </c>
      <c r="E1436" s="5" t="b">
        <f t="shared" si="206"/>
        <v>0</v>
      </c>
      <c r="F1436" s="37"/>
      <c r="G1436" s="37"/>
      <c r="H1436" s="17">
        <f t="shared" si="199"/>
        <v>0</v>
      </c>
      <c r="I1436" s="7">
        <f>'RAW MONTHLY'!H1436</f>
        <v>0</v>
      </c>
      <c r="J1436" s="8">
        <f>'RAW MONTHLY'!I1436</f>
        <v>0</v>
      </c>
      <c r="K1436" s="235">
        <f t="shared" si="200"/>
        <v>0</v>
      </c>
      <c r="L1436" s="16">
        <f t="shared" si="201"/>
        <v>0</v>
      </c>
      <c r="M1436" s="16">
        <f t="shared" si="202"/>
        <v>0</v>
      </c>
      <c r="N1436" s="236" t="str">
        <f t="shared" si="203"/>
        <v>0</v>
      </c>
      <c r="O1436" s="16">
        <f>'RAW MONTHLY'!K1436</f>
        <v>0</v>
      </c>
      <c r="P1436" s="16" t="str">
        <f t="shared" si="204"/>
        <v>1</v>
      </c>
      <c r="Q1436" s="241">
        <f>'RAW MONTHLY'!L1436</f>
        <v>0</v>
      </c>
      <c r="R1436" s="37"/>
      <c r="S1436" s="242">
        <f t="shared" si="205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198"/>
        <v/>
      </c>
      <c r="D1437" s="5">
        <f>'RAW MONTHLY'!E1437</f>
        <v>0</v>
      </c>
      <c r="E1437" s="5" t="b">
        <f t="shared" si="206"/>
        <v>0</v>
      </c>
      <c r="F1437" s="37"/>
      <c r="G1437" s="37"/>
      <c r="H1437" s="17">
        <f t="shared" si="199"/>
        <v>0</v>
      </c>
      <c r="I1437" s="7">
        <f>'RAW MONTHLY'!H1437</f>
        <v>0</v>
      </c>
      <c r="J1437" s="8">
        <f>'RAW MONTHLY'!I1437</f>
        <v>0</v>
      </c>
      <c r="K1437" s="235">
        <f t="shared" si="200"/>
        <v>0</v>
      </c>
      <c r="L1437" s="16">
        <f t="shared" si="201"/>
        <v>0</v>
      </c>
      <c r="M1437" s="16">
        <f t="shared" si="202"/>
        <v>0</v>
      </c>
      <c r="N1437" s="236" t="str">
        <f t="shared" si="203"/>
        <v>0</v>
      </c>
      <c r="O1437" s="16">
        <f>'RAW MONTHLY'!K1437</f>
        <v>0</v>
      </c>
      <c r="P1437" s="16" t="str">
        <f t="shared" si="204"/>
        <v>1</v>
      </c>
      <c r="Q1437" s="241">
        <f>'RAW MONTHLY'!L1437</f>
        <v>0</v>
      </c>
      <c r="R1437" s="37"/>
      <c r="S1437" s="242">
        <f t="shared" si="205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198"/>
        <v/>
      </c>
      <c r="D1438" s="5">
        <f>'RAW MONTHLY'!E1438</f>
        <v>0</v>
      </c>
      <c r="E1438" s="5" t="b">
        <f t="shared" si="206"/>
        <v>0</v>
      </c>
      <c r="F1438" s="37"/>
      <c r="G1438" s="37"/>
      <c r="H1438" s="17">
        <f t="shared" si="199"/>
        <v>0</v>
      </c>
      <c r="I1438" s="7">
        <f>'RAW MONTHLY'!H1438</f>
        <v>0</v>
      </c>
      <c r="J1438" s="8">
        <f>'RAW MONTHLY'!I1438</f>
        <v>0</v>
      </c>
      <c r="K1438" s="235">
        <f t="shared" si="200"/>
        <v>0</v>
      </c>
      <c r="L1438" s="16">
        <f t="shared" si="201"/>
        <v>0</v>
      </c>
      <c r="M1438" s="16">
        <f t="shared" si="202"/>
        <v>0</v>
      </c>
      <c r="N1438" s="236" t="str">
        <f t="shared" si="203"/>
        <v>0</v>
      </c>
      <c r="O1438" s="16">
        <f>'RAW MONTHLY'!K1438</f>
        <v>0</v>
      </c>
      <c r="P1438" s="16" t="str">
        <f t="shared" si="204"/>
        <v>1</v>
      </c>
      <c r="Q1438" s="241">
        <f>'RAW MONTHLY'!L1438</f>
        <v>0</v>
      </c>
      <c r="R1438" s="37"/>
      <c r="S1438" s="242">
        <f t="shared" si="205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198"/>
        <v/>
      </c>
      <c r="D1439" s="5">
        <f>'RAW MONTHLY'!E1439</f>
        <v>0</v>
      </c>
      <c r="E1439" s="5" t="b">
        <f t="shared" si="206"/>
        <v>0</v>
      </c>
      <c r="F1439" s="37"/>
      <c r="G1439" s="37"/>
      <c r="H1439" s="17">
        <f t="shared" si="199"/>
        <v>0</v>
      </c>
      <c r="I1439" s="7">
        <f>'RAW MONTHLY'!H1439</f>
        <v>0</v>
      </c>
      <c r="J1439" s="8">
        <f>'RAW MONTHLY'!I1439</f>
        <v>0</v>
      </c>
      <c r="K1439" s="235">
        <f t="shared" si="200"/>
        <v>0</v>
      </c>
      <c r="L1439" s="16">
        <f t="shared" si="201"/>
        <v>0</v>
      </c>
      <c r="M1439" s="16">
        <f t="shared" si="202"/>
        <v>0</v>
      </c>
      <c r="N1439" s="236" t="str">
        <f t="shared" si="203"/>
        <v>0</v>
      </c>
      <c r="O1439" s="16">
        <f>'RAW MONTHLY'!K1439</f>
        <v>0</v>
      </c>
      <c r="P1439" s="16" t="str">
        <f t="shared" si="204"/>
        <v>1</v>
      </c>
      <c r="Q1439" s="241">
        <f>'RAW MONTHLY'!L1439</f>
        <v>0</v>
      </c>
      <c r="R1439" s="37"/>
      <c r="S1439" s="242">
        <f t="shared" si="205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198"/>
        <v/>
      </c>
      <c r="D1440" s="5">
        <f>'RAW MONTHLY'!E1440</f>
        <v>0</v>
      </c>
      <c r="E1440" s="5" t="b">
        <f t="shared" si="206"/>
        <v>0</v>
      </c>
      <c r="F1440" s="37"/>
      <c r="G1440" s="37"/>
      <c r="H1440" s="17">
        <f t="shared" si="199"/>
        <v>0</v>
      </c>
      <c r="I1440" s="7">
        <f>'RAW MONTHLY'!H1440</f>
        <v>0</v>
      </c>
      <c r="J1440" s="8">
        <f>'RAW MONTHLY'!I1440</f>
        <v>0</v>
      </c>
      <c r="K1440" s="235">
        <f t="shared" si="200"/>
        <v>0</v>
      </c>
      <c r="L1440" s="16">
        <f t="shared" si="201"/>
        <v>0</v>
      </c>
      <c r="M1440" s="16">
        <f t="shared" si="202"/>
        <v>0</v>
      </c>
      <c r="N1440" s="236" t="str">
        <f t="shared" si="203"/>
        <v>0</v>
      </c>
      <c r="O1440" s="16">
        <f>'RAW MONTHLY'!K1440</f>
        <v>0</v>
      </c>
      <c r="P1440" s="16" t="str">
        <f t="shared" si="204"/>
        <v>1</v>
      </c>
      <c r="Q1440" s="241">
        <f>'RAW MONTHLY'!L1440</f>
        <v>0</v>
      </c>
      <c r="R1440" s="37"/>
      <c r="S1440" s="242">
        <f t="shared" si="205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198"/>
        <v/>
      </c>
      <c r="D1441" s="5">
        <f>'RAW MONTHLY'!E1441</f>
        <v>0</v>
      </c>
      <c r="E1441" s="5" t="b">
        <f t="shared" si="206"/>
        <v>0</v>
      </c>
      <c r="F1441" s="37"/>
      <c r="G1441" s="37"/>
      <c r="H1441" s="17">
        <f t="shared" si="199"/>
        <v>0</v>
      </c>
      <c r="I1441" s="7">
        <f>'RAW MONTHLY'!H1441</f>
        <v>0</v>
      </c>
      <c r="J1441" s="8">
        <f>'RAW MONTHLY'!I1441</f>
        <v>0</v>
      </c>
      <c r="K1441" s="235">
        <f t="shared" si="200"/>
        <v>0</v>
      </c>
      <c r="L1441" s="16">
        <f t="shared" si="201"/>
        <v>0</v>
      </c>
      <c r="M1441" s="16">
        <f t="shared" si="202"/>
        <v>0</v>
      </c>
      <c r="N1441" s="236" t="str">
        <f t="shared" si="203"/>
        <v>0</v>
      </c>
      <c r="O1441" s="16">
        <f>'RAW MONTHLY'!K1441</f>
        <v>0</v>
      </c>
      <c r="P1441" s="16" t="str">
        <f t="shared" si="204"/>
        <v>1</v>
      </c>
      <c r="Q1441" s="241">
        <f>'RAW MONTHLY'!L1441</f>
        <v>0</v>
      </c>
      <c r="R1441" s="37"/>
      <c r="S1441" s="242">
        <f t="shared" si="205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198"/>
        <v/>
      </c>
      <c r="D1442" s="5">
        <f>'RAW MONTHLY'!E1442</f>
        <v>0</v>
      </c>
      <c r="E1442" s="5" t="b">
        <f t="shared" si="206"/>
        <v>0</v>
      </c>
      <c r="F1442" s="37"/>
      <c r="G1442" s="37"/>
      <c r="H1442" s="17">
        <f t="shared" si="199"/>
        <v>0</v>
      </c>
      <c r="I1442" s="7">
        <f>'RAW MONTHLY'!H1442</f>
        <v>0</v>
      </c>
      <c r="J1442" s="8">
        <f>'RAW MONTHLY'!I1442</f>
        <v>0</v>
      </c>
      <c r="K1442" s="235">
        <f t="shared" si="200"/>
        <v>0</v>
      </c>
      <c r="L1442" s="16">
        <f t="shared" si="201"/>
        <v>0</v>
      </c>
      <c r="M1442" s="16">
        <f t="shared" si="202"/>
        <v>0</v>
      </c>
      <c r="N1442" s="236" t="str">
        <f t="shared" si="203"/>
        <v>0</v>
      </c>
      <c r="O1442" s="16">
        <f>'RAW MONTHLY'!K1442</f>
        <v>0</v>
      </c>
      <c r="P1442" s="16" t="str">
        <f t="shared" si="204"/>
        <v>1</v>
      </c>
      <c r="Q1442" s="241">
        <f>'RAW MONTHLY'!L1442</f>
        <v>0</v>
      </c>
      <c r="R1442" s="37"/>
      <c r="S1442" s="242">
        <f t="shared" si="205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198"/>
        <v/>
      </c>
      <c r="D1443" s="5">
        <f>'RAW MONTHLY'!E1443</f>
        <v>0</v>
      </c>
      <c r="E1443" s="5" t="b">
        <f t="shared" si="206"/>
        <v>0</v>
      </c>
      <c r="F1443" s="37"/>
      <c r="G1443" s="37"/>
      <c r="H1443" s="17">
        <f t="shared" si="199"/>
        <v>0</v>
      </c>
      <c r="I1443" s="7">
        <f>'RAW MONTHLY'!H1443</f>
        <v>0</v>
      </c>
      <c r="J1443" s="8">
        <f>'RAW MONTHLY'!I1443</f>
        <v>0</v>
      </c>
      <c r="K1443" s="235">
        <f t="shared" si="200"/>
        <v>0</v>
      </c>
      <c r="L1443" s="16">
        <f t="shared" si="201"/>
        <v>0</v>
      </c>
      <c r="M1443" s="16">
        <f t="shared" si="202"/>
        <v>0</v>
      </c>
      <c r="N1443" s="236" t="str">
        <f t="shared" si="203"/>
        <v>0</v>
      </c>
      <c r="O1443" s="16">
        <f>'RAW MONTHLY'!K1443</f>
        <v>0</v>
      </c>
      <c r="P1443" s="16" t="str">
        <f t="shared" si="204"/>
        <v>1</v>
      </c>
      <c r="Q1443" s="241">
        <f>'RAW MONTHLY'!L1443</f>
        <v>0</v>
      </c>
      <c r="R1443" s="37"/>
      <c r="S1443" s="242">
        <f t="shared" si="205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198"/>
        <v/>
      </c>
      <c r="D1444" s="5">
        <f>'RAW MONTHLY'!E1444</f>
        <v>0</v>
      </c>
      <c r="E1444" s="5" t="b">
        <f t="shared" si="206"/>
        <v>0</v>
      </c>
      <c r="F1444" s="37"/>
      <c r="G1444" s="37"/>
      <c r="H1444" s="17">
        <f t="shared" si="199"/>
        <v>0</v>
      </c>
      <c r="I1444" s="7">
        <f>'RAW MONTHLY'!H1444</f>
        <v>0</v>
      </c>
      <c r="J1444" s="8">
        <f>'RAW MONTHLY'!I1444</f>
        <v>0</v>
      </c>
      <c r="K1444" s="235">
        <f t="shared" si="200"/>
        <v>0</v>
      </c>
      <c r="L1444" s="16">
        <f t="shared" si="201"/>
        <v>0</v>
      </c>
      <c r="M1444" s="16">
        <f t="shared" si="202"/>
        <v>0</v>
      </c>
      <c r="N1444" s="236" t="str">
        <f t="shared" si="203"/>
        <v>0</v>
      </c>
      <c r="O1444" s="16">
        <f>'RAW MONTHLY'!K1444</f>
        <v>0</v>
      </c>
      <c r="P1444" s="16" t="str">
        <f t="shared" si="204"/>
        <v>1</v>
      </c>
      <c r="Q1444" s="241">
        <f>'RAW MONTHLY'!L1444</f>
        <v>0</v>
      </c>
      <c r="R1444" s="37"/>
      <c r="S1444" s="242">
        <f t="shared" si="205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198"/>
        <v/>
      </c>
      <c r="D1445" s="5">
        <f>'RAW MONTHLY'!E1445</f>
        <v>0</v>
      </c>
      <c r="E1445" s="5" t="b">
        <f t="shared" si="206"/>
        <v>0</v>
      </c>
      <c r="F1445" s="37"/>
      <c r="G1445" s="37"/>
      <c r="H1445" s="17">
        <f t="shared" si="199"/>
        <v>0</v>
      </c>
      <c r="I1445" s="7">
        <f>'RAW MONTHLY'!H1445</f>
        <v>0</v>
      </c>
      <c r="J1445" s="8">
        <f>'RAW MONTHLY'!I1445</f>
        <v>0</v>
      </c>
      <c r="K1445" s="235">
        <f t="shared" si="200"/>
        <v>0</v>
      </c>
      <c r="L1445" s="16">
        <f t="shared" si="201"/>
        <v>0</v>
      </c>
      <c r="M1445" s="16">
        <f t="shared" si="202"/>
        <v>0</v>
      </c>
      <c r="N1445" s="236" t="str">
        <f t="shared" si="203"/>
        <v>0</v>
      </c>
      <c r="O1445" s="16">
        <f>'RAW MONTHLY'!K1445</f>
        <v>0</v>
      </c>
      <c r="P1445" s="16" t="str">
        <f t="shared" si="204"/>
        <v>1</v>
      </c>
      <c r="Q1445" s="241">
        <f>'RAW MONTHLY'!L1445</f>
        <v>0</v>
      </c>
      <c r="R1445" s="37"/>
      <c r="S1445" s="242">
        <f t="shared" si="205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198"/>
        <v/>
      </c>
      <c r="D1446" s="5">
        <f>'RAW MONTHLY'!E1446</f>
        <v>0</v>
      </c>
      <c r="E1446" s="5" t="b">
        <f t="shared" si="206"/>
        <v>0</v>
      </c>
      <c r="F1446" s="37"/>
      <c r="G1446" s="37"/>
      <c r="H1446" s="17">
        <f t="shared" si="199"/>
        <v>0</v>
      </c>
      <c r="I1446" s="7">
        <f>'RAW MONTHLY'!H1446</f>
        <v>0</v>
      </c>
      <c r="J1446" s="8">
        <f>'RAW MONTHLY'!I1446</f>
        <v>0</v>
      </c>
      <c r="K1446" s="235">
        <f t="shared" si="200"/>
        <v>0</v>
      </c>
      <c r="L1446" s="16">
        <f t="shared" si="201"/>
        <v>0</v>
      </c>
      <c r="M1446" s="16">
        <f t="shared" si="202"/>
        <v>0</v>
      </c>
      <c r="N1446" s="236" t="str">
        <f t="shared" si="203"/>
        <v>0</v>
      </c>
      <c r="O1446" s="16">
        <f>'RAW MONTHLY'!K1446</f>
        <v>0</v>
      </c>
      <c r="P1446" s="16" t="str">
        <f t="shared" si="204"/>
        <v>1</v>
      </c>
      <c r="Q1446" s="241">
        <f>'RAW MONTHLY'!L1446</f>
        <v>0</v>
      </c>
      <c r="R1446" s="37"/>
      <c r="S1446" s="242">
        <f t="shared" si="205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198"/>
        <v/>
      </c>
      <c r="D1447" s="5">
        <f>'RAW MONTHLY'!E1447</f>
        <v>0</v>
      </c>
      <c r="E1447" s="5" t="b">
        <f t="shared" si="206"/>
        <v>0</v>
      </c>
      <c r="F1447" s="37"/>
      <c r="G1447" s="37"/>
      <c r="H1447" s="17">
        <f t="shared" si="199"/>
        <v>0</v>
      </c>
      <c r="I1447" s="7">
        <f>'RAW MONTHLY'!H1447</f>
        <v>0</v>
      </c>
      <c r="J1447" s="8">
        <f>'RAW MONTHLY'!I1447</f>
        <v>0</v>
      </c>
      <c r="K1447" s="235">
        <f t="shared" si="200"/>
        <v>0</v>
      </c>
      <c r="L1447" s="16">
        <f t="shared" si="201"/>
        <v>0</v>
      </c>
      <c r="M1447" s="16">
        <f t="shared" si="202"/>
        <v>0</v>
      </c>
      <c r="N1447" s="236" t="str">
        <f t="shared" si="203"/>
        <v>0</v>
      </c>
      <c r="O1447" s="16">
        <f>'RAW MONTHLY'!K1447</f>
        <v>0</v>
      </c>
      <c r="P1447" s="16" t="str">
        <f t="shared" si="204"/>
        <v>1</v>
      </c>
      <c r="Q1447" s="241">
        <f>'RAW MONTHLY'!L1447</f>
        <v>0</v>
      </c>
      <c r="R1447" s="37"/>
      <c r="S1447" s="242">
        <f t="shared" si="205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198"/>
        <v/>
      </c>
      <c r="D1448" s="5">
        <f>'RAW MONTHLY'!E1448</f>
        <v>0</v>
      </c>
      <c r="E1448" s="5" t="b">
        <f t="shared" si="206"/>
        <v>0</v>
      </c>
      <c r="F1448" s="37"/>
      <c r="G1448" s="37"/>
      <c r="H1448" s="17">
        <f t="shared" si="199"/>
        <v>0</v>
      </c>
      <c r="I1448" s="7">
        <f>'RAW MONTHLY'!H1448</f>
        <v>0</v>
      </c>
      <c r="J1448" s="8">
        <f>'RAW MONTHLY'!I1448</f>
        <v>0</v>
      </c>
      <c r="K1448" s="235">
        <f t="shared" si="200"/>
        <v>0</v>
      </c>
      <c r="L1448" s="16">
        <f t="shared" si="201"/>
        <v>0</v>
      </c>
      <c r="M1448" s="16">
        <f t="shared" si="202"/>
        <v>0</v>
      </c>
      <c r="N1448" s="236" t="str">
        <f t="shared" si="203"/>
        <v>0</v>
      </c>
      <c r="O1448" s="16">
        <f>'RAW MONTHLY'!K1448</f>
        <v>0</v>
      </c>
      <c r="P1448" s="16" t="str">
        <f t="shared" si="204"/>
        <v>1</v>
      </c>
      <c r="Q1448" s="241">
        <f>'RAW MONTHLY'!L1448</f>
        <v>0</v>
      </c>
      <c r="R1448" s="37"/>
      <c r="S1448" s="242">
        <f t="shared" si="205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198"/>
        <v/>
      </c>
      <c r="D1449" s="5">
        <f>'RAW MONTHLY'!E1449</f>
        <v>0</v>
      </c>
      <c r="E1449" s="5" t="b">
        <f t="shared" si="206"/>
        <v>0</v>
      </c>
      <c r="F1449" s="37"/>
      <c r="G1449" s="37"/>
      <c r="H1449" s="17">
        <f t="shared" si="199"/>
        <v>0</v>
      </c>
      <c r="I1449" s="7">
        <f>'RAW MONTHLY'!H1449</f>
        <v>0</v>
      </c>
      <c r="J1449" s="8">
        <f>'RAW MONTHLY'!I1449</f>
        <v>0</v>
      </c>
      <c r="K1449" s="235">
        <f t="shared" si="200"/>
        <v>0</v>
      </c>
      <c r="L1449" s="16">
        <f t="shared" si="201"/>
        <v>0</v>
      </c>
      <c r="M1449" s="16">
        <f t="shared" si="202"/>
        <v>0</v>
      </c>
      <c r="N1449" s="236" t="str">
        <f t="shared" si="203"/>
        <v>0</v>
      </c>
      <c r="O1449" s="16">
        <f>'RAW MONTHLY'!K1449</f>
        <v>0</v>
      </c>
      <c r="P1449" s="16" t="str">
        <f t="shared" si="204"/>
        <v>1</v>
      </c>
      <c r="Q1449" s="241">
        <f>'RAW MONTHLY'!L1449</f>
        <v>0</v>
      </c>
      <c r="R1449" s="37"/>
      <c r="S1449" s="242">
        <f t="shared" si="205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198"/>
        <v/>
      </c>
      <c r="D1450" s="5">
        <f>'RAW MONTHLY'!E1450</f>
        <v>0</v>
      </c>
      <c r="E1450" s="5" t="b">
        <f t="shared" si="206"/>
        <v>0</v>
      </c>
      <c r="F1450" s="37"/>
      <c r="G1450" s="37"/>
      <c r="H1450" s="17">
        <f t="shared" si="199"/>
        <v>0</v>
      </c>
      <c r="I1450" s="7">
        <f>'RAW MONTHLY'!H1450</f>
        <v>0</v>
      </c>
      <c r="J1450" s="8">
        <f>'RAW MONTHLY'!I1450</f>
        <v>0</v>
      </c>
      <c r="K1450" s="235">
        <f t="shared" si="200"/>
        <v>0</v>
      </c>
      <c r="L1450" s="16">
        <f t="shared" si="201"/>
        <v>0</v>
      </c>
      <c r="M1450" s="16">
        <f t="shared" si="202"/>
        <v>0</v>
      </c>
      <c r="N1450" s="236" t="str">
        <f t="shared" si="203"/>
        <v>0</v>
      </c>
      <c r="O1450" s="16">
        <f>'RAW MONTHLY'!K1450</f>
        <v>0</v>
      </c>
      <c r="P1450" s="16" t="str">
        <f t="shared" si="204"/>
        <v>1</v>
      </c>
      <c r="Q1450" s="241">
        <f>'RAW MONTHLY'!L1450</f>
        <v>0</v>
      </c>
      <c r="R1450" s="37"/>
      <c r="S1450" s="242">
        <f t="shared" si="205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198"/>
        <v/>
      </c>
      <c r="D1451" s="5">
        <f>'RAW MONTHLY'!E1451</f>
        <v>0</v>
      </c>
      <c r="E1451" s="5" t="b">
        <f t="shared" si="206"/>
        <v>0</v>
      </c>
      <c r="F1451" s="37"/>
      <c r="G1451" s="37"/>
      <c r="H1451" s="17">
        <f t="shared" si="199"/>
        <v>0</v>
      </c>
      <c r="I1451" s="7">
        <f>'RAW MONTHLY'!H1451</f>
        <v>0</v>
      </c>
      <c r="J1451" s="8">
        <f>'RAW MONTHLY'!I1451</f>
        <v>0</v>
      </c>
      <c r="K1451" s="235">
        <f t="shared" si="200"/>
        <v>0</v>
      </c>
      <c r="L1451" s="16">
        <f t="shared" si="201"/>
        <v>0</v>
      </c>
      <c r="M1451" s="16">
        <f t="shared" si="202"/>
        <v>0</v>
      </c>
      <c r="N1451" s="236" t="str">
        <f t="shared" si="203"/>
        <v>0</v>
      </c>
      <c r="O1451" s="16">
        <f>'RAW MONTHLY'!K1451</f>
        <v>0</v>
      </c>
      <c r="P1451" s="16" t="str">
        <f t="shared" si="204"/>
        <v>1</v>
      </c>
      <c r="Q1451" s="241">
        <f>'RAW MONTHLY'!L1451</f>
        <v>0</v>
      </c>
      <c r="R1451" s="37"/>
      <c r="S1451" s="242">
        <f t="shared" si="205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198"/>
        <v/>
      </c>
      <c r="D1452" s="5">
        <f>'RAW MONTHLY'!E1452</f>
        <v>0</v>
      </c>
      <c r="E1452" s="5" t="b">
        <f t="shared" si="206"/>
        <v>0</v>
      </c>
      <c r="F1452" s="37"/>
      <c r="G1452" s="37"/>
      <c r="H1452" s="17">
        <f t="shared" si="199"/>
        <v>0</v>
      </c>
      <c r="I1452" s="7">
        <f>'RAW MONTHLY'!H1452</f>
        <v>0</v>
      </c>
      <c r="J1452" s="8">
        <f>'RAW MONTHLY'!I1452</f>
        <v>0</v>
      </c>
      <c r="K1452" s="235">
        <f t="shared" si="200"/>
        <v>0</v>
      </c>
      <c r="L1452" s="16">
        <f t="shared" si="201"/>
        <v>0</v>
      </c>
      <c r="M1452" s="16">
        <f t="shared" si="202"/>
        <v>0</v>
      </c>
      <c r="N1452" s="236" t="str">
        <f t="shared" si="203"/>
        <v>0</v>
      </c>
      <c r="O1452" s="16">
        <f>'RAW MONTHLY'!K1452</f>
        <v>0</v>
      </c>
      <c r="P1452" s="16" t="str">
        <f t="shared" si="204"/>
        <v>1</v>
      </c>
      <c r="Q1452" s="241">
        <f>'RAW MONTHLY'!L1452</f>
        <v>0</v>
      </c>
      <c r="R1452" s="37"/>
      <c r="S1452" s="242">
        <f t="shared" si="205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198"/>
        <v/>
      </c>
      <c r="D1453" s="5">
        <f>'RAW MONTHLY'!E1453</f>
        <v>0</v>
      </c>
      <c r="E1453" s="5" t="b">
        <f t="shared" si="206"/>
        <v>0</v>
      </c>
      <c r="F1453" s="37"/>
      <c r="G1453" s="37"/>
      <c r="H1453" s="17">
        <f t="shared" si="199"/>
        <v>0</v>
      </c>
      <c r="I1453" s="7">
        <f>'RAW MONTHLY'!H1453</f>
        <v>0</v>
      </c>
      <c r="J1453" s="8">
        <f>'RAW MONTHLY'!I1453</f>
        <v>0</v>
      </c>
      <c r="K1453" s="235">
        <f t="shared" si="200"/>
        <v>0</v>
      </c>
      <c r="L1453" s="16">
        <f t="shared" si="201"/>
        <v>0</v>
      </c>
      <c r="M1453" s="16">
        <f t="shared" si="202"/>
        <v>0</v>
      </c>
      <c r="N1453" s="236" t="str">
        <f t="shared" si="203"/>
        <v>0</v>
      </c>
      <c r="O1453" s="16">
        <f>'RAW MONTHLY'!K1453</f>
        <v>0</v>
      </c>
      <c r="P1453" s="16" t="str">
        <f t="shared" si="204"/>
        <v>1</v>
      </c>
      <c r="Q1453" s="241">
        <f>'RAW MONTHLY'!L1453</f>
        <v>0</v>
      </c>
      <c r="R1453" s="37"/>
      <c r="S1453" s="242">
        <f t="shared" si="205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198"/>
        <v/>
      </c>
      <c r="D1454" s="5">
        <f>'RAW MONTHLY'!E1454</f>
        <v>0</v>
      </c>
      <c r="E1454" s="5" t="b">
        <f t="shared" si="206"/>
        <v>0</v>
      </c>
      <c r="F1454" s="37"/>
      <c r="G1454" s="37"/>
      <c r="H1454" s="17">
        <f t="shared" si="199"/>
        <v>0</v>
      </c>
      <c r="I1454" s="7">
        <f>'RAW MONTHLY'!H1454</f>
        <v>0</v>
      </c>
      <c r="J1454" s="8">
        <f>'RAW MONTHLY'!I1454</f>
        <v>0</v>
      </c>
      <c r="K1454" s="235">
        <f t="shared" si="200"/>
        <v>0</v>
      </c>
      <c r="L1454" s="16">
        <f t="shared" si="201"/>
        <v>0</v>
      </c>
      <c r="M1454" s="16">
        <f t="shared" si="202"/>
        <v>0</v>
      </c>
      <c r="N1454" s="236" t="str">
        <f t="shared" si="203"/>
        <v>0</v>
      </c>
      <c r="O1454" s="16">
        <f>'RAW MONTHLY'!K1454</f>
        <v>0</v>
      </c>
      <c r="P1454" s="16" t="str">
        <f t="shared" si="204"/>
        <v>1</v>
      </c>
      <c r="Q1454" s="241">
        <f>'RAW MONTHLY'!L1454</f>
        <v>0</v>
      </c>
      <c r="R1454" s="37"/>
      <c r="S1454" s="242">
        <f t="shared" si="205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198"/>
        <v/>
      </c>
      <c r="D1455" s="5">
        <f>'RAW MONTHLY'!E1455</f>
        <v>0</v>
      </c>
      <c r="E1455" s="5" t="b">
        <f t="shared" si="206"/>
        <v>0</v>
      </c>
      <c r="F1455" s="37"/>
      <c r="G1455" s="37"/>
      <c r="H1455" s="17">
        <f t="shared" si="199"/>
        <v>0</v>
      </c>
      <c r="I1455" s="7">
        <f>'RAW MONTHLY'!H1455</f>
        <v>0</v>
      </c>
      <c r="J1455" s="8">
        <f>'RAW MONTHLY'!I1455</f>
        <v>0</v>
      </c>
      <c r="K1455" s="235">
        <f t="shared" si="200"/>
        <v>0</v>
      </c>
      <c r="L1455" s="16">
        <f t="shared" si="201"/>
        <v>0</v>
      </c>
      <c r="M1455" s="16">
        <f t="shared" si="202"/>
        <v>0</v>
      </c>
      <c r="N1455" s="236" t="str">
        <f t="shared" si="203"/>
        <v>0</v>
      </c>
      <c r="O1455" s="16">
        <f>'RAW MONTHLY'!K1455</f>
        <v>0</v>
      </c>
      <c r="P1455" s="16" t="str">
        <f t="shared" si="204"/>
        <v>1</v>
      </c>
      <c r="Q1455" s="241">
        <f>'RAW MONTHLY'!L1455</f>
        <v>0</v>
      </c>
      <c r="R1455" s="37"/>
      <c r="S1455" s="242">
        <f t="shared" si="205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198"/>
        <v/>
      </c>
      <c r="D1456" s="5">
        <f>'RAW MONTHLY'!E1456</f>
        <v>0</v>
      </c>
      <c r="E1456" s="5" t="b">
        <f t="shared" si="206"/>
        <v>0</v>
      </c>
      <c r="F1456" s="37"/>
      <c r="G1456" s="37"/>
      <c r="H1456" s="17">
        <f t="shared" si="199"/>
        <v>0</v>
      </c>
      <c r="I1456" s="7">
        <f>'RAW MONTHLY'!H1456</f>
        <v>0</v>
      </c>
      <c r="J1456" s="8">
        <f>'RAW MONTHLY'!I1456</f>
        <v>0</v>
      </c>
      <c r="K1456" s="235">
        <f t="shared" si="200"/>
        <v>0</v>
      </c>
      <c r="L1456" s="16">
        <f t="shared" si="201"/>
        <v>0</v>
      </c>
      <c r="M1456" s="16">
        <f t="shared" si="202"/>
        <v>0</v>
      </c>
      <c r="N1456" s="236" t="str">
        <f t="shared" si="203"/>
        <v>0</v>
      </c>
      <c r="O1456" s="16">
        <f>'RAW MONTHLY'!K1456</f>
        <v>0</v>
      </c>
      <c r="P1456" s="16" t="str">
        <f t="shared" si="204"/>
        <v>1</v>
      </c>
      <c r="Q1456" s="241">
        <f>'RAW MONTHLY'!L1456</f>
        <v>0</v>
      </c>
      <c r="R1456" s="37"/>
      <c r="S1456" s="242">
        <f t="shared" si="205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198"/>
        <v/>
      </c>
      <c r="D1457" s="5">
        <f>'RAW MONTHLY'!E1457</f>
        <v>0</v>
      </c>
      <c r="E1457" s="5" t="b">
        <f t="shared" si="206"/>
        <v>0</v>
      </c>
      <c r="F1457" s="37"/>
      <c r="G1457" s="37"/>
      <c r="H1457" s="17">
        <f t="shared" si="199"/>
        <v>0</v>
      </c>
      <c r="I1457" s="7">
        <f>'RAW MONTHLY'!H1457</f>
        <v>0</v>
      </c>
      <c r="J1457" s="8">
        <f>'RAW MONTHLY'!I1457</f>
        <v>0</v>
      </c>
      <c r="K1457" s="235">
        <f t="shared" si="200"/>
        <v>0</v>
      </c>
      <c r="L1457" s="16">
        <f t="shared" si="201"/>
        <v>0</v>
      </c>
      <c r="M1457" s="16">
        <f t="shared" si="202"/>
        <v>0</v>
      </c>
      <c r="N1457" s="236" t="str">
        <f t="shared" si="203"/>
        <v>0</v>
      </c>
      <c r="O1457" s="16">
        <f>'RAW MONTHLY'!K1457</f>
        <v>0</v>
      </c>
      <c r="P1457" s="16" t="str">
        <f t="shared" si="204"/>
        <v>1</v>
      </c>
      <c r="Q1457" s="241">
        <f>'RAW MONTHLY'!L1457</f>
        <v>0</v>
      </c>
      <c r="R1457" s="37"/>
      <c r="S1457" s="242">
        <f t="shared" si="205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198"/>
        <v/>
      </c>
      <c r="D1458" s="5">
        <f>'RAW MONTHLY'!E1458</f>
        <v>0</v>
      </c>
      <c r="E1458" s="5" t="b">
        <f t="shared" si="206"/>
        <v>0</v>
      </c>
      <c r="F1458" s="37"/>
      <c r="G1458" s="37"/>
      <c r="H1458" s="17">
        <f t="shared" si="199"/>
        <v>0</v>
      </c>
      <c r="I1458" s="7">
        <f>'RAW MONTHLY'!H1458</f>
        <v>0</v>
      </c>
      <c r="J1458" s="8">
        <f>'RAW MONTHLY'!I1458</f>
        <v>0</v>
      </c>
      <c r="K1458" s="235">
        <f t="shared" si="200"/>
        <v>0</v>
      </c>
      <c r="L1458" s="16">
        <f t="shared" si="201"/>
        <v>0</v>
      </c>
      <c r="M1458" s="16">
        <f t="shared" si="202"/>
        <v>0</v>
      </c>
      <c r="N1458" s="236" t="str">
        <f t="shared" si="203"/>
        <v>0</v>
      </c>
      <c r="O1458" s="16">
        <f>'RAW MONTHLY'!K1458</f>
        <v>0</v>
      </c>
      <c r="P1458" s="16" t="str">
        <f t="shared" si="204"/>
        <v>1</v>
      </c>
      <c r="Q1458" s="241">
        <f>'RAW MONTHLY'!L1458</f>
        <v>0</v>
      </c>
      <c r="R1458" s="37"/>
      <c r="S1458" s="242">
        <f t="shared" si="205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198"/>
        <v/>
      </c>
      <c r="D1459" s="5">
        <f>'RAW MONTHLY'!E1459</f>
        <v>0</v>
      </c>
      <c r="E1459" s="5" t="b">
        <f t="shared" si="206"/>
        <v>0</v>
      </c>
      <c r="F1459" s="37"/>
      <c r="G1459" s="37"/>
      <c r="H1459" s="17">
        <f t="shared" si="199"/>
        <v>0</v>
      </c>
      <c r="I1459" s="7">
        <f>'RAW MONTHLY'!H1459</f>
        <v>0</v>
      </c>
      <c r="J1459" s="8">
        <f>'RAW MONTHLY'!I1459</f>
        <v>0</v>
      </c>
      <c r="K1459" s="235">
        <f t="shared" si="200"/>
        <v>0</v>
      </c>
      <c r="L1459" s="16">
        <f t="shared" si="201"/>
        <v>0</v>
      </c>
      <c r="M1459" s="16">
        <f t="shared" si="202"/>
        <v>0</v>
      </c>
      <c r="N1459" s="236" t="str">
        <f t="shared" si="203"/>
        <v>0</v>
      </c>
      <c r="O1459" s="16">
        <f>'RAW MONTHLY'!K1459</f>
        <v>0</v>
      </c>
      <c r="P1459" s="16" t="str">
        <f t="shared" si="204"/>
        <v>1</v>
      </c>
      <c r="Q1459" s="241">
        <f>'RAW MONTHLY'!L1459</f>
        <v>0</v>
      </c>
      <c r="R1459" s="37"/>
      <c r="S1459" s="242">
        <f t="shared" si="205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198"/>
        <v/>
      </c>
      <c r="D1460" s="5">
        <f>'RAW MONTHLY'!E1460</f>
        <v>0</v>
      </c>
      <c r="E1460" s="5" t="b">
        <f t="shared" si="206"/>
        <v>0</v>
      </c>
      <c r="F1460" s="37"/>
      <c r="G1460" s="37"/>
      <c r="H1460" s="17">
        <f t="shared" si="199"/>
        <v>0</v>
      </c>
      <c r="I1460" s="7">
        <f>'RAW MONTHLY'!H1460</f>
        <v>0</v>
      </c>
      <c r="J1460" s="8">
        <f>'RAW MONTHLY'!I1460</f>
        <v>0</v>
      </c>
      <c r="K1460" s="235">
        <f t="shared" si="200"/>
        <v>0</v>
      </c>
      <c r="L1460" s="16">
        <f t="shared" si="201"/>
        <v>0</v>
      </c>
      <c r="M1460" s="16">
        <f t="shared" si="202"/>
        <v>0</v>
      </c>
      <c r="N1460" s="236" t="str">
        <f t="shared" si="203"/>
        <v>0</v>
      </c>
      <c r="O1460" s="16">
        <f>'RAW MONTHLY'!K1460</f>
        <v>0</v>
      </c>
      <c r="P1460" s="16" t="str">
        <f t="shared" si="204"/>
        <v>1</v>
      </c>
      <c r="Q1460" s="241">
        <f>'RAW MONTHLY'!L1460</f>
        <v>0</v>
      </c>
      <c r="R1460" s="37"/>
      <c r="S1460" s="242">
        <f t="shared" si="205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198"/>
        <v/>
      </c>
      <c r="D1461" s="5">
        <f>'RAW MONTHLY'!E1461</f>
        <v>0</v>
      </c>
      <c r="E1461" s="5" t="b">
        <f t="shared" si="206"/>
        <v>0</v>
      </c>
      <c r="F1461" s="37"/>
      <c r="G1461" s="37"/>
      <c r="H1461" s="17">
        <f t="shared" si="199"/>
        <v>0</v>
      </c>
      <c r="I1461" s="7">
        <f>'RAW MONTHLY'!H1461</f>
        <v>0</v>
      </c>
      <c r="J1461" s="8">
        <f>'RAW MONTHLY'!I1461</f>
        <v>0</v>
      </c>
      <c r="K1461" s="235">
        <f t="shared" si="200"/>
        <v>0</v>
      </c>
      <c r="L1461" s="16">
        <f t="shared" si="201"/>
        <v>0</v>
      </c>
      <c r="M1461" s="16">
        <f t="shared" si="202"/>
        <v>0</v>
      </c>
      <c r="N1461" s="236" t="str">
        <f t="shared" si="203"/>
        <v>0</v>
      </c>
      <c r="O1461" s="16">
        <f>'RAW MONTHLY'!K1461</f>
        <v>0</v>
      </c>
      <c r="P1461" s="16" t="str">
        <f t="shared" si="204"/>
        <v>1</v>
      </c>
      <c r="Q1461" s="241">
        <f>'RAW MONTHLY'!L1461</f>
        <v>0</v>
      </c>
      <c r="R1461" s="37"/>
      <c r="S1461" s="242">
        <f t="shared" si="205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198"/>
        <v/>
      </c>
      <c r="D1462" s="5">
        <f>'RAW MONTHLY'!E1462</f>
        <v>0</v>
      </c>
      <c r="E1462" s="5" t="b">
        <f t="shared" si="206"/>
        <v>0</v>
      </c>
      <c r="F1462" s="37"/>
      <c r="G1462" s="37"/>
      <c r="H1462" s="17">
        <f t="shared" si="199"/>
        <v>0</v>
      </c>
      <c r="I1462" s="7">
        <f>'RAW MONTHLY'!H1462</f>
        <v>0</v>
      </c>
      <c r="J1462" s="8">
        <f>'RAW MONTHLY'!I1462</f>
        <v>0</v>
      </c>
      <c r="K1462" s="235">
        <f t="shared" si="200"/>
        <v>0</v>
      </c>
      <c r="L1462" s="16">
        <f t="shared" si="201"/>
        <v>0</v>
      </c>
      <c r="M1462" s="16">
        <f t="shared" si="202"/>
        <v>0</v>
      </c>
      <c r="N1462" s="236" t="str">
        <f t="shared" si="203"/>
        <v>0</v>
      </c>
      <c r="O1462" s="16">
        <f>'RAW MONTHLY'!K1462</f>
        <v>0</v>
      </c>
      <c r="P1462" s="16" t="str">
        <f t="shared" si="204"/>
        <v>1</v>
      </c>
      <c r="Q1462" s="241">
        <f>'RAW MONTHLY'!L1462</f>
        <v>0</v>
      </c>
      <c r="R1462" s="37"/>
      <c r="S1462" s="242">
        <f t="shared" si="205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198"/>
        <v/>
      </c>
      <c r="D1463" s="5">
        <f>'RAW MONTHLY'!E1463</f>
        <v>0</v>
      </c>
      <c r="E1463" s="5" t="b">
        <f t="shared" si="206"/>
        <v>0</v>
      </c>
      <c r="F1463" s="37"/>
      <c r="G1463" s="37"/>
      <c r="H1463" s="17">
        <f t="shared" si="199"/>
        <v>0</v>
      </c>
      <c r="I1463" s="7">
        <f>'RAW MONTHLY'!H1463</f>
        <v>0</v>
      </c>
      <c r="J1463" s="8">
        <f>'RAW MONTHLY'!I1463</f>
        <v>0</v>
      </c>
      <c r="K1463" s="235">
        <f t="shared" si="200"/>
        <v>0</v>
      </c>
      <c r="L1463" s="16">
        <f t="shared" si="201"/>
        <v>0</v>
      </c>
      <c r="M1463" s="16">
        <f t="shared" si="202"/>
        <v>0</v>
      </c>
      <c r="N1463" s="236" t="str">
        <f t="shared" si="203"/>
        <v>0</v>
      </c>
      <c r="O1463" s="16">
        <f>'RAW MONTHLY'!K1463</f>
        <v>0</v>
      </c>
      <c r="P1463" s="16" t="str">
        <f t="shared" si="204"/>
        <v>1</v>
      </c>
      <c r="Q1463" s="241">
        <f>'RAW MONTHLY'!L1463</f>
        <v>0</v>
      </c>
      <c r="R1463" s="37"/>
      <c r="S1463" s="242">
        <f t="shared" si="205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198"/>
        <v/>
      </c>
      <c r="D1464" s="5">
        <f>'RAW MONTHLY'!E1464</f>
        <v>0</v>
      </c>
      <c r="E1464" s="5" t="b">
        <f t="shared" si="206"/>
        <v>0</v>
      </c>
      <c r="F1464" s="37"/>
      <c r="G1464" s="37"/>
      <c r="H1464" s="17">
        <f t="shared" si="199"/>
        <v>0</v>
      </c>
      <c r="I1464" s="7">
        <f>'RAW MONTHLY'!H1464</f>
        <v>0</v>
      </c>
      <c r="J1464" s="8">
        <f>'RAW MONTHLY'!I1464</f>
        <v>0</v>
      </c>
      <c r="K1464" s="235">
        <f t="shared" si="200"/>
        <v>0</v>
      </c>
      <c r="L1464" s="16">
        <f t="shared" si="201"/>
        <v>0</v>
      </c>
      <c r="M1464" s="16">
        <f t="shared" si="202"/>
        <v>0</v>
      </c>
      <c r="N1464" s="236" t="str">
        <f t="shared" si="203"/>
        <v>0</v>
      </c>
      <c r="O1464" s="16">
        <f>'RAW MONTHLY'!K1464</f>
        <v>0</v>
      </c>
      <c r="P1464" s="16" t="str">
        <f t="shared" si="204"/>
        <v>1</v>
      </c>
      <c r="Q1464" s="241">
        <f>'RAW MONTHLY'!L1464</f>
        <v>0</v>
      </c>
      <c r="R1464" s="37"/>
      <c r="S1464" s="242">
        <f t="shared" si="205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198"/>
        <v/>
      </c>
      <c r="D1465" s="5">
        <f>'RAW MONTHLY'!E1465</f>
        <v>0</v>
      </c>
      <c r="E1465" s="5" t="b">
        <f t="shared" si="206"/>
        <v>0</v>
      </c>
      <c r="F1465" s="37"/>
      <c r="G1465" s="37"/>
      <c r="H1465" s="17">
        <f t="shared" si="199"/>
        <v>0</v>
      </c>
      <c r="I1465" s="7">
        <f>'RAW MONTHLY'!H1465</f>
        <v>0</v>
      </c>
      <c r="J1465" s="8">
        <f>'RAW MONTHLY'!I1465</f>
        <v>0</v>
      </c>
      <c r="K1465" s="235">
        <f t="shared" si="200"/>
        <v>0</v>
      </c>
      <c r="L1465" s="16">
        <f t="shared" si="201"/>
        <v>0</v>
      </c>
      <c r="M1465" s="16">
        <f t="shared" si="202"/>
        <v>0</v>
      </c>
      <c r="N1465" s="236" t="str">
        <f t="shared" si="203"/>
        <v>0</v>
      </c>
      <c r="O1465" s="16">
        <f>'RAW MONTHLY'!K1465</f>
        <v>0</v>
      </c>
      <c r="P1465" s="16" t="str">
        <f t="shared" si="204"/>
        <v>1</v>
      </c>
      <c r="Q1465" s="241">
        <f>'RAW MONTHLY'!L1465</f>
        <v>0</v>
      </c>
      <c r="R1465" s="37"/>
      <c r="S1465" s="242">
        <f t="shared" si="205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198"/>
        <v/>
      </c>
      <c r="D1466" s="5">
        <f>'RAW MONTHLY'!E1466</f>
        <v>0</v>
      </c>
      <c r="E1466" s="5" t="b">
        <f t="shared" si="206"/>
        <v>0</v>
      </c>
      <c r="F1466" s="37"/>
      <c r="G1466" s="37"/>
      <c r="H1466" s="17">
        <f t="shared" si="199"/>
        <v>0</v>
      </c>
      <c r="I1466" s="7">
        <f>'RAW MONTHLY'!H1466</f>
        <v>0</v>
      </c>
      <c r="J1466" s="8">
        <f>'RAW MONTHLY'!I1466</f>
        <v>0</v>
      </c>
      <c r="K1466" s="235">
        <f t="shared" si="200"/>
        <v>0</v>
      </c>
      <c r="L1466" s="16">
        <f t="shared" si="201"/>
        <v>0</v>
      </c>
      <c r="M1466" s="16">
        <f t="shared" si="202"/>
        <v>0</v>
      </c>
      <c r="N1466" s="236" t="str">
        <f t="shared" si="203"/>
        <v>0</v>
      </c>
      <c r="O1466" s="16">
        <f>'RAW MONTHLY'!K1466</f>
        <v>0</v>
      </c>
      <c r="P1466" s="16" t="str">
        <f t="shared" si="204"/>
        <v>1</v>
      </c>
      <c r="Q1466" s="241">
        <f>'RAW MONTHLY'!L1466</f>
        <v>0</v>
      </c>
      <c r="R1466" s="37"/>
      <c r="S1466" s="242">
        <f t="shared" si="205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198"/>
        <v/>
      </c>
      <c r="D1467" s="5">
        <f>'RAW MONTHLY'!E1467</f>
        <v>0</v>
      </c>
      <c r="E1467" s="5" t="b">
        <f t="shared" si="206"/>
        <v>0</v>
      </c>
      <c r="F1467" s="37"/>
      <c r="G1467" s="37"/>
      <c r="H1467" s="17">
        <f t="shared" si="199"/>
        <v>0</v>
      </c>
      <c r="I1467" s="7">
        <f>'RAW MONTHLY'!H1467</f>
        <v>0</v>
      </c>
      <c r="J1467" s="8">
        <f>'RAW MONTHLY'!I1467</f>
        <v>0</v>
      </c>
      <c r="K1467" s="235">
        <f t="shared" si="200"/>
        <v>0</v>
      </c>
      <c r="L1467" s="16">
        <f t="shared" si="201"/>
        <v>0</v>
      </c>
      <c r="M1467" s="16">
        <f t="shared" si="202"/>
        <v>0</v>
      </c>
      <c r="N1467" s="236" t="str">
        <f t="shared" si="203"/>
        <v>0</v>
      </c>
      <c r="O1467" s="16">
        <f>'RAW MONTHLY'!K1467</f>
        <v>0</v>
      </c>
      <c r="P1467" s="16" t="str">
        <f t="shared" si="204"/>
        <v>1</v>
      </c>
      <c r="Q1467" s="241">
        <f>'RAW MONTHLY'!L1467</f>
        <v>0</v>
      </c>
      <c r="R1467" s="37"/>
      <c r="S1467" s="242">
        <f t="shared" si="205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198"/>
        <v/>
      </c>
      <c r="D1468" s="5">
        <f>'RAW MONTHLY'!E1468</f>
        <v>0</v>
      </c>
      <c r="E1468" s="5" t="b">
        <f t="shared" si="206"/>
        <v>0</v>
      </c>
      <c r="F1468" s="37"/>
      <c r="G1468" s="37"/>
      <c r="H1468" s="17">
        <f t="shared" si="199"/>
        <v>0</v>
      </c>
      <c r="I1468" s="7">
        <f>'RAW MONTHLY'!H1468</f>
        <v>0</v>
      </c>
      <c r="J1468" s="8">
        <f>'RAW MONTHLY'!I1468</f>
        <v>0</v>
      </c>
      <c r="K1468" s="235">
        <f t="shared" si="200"/>
        <v>0</v>
      </c>
      <c r="L1468" s="16">
        <f t="shared" si="201"/>
        <v>0</v>
      </c>
      <c r="M1468" s="16">
        <f t="shared" si="202"/>
        <v>0</v>
      </c>
      <c r="N1468" s="236" t="str">
        <f t="shared" si="203"/>
        <v>0</v>
      </c>
      <c r="O1468" s="16">
        <f>'RAW MONTHLY'!K1468</f>
        <v>0</v>
      </c>
      <c r="P1468" s="16" t="str">
        <f t="shared" si="204"/>
        <v>1</v>
      </c>
      <c r="Q1468" s="241">
        <f>'RAW MONTHLY'!L1468</f>
        <v>0</v>
      </c>
      <c r="R1468" s="37"/>
      <c r="S1468" s="242">
        <f t="shared" si="205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198"/>
        <v/>
      </c>
      <c r="D1469" s="5">
        <f>'RAW MONTHLY'!E1469</f>
        <v>0</v>
      </c>
      <c r="E1469" s="5" t="b">
        <f t="shared" si="206"/>
        <v>0</v>
      </c>
      <c r="F1469" s="37"/>
      <c r="G1469" s="37"/>
      <c r="H1469" s="17">
        <f t="shared" si="199"/>
        <v>0</v>
      </c>
      <c r="I1469" s="7">
        <f>'RAW MONTHLY'!H1469</f>
        <v>0</v>
      </c>
      <c r="J1469" s="8">
        <f>'RAW MONTHLY'!I1469</f>
        <v>0</v>
      </c>
      <c r="K1469" s="235">
        <f t="shared" si="200"/>
        <v>0</v>
      </c>
      <c r="L1469" s="16">
        <f t="shared" si="201"/>
        <v>0</v>
      </c>
      <c r="M1469" s="16">
        <f t="shared" si="202"/>
        <v>0</v>
      </c>
      <c r="N1469" s="236" t="str">
        <f t="shared" si="203"/>
        <v>0</v>
      </c>
      <c r="O1469" s="16">
        <f>'RAW MONTHLY'!K1469</f>
        <v>0</v>
      </c>
      <c r="P1469" s="16" t="str">
        <f t="shared" si="204"/>
        <v>1</v>
      </c>
      <c r="Q1469" s="241">
        <f>'RAW MONTHLY'!L1469</f>
        <v>0</v>
      </c>
      <c r="R1469" s="37"/>
      <c r="S1469" s="242">
        <f t="shared" si="205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198"/>
        <v/>
      </c>
      <c r="D1470" s="5">
        <f>'RAW MONTHLY'!E1470</f>
        <v>0</v>
      </c>
      <c r="E1470" s="5" t="b">
        <f t="shared" si="206"/>
        <v>0</v>
      </c>
      <c r="F1470" s="37"/>
      <c r="G1470" s="37"/>
      <c r="H1470" s="17">
        <f t="shared" si="199"/>
        <v>0</v>
      </c>
      <c r="I1470" s="7">
        <f>'RAW MONTHLY'!H1470</f>
        <v>0</v>
      </c>
      <c r="J1470" s="8">
        <f>'RAW MONTHLY'!I1470</f>
        <v>0</v>
      </c>
      <c r="K1470" s="235">
        <f t="shared" si="200"/>
        <v>0</v>
      </c>
      <c r="L1470" s="16">
        <f t="shared" si="201"/>
        <v>0</v>
      </c>
      <c r="M1470" s="16">
        <f t="shared" si="202"/>
        <v>0</v>
      </c>
      <c r="N1470" s="236" t="str">
        <f t="shared" si="203"/>
        <v>0</v>
      </c>
      <c r="O1470" s="16">
        <f>'RAW MONTHLY'!K1470</f>
        <v>0</v>
      </c>
      <c r="P1470" s="16" t="str">
        <f t="shared" si="204"/>
        <v>1</v>
      </c>
      <c r="Q1470" s="241">
        <f>'RAW MONTHLY'!L1470</f>
        <v>0</v>
      </c>
      <c r="R1470" s="37"/>
      <c r="S1470" s="242">
        <f t="shared" si="205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198"/>
        <v/>
      </c>
      <c r="D1471" s="5">
        <f>'RAW MONTHLY'!E1471</f>
        <v>0</v>
      </c>
      <c r="E1471" s="5" t="b">
        <f t="shared" si="206"/>
        <v>0</v>
      </c>
      <c r="F1471" s="37"/>
      <c r="G1471" s="37"/>
      <c r="H1471" s="17">
        <f t="shared" si="199"/>
        <v>0</v>
      </c>
      <c r="I1471" s="7">
        <f>'RAW MONTHLY'!H1471</f>
        <v>0</v>
      </c>
      <c r="J1471" s="8">
        <f>'RAW MONTHLY'!I1471</f>
        <v>0</v>
      </c>
      <c r="K1471" s="235">
        <f t="shared" si="200"/>
        <v>0</v>
      </c>
      <c r="L1471" s="16">
        <f t="shared" si="201"/>
        <v>0</v>
      </c>
      <c r="M1471" s="16">
        <f t="shared" si="202"/>
        <v>0</v>
      </c>
      <c r="N1471" s="236" t="str">
        <f t="shared" si="203"/>
        <v>0</v>
      </c>
      <c r="O1471" s="16">
        <f>'RAW MONTHLY'!K1471</f>
        <v>0</v>
      </c>
      <c r="P1471" s="16" t="str">
        <f t="shared" si="204"/>
        <v>1</v>
      </c>
      <c r="Q1471" s="241">
        <f>'RAW MONTHLY'!L1471</f>
        <v>0</v>
      </c>
      <c r="R1471" s="37"/>
      <c r="S1471" s="242">
        <f t="shared" si="205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198"/>
        <v/>
      </c>
      <c r="D1472" s="5">
        <f>'RAW MONTHLY'!E1472</f>
        <v>0</v>
      </c>
      <c r="E1472" s="5" t="b">
        <f t="shared" si="206"/>
        <v>0</v>
      </c>
      <c r="F1472" s="37"/>
      <c r="G1472" s="37"/>
      <c r="H1472" s="17">
        <f t="shared" si="199"/>
        <v>0</v>
      </c>
      <c r="I1472" s="7">
        <f>'RAW MONTHLY'!H1472</f>
        <v>0</v>
      </c>
      <c r="J1472" s="8">
        <f>'RAW MONTHLY'!I1472</f>
        <v>0</v>
      </c>
      <c r="K1472" s="235">
        <f t="shared" si="200"/>
        <v>0</v>
      </c>
      <c r="L1472" s="16">
        <f t="shared" si="201"/>
        <v>0</v>
      </c>
      <c r="M1472" s="16">
        <f t="shared" si="202"/>
        <v>0</v>
      </c>
      <c r="N1472" s="236" t="str">
        <f t="shared" si="203"/>
        <v>0</v>
      </c>
      <c r="O1472" s="16">
        <f>'RAW MONTHLY'!K1472</f>
        <v>0</v>
      </c>
      <c r="P1472" s="16" t="str">
        <f t="shared" si="204"/>
        <v>1</v>
      </c>
      <c r="Q1472" s="241">
        <f>'RAW MONTHLY'!L1472</f>
        <v>0</v>
      </c>
      <c r="R1472" s="37"/>
      <c r="S1472" s="242">
        <f t="shared" si="205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198"/>
        <v/>
      </c>
      <c r="D1473" s="5">
        <f>'RAW MONTHLY'!E1473</f>
        <v>0</v>
      </c>
      <c r="E1473" s="5" t="b">
        <f t="shared" si="206"/>
        <v>0</v>
      </c>
      <c r="F1473" s="37"/>
      <c r="G1473" s="37"/>
      <c r="H1473" s="17">
        <f t="shared" si="199"/>
        <v>0</v>
      </c>
      <c r="I1473" s="7">
        <f>'RAW MONTHLY'!H1473</f>
        <v>0</v>
      </c>
      <c r="J1473" s="8">
        <f>'RAW MONTHLY'!I1473</f>
        <v>0</v>
      </c>
      <c r="K1473" s="235">
        <f t="shared" si="200"/>
        <v>0</v>
      </c>
      <c r="L1473" s="16">
        <f t="shared" si="201"/>
        <v>0</v>
      </c>
      <c r="M1473" s="16">
        <f t="shared" si="202"/>
        <v>0</v>
      </c>
      <c r="N1473" s="236" t="str">
        <f t="shared" si="203"/>
        <v>0</v>
      </c>
      <c r="O1473" s="16">
        <f>'RAW MONTHLY'!K1473</f>
        <v>0</v>
      </c>
      <c r="P1473" s="16" t="str">
        <f t="shared" si="204"/>
        <v>1</v>
      </c>
      <c r="Q1473" s="241">
        <f>'RAW MONTHLY'!L1473</f>
        <v>0</v>
      </c>
      <c r="R1473" s="37"/>
      <c r="S1473" s="242">
        <f t="shared" si="205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198"/>
        <v/>
      </c>
      <c r="D1474" s="5">
        <f>'RAW MONTHLY'!E1474</f>
        <v>0</v>
      </c>
      <c r="E1474" s="5" t="b">
        <f t="shared" si="206"/>
        <v>0</v>
      </c>
      <c r="F1474" s="37"/>
      <c r="G1474" s="37"/>
      <c r="H1474" s="17">
        <f t="shared" si="199"/>
        <v>0</v>
      </c>
      <c r="I1474" s="7">
        <f>'RAW MONTHLY'!H1474</f>
        <v>0</v>
      </c>
      <c r="J1474" s="8">
        <f>'RAW MONTHLY'!I1474</f>
        <v>0</v>
      </c>
      <c r="K1474" s="235">
        <f t="shared" si="200"/>
        <v>0</v>
      </c>
      <c r="L1474" s="16">
        <f t="shared" si="201"/>
        <v>0</v>
      </c>
      <c r="M1474" s="16">
        <f t="shared" si="202"/>
        <v>0</v>
      </c>
      <c r="N1474" s="236" t="str">
        <f t="shared" si="203"/>
        <v>0</v>
      </c>
      <c r="O1474" s="16">
        <f>'RAW MONTHLY'!K1474</f>
        <v>0</v>
      </c>
      <c r="P1474" s="16" t="str">
        <f t="shared" si="204"/>
        <v>1</v>
      </c>
      <c r="Q1474" s="241">
        <f>'RAW MONTHLY'!L1474</f>
        <v>0</v>
      </c>
      <c r="R1474" s="37"/>
      <c r="S1474" s="242">
        <f t="shared" si="205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198"/>
        <v/>
      </c>
      <c r="D1475" s="5">
        <f>'RAW MONTHLY'!E1475</f>
        <v>0</v>
      </c>
      <c r="E1475" s="5" t="b">
        <f t="shared" si="206"/>
        <v>0</v>
      </c>
      <c r="F1475" s="37"/>
      <c r="G1475" s="37"/>
      <c r="H1475" s="17">
        <f t="shared" si="199"/>
        <v>0</v>
      </c>
      <c r="I1475" s="7">
        <f>'RAW MONTHLY'!H1475</f>
        <v>0</v>
      </c>
      <c r="J1475" s="8">
        <f>'RAW MONTHLY'!I1475</f>
        <v>0</v>
      </c>
      <c r="K1475" s="235">
        <f t="shared" si="200"/>
        <v>0</v>
      </c>
      <c r="L1475" s="16">
        <f t="shared" si="201"/>
        <v>0</v>
      </c>
      <c r="M1475" s="16">
        <f t="shared" si="202"/>
        <v>0</v>
      </c>
      <c r="N1475" s="236" t="str">
        <f t="shared" si="203"/>
        <v>0</v>
      </c>
      <c r="O1475" s="16">
        <f>'RAW MONTHLY'!K1475</f>
        <v>0</v>
      </c>
      <c r="P1475" s="16" t="str">
        <f t="shared" si="204"/>
        <v>1</v>
      </c>
      <c r="Q1475" s="241">
        <f>'RAW MONTHLY'!L1475</f>
        <v>0</v>
      </c>
      <c r="R1475" s="37"/>
      <c r="S1475" s="242">
        <f t="shared" si="205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198"/>
        <v/>
      </c>
      <c r="D1476" s="5">
        <f>'RAW MONTHLY'!E1476</f>
        <v>0</v>
      </c>
      <c r="E1476" s="5" t="b">
        <f t="shared" si="206"/>
        <v>0</v>
      </c>
      <c r="F1476" s="37"/>
      <c r="G1476" s="37"/>
      <c r="H1476" s="17">
        <f t="shared" si="199"/>
        <v>0</v>
      </c>
      <c r="I1476" s="7">
        <f>'RAW MONTHLY'!H1476</f>
        <v>0</v>
      </c>
      <c r="J1476" s="8">
        <f>'RAW MONTHLY'!I1476</f>
        <v>0</v>
      </c>
      <c r="K1476" s="235">
        <f t="shared" si="200"/>
        <v>0</v>
      </c>
      <c r="L1476" s="16">
        <f t="shared" si="201"/>
        <v>0</v>
      </c>
      <c r="M1476" s="16">
        <f t="shared" si="202"/>
        <v>0</v>
      </c>
      <c r="N1476" s="236" t="str">
        <f t="shared" si="203"/>
        <v>0</v>
      </c>
      <c r="O1476" s="16">
        <f>'RAW MONTHLY'!K1476</f>
        <v>0</v>
      </c>
      <c r="P1476" s="16" t="str">
        <f t="shared" si="204"/>
        <v>1</v>
      </c>
      <c r="Q1476" s="241">
        <f>'RAW MONTHLY'!L1476</f>
        <v>0</v>
      </c>
      <c r="R1476" s="37"/>
      <c r="S1476" s="242">
        <f t="shared" si="205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198"/>
        <v/>
      </c>
      <c r="D1477" s="5">
        <f>'RAW MONTHLY'!E1477</f>
        <v>0</v>
      </c>
      <c r="E1477" s="5" t="b">
        <f t="shared" si="206"/>
        <v>0</v>
      </c>
      <c r="F1477" s="37"/>
      <c r="G1477" s="37"/>
      <c r="H1477" s="17">
        <f t="shared" si="199"/>
        <v>0</v>
      </c>
      <c r="I1477" s="7">
        <f>'RAW MONTHLY'!H1477</f>
        <v>0</v>
      </c>
      <c r="J1477" s="8">
        <f>'RAW MONTHLY'!I1477</f>
        <v>0</v>
      </c>
      <c r="K1477" s="235">
        <f t="shared" si="200"/>
        <v>0</v>
      </c>
      <c r="L1477" s="16">
        <f t="shared" si="201"/>
        <v>0</v>
      </c>
      <c r="M1477" s="16">
        <f t="shared" si="202"/>
        <v>0</v>
      </c>
      <c r="N1477" s="236" t="str">
        <f t="shared" si="203"/>
        <v>0</v>
      </c>
      <c r="O1477" s="16">
        <f>'RAW MONTHLY'!K1477</f>
        <v>0</v>
      </c>
      <c r="P1477" s="16" t="str">
        <f t="shared" si="204"/>
        <v>1</v>
      </c>
      <c r="Q1477" s="241">
        <f>'RAW MONTHLY'!L1477</f>
        <v>0</v>
      </c>
      <c r="R1477" s="37"/>
      <c r="S1477" s="242">
        <f t="shared" si="205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7">IF(H1478&gt;=0.0001,"1","")</f>
        <v/>
      </c>
      <c r="D1478" s="5">
        <f>'RAW MONTHLY'!E1478</f>
        <v>0</v>
      </c>
      <c r="E1478" s="5" t="b">
        <f t="shared" si="206"/>
        <v>0</v>
      </c>
      <c r="F1478" s="37"/>
      <c r="G1478" s="37"/>
      <c r="H1478" s="17">
        <f t="shared" ref="H1478:H1541" si="208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09">J1478</f>
        <v>0</v>
      </c>
      <c r="L1478" s="16">
        <f t="shared" ref="L1478:L1541" si="210">TEXT(J1478-I1478,"h:mm")*24</f>
        <v>0</v>
      </c>
      <c r="M1478" s="16">
        <f t="shared" ref="M1478:M1541" si="211">N1478*1</f>
        <v>0</v>
      </c>
      <c r="N1478" s="236" t="str">
        <f t="shared" ref="N1478:N1541" si="212">SUBSTITUTE(O1478,"MW","")</f>
        <v>0</v>
      </c>
      <c r="O1478" s="16">
        <f>'RAW MONTHLY'!K1478</f>
        <v>0</v>
      </c>
      <c r="P1478" s="16" t="str">
        <f t="shared" ref="P1478:P1541" si="213">IF(K1478&gt;=0.99,"0","1")</f>
        <v>1</v>
      </c>
      <c r="Q1478" s="241">
        <f>'RAW MONTHLY'!L1478</f>
        <v>0</v>
      </c>
      <c r="R1478" s="37"/>
      <c r="S1478" s="242">
        <f t="shared" ref="S1478:S1541" si="214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7"/>
        <v/>
      </c>
      <c r="D1479" s="5">
        <f>'RAW MONTHLY'!E1479</f>
        <v>0</v>
      </c>
      <c r="E1479" s="5" t="b">
        <f t="shared" ref="E1479:E1542" si="215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E/F","EDC",IF(D1479="TCN/L/S","L/S"))))))))))))))))))))))</f>
        <v>0</v>
      </c>
      <c r="F1479" s="37"/>
      <c r="G1479" s="37"/>
      <c r="H1479" s="17">
        <f t="shared" si="208"/>
        <v>0</v>
      </c>
      <c r="I1479" s="7">
        <f>'RAW MONTHLY'!H1479</f>
        <v>0</v>
      </c>
      <c r="J1479" s="8">
        <f>'RAW MONTHLY'!I1479</f>
        <v>0</v>
      </c>
      <c r="K1479" s="235">
        <f t="shared" si="209"/>
        <v>0</v>
      </c>
      <c r="L1479" s="16">
        <f t="shared" si="210"/>
        <v>0</v>
      </c>
      <c r="M1479" s="16">
        <f t="shared" si="211"/>
        <v>0</v>
      </c>
      <c r="N1479" s="236" t="str">
        <f t="shared" si="212"/>
        <v>0</v>
      </c>
      <c r="O1479" s="16">
        <f>'RAW MONTHLY'!K1479</f>
        <v>0</v>
      </c>
      <c r="P1479" s="16" t="str">
        <f t="shared" si="213"/>
        <v>1</v>
      </c>
      <c r="Q1479" s="241">
        <f>'RAW MONTHLY'!L1479</f>
        <v>0</v>
      </c>
      <c r="R1479" s="37"/>
      <c r="S1479" s="242">
        <f t="shared" si="214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7"/>
        <v/>
      </c>
      <c r="D1480" s="5">
        <f>'RAW MONTHLY'!E1480</f>
        <v>0</v>
      </c>
      <c r="E1480" s="5" t="b">
        <f t="shared" si="215"/>
        <v>0</v>
      </c>
      <c r="F1480" s="37"/>
      <c r="G1480" s="37"/>
      <c r="H1480" s="17">
        <f t="shared" si="208"/>
        <v>0</v>
      </c>
      <c r="I1480" s="7">
        <f>'RAW MONTHLY'!H1480</f>
        <v>0</v>
      </c>
      <c r="J1480" s="8">
        <f>'RAW MONTHLY'!I1480</f>
        <v>0</v>
      </c>
      <c r="K1480" s="235">
        <f t="shared" si="209"/>
        <v>0</v>
      </c>
      <c r="L1480" s="16">
        <f t="shared" si="210"/>
        <v>0</v>
      </c>
      <c r="M1480" s="16">
        <f t="shared" si="211"/>
        <v>0</v>
      </c>
      <c r="N1480" s="236" t="str">
        <f t="shared" si="212"/>
        <v>0</v>
      </c>
      <c r="O1480" s="16">
        <f>'RAW MONTHLY'!K1480</f>
        <v>0</v>
      </c>
      <c r="P1480" s="16" t="str">
        <f t="shared" si="213"/>
        <v>1</v>
      </c>
      <c r="Q1480" s="241">
        <f>'RAW MONTHLY'!L1480</f>
        <v>0</v>
      </c>
      <c r="R1480" s="37"/>
      <c r="S1480" s="242">
        <f t="shared" si="214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7"/>
        <v/>
      </c>
      <c r="D1481" s="5">
        <f>'RAW MONTHLY'!E1481</f>
        <v>0</v>
      </c>
      <c r="E1481" s="5" t="b">
        <f t="shared" si="215"/>
        <v>0</v>
      </c>
      <c r="F1481" s="37"/>
      <c r="G1481" s="37"/>
      <c r="H1481" s="17">
        <f t="shared" si="208"/>
        <v>0</v>
      </c>
      <c r="I1481" s="7">
        <f>'RAW MONTHLY'!H1481</f>
        <v>0</v>
      </c>
      <c r="J1481" s="8">
        <f>'RAW MONTHLY'!I1481</f>
        <v>0</v>
      </c>
      <c r="K1481" s="235">
        <f t="shared" si="209"/>
        <v>0</v>
      </c>
      <c r="L1481" s="16">
        <f t="shared" si="210"/>
        <v>0</v>
      </c>
      <c r="M1481" s="16">
        <f t="shared" si="211"/>
        <v>0</v>
      </c>
      <c r="N1481" s="236" t="str">
        <f t="shared" si="212"/>
        <v>0</v>
      </c>
      <c r="O1481" s="16">
        <f>'RAW MONTHLY'!K1481</f>
        <v>0</v>
      </c>
      <c r="P1481" s="16" t="str">
        <f t="shared" si="213"/>
        <v>1</v>
      </c>
      <c r="Q1481" s="241">
        <f>'RAW MONTHLY'!L1481</f>
        <v>0</v>
      </c>
      <c r="R1481" s="37"/>
      <c r="S1481" s="242">
        <f t="shared" si="214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7"/>
        <v/>
      </c>
      <c r="D1482" s="5">
        <f>'RAW MONTHLY'!E1482</f>
        <v>0</v>
      </c>
      <c r="E1482" s="5" t="b">
        <f t="shared" si="215"/>
        <v>0</v>
      </c>
      <c r="F1482" s="37"/>
      <c r="G1482" s="37"/>
      <c r="H1482" s="17">
        <f t="shared" si="208"/>
        <v>0</v>
      </c>
      <c r="I1482" s="7">
        <f>'RAW MONTHLY'!H1482</f>
        <v>0</v>
      </c>
      <c r="J1482" s="8">
        <f>'RAW MONTHLY'!I1482</f>
        <v>0</v>
      </c>
      <c r="K1482" s="235">
        <f t="shared" si="209"/>
        <v>0</v>
      </c>
      <c r="L1482" s="16">
        <f t="shared" si="210"/>
        <v>0</v>
      </c>
      <c r="M1482" s="16">
        <f t="shared" si="211"/>
        <v>0</v>
      </c>
      <c r="N1482" s="236" t="str">
        <f t="shared" si="212"/>
        <v>0</v>
      </c>
      <c r="O1482" s="16">
        <f>'RAW MONTHLY'!K1482</f>
        <v>0</v>
      </c>
      <c r="P1482" s="16" t="str">
        <f t="shared" si="213"/>
        <v>1</v>
      </c>
      <c r="Q1482" s="241">
        <f>'RAW MONTHLY'!L1482</f>
        <v>0</v>
      </c>
      <c r="R1482" s="37"/>
      <c r="S1482" s="242">
        <f t="shared" si="214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7"/>
        <v/>
      </c>
      <c r="D1483" s="5">
        <f>'RAW MONTHLY'!E1483</f>
        <v>0</v>
      </c>
      <c r="E1483" s="5" t="b">
        <f t="shared" si="215"/>
        <v>0</v>
      </c>
      <c r="F1483" s="37"/>
      <c r="G1483" s="37"/>
      <c r="H1483" s="17">
        <f t="shared" si="208"/>
        <v>0</v>
      </c>
      <c r="I1483" s="7">
        <f>'RAW MONTHLY'!H1483</f>
        <v>0</v>
      </c>
      <c r="J1483" s="8">
        <f>'RAW MONTHLY'!I1483</f>
        <v>0</v>
      </c>
      <c r="K1483" s="235">
        <f t="shared" si="209"/>
        <v>0</v>
      </c>
      <c r="L1483" s="16">
        <f t="shared" si="210"/>
        <v>0</v>
      </c>
      <c r="M1483" s="16">
        <f t="shared" si="211"/>
        <v>0</v>
      </c>
      <c r="N1483" s="236" t="str">
        <f t="shared" si="212"/>
        <v>0</v>
      </c>
      <c r="O1483" s="16">
        <f>'RAW MONTHLY'!K1483</f>
        <v>0</v>
      </c>
      <c r="P1483" s="16" t="str">
        <f t="shared" si="213"/>
        <v>1</v>
      </c>
      <c r="Q1483" s="241">
        <f>'RAW MONTHLY'!L1483</f>
        <v>0</v>
      </c>
      <c r="R1483" s="37"/>
      <c r="S1483" s="242">
        <f t="shared" si="214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7"/>
        <v/>
      </c>
      <c r="D1484" s="5">
        <f>'RAW MONTHLY'!E1484</f>
        <v>0</v>
      </c>
      <c r="E1484" s="5" t="b">
        <f t="shared" si="215"/>
        <v>0</v>
      </c>
      <c r="F1484" s="37"/>
      <c r="G1484" s="37"/>
      <c r="H1484" s="17">
        <f t="shared" si="208"/>
        <v>0</v>
      </c>
      <c r="I1484" s="7">
        <f>'RAW MONTHLY'!H1484</f>
        <v>0</v>
      </c>
      <c r="J1484" s="8">
        <f>'RAW MONTHLY'!I1484</f>
        <v>0</v>
      </c>
      <c r="K1484" s="235">
        <f t="shared" si="209"/>
        <v>0</v>
      </c>
      <c r="L1484" s="16">
        <f t="shared" si="210"/>
        <v>0</v>
      </c>
      <c r="M1484" s="16">
        <f t="shared" si="211"/>
        <v>0</v>
      </c>
      <c r="N1484" s="236" t="str">
        <f t="shared" si="212"/>
        <v>0</v>
      </c>
      <c r="O1484" s="16">
        <f>'RAW MONTHLY'!K1484</f>
        <v>0</v>
      </c>
      <c r="P1484" s="16" t="str">
        <f t="shared" si="213"/>
        <v>1</v>
      </c>
      <c r="Q1484" s="241">
        <f>'RAW MONTHLY'!L1484</f>
        <v>0</v>
      </c>
      <c r="R1484" s="37"/>
      <c r="S1484" s="242">
        <f t="shared" si="214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7"/>
        <v/>
      </c>
      <c r="D1485" s="5">
        <f>'RAW MONTHLY'!E1485</f>
        <v>0</v>
      </c>
      <c r="E1485" s="5" t="b">
        <f t="shared" si="215"/>
        <v>0</v>
      </c>
      <c r="F1485" s="37"/>
      <c r="G1485" s="37"/>
      <c r="H1485" s="17">
        <f t="shared" si="208"/>
        <v>0</v>
      </c>
      <c r="I1485" s="7">
        <f>'RAW MONTHLY'!H1485</f>
        <v>0</v>
      </c>
      <c r="J1485" s="8">
        <f>'RAW MONTHLY'!I1485</f>
        <v>0</v>
      </c>
      <c r="K1485" s="235">
        <f t="shared" si="209"/>
        <v>0</v>
      </c>
      <c r="L1485" s="16">
        <f t="shared" si="210"/>
        <v>0</v>
      </c>
      <c r="M1485" s="16">
        <f t="shared" si="211"/>
        <v>0</v>
      </c>
      <c r="N1485" s="236" t="str">
        <f t="shared" si="212"/>
        <v>0</v>
      </c>
      <c r="O1485" s="16">
        <f>'RAW MONTHLY'!K1485</f>
        <v>0</v>
      </c>
      <c r="P1485" s="16" t="str">
        <f t="shared" si="213"/>
        <v>1</v>
      </c>
      <c r="Q1485" s="241">
        <f>'RAW MONTHLY'!L1485</f>
        <v>0</v>
      </c>
      <c r="R1485" s="37"/>
      <c r="S1485" s="242">
        <f t="shared" si="214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7"/>
        <v/>
      </c>
      <c r="D1486" s="5">
        <f>'RAW MONTHLY'!E1486</f>
        <v>0</v>
      </c>
      <c r="E1486" s="5" t="b">
        <f t="shared" si="215"/>
        <v>0</v>
      </c>
      <c r="F1486" s="37"/>
      <c r="G1486" s="37"/>
      <c r="H1486" s="17">
        <f t="shared" si="208"/>
        <v>0</v>
      </c>
      <c r="I1486" s="7">
        <f>'RAW MONTHLY'!H1486</f>
        <v>0</v>
      </c>
      <c r="J1486" s="8">
        <f>'RAW MONTHLY'!I1486</f>
        <v>0</v>
      </c>
      <c r="K1486" s="235">
        <f t="shared" si="209"/>
        <v>0</v>
      </c>
      <c r="L1486" s="16">
        <f t="shared" si="210"/>
        <v>0</v>
      </c>
      <c r="M1486" s="16">
        <f t="shared" si="211"/>
        <v>0</v>
      </c>
      <c r="N1486" s="236" t="str">
        <f t="shared" si="212"/>
        <v>0</v>
      </c>
      <c r="O1486" s="16">
        <f>'RAW MONTHLY'!K1486</f>
        <v>0</v>
      </c>
      <c r="P1486" s="16" t="str">
        <f t="shared" si="213"/>
        <v>1</v>
      </c>
      <c r="Q1486" s="241">
        <f>'RAW MONTHLY'!L1486</f>
        <v>0</v>
      </c>
      <c r="R1486" s="37"/>
      <c r="S1486" s="242">
        <f t="shared" si="214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7"/>
        <v/>
      </c>
      <c r="D1487" s="5">
        <f>'RAW MONTHLY'!E1487</f>
        <v>0</v>
      </c>
      <c r="E1487" s="5" t="b">
        <f t="shared" si="215"/>
        <v>0</v>
      </c>
      <c r="F1487" s="37"/>
      <c r="G1487" s="37"/>
      <c r="H1487" s="17">
        <f t="shared" si="208"/>
        <v>0</v>
      </c>
      <c r="I1487" s="7">
        <f>'RAW MONTHLY'!H1487</f>
        <v>0</v>
      </c>
      <c r="J1487" s="8">
        <f>'RAW MONTHLY'!I1487</f>
        <v>0</v>
      </c>
      <c r="K1487" s="235">
        <f t="shared" si="209"/>
        <v>0</v>
      </c>
      <c r="L1487" s="16">
        <f t="shared" si="210"/>
        <v>0</v>
      </c>
      <c r="M1487" s="16">
        <f t="shared" si="211"/>
        <v>0</v>
      </c>
      <c r="N1487" s="236" t="str">
        <f t="shared" si="212"/>
        <v>0</v>
      </c>
      <c r="O1487" s="16">
        <f>'RAW MONTHLY'!K1487</f>
        <v>0</v>
      </c>
      <c r="P1487" s="16" t="str">
        <f t="shared" si="213"/>
        <v>1</v>
      </c>
      <c r="Q1487" s="241">
        <f>'RAW MONTHLY'!L1487</f>
        <v>0</v>
      </c>
      <c r="R1487" s="37"/>
      <c r="S1487" s="242">
        <f t="shared" si="214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7"/>
        <v/>
      </c>
      <c r="D1488" s="5">
        <f>'RAW MONTHLY'!E1488</f>
        <v>0</v>
      </c>
      <c r="E1488" s="5" t="b">
        <f t="shared" si="215"/>
        <v>0</v>
      </c>
      <c r="F1488" s="37"/>
      <c r="G1488" s="37"/>
      <c r="H1488" s="17">
        <f t="shared" si="208"/>
        <v>0</v>
      </c>
      <c r="I1488" s="7">
        <f>'RAW MONTHLY'!H1488</f>
        <v>0</v>
      </c>
      <c r="J1488" s="8">
        <f>'RAW MONTHLY'!I1488</f>
        <v>0</v>
      </c>
      <c r="K1488" s="235">
        <f t="shared" si="209"/>
        <v>0</v>
      </c>
      <c r="L1488" s="16">
        <f t="shared" si="210"/>
        <v>0</v>
      </c>
      <c r="M1488" s="16">
        <f t="shared" si="211"/>
        <v>0</v>
      </c>
      <c r="N1488" s="236" t="str">
        <f t="shared" si="212"/>
        <v>0</v>
      </c>
      <c r="O1488" s="16">
        <f>'RAW MONTHLY'!K1488</f>
        <v>0</v>
      </c>
      <c r="P1488" s="16" t="str">
        <f t="shared" si="213"/>
        <v>1</v>
      </c>
      <c r="Q1488" s="241">
        <f>'RAW MONTHLY'!L1488</f>
        <v>0</v>
      </c>
      <c r="R1488" s="37"/>
      <c r="S1488" s="242">
        <f t="shared" si="214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7"/>
        <v/>
      </c>
      <c r="D1489" s="5">
        <f>'RAW MONTHLY'!E1489</f>
        <v>0</v>
      </c>
      <c r="E1489" s="5" t="b">
        <f t="shared" si="215"/>
        <v>0</v>
      </c>
      <c r="F1489" s="37"/>
      <c r="G1489" s="37"/>
      <c r="H1489" s="17">
        <f t="shared" si="208"/>
        <v>0</v>
      </c>
      <c r="I1489" s="7">
        <f>'RAW MONTHLY'!H1489</f>
        <v>0</v>
      </c>
      <c r="J1489" s="8">
        <f>'RAW MONTHLY'!I1489</f>
        <v>0</v>
      </c>
      <c r="K1489" s="235">
        <f t="shared" si="209"/>
        <v>0</v>
      </c>
      <c r="L1489" s="16">
        <f t="shared" si="210"/>
        <v>0</v>
      </c>
      <c r="M1489" s="16">
        <f t="shared" si="211"/>
        <v>0</v>
      </c>
      <c r="N1489" s="236" t="str">
        <f t="shared" si="212"/>
        <v>0</v>
      </c>
      <c r="O1489" s="16">
        <f>'RAW MONTHLY'!K1489</f>
        <v>0</v>
      </c>
      <c r="P1489" s="16" t="str">
        <f t="shared" si="213"/>
        <v>1</v>
      </c>
      <c r="Q1489" s="241">
        <f>'RAW MONTHLY'!L1489</f>
        <v>0</v>
      </c>
      <c r="R1489" s="37"/>
      <c r="S1489" s="242">
        <f t="shared" si="214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7"/>
        <v/>
      </c>
      <c r="D1490" s="5">
        <f>'RAW MONTHLY'!E1490</f>
        <v>0</v>
      </c>
      <c r="E1490" s="5" t="b">
        <f t="shared" si="215"/>
        <v>0</v>
      </c>
      <c r="F1490" s="37"/>
      <c r="G1490" s="37"/>
      <c r="H1490" s="17">
        <f t="shared" si="208"/>
        <v>0</v>
      </c>
      <c r="I1490" s="7">
        <f>'RAW MONTHLY'!H1490</f>
        <v>0</v>
      </c>
      <c r="J1490" s="8">
        <f>'RAW MONTHLY'!I1490</f>
        <v>0</v>
      </c>
      <c r="K1490" s="235">
        <f t="shared" si="209"/>
        <v>0</v>
      </c>
      <c r="L1490" s="16">
        <f t="shared" si="210"/>
        <v>0</v>
      </c>
      <c r="M1490" s="16">
        <f t="shared" si="211"/>
        <v>0</v>
      </c>
      <c r="N1490" s="236" t="str">
        <f t="shared" si="212"/>
        <v>0</v>
      </c>
      <c r="O1490" s="16">
        <f>'RAW MONTHLY'!K1490</f>
        <v>0</v>
      </c>
      <c r="P1490" s="16" t="str">
        <f t="shared" si="213"/>
        <v>1</v>
      </c>
      <c r="Q1490" s="241">
        <f>'RAW MONTHLY'!L1490</f>
        <v>0</v>
      </c>
      <c r="R1490" s="37"/>
      <c r="S1490" s="242">
        <f t="shared" si="214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7"/>
        <v/>
      </c>
      <c r="D1491" s="5">
        <f>'RAW MONTHLY'!E1491</f>
        <v>0</v>
      </c>
      <c r="E1491" s="5" t="b">
        <f t="shared" si="215"/>
        <v>0</v>
      </c>
      <c r="F1491" s="37"/>
      <c r="G1491" s="37"/>
      <c r="H1491" s="17">
        <f t="shared" si="208"/>
        <v>0</v>
      </c>
      <c r="I1491" s="7">
        <f>'RAW MONTHLY'!H1491</f>
        <v>0</v>
      </c>
      <c r="J1491" s="8">
        <f>'RAW MONTHLY'!I1491</f>
        <v>0</v>
      </c>
      <c r="K1491" s="235">
        <f t="shared" si="209"/>
        <v>0</v>
      </c>
      <c r="L1491" s="16">
        <f t="shared" si="210"/>
        <v>0</v>
      </c>
      <c r="M1491" s="16">
        <f t="shared" si="211"/>
        <v>0</v>
      </c>
      <c r="N1491" s="236" t="str">
        <f t="shared" si="212"/>
        <v>0</v>
      </c>
      <c r="O1491" s="16">
        <f>'RAW MONTHLY'!K1491</f>
        <v>0</v>
      </c>
      <c r="P1491" s="16" t="str">
        <f t="shared" si="213"/>
        <v>1</v>
      </c>
      <c r="Q1491" s="241">
        <f>'RAW MONTHLY'!L1491</f>
        <v>0</v>
      </c>
      <c r="R1491" s="37"/>
      <c r="S1491" s="242">
        <f t="shared" si="214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7"/>
        <v/>
      </c>
      <c r="D1492" s="5">
        <f>'RAW MONTHLY'!E1492</f>
        <v>0</v>
      </c>
      <c r="E1492" s="5" t="b">
        <f t="shared" si="215"/>
        <v>0</v>
      </c>
      <c r="F1492" s="37"/>
      <c r="G1492" s="37"/>
      <c r="H1492" s="17">
        <f t="shared" si="208"/>
        <v>0</v>
      </c>
      <c r="I1492" s="7">
        <f>'RAW MONTHLY'!H1492</f>
        <v>0</v>
      </c>
      <c r="J1492" s="8">
        <f>'RAW MONTHLY'!I1492</f>
        <v>0</v>
      </c>
      <c r="K1492" s="235">
        <f t="shared" si="209"/>
        <v>0</v>
      </c>
      <c r="L1492" s="16">
        <f t="shared" si="210"/>
        <v>0</v>
      </c>
      <c r="M1492" s="16">
        <f t="shared" si="211"/>
        <v>0</v>
      </c>
      <c r="N1492" s="236" t="str">
        <f t="shared" si="212"/>
        <v>0</v>
      </c>
      <c r="O1492" s="16">
        <f>'RAW MONTHLY'!K1492</f>
        <v>0</v>
      </c>
      <c r="P1492" s="16" t="str">
        <f t="shared" si="213"/>
        <v>1</v>
      </c>
      <c r="Q1492" s="241">
        <f>'RAW MONTHLY'!L1492</f>
        <v>0</v>
      </c>
      <c r="R1492" s="37"/>
      <c r="S1492" s="242">
        <f t="shared" si="214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7"/>
        <v/>
      </c>
      <c r="D1493" s="5">
        <f>'RAW MONTHLY'!E1493</f>
        <v>0</v>
      </c>
      <c r="E1493" s="5" t="b">
        <f t="shared" si="215"/>
        <v>0</v>
      </c>
      <c r="F1493" s="37"/>
      <c r="G1493" s="37"/>
      <c r="H1493" s="17">
        <f t="shared" si="208"/>
        <v>0</v>
      </c>
      <c r="I1493" s="7">
        <f>'RAW MONTHLY'!H1493</f>
        <v>0</v>
      </c>
      <c r="J1493" s="8">
        <f>'RAW MONTHLY'!I1493</f>
        <v>0</v>
      </c>
      <c r="K1493" s="235">
        <f t="shared" si="209"/>
        <v>0</v>
      </c>
      <c r="L1493" s="16">
        <f t="shared" si="210"/>
        <v>0</v>
      </c>
      <c r="M1493" s="16">
        <f t="shared" si="211"/>
        <v>0</v>
      </c>
      <c r="N1493" s="236" t="str">
        <f t="shared" si="212"/>
        <v>0</v>
      </c>
      <c r="O1493" s="16">
        <f>'RAW MONTHLY'!K1493</f>
        <v>0</v>
      </c>
      <c r="P1493" s="16" t="str">
        <f t="shared" si="213"/>
        <v>1</v>
      </c>
      <c r="Q1493" s="241">
        <f>'RAW MONTHLY'!L1493</f>
        <v>0</v>
      </c>
      <c r="R1493" s="37"/>
      <c r="S1493" s="242">
        <f t="shared" si="214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7"/>
        <v/>
      </c>
      <c r="D1494" s="5">
        <f>'RAW MONTHLY'!E1494</f>
        <v>0</v>
      </c>
      <c r="E1494" s="5" t="b">
        <f t="shared" si="215"/>
        <v>0</v>
      </c>
      <c r="F1494" s="37"/>
      <c r="G1494" s="37"/>
      <c r="H1494" s="17">
        <f t="shared" si="208"/>
        <v>0</v>
      </c>
      <c r="I1494" s="7">
        <f>'RAW MONTHLY'!H1494</f>
        <v>0</v>
      </c>
      <c r="J1494" s="8">
        <f>'RAW MONTHLY'!I1494</f>
        <v>0</v>
      </c>
      <c r="K1494" s="235">
        <f t="shared" si="209"/>
        <v>0</v>
      </c>
      <c r="L1494" s="16">
        <f t="shared" si="210"/>
        <v>0</v>
      </c>
      <c r="M1494" s="16">
        <f t="shared" si="211"/>
        <v>0</v>
      </c>
      <c r="N1494" s="236" t="str">
        <f t="shared" si="212"/>
        <v>0</v>
      </c>
      <c r="O1494" s="16">
        <f>'RAW MONTHLY'!K1494</f>
        <v>0</v>
      </c>
      <c r="P1494" s="16" t="str">
        <f t="shared" si="213"/>
        <v>1</v>
      </c>
      <c r="Q1494" s="241">
        <f>'RAW MONTHLY'!L1494</f>
        <v>0</v>
      </c>
      <c r="R1494" s="37"/>
      <c r="S1494" s="242">
        <f t="shared" si="214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7"/>
        <v/>
      </c>
      <c r="D1495" s="5">
        <f>'RAW MONTHLY'!E1495</f>
        <v>0</v>
      </c>
      <c r="E1495" s="5" t="b">
        <f t="shared" si="215"/>
        <v>0</v>
      </c>
      <c r="F1495" s="37"/>
      <c r="G1495" s="37"/>
      <c r="H1495" s="17">
        <f t="shared" si="208"/>
        <v>0</v>
      </c>
      <c r="I1495" s="7">
        <f>'RAW MONTHLY'!H1495</f>
        <v>0</v>
      </c>
      <c r="J1495" s="8">
        <f>'RAW MONTHLY'!I1495</f>
        <v>0</v>
      </c>
      <c r="K1495" s="235">
        <f t="shared" si="209"/>
        <v>0</v>
      </c>
      <c r="L1495" s="16">
        <f t="shared" si="210"/>
        <v>0</v>
      </c>
      <c r="M1495" s="16">
        <f t="shared" si="211"/>
        <v>0</v>
      </c>
      <c r="N1495" s="236" t="str">
        <f t="shared" si="212"/>
        <v>0</v>
      </c>
      <c r="O1495" s="16">
        <f>'RAW MONTHLY'!K1495</f>
        <v>0</v>
      </c>
      <c r="P1495" s="16" t="str">
        <f t="shared" si="213"/>
        <v>1</v>
      </c>
      <c r="Q1495" s="241">
        <f>'RAW MONTHLY'!L1495</f>
        <v>0</v>
      </c>
      <c r="R1495" s="37"/>
      <c r="S1495" s="242">
        <f t="shared" si="214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7"/>
        <v/>
      </c>
      <c r="D1496" s="5">
        <f>'RAW MONTHLY'!E1496</f>
        <v>0</v>
      </c>
      <c r="E1496" s="5" t="b">
        <f t="shared" si="215"/>
        <v>0</v>
      </c>
      <c r="F1496" s="37"/>
      <c r="G1496" s="37"/>
      <c r="H1496" s="17">
        <f t="shared" si="208"/>
        <v>0</v>
      </c>
      <c r="I1496" s="7">
        <f>'RAW MONTHLY'!H1496</f>
        <v>0</v>
      </c>
      <c r="J1496" s="8">
        <f>'RAW MONTHLY'!I1496</f>
        <v>0</v>
      </c>
      <c r="K1496" s="235">
        <f t="shared" si="209"/>
        <v>0</v>
      </c>
      <c r="L1496" s="16">
        <f t="shared" si="210"/>
        <v>0</v>
      </c>
      <c r="M1496" s="16">
        <f t="shared" si="211"/>
        <v>0</v>
      </c>
      <c r="N1496" s="236" t="str">
        <f t="shared" si="212"/>
        <v>0</v>
      </c>
      <c r="O1496" s="16">
        <f>'RAW MONTHLY'!K1496</f>
        <v>0</v>
      </c>
      <c r="P1496" s="16" t="str">
        <f t="shared" si="213"/>
        <v>1</v>
      </c>
      <c r="Q1496" s="241">
        <f>'RAW MONTHLY'!L1496</f>
        <v>0</v>
      </c>
      <c r="R1496" s="37"/>
      <c r="S1496" s="242">
        <f t="shared" si="214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7"/>
        <v/>
      </c>
      <c r="D1497" s="5">
        <f>'RAW MONTHLY'!E1497</f>
        <v>0</v>
      </c>
      <c r="E1497" s="5" t="b">
        <f t="shared" si="215"/>
        <v>0</v>
      </c>
      <c r="F1497" s="37"/>
      <c r="G1497" s="37"/>
      <c r="H1497" s="17">
        <f t="shared" si="208"/>
        <v>0</v>
      </c>
      <c r="I1497" s="7">
        <f>'RAW MONTHLY'!H1497</f>
        <v>0</v>
      </c>
      <c r="J1497" s="8">
        <f>'RAW MONTHLY'!I1497</f>
        <v>0</v>
      </c>
      <c r="K1497" s="235">
        <f t="shared" si="209"/>
        <v>0</v>
      </c>
      <c r="L1497" s="16">
        <f t="shared" si="210"/>
        <v>0</v>
      </c>
      <c r="M1497" s="16">
        <f t="shared" si="211"/>
        <v>0</v>
      </c>
      <c r="N1497" s="236" t="str">
        <f t="shared" si="212"/>
        <v>0</v>
      </c>
      <c r="O1497" s="16">
        <f>'RAW MONTHLY'!K1497</f>
        <v>0</v>
      </c>
      <c r="P1497" s="16" t="str">
        <f t="shared" si="213"/>
        <v>1</v>
      </c>
      <c r="Q1497" s="241">
        <f>'RAW MONTHLY'!L1497</f>
        <v>0</v>
      </c>
      <c r="R1497" s="37"/>
      <c r="S1497" s="242">
        <f t="shared" si="214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7"/>
        <v/>
      </c>
      <c r="D1498" s="5">
        <f>'RAW MONTHLY'!E1498</f>
        <v>0</v>
      </c>
      <c r="E1498" s="5" t="b">
        <f t="shared" si="215"/>
        <v>0</v>
      </c>
      <c r="F1498" s="37"/>
      <c r="G1498" s="37"/>
      <c r="H1498" s="17">
        <f t="shared" si="208"/>
        <v>0</v>
      </c>
      <c r="I1498" s="7">
        <f>'RAW MONTHLY'!H1498</f>
        <v>0</v>
      </c>
      <c r="J1498" s="8">
        <f>'RAW MONTHLY'!I1498</f>
        <v>0</v>
      </c>
      <c r="K1498" s="235">
        <f t="shared" si="209"/>
        <v>0</v>
      </c>
      <c r="L1498" s="16">
        <f t="shared" si="210"/>
        <v>0</v>
      </c>
      <c r="M1498" s="16">
        <f t="shared" si="211"/>
        <v>0</v>
      </c>
      <c r="N1498" s="236" t="str">
        <f t="shared" si="212"/>
        <v>0</v>
      </c>
      <c r="O1498" s="16">
        <f>'RAW MONTHLY'!K1498</f>
        <v>0</v>
      </c>
      <c r="P1498" s="16" t="str">
        <f t="shared" si="213"/>
        <v>1</v>
      </c>
      <c r="Q1498" s="241">
        <f>'RAW MONTHLY'!L1498</f>
        <v>0</v>
      </c>
      <c r="R1498" s="37"/>
      <c r="S1498" s="242">
        <f t="shared" si="214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7"/>
        <v/>
      </c>
      <c r="D1499" s="5">
        <f>'RAW MONTHLY'!E1499</f>
        <v>0</v>
      </c>
      <c r="E1499" s="5" t="b">
        <f t="shared" si="215"/>
        <v>0</v>
      </c>
      <c r="F1499" s="37"/>
      <c r="G1499" s="37"/>
      <c r="H1499" s="17">
        <f t="shared" si="208"/>
        <v>0</v>
      </c>
      <c r="I1499" s="7">
        <f>'RAW MONTHLY'!H1499</f>
        <v>0</v>
      </c>
      <c r="J1499" s="8">
        <f>'RAW MONTHLY'!I1499</f>
        <v>0</v>
      </c>
      <c r="K1499" s="235">
        <f t="shared" si="209"/>
        <v>0</v>
      </c>
      <c r="L1499" s="16">
        <f t="shared" si="210"/>
        <v>0</v>
      </c>
      <c r="M1499" s="16">
        <f t="shared" si="211"/>
        <v>0</v>
      </c>
      <c r="N1499" s="236" t="str">
        <f t="shared" si="212"/>
        <v>0</v>
      </c>
      <c r="O1499" s="16">
        <f>'RAW MONTHLY'!K1499</f>
        <v>0</v>
      </c>
      <c r="P1499" s="16" t="str">
        <f t="shared" si="213"/>
        <v>1</v>
      </c>
      <c r="Q1499" s="241">
        <f>'RAW MONTHLY'!L1499</f>
        <v>0</v>
      </c>
      <c r="R1499" s="37"/>
      <c r="S1499" s="242">
        <f t="shared" si="214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7"/>
        <v/>
      </c>
      <c r="D1500" s="5">
        <f>'RAW MONTHLY'!E1500</f>
        <v>0</v>
      </c>
      <c r="E1500" s="5" t="b">
        <f t="shared" si="215"/>
        <v>0</v>
      </c>
      <c r="F1500" s="37"/>
      <c r="G1500" s="37"/>
      <c r="H1500" s="17">
        <f t="shared" si="208"/>
        <v>0</v>
      </c>
      <c r="I1500" s="7">
        <f>'RAW MONTHLY'!H1500</f>
        <v>0</v>
      </c>
      <c r="J1500" s="8">
        <f>'RAW MONTHLY'!I1500</f>
        <v>0</v>
      </c>
      <c r="K1500" s="235">
        <f t="shared" si="209"/>
        <v>0</v>
      </c>
      <c r="L1500" s="16">
        <f t="shared" si="210"/>
        <v>0</v>
      </c>
      <c r="M1500" s="16">
        <f t="shared" si="211"/>
        <v>0</v>
      </c>
      <c r="N1500" s="236" t="str">
        <f t="shared" si="212"/>
        <v>0</v>
      </c>
      <c r="O1500" s="16">
        <f>'RAW MONTHLY'!K1500</f>
        <v>0</v>
      </c>
      <c r="P1500" s="16" t="str">
        <f t="shared" si="213"/>
        <v>1</v>
      </c>
      <c r="Q1500" s="241">
        <f>'RAW MONTHLY'!L1500</f>
        <v>0</v>
      </c>
      <c r="R1500" s="37"/>
      <c r="S1500" s="242">
        <f t="shared" si="214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7"/>
        <v/>
      </c>
      <c r="D1501" s="5">
        <f>'RAW MONTHLY'!E1501</f>
        <v>0</v>
      </c>
      <c r="E1501" s="5" t="b">
        <f t="shared" si="215"/>
        <v>0</v>
      </c>
      <c r="F1501" s="37"/>
      <c r="G1501" s="37"/>
      <c r="H1501" s="17">
        <f t="shared" si="208"/>
        <v>0</v>
      </c>
      <c r="I1501" s="7">
        <f>'RAW MONTHLY'!H1501</f>
        <v>0</v>
      </c>
      <c r="J1501" s="8">
        <f>'RAW MONTHLY'!I1501</f>
        <v>0</v>
      </c>
      <c r="K1501" s="235">
        <f t="shared" si="209"/>
        <v>0</v>
      </c>
      <c r="L1501" s="16">
        <f t="shared" si="210"/>
        <v>0</v>
      </c>
      <c r="M1501" s="16">
        <f t="shared" si="211"/>
        <v>0</v>
      </c>
      <c r="N1501" s="236" t="str">
        <f t="shared" si="212"/>
        <v>0</v>
      </c>
      <c r="O1501" s="16">
        <f>'RAW MONTHLY'!K1501</f>
        <v>0</v>
      </c>
      <c r="P1501" s="16" t="str">
        <f t="shared" si="213"/>
        <v>1</v>
      </c>
      <c r="Q1501" s="241">
        <f>'RAW MONTHLY'!L1501</f>
        <v>0</v>
      </c>
      <c r="R1501" s="37"/>
      <c r="S1501" s="242">
        <f t="shared" si="214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7"/>
        <v/>
      </c>
      <c r="D1502" s="5">
        <f>'RAW MONTHLY'!E1502</f>
        <v>0</v>
      </c>
      <c r="E1502" s="5" t="b">
        <f t="shared" si="215"/>
        <v>0</v>
      </c>
      <c r="F1502" s="37"/>
      <c r="G1502" s="37"/>
      <c r="H1502" s="17">
        <f t="shared" si="208"/>
        <v>0</v>
      </c>
      <c r="I1502" s="7">
        <f>'RAW MONTHLY'!H1502</f>
        <v>0</v>
      </c>
      <c r="J1502" s="8">
        <f>'RAW MONTHLY'!I1502</f>
        <v>0</v>
      </c>
      <c r="K1502" s="235">
        <f t="shared" si="209"/>
        <v>0</v>
      </c>
      <c r="L1502" s="16">
        <f t="shared" si="210"/>
        <v>0</v>
      </c>
      <c r="M1502" s="16">
        <f t="shared" si="211"/>
        <v>0</v>
      </c>
      <c r="N1502" s="236" t="str">
        <f t="shared" si="212"/>
        <v>0</v>
      </c>
      <c r="O1502" s="16">
        <f>'RAW MONTHLY'!K1502</f>
        <v>0</v>
      </c>
      <c r="P1502" s="16" t="str">
        <f t="shared" si="213"/>
        <v>1</v>
      </c>
      <c r="Q1502" s="241">
        <f>'RAW MONTHLY'!L1502</f>
        <v>0</v>
      </c>
      <c r="R1502" s="37"/>
      <c r="S1502" s="242">
        <f t="shared" si="214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7"/>
        <v/>
      </c>
      <c r="D1503" s="5">
        <f>'RAW MONTHLY'!E1503</f>
        <v>0</v>
      </c>
      <c r="E1503" s="5" t="b">
        <f t="shared" si="215"/>
        <v>0</v>
      </c>
      <c r="F1503" s="37"/>
      <c r="G1503" s="37"/>
      <c r="H1503" s="17">
        <f t="shared" si="208"/>
        <v>0</v>
      </c>
      <c r="I1503" s="7">
        <f>'RAW MONTHLY'!H1503</f>
        <v>0</v>
      </c>
      <c r="J1503" s="8">
        <f>'RAW MONTHLY'!I1503</f>
        <v>0</v>
      </c>
      <c r="K1503" s="235">
        <f t="shared" si="209"/>
        <v>0</v>
      </c>
      <c r="L1503" s="16">
        <f t="shared" si="210"/>
        <v>0</v>
      </c>
      <c r="M1503" s="16">
        <f t="shared" si="211"/>
        <v>0</v>
      </c>
      <c r="N1503" s="236" t="str">
        <f t="shared" si="212"/>
        <v>0</v>
      </c>
      <c r="O1503" s="16">
        <f>'RAW MONTHLY'!K1503</f>
        <v>0</v>
      </c>
      <c r="P1503" s="16" t="str">
        <f t="shared" si="213"/>
        <v>1</v>
      </c>
      <c r="Q1503" s="241">
        <f>'RAW MONTHLY'!L1503</f>
        <v>0</v>
      </c>
      <c r="R1503" s="37"/>
      <c r="S1503" s="242">
        <f t="shared" si="214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7"/>
        <v/>
      </c>
      <c r="D1504" s="5">
        <f>'RAW MONTHLY'!E1504</f>
        <v>0</v>
      </c>
      <c r="E1504" s="5" t="b">
        <f t="shared" si="215"/>
        <v>0</v>
      </c>
      <c r="F1504" s="37"/>
      <c r="G1504" s="37"/>
      <c r="H1504" s="17">
        <f t="shared" si="208"/>
        <v>0</v>
      </c>
      <c r="I1504" s="7">
        <f>'RAW MONTHLY'!H1504</f>
        <v>0</v>
      </c>
      <c r="J1504" s="8">
        <f>'RAW MONTHLY'!I1504</f>
        <v>0</v>
      </c>
      <c r="K1504" s="235">
        <f t="shared" si="209"/>
        <v>0</v>
      </c>
      <c r="L1504" s="16">
        <f t="shared" si="210"/>
        <v>0</v>
      </c>
      <c r="M1504" s="16">
        <f t="shared" si="211"/>
        <v>0</v>
      </c>
      <c r="N1504" s="236" t="str">
        <f t="shared" si="212"/>
        <v>0</v>
      </c>
      <c r="O1504" s="16">
        <f>'RAW MONTHLY'!K1504</f>
        <v>0</v>
      </c>
      <c r="P1504" s="16" t="str">
        <f t="shared" si="213"/>
        <v>1</v>
      </c>
      <c r="Q1504" s="241">
        <f>'RAW MONTHLY'!L1504</f>
        <v>0</v>
      </c>
      <c r="R1504" s="37"/>
      <c r="S1504" s="242">
        <f t="shared" si="214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7"/>
        <v/>
      </c>
      <c r="D1505" s="5">
        <f>'RAW MONTHLY'!E1505</f>
        <v>0</v>
      </c>
      <c r="E1505" s="5" t="b">
        <f t="shared" si="215"/>
        <v>0</v>
      </c>
      <c r="F1505" s="37"/>
      <c r="G1505" s="37"/>
      <c r="H1505" s="17">
        <f t="shared" si="208"/>
        <v>0</v>
      </c>
      <c r="I1505" s="7">
        <f>'RAW MONTHLY'!H1505</f>
        <v>0</v>
      </c>
      <c r="J1505" s="8">
        <f>'RAW MONTHLY'!I1505</f>
        <v>0</v>
      </c>
      <c r="K1505" s="235">
        <f t="shared" si="209"/>
        <v>0</v>
      </c>
      <c r="L1505" s="16">
        <f t="shared" si="210"/>
        <v>0</v>
      </c>
      <c r="M1505" s="16">
        <f t="shared" si="211"/>
        <v>0</v>
      </c>
      <c r="N1505" s="236" t="str">
        <f t="shared" si="212"/>
        <v>0</v>
      </c>
      <c r="O1505" s="16">
        <f>'RAW MONTHLY'!K1505</f>
        <v>0</v>
      </c>
      <c r="P1505" s="16" t="str">
        <f t="shared" si="213"/>
        <v>1</v>
      </c>
      <c r="Q1505" s="241">
        <f>'RAW MONTHLY'!L1505</f>
        <v>0</v>
      </c>
      <c r="R1505" s="37"/>
      <c r="S1505" s="242">
        <f t="shared" si="214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7"/>
        <v/>
      </c>
      <c r="D1506" s="5">
        <f>'RAW MONTHLY'!E1506</f>
        <v>0</v>
      </c>
      <c r="E1506" s="5" t="b">
        <f t="shared" si="215"/>
        <v>0</v>
      </c>
      <c r="F1506" s="37"/>
      <c r="G1506" s="37"/>
      <c r="H1506" s="17">
        <f t="shared" si="208"/>
        <v>0</v>
      </c>
      <c r="I1506" s="7">
        <f>'RAW MONTHLY'!H1506</f>
        <v>0</v>
      </c>
      <c r="J1506" s="8">
        <f>'RAW MONTHLY'!I1506</f>
        <v>0</v>
      </c>
      <c r="K1506" s="235">
        <f t="shared" si="209"/>
        <v>0</v>
      </c>
      <c r="L1506" s="16">
        <f t="shared" si="210"/>
        <v>0</v>
      </c>
      <c r="M1506" s="16">
        <f t="shared" si="211"/>
        <v>0</v>
      </c>
      <c r="N1506" s="236" t="str">
        <f t="shared" si="212"/>
        <v>0</v>
      </c>
      <c r="O1506" s="16">
        <f>'RAW MONTHLY'!K1506</f>
        <v>0</v>
      </c>
      <c r="P1506" s="16" t="str">
        <f t="shared" si="213"/>
        <v>1</v>
      </c>
      <c r="Q1506" s="241">
        <f>'RAW MONTHLY'!L1506</f>
        <v>0</v>
      </c>
      <c r="R1506" s="37"/>
      <c r="S1506" s="242">
        <f t="shared" si="214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7"/>
        <v/>
      </c>
      <c r="D1507" s="5">
        <f>'RAW MONTHLY'!E1507</f>
        <v>0</v>
      </c>
      <c r="E1507" s="5" t="b">
        <f t="shared" si="215"/>
        <v>0</v>
      </c>
      <c r="F1507" s="37"/>
      <c r="G1507" s="37"/>
      <c r="H1507" s="17">
        <f t="shared" si="208"/>
        <v>0</v>
      </c>
      <c r="I1507" s="7">
        <f>'RAW MONTHLY'!H1507</f>
        <v>0</v>
      </c>
      <c r="J1507" s="8">
        <f>'RAW MONTHLY'!I1507</f>
        <v>0</v>
      </c>
      <c r="K1507" s="235">
        <f t="shared" si="209"/>
        <v>0</v>
      </c>
      <c r="L1507" s="16">
        <f t="shared" si="210"/>
        <v>0</v>
      </c>
      <c r="M1507" s="16">
        <f t="shared" si="211"/>
        <v>0</v>
      </c>
      <c r="N1507" s="236" t="str">
        <f t="shared" si="212"/>
        <v>0</v>
      </c>
      <c r="O1507" s="16">
        <f>'RAW MONTHLY'!K1507</f>
        <v>0</v>
      </c>
      <c r="P1507" s="16" t="str">
        <f t="shared" si="213"/>
        <v>1</v>
      </c>
      <c r="Q1507" s="241">
        <f>'RAW MONTHLY'!L1507</f>
        <v>0</v>
      </c>
      <c r="R1507" s="37"/>
      <c r="S1507" s="242">
        <f t="shared" si="214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7"/>
        <v/>
      </c>
      <c r="D1508" s="5">
        <f>'RAW MONTHLY'!E1508</f>
        <v>0</v>
      </c>
      <c r="E1508" s="5" t="b">
        <f t="shared" si="215"/>
        <v>0</v>
      </c>
      <c r="F1508" s="37"/>
      <c r="G1508" s="37"/>
      <c r="H1508" s="17">
        <f t="shared" si="208"/>
        <v>0</v>
      </c>
      <c r="I1508" s="7">
        <f>'RAW MONTHLY'!H1508</f>
        <v>0</v>
      </c>
      <c r="J1508" s="8">
        <f>'RAW MONTHLY'!I1508</f>
        <v>0</v>
      </c>
      <c r="K1508" s="235">
        <f t="shared" si="209"/>
        <v>0</v>
      </c>
      <c r="L1508" s="16">
        <f t="shared" si="210"/>
        <v>0</v>
      </c>
      <c r="M1508" s="16">
        <f t="shared" si="211"/>
        <v>0</v>
      </c>
      <c r="N1508" s="236" t="str">
        <f t="shared" si="212"/>
        <v>0</v>
      </c>
      <c r="O1508" s="16">
        <f>'RAW MONTHLY'!K1508</f>
        <v>0</v>
      </c>
      <c r="P1508" s="16" t="str">
        <f t="shared" si="213"/>
        <v>1</v>
      </c>
      <c r="Q1508" s="241">
        <f>'RAW MONTHLY'!L1508</f>
        <v>0</v>
      </c>
      <c r="R1508" s="37"/>
      <c r="S1508" s="242">
        <f t="shared" si="214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7"/>
        <v/>
      </c>
      <c r="D1509" s="5">
        <f>'RAW MONTHLY'!E1509</f>
        <v>0</v>
      </c>
      <c r="E1509" s="5" t="b">
        <f t="shared" si="215"/>
        <v>0</v>
      </c>
      <c r="F1509" s="37"/>
      <c r="G1509" s="37"/>
      <c r="H1509" s="17">
        <f t="shared" si="208"/>
        <v>0</v>
      </c>
      <c r="I1509" s="7">
        <f>'RAW MONTHLY'!H1509</f>
        <v>0</v>
      </c>
      <c r="J1509" s="8">
        <f>'RAW MONTHLY'!I1509</f>
        <v>0</v>
      </c>
      <c r="K1509" s="235">
        <f t="shared" si="209"/>
        <v>0</v>
      </c>
      <c r="L1509" s="16">
        <f t="shared" si="210"/>
        <v>0</v>
      </c>
      <c r="M1509" s="16">
        <f t="shared" si="211"/>
        <v>0</v>
      </c>
      <c r="N1509" s="236" t="str">
        <f t="shared" si="212"/>
        <v>0</v>
      </c>
      <c r="O1509" s="16">
        <f>'RAW MONTHLY'!K1509</f>
        <v>0</v>
      </c>
      <c r="P1509" s="16" t="str">
        <f t="shared" si="213"/>
        <v>1</v>
      </c>
      <c r="Q1509" s="241">
        <f>'RAW MONTHLY'!L1509</f>
        <v>0</v>
      </c>
      <c r="R1509" s="37"/>
      <c r="S1509" s="242">
        <f t="shared" si="214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7"/>
        <v/>
      </c>
      <c r="D1510" s="5">
        <f>'RAW MONTHLY'!E1510</f>
        <v>0</v>
      </c>
      <c r="E1510" s="5" t="b">
        <f t="shared" si="215"/>
        <v>0</v>
      </c>
      <c r="F1510" s="37"/>
      <c r="G1510" s="37"/>
      <c r="H1510" s="17">
        <f t="shared" si="208"/>
        <v>0</v>
      </c>
      <c r="I1510" s="7">
        <f>'RAW MONTHLY'!H1510</f>
        <v>0</v>
      </c>
      <c r="J1510" s="8">
        <f>'RAW MONTHLY'!I1510</f>
        <v>0</v>
      </c>
      <c r="K1510" s="235">
        <f t="shared" si="209"/>
        <v>0</v>
      </c>
      <c r="L1510" s="16">
        <f t="shared" si="210"/>
        <v>0</v>
      </c>
      <c r="M1510" s="16">
        <f t="shared" si="211"/>
        <v>0</v>
      </c>
      <c r="N1510" s="236" t="str">
        <f t="shared" si="212"/>
        <v>0</v>
      </c>
      <c r="O1510" s="16">
        <f>'RAW MONTHLY'!K1510</f>
        <v>0</v>
      </c>
      <c r="P1510" s="16" t="str">
        <f t="shared" si="213"/>
        <v>1</v>
      </c>
      <c r="Q1510" s="241">
        <f>'RAW MONTHLY'!L1510</f>
        <v>0</v>
      </c>
      <c r="R1510" s="37"/>
      <c r="S1510" s="242">
        <f t="shared" si="214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7"/>
        <v/>
      </c>
      <c r="D1511" s="5">
        <f>'RAW MONTHLY'!E1511</f>
        <v>0</v>
      </c>
      <c r="E1511" s="5" t="b">
        <f t="shared" si="215"/>
        <v>0</v>
      </c>
      <c r="F1511" s="37"/>
      <c r="G1511" s="37"/>
      <c r="H1511" s="17">
        <f t="shared" si="208"/>
        <v>0</v>
      </c>
      <c r="I1511" s="7">
        <f>'RAW MONTHLY'!H1511</f>
        <v>0</v>
      </c>
      <c r="J1511" s="8">
        <f>'RAW MONTHLY'!I1511</f>
        <v>0</v>
      </c>
      <c r="K1511" s="235">
        <f t="shared" si="209"/>
        <v>0</v>
      </c>
      <c r="L1511" s="16">
        <f t="shared" si="210"/>
        <v>0</v>
      </c>
      <c r="M1511" s="16">
        <f t="shared" si="211"/>
        <v>0</v>
      </c>
      <c r="N1511" s="236" t="str">
        <f t="shared" si="212"/>
        <v>0</v>
      </c>
      <c r="O1511" s="16">
        <f>'RAW MONTHLY'!K1511</f>
        <v>0</v>
      </c>
      <c r="P1511" s="16" t="str">
        <f t="shared" si="213"/>
        <v>1</v>
      </c>
      <c r="Q1511" s="241">
        <f>'RAW MONTHLY'!L1511</f>
        <v>0</v>
      </c>
      <c r="R1511" s="37"/>
      <c r="S1511" s="242">
        <f t="shared" si="214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7"/>
        <v/>
      </c>
      <c r="D1512" s="5">
        <f>'RAW MONTHLY'!E1512</f>
        <v>0</v>
      </c>
      <c r="E1512" s="5" t="b">
        <f t="shared" si="215"/>
        <v>0</v>
      </c>
      <c r="F1512" s="37"/>
      <c r="G1512" s="37"/>
      <c r="H1512" s="17">
        <f t="shared" si="208"/>
        <v>0</v>
      </c>
      <c r="I1512" s="7">
        <f>'RAW MONTHLY'!H1512</f>
        <v>0</v>
      </c>
      <c r="J1512" s="8">
        <f>'RAW MONTHLY'!I1512</f>
        <v>0</v>
      </c>
      <c r="K1512" s="235">
        <f t="shared" si="209"/>
        <v>0</v>
      </c>
      <c r="L1512" s="16">
        <f t="shared" si="210"/>
        <v>0</v>
      </c>
      <c r="M1512" s="16">
        <f t="shared" si="211"/>
        <v>0</v>
      </c>
      <c r="N1512" s="236" t="str">
        <f t="shared" si="212"/>
        <v>0</v>
      </c>
      <c r="O1512" s="16">
        <f>'RAW MONTHLY'!K1512</f>
        <v>0</v>
      </c>
      <c r="P1512" s="16" t="str">
        <f t="shared" si="213"/>
        <v>1</v>
      </c>
      <c r="Q1512" s="241">
        <f>'RAW MONTHLY'!L1512</f>
        <v>0</v>
      </c>
      <c r="R1512" s="37"/>
      <c r="S1512" s="242">
        <f t="shared" si="214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7"/>
        <v/>
      </c>
      <c r="D1513" s="5">
        <f>'RAW MONTHLY'!E1513</f>
        <v>0</v>
      </c>
      <c r="E1513" s="5" t="b">
        <f t="shared" si="215"/>
        <v>0</v>
      </c>
      <c r="F1513" s="37"/>
      <c r="G1513" s="37"/>
      <c r="H1513" s="17">
        <f t="shared" si="208"/>
        <v>0</v>
      </c>
      <c r="I1513" s="7">
        <f>'RAW MONTHLY'!H1513</f>
        <v>0</v>
      </c>
      <c r="J1513" s="8">
        <f>'RAW MONTHLY'!I1513</f>
        <v>0</v>
      </c>
      <c r="K1513" s="235">
        <f t="shared" si="209"/>
        <v>0</v>
      </c>
      <c r="L1513" s="16">
        <f t="shared" si="210"/>
        <v>0</v>
      </c>
      <c r="M1513" s="16">
        <f t="shared" si="211"/>
        <v>0</v>
      </c>
      <c r="N1513" s="236" t="str">
        <f t="shared" si="212"/>
        <v>0</v>
      </c>
      <c r="O1513" s="16">
        <f>'RAW MONTHLY'!K1513</f>
        <v>0</v>
      </c>
      <c r="P1513" s="16" t="str">
        <f t="shared" si="213"/>
        <v>1</v>
      </c>
      <c r="Q1513" s="241">
        <f>'RAW MONTHLY'!L1513</f>
        <v>0</v>
      </c>
      <c r="R1513" s="37"/>
      <c r="S1513" s="242">
        <f t="shared" si="214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7"/>
        <v/>
      </c>
      <c r="D1514" s="5">
        <f>'RAW MONTHLY'!E1514</f>
        <v>0</v>
      </c>
      <c r="E1514" s="5" t="b">
        <f t="shared" si="215"/>
        <v>0</v>
      </c>
      <c r="F1514" s="37"/>
      <c r="G1514" s="37"/>
      <c r="H1514" s="17">
        <f t="shared" si="208"/>
        <v>0</v>
      </c>
      <c r="I1514" s="7">
        <f>'RAW MONTHLY'!H1514</f>
        <v>0</v>
      </c>
      <c r="J1514" s="8">
        <f>'RAW MONTHLY'!I1514</f>
        <v>0</v>
      </c>
      <c r="K1514" s="235">
        <f t="shared" si="209"/>
        <v>0</v>
      </c>
      <c r="L1514" s="16">
        <f t="shared" si="210"/>
        <v>0</v>
      </c>
      <c r="M1514" s="16">
        <f t="shared" si="211"/>
        <v>0</v>
      </c>
      <c r="N1514" s="236" t="str">
        <f t="shared" si="212"/>
        <v>0</v>
      </c>
      <c r="O1514" s="16">
        <f>'RAW MONTHLY'!K1514</f>
        <v>0</v>
      </c>
      <c r="P1514" s="16" t="str">
        <f t="shared" si="213"/>
        <v>1</v>
      </c>
      <c r="Q1514" s="241">
        <f>'RAW MONTHLY'!L1514</f>
        <v>0</v>
      </c>
      <c r="R1514" s="37"/>
      <c r="S1514" s="242">
        <f t="shared" si="214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7"/>
        <v/>
      </c>
      <c r="D1515" s="5">
        <f>'RAW MONTHLY'!E1515</f>
        <v>0</v>
      </c>
      <c r="E1515" s="5" t="b">
        <f t="shared" si="215"/>
        <v>0</v>
      </c>
      <c r="F1515" s="37"/>
      <c r="G1515" s="37"/>
      <c r="H1515" s="17">
        <f t="shared" si="208"/>
        <v>0</v>
      </c>
      <c r="I1515" s="7">
        <f>'RAW MONTHLY'!H1515</f>
        <v>0</v>
      </c>
      <c r="J1515" s="8">
        <f>'RAW MONTHLY'!I1515</f>
        <v>0</v>
      </c>
      <c r="K1515" s="235">
        <f t="shared" si="209"/>
        <v>0</v>
      </c>
      <c r="L1515" s="16">
        <f t="shared" si="210"/>
        <v>0</v>
      </c>
      <c r="M1515" s="16">
        <f t="shared" si="211"/>
        <v>0</v>
      </c>
      <c r="N1515" s="236" t="str">
        <f t="shared" si="212"/>
        <v>0</v>
      </c>
      <c r="O1515" s="16">
        <f>'RAW MONTHLY'!K1515</f>
        <v>0</v>
      </c>
      <c r="P1515" s="16" t="str">
        <f t="shared" si="213"/>
        <v>1</v>
      </c>
      <c r="Q1515" s="241">
        <f>'RAW MONTHLY'!L1515</f>
        <v>0</v>
      </c>
      <c r="R1515" s="37"/>
      <c r="S1515" s="242">
        <f t="shared" si="214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7"/>
        <v/>
      </c>
      <c r="D1516" s="5">
        <f>'RAW MONTHLY'!E1516</f>
        <v>0</v>
      </c>
      <c r="E1516" s="5" t="b">
        <f t="shared" si="215"/>
        <v>0</v>
      </c>
      <c r="F1516" s="37"/>
      <c r="G1516" s="37"/>
      <c r="H1516" s="17">
        <f t="shared" si="208"/>
        <v>0</v>
      </c>
      <c r="I1516" s="7">
        <f>'RAW MONTHLY'!H1516</f>
        <v>0</v>
      </c>
      <c r="J1516" s="8">
        <f>'RAW MONTHLY'!I1516</f>
        <v>0</v>
      </c>
      <c r="K1516" s="235">
        <f t="shared" si="209"/>
        <v>0</v>
      </c>
      <c r="L1516" s="16">
        <f t="shared" si="210"/>
        <v>0</v>
      </c>
      <c r="M1516" s="16">
        <f t="shared" si="211"/>
        <v>0</v>
      </c>
      <c r="N1516" s="236" t="str">
        <f t="shared" si="212"/>
        <v>0</v>
      </c>
      <c r="O1516" s="16">
        <f>'RAW MONTHLY'!K1516</f>
        <v>0</v>
      </c>
      <c r="P1516" s="16" t="str">
        <f t="shared" si="213"/>
        <v>1</v>
      </c>
      <c r="Q1516" s="241">
        <f>'RAW MONTHLY'!L1516</f>
        <v>0</v>
      </c>
      <c r="R1516" s="37"/>
      <c r="S1516" s="242">
        <f t="shared" si="214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7"/>
        <v/>
      </c>
      <c r="D1517" s="5">
        <f>'RAW MONTHLY'!E1517</f>
        <v>0</v>
      </c>
      <c r="E1517" s="5" t="b">
        <f t="shared" si="215"/>
        <v>0</v>
      </c>
      <c r="F1517" s="37"/>
      <c r="G1517" s="37"/>
      <c r="H1517" s="17">
        <f t="shared" si="208"/>
        <v>0</v>
      </c>
      <c r="I1517" s="7">
        <f>'RAW MONTHLY'!H1517</f>
        <v>0</v>
      </c>
      <c r="J1517" s="8">
        <f>'RAW MONTHLY'!I1517</f>
        <v>0</v>
      </c>
      <c r="K1517" s="235">
        <f t="shared" si="209"/>
        <v>0</v>
      </c>
      <c r="L1517" s="16">
        <f t="shared" si="210"/>
        <v>0</v>
      </c>
      <c r="M1517" s="16">
        <f t="shared" si="211"/>
        <v>0</v>
      </c>
      <c r="N1517" s="236" t="str">
        <f t="shared" si="212"/>
        <v>0</v>
      </c>
      <c r="O1517" s="16">
        <f>'RAW MONTHLY'!K1517</f>
        <v>0</v>
      </c>
      <c r="P1517" s="16" t="str">
        <f t="shared" si="213"/>
        <v>1</v>
      </c>
      <c r="Q1517" s="241">
        <f>'RAW MONTHLY'!L1517</f>
        <v>0</v>
      </c>
      <c r="R1517" s="37"/>
      <c r="S1517" s="242">
        <f t="shared" si="214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7"/>
        <v/>
      </c>
      <c r="D1518" s="5">
        <f>'RAW MONTHLY'!E1518</f>
        <v>0</v>
      </c>
      <c r="E1518" s="5" t="b">
        <f t="shared" si="215"/>
        <v>0</v>
      </c>
      <c r="F1518" s="37"/>
      <c r="G1518" s="37"/>
      <c r="H1518" s="17">
        <f t="shared" si="208"/>
        <v>0</v>
      </c>
      <c r="I1518" s="7">
        <f>'RAW MONTHLY'!H1518</f>
        <v>0</v>
      </c>
      <c r="J1518" s="8">
        <f>'RAW MONTHLY'!I1518</f>
        <v>0</v>
      </c>
      <c r="K1518" s="235">
        <f t="shared" si="209"/>
        <v>0</v>
      </c>
      <c r="L1518" s="16">
        <f t="shared" si="210"/>
        <v>0</v>
      </c>
      <c r="M1518" s="16">
        <f t="shared" si="211"/>
        <v>0</v>
      </c>
      <c r="N1518" s="236" t="str">
        <f t="shared" si="212"/>
        <v>0</v>
      </c>
      <c r="O1518" s="16">
        <f>'RAW MONTHLY'!K1518</f>
        <v>0</v>
      </c>
      <c r="P1518" s="16" t="str">
        <f t="shared" si="213"/>
        <v>1</v>
      </c>
      <c r="Q1518" s="241">
        <f>'RAW MONTHLY'!L1518</f>
        <v>0</v>
      </c>
      <c r="R1518" s="37"/>
      <c r="S1518" s="242">
        <f t="shared" si="214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7"/>
        <v/>
      </c>
      <c r="D1519" s="5">
        <f>'RAW MONTHLY'!E1519</f>
        <v>0</v>
      </c>
      <c r="E1519" s="5" t="b">
        <f t="shared" si="215"/>
        <v>0</v>
      </c>
      <c r="F1519" s="37"/>
      <c r="G1519" s="37"/>
      <c r="H1519" s="17">
        <f t="shared" si="208"/>
        <v>0</v>
      </c>
      <c r="I1519" s="7">
        <f>'RAW MONTHLY'!H1519</f>
        <v>0</v>
      </c>
      <c r="J1519" s="8">
        <f>'RAW MONTHLY'!I1519</f>
        <v>0</v>
      </c>
      <c r="K1519" s="235">
        <f t="shared" si="209"/>
        <v>0</v>
      </c>
      <c r="L1519" s="16">
        <f t="shared" si="210"/>
        <v>0</v>
      </c>
      <c r="M1519" s="16">
        <f t="shared" si="211"/>
        <v>0</v>
      </c>
      <c r="N1519" s="236" t="str">
        <f t="shared" si="212"/>
        <v>0</v>
      </c>
      <c r="O1519" s="16">
        <f>'RAW MONTHLY'!K1519</f>
        <v>0</v>
      </c>
      <c r="P1519" s="16" t="str">
        <f t="shared" si="213"/>
        <v>1</v>
      </c>
      <c r="Q1519" s="241">
        <f>'RAW MONTHLY'!L1519</f>
        <v>0</v>
      </c>
      <c r="R1519" s="37"/>
      <c r="S1519" s="242">
        <f t="shared" si="214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7"/>
        <v/>
      </c>
      <c r="D1520" s="5">
        <f>'RAW MONTHLY'!E1520</f>
        <v>0</v>
      </c>
      <c r="E1520" s="5" t="b">
        <f t="shared" si="215"/>
        <v>0</v>
      </c>
      <c r="F1520" s="37"/>
      <c r="G1520" s="37"/>
      <c r="H1520" s="17">
        <f t="shared" si="208"/>
        <v>0</v>
      </c>
      <c r="I1520" s="7">
        <f>'RAW MONTHLY'!H1520</f>
        <v>0</v>
      </c>
      <c r="J1520" s="8">
        <f>'RAW MONTHLY'!I1520</f>
        <v>0</v>
      </c>
      <c r="K1520" s="235">
        <f t="shared" si="209"/>
        <v>0</v>
      </c>
      <c r="L1520" s="16">
        <f t="shared" si="210"/>
        <v>0</v>
      </c>
      <c r="M1520" s="16">
        <f t="shared" si="211"/>
        <v>0</v>
      </c>
      <c r="N1520" s="236" t="str">
        <f t="shared" si="212"/>
        <v>0</v>
      </c>
      <c r="O1520" s="16">
        <f>'RAW MONTHLY'!K1520</f>
        <v>0</v>
      </c>
      <c r="P1520" s="16" t="str">
        <f t="shared" si="213"/>
        <v>1</v>
      </c>
      <c r="Q1520" s="241">
        <f>'RAW MONTHLY'!L1520</f>
        <v>0</v>
      </c>
      <c r="R1520" s="37"/>
      <c r="S1520" s="242">
        <f t="shared" si="214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7"/>
        <v/>
      </c>
      <c r="D1521" s="5">
        <f>'RAW MONTHLY'!E1521</f>
        <v>0</v>
      </c>
      <c r="E1521" s="5" t="b">
        <f t="shared" si="215"/>
        <v>0</v>
      </c>
      <c r="F1521" s="37"/>
      <c r="G1521" s="37"/>
      <c r="H1521" s="17">
        <f t="shared" si="208"/>
        <v>0</v>
      </c>
      <c r="I1521" s="7">
        <f>'RAW MONTHLY'!H1521</f>
        <v>0</v>
      </c>
      <c r="J1521" s="8">
        <f>'RAW MONTHLY'!I1521</f>
        <v>0</v>
      </c>
      <c r="K1521" s="235">
        <f t="shared" si="209"/>
        <v>0</v>
      </c>
      <c r="L1521" s="16">
        <f t="shared" si="210"/>
        <v>0</v>
      </c>
      <c r="M1521" s="16">
        <f t="shared" si="211"/>
        <v>0</v>
      </c>
      <c r="N1521" s="236" t="str">
        <f t="shared" si="212"/>
        <v>0</v>
      </c>
      <c r="O1521" s="16">
        <f>'RAW MONTHLY'!K1521</f>
        <v>0</v>
      </c>
      <c r="P1521" s="16" t="str">
        <f t="shared" si="213"/>
        <v>1</v>
      </c>
      <c r="Q1521" s="241">
        <f>'RAW MONTHLY'!L1521</f>
        <v>0</v>
      </c>
      <c r="R1521" s="37"/>
      <c r="S1521" s="242">
        <f t="shared" si="214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7"/>
        <v/>
      </c>
      <c r="D1522" s="5">
        <f>'RAW MONTHLY'!E1522</f>
        <v>0</v>
      </c>
      <c r="E1522" s="5" t="b">
        <f t="shared" si="215"/>
        <v>0</v>
      </c>
      <c r="F1522" s="37"/>
      <c r="G1522" s="37"/>
      <c r="H1522" s="17">
        <f t="shared" si="208"/>
        <v>0</v>
      </c>
      <c r="I1522" s="7">
        <f>'RAW MONTHLY'!H1522</f>
        <v>0</v>
      </c>
      <c r="J1522" s="8">
        <f>'RAW MONTHLY'!I1522</f>
        <v>0</v>
      </c>
      <c r="K1522" s="235">
        <f t="shared" si="209"/>
        <v>0</v>
      </c>
      <c r="L1522" s="16">
        <f t="shared" si="210"/>
        <v>0</v>
      </c>
      <c r="M1522" s="16">
        <f t="shared" si="211"/>
        <v>0</v>
      </c>
      <c r="N1522" s="236" t="str">
        <f t="shared" si="212"/>
        <v>0</v>
      </c>
      <c r="O1522" s="16">
        <f>'RAW MONTHLY'!K1522</f>
        <v>0</v>
      </c>
      <c r="P1522" s="16" t="str">
        <f t="shared" si="213"/>
        <v>1</v>
      </c>
      <c r="Q1522" s="241">
        <f>'RAW MONTHLY'!L1522</f>
        <v>0</v>
      </c>
      <c r="R1522" s="37"/>
      <c r="S1522" s="242">
        <f t="shared" si="214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7"/>
        <v/>
      </c>
      <c r="D1523" s="5">
        <f>'RAW MONTHLY'!E1523</f>
        <v>0</v>
      </c>
      <c r="E1523" s="5" t="b">
        <f t="shared" si="215"/>
        <v>0</v>
      </c>
      <c r="F1523" s="37"/>
      <c r="G1523" s="37"/>
      <c r="H1523" s="17">
        <f t="shared" si="208"/>
        <v>0</v>
      </c>
      <c r="I1523" s="7">
        <f>'RAW MONTHLY'!H1523</f>
        <v>0</v>
      </c>
      <c r="J1523" s="8">
        <f>'RAW MONTHLY'!I1523</f>
        <v>0</v>
      </c>
      <c r="K1523" s="235">
        <f t="shared" si="209"/>
        <v>0</v>
      </c>
      <c r="L1523" s="16">
        <f t="shared" si="210"/>
        <v>0</v>
      </c>
      <c r="M1523" s="16">
        <f t="shared" si="211"/>
        <v>0</v>
      </c>
      <c r="N1523" s="236" t="str">
        <f t="shared" si="212"/>
        <v>0</v>
      </c>
      <c r="O1523" s="16">
        <f>'RAW MONTHLY'!K1523</f>
        <v>0</v>
      </c>
      <c r="P1523" s="16" t="str">
        <f t="shared" si="213"/>
        <v>1</v>
      </c>
      <c r="Q1523" s="241">
        <f>'RAW MONTHLY'!L1523</f>
        <v>0</v>
      </c>
      <c r="R1523" s="37"/>
      <c r="S1523" s="242">
        <f t="shared" si="214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7"/>
        <v/>
      </c>
      <c r="D1524" s="5">
        <f>'RAW MONTHLY'!E1524</f>
        <v>0</v>
      </c>
      <c r="E1524" s="5" t="b">
        <f t="shared" si="215"/>
        <v>0</v>
      </c>
      <c r="F1524" s="37"/>
      <c r="G1524" s="37"/>
      <c r="H1524" s="17">
        <f t="shared" si="208"/>
        <v>0</v>
      </c>
      <c r="I1524" s="7">
        <f>'RAW MONTHLY'!H1524</f>
        <v>0</v>
      </c>
      <c r="J1524" s="8">
        <f>'RAW MONTHLY'!I1524</f>
        <v>0</v>
      </c>
      <c r="K1524" s="235">
        <f t="shared" si="209"/>
        <v>0</v>
      </c>
      <c r="L1524" s="16">
        <f t="shared" si="210"/>
        <v>0</v>
      </c>
      <c r="M1524" s="16">
        <f t="shared" si="211"/>
        <v>0</v>
      </c>
      <c r="N1524" s="236" t="str">
        <f t="shared" si="212"/>
        <v>0</v>
      </c>
      <c r="O1524" s="16">
        <f>'RAW MONTHLY'!K1524</f>
        <v>0</v>
      </c>
      <c r="P1524" s="16" t="str">
        <f t="shared" si="213"/>
        <v>1</v>
      </c>
      <c r="Q1524" s="241">
        <f>'RAW MONTHLY'!L1524</f>
        <v>0</v>
      </c>
      <c r="R1524" s="37"/>
      <c r="S1524" s="242">
        <f t="shared" si="214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7"/>
        <v/>
      </c>
      <c r="D1525" s="5">
        <f>'RAW MONTHLY'!E1525</f>
        <v>0</v>
      </c>
      <c r="E1525" s="5" t="b">
        <f t="shared" si="215"/>
        <v>0</v>
      </c>
      <c r="F1525" s="37"/>
      <c r="G1525" s="37"/>
      <c r="H1525" s="17">
        <f t="shared" si="208"/>
        <v>0</v>
      </c>
      <c r="I1525" s="7">
        <f>'RAW MONTHLY'!H1525</f>
        <v>0</v>
      </c>
      <c r="J1525" s="8">
        <f>'RAW MONTHLY'!I1525</f>
        <v>0</v>
      </c>
      <c r="K1525" s="235">
        <f t="shared" si="209"/>
        <v>0</v>
      </c>
      <c r="L1525" s="16">
        <f t="shared" si="210"/>
        <v>0</v>
      </c>
      <c r="M1525" s="16">
        <f t="shared" si="211"/>
        <v>0</v>
      </c>
      <c r="N1525" s="236" t="str">
        <f t="shared" si="212"/>
        <v>0</v>
      </c>
      <c r="O1525" s="16">
        <f>'RAW MONTHLY'!K1525</f>
        <v>0</v>
      </c>
      <c r="P1525" s="16" t="str">
        <f t="shared" si="213"/>
        <v>1</v>
      </c>
      <c r="Q1525" s="241">
        <f>'RAW MONTHLY'!L1525</f>
        <v>0</v>
      </c>
      <c r="R1525" s="37"/>
      <c r="S1525" s="242">
        <f t="shared" si="214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7"/>
        <v/>
      </c>
      <c r="D1526" s="5">
        <f>'RAW MONTHLY'!E1526</f>
        <v>0</v>
      </c>
      <c r="E1526" s="5" t="b">
        <f t="shared" si="215"/>
        <v>0</v>
      </c>
      <c r="F1526" s="37"/>
      <c r="G1526" s="37"/>
      <c r="H1526" s="17">
        <f t="shared" si="208"/>
        <v>0</v>
      </c>
      <c r="I1526" s="7">
        <f>'RAW MONTHLY'!H1526</f>
        <v>0</v>
      </c>
      <c r="J1526" s="8">
        <f>'RAW MONTHLY'!I1526</f>
        <v>0</v>
      </c>
      <c r="K1526" s="235">
        <f t="shared" si="209"/>
        <v>0</v>
      </c>
      <c r="L1526" s="16">
        <f t="shared" si="210"/>
        <v>0</v>
      </c>
      <c r="M1526" s="16">
        <f t="shared" si="211"/>
        <v>0</v>
      </c>
      <c r="N1526" s="236" t="str">
        <f t="shared" si="212"/>
        <v>0</v>
      </c>
      <c r="O1526" s="16">
        <f>'RAW MONTHLY'!K1526</f>
        <v>0</v>
      </c>
      <c r="P1526" s="16" t="str">
        <f t="shared" si="213"/>
        <v>1</v>
      </c>
      <c r="Q1526" s="241">
        <f>'RAW MONTHLY'!L1526</f>
        <v>0</v>
      </c>
      <c r="R1526" s="37"/>
      <c r="S1526" s="242">
        <f t="shared" si="214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7"/>
        <v/>
      </c>
      <c r="D1527" s="5">
        <f>'RAW MONTHLY'!E1527</f>
        <v>0</v>
      </c>
      <c r="E1527" s="5" t="b">
        <f t="shared" si="215"/>
        <v>0</v>
      </c>
      <c r="F1527" s="37"/>
      <c r="G1527" s="37"/>
      <c r="H1527" s="17">
        <f t="shared" si="208"/>
        <v>0</v>
      </c>
      <c r="I1527" s="7">
        <f>'RAW MONTHLY'!H1527</f>
        <v>0</v>
      </c>
      <c r="J1527" s="8">
        <f>'RAW MONTHLY'!I1527</f>
        <v>0</v>
      </c>
      <c r="K1527" s="235">
        <f t="shared" si="209"/>
        <v>0</v>
      </c>
      <c r="L1527" s="16">
        <f t="shared" si="210"/>
        <v>0</v>
      </c>
      <c r="M1527" s="16">
        <f t="shared" si="211"/>
        <v>0</v>
      </c>
      <c r="N1527" s="236" t="str">
        <f t="shared" si="212"/>
        <v>0</v>
      </c>
      <c r="O1527" s="16">
        <f>'RAW MONTHLY'!K1527</f>
        <v>0</v>
      </c>
      <c r="P1527" s="16" t="str">
        <f t="shared" si="213"/>
        <v>1</v>
      </c>
      <c r="Q1527" s="241">
        <f>'RAW MONTHLY'!L1527</f>
        <v>0</v>
      </c>
      <c r="R1527" s="37"/>
      <c r="S1527" s="242">
        <f t="shared" si="214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7"/>
        <v/>
      </c>
      <c r="D1528" s="5">
        <f>'RAW MONTHLY'!E1528</f>
        <v>0</v>
      </c>
      <c r="E1528" s="5" t="b">
        <f t="shared" si="215"/>
        <v>0</v>
      </c>
      <c r="F1528" s="37"/>
      <c r="G1528" s="37"/>
      <c r="H1528" s="17">
        <f t="shared" si="208"/>
        <v>0</v>
      </c>
      <c r="I1528" s="7">
        <f>'RAW MONTHLY'!H1528</f>
        <v>0</v>
      </c>
      <c r="J1528" s="8">
        <f>'RAW MONTHLY'!I1528</f>
        <v>0</v>
      </c>
      <c r="K1528" s="235">
        <f t="shared" si="209"/>
        <v>0</v>
      </c>
      <c r="L1528" s="16">
        <f t="shared" si="210"/>
        <v>0</v>
      </c>
      <c r="M1528" s="16">
        <f t="shared" si="211"/>
        <v>0</v>
      </c>
      <c r="N1528" s="236" t="str">
        <f t="shared" si="212"/>
        <v>0</v>
      </c>
      <c r="O1528" s="16">
        <f>'RAW MONTHLY'!K1528</f>
        <v>0</v>
      </c>
      <c r="P1528" s="16" t="str">
        <f t="shared" si="213"/>
        <v>1</v>
      </c>
      <c r="Q1528" s="241">
        <f>'RAW MONTHLY'!L1528</f>
        <v>0</v>
      </c>
      <c r="R1528" s="37"/>
      <c r="S1528" s="242">
        <f t="shared" si="214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7"/>
        <v/>
      </c>
      <c r="D1529" s="5">
        <f>'RAW MONTHLY'!E1529</f>
        <v>0</v>
      </c>
      <c r="E1529" s="5" t="b">
        <f t="shared" si="215"/>
        <v>0</v>
      </c>
      <c r="F1529" s="37"/>
      <c r="G1529" s="37"/>
      <c r="H1529" s="17">
        <f t="shared" si="208"/>
        <v>0</v>
      </c>
      <c r="I1529" s="7">
        <f>'RAW MONTHLY'!H1529</f>
        <v>0</v>
      </c>
      <c r="J1529" s="8">
        <f>'RAW MONTHLY'!I1529</f>
        <v>0</v>
      </c>
      <c r="K1529" s="235">
        <f t="shared" si="209"/>
        <v>0</v>
      </c>
      <c r="L1529" s="16">
        <f t="shared" si="210"/>
        <v>0</v>
      </c>
      <c r="M1529" s="16">
        <f t="shared" si="211"/>
        <v>0</v>
      </c>
      <c r="N1529" s="236" t="str">
        <f t="shared" si="212"/>
        <v>0</v>
      </c>
      <c r="O1529" s="16">
        <f>'RAW MONTHLY'!K1529</f>
        <v>0</v>
      </c>
      <c r="P1529" s="16" t="str">
        <f t="shared" si="213"/>
        <v>1</v>
      </c>
      <c r="Q1529" s="241">
        <f>'RAW MONTHLY'!L1529</f>
        <v>0</v>
      </c>
      <c r="R1529" s="37"/>
      <c r="S1529" s="242">
        <f t="shared" si="214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7"/>
        <v/>
      </c>
      <c r="D1530" s="5">
        <f>'RAW MONTHLY'!E1530</f>
        <v>0</v>
      </c>
      <c r="E1530" s="5" t="b">
        <f t="shared" si="215"/>
        <v>0</v>
      </c>
      <c r="F1530" s="37"/>
      <c r="G1530" s="37"/>
      <c r="H1530" s="17">
        <f t="shared" si="208"/>
        <v>0</v>
      </c>
      <c r="I1530" s="7">
        <f>'RAW MONTHLY'!H1530</f>
        <v>0</v>
      </c>
      <c r="J1530" s="8">
        <f>'RAW MONTHLY'!I1530</f>
        <v>0</v>
      </c>
      <c r="K1530" s="235">
        <f t="shared" si="209"/>
        <v>0</v>
      </c>
      <c r="L1530" s="16">
        <f t="shared" si="210"/>
        <v>0</v>
      </c>
      <c r="M1530" s="16">
        <f t="shared" si="211"/>
        <v>0</v>
      </c>
      <c r="N1530" s="236" t="str">
        <f t="shared" si="212"/>
        <v>0</v>
      </c>
      <c r="O1530" s="16">
        <f>'RAW MONTHLY'!K1530</f>
        <v>0</v>
      </c>
      <c r="P1530" s="16" t="str">
        <f t="shared" si="213"/>
        <v>1</v>
      </c>
      <c r="Q1530" s="241">
        <f>'RAW MONTHLY'!L1530</f>
        <v>0</v>
      </c>
      <c r="R1530" s="37"/>
      <c r="S1530" s="242">
        <f t="shared" si="214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7"/>
        <v/>
      </c>
      <c r="D1531" s="5">
        <f>'RAW MONTHLY'!E1531</f>
        <v>0</v>
      </c>
      <c r="E1531" s="5" t="b">
        <f t="shared" si="215"/>
        <v>0</v>
      </c>
      <c r="F1531" s="37"/>
      <c r="G1531" s="37"/>
      <c r="H1531" s="17">
        <f t="shared" si="208"/>
        <v>0</v>
      </c>
      <c r="I1531" s="7">
        <f>'RAW MONTHLY'!H1531</f>
        <v>0</v>
      </c>
      <c r="J1531" s="8">
        <f>'RAW MONTHLY'!I1531</f>
        <v>0</v>
      </c>
      <c r="K1531" s="235">
        <f t="shared" si="209"/>
        <v>0</v>
      </c>
      <c r="L1531" s="16">
        <f t="shared" si="210"/>
        <v>0</v>
      </c>
      <c r="M1531" s="16">
        <f t="shared" si="211"/>
        <v>0</v>
      </c>
      <c r="N1531" s="236" t="str">
        <f t="shared" si="212"/>
        <v>0</v>
      </c>
      <c r="O1531" s="16">
        <f>'RAW MONTHLY'!K1531</f>
        <v>0</v>
      </c>
      <c r="P1531" s="16" t="str">
        <f t="shared" si="213"/>
        <v>1</v>
      </c>
      <c r="Q1531" s="241">
        <f>'RAW MONTHLY'!L1531</f>
        <v>0</v>
      </c>
      <c r="R1531" s="37"/>
      <c r="S1531" s="242">
        <f t="shared" si="214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7"/>
        <v/>
      </c>
      <c r="D1532" s="5">
        <f>'RAW MONTHLY'!E1532</f>
        <v>0</v>
      </c>
      <c r="E1532" s="5" t="b">
        <f t="shared" si="215"/>
        <v>0</v>
      </c>
      <c r="F1532" s="37"/>
      <c r="G1532" s="37"/>
      <c r="H1532" s="17">
        <f t="shared" si="208"/>
        <v>0</v>
      </c>
      <c r="I1532" s="7">
        <f>'RAW MONTHLY'!H1532</f>
        <v>0</v>
      </c>
      <c r="J1532" s="8">
        <f>'RAW MONTHLY'!I1532</f>
        <v>0</v>
      </c>
      <c r="K1532" s="235">
        <f t="shared" si="209"/>
        <v>0</v>
      </c>
      <c r="L1532" s="16">
        <f t="shared" si="210"/>
        <v>0</v>
      </c>
      <c r="M1532" s="16">
        <f t="shared" si="211"/>
        <v>0</v>
      </c>
      <c r="N1532" s="236" t="str">
        <f t="shared" si="212"/>
        <v>0</v>
      </c>
      <c r="O1532" s="16">
        <f>'RAW MONTHLY'!K1532</f>
        <v>0</v>
      </c>
      <c r="P1532" s="16" t="str">
        <f t="shared" si="213"/>
        <v>1</v>
      </c>
      <c r="Q1532" s="241">
        <f>'RAW MONTHLY'!L1532</f>
        <v>0</v>
      </c>
      <c r="R1532" s="37"/>
      <c r="S1532" s="242">
        <f t="shared" si="214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7"/>
        <v/>
      </c>
      <c r="D1533" s="5">
        <f>'RAW MONTHLY'!E1533</f>
        <v>0</v>
      </c>
      <c r="E1533" s="5" t="b">
        <f t="shared" si="215"/>
        <v>0</v>
      </c>
      <c r="F1533" s="37"/>
      <c r="G1533" s="37"/>
      <c r="H1533" s="17">
        <f t="shared" si="208"/>
        <v>0</v>
      </c>
      <c r="I1533" s="7">
        <f>'RAW MONTHLY'!H1533</f>
        <v>0</v>
      </c>
      <c r="J1533" s="8">
        <f>'RAW MONTHLY'!I1533</f>
        <v>0</v>
      </c>
      <c r="K1533" s="235">
        <f t="shared" si="209"/>
        <v>0</v>
      </c>
      <c r="L1533" s="16">
        <f t="shared" si="210"/>
        <v>0</v>
      </c>
      <c r="M1533" s="16">
        <f t="shared" si="211"/>
        <v>0</v>
      </c>
      <c r="N1533" s="236" t="str">
        <f t="shared" si="212"/>
        <v>0</v>
      </c>
      <c r="O1533" s="16">
        <f>'RAW MONTHLY'!K1533</f>
        <v>0</v>
      </c>
      <c r="P1533" s="16" t="str">
        <f t="shared" si="213"/>
        <v>1</v>
      </c>
      <c r="Q1533" s="241">
        <f>'RAW MONTHLY'!L1533</f>
        <v>0</v>
      </c>
      <c r="R1533" s="37"/>
      <c r="S1533" s="242">
        <f t="shared" si="214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7"/>
        <v/>
      </c>
      <c r="D1534" s="5">
        <f>'RAW MONTHLY'!E1534</f>
        <v>0</v>
      </c>
      <c r="E1534" s="5" t="b">
        <f t="shared" si="215"/>
        <v>0</v>
      </c>
      <c r="F1534" s="37"/>
      <c r="G1534" s="37"/>
      <c r="H1534" s="17">
        <f t="shared" si="208"/>
        <v>0</v>
      </c>
      <c r="I1534" s="7">
        <f>'RAW MONTHLY'!H1534</f>
        <v>0</v>
      </c>
      <c r="J1534" s="8">
        <f>'RAW MONTHLY'!I1534</f>
        <v>0</v>
      </c>
      <c r="K1534" s="235">
        <f t="shared" si="209"/>
        <v>0</v>
      </c>
      <c r="L1534" s="16">
        <f t="shared" si="210"/>
        <v>0</v>
      </c>
      <c r="M1534" s="16">
        <f t="shared" si="211"/>
        <v>0</v>
      </c>
      <c r="N1534" s="236" t="str">
        <f t="shared" si="212"/>
        <v>0</v>
      </c>
      <c r="O1534" s="16">
        <f>'RAW MONTHLY'!K1534</f>
        <v>0</v>
      </c>
      <c r="P1534" s="16" t="str">
        <f t="shared" si="213"/>
        <v>1</v>
      </c>
      <c r="Q1534" s="241">
        <f>'RAW MONTHLY'!L1534</f>
        <v>0</v>
      </c>
      <c r="R1534" s="37"/>
      <c r="S1534" s="242">
        <f t="shared" si="214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7"/>
        <v/>
      </c>
      <c r="D1535" s="5">
        <f>'RAW MONTHLY'!E1535</f>
        <v>0</v>
      </c>
      <c r="E1535" s="5" t="b">
        <f t="shared" si="215"/>
        <v>0</v>
      </c>
      <c r="F1535" s="37"/>
      <c r="G1535" s="37"/>
      <c r="H1535" s="17">
        <f t="shared" si="208"/>
        <v>0</v>
      </c>
      <c r="I1535" s="7">
        <f>'RAW MONTHLY'!H1535</f>
        <v>0</v>
      </c>
      <c r="J1535" s="8">
        <f>'RAW MONTHLY'!I1535</f>
        <v>0</v>
      </c>
      <c r="K1535" s="235">
        <f t="shared" si="209"/>
        <v>0</v>
      </c>
      <c r="L1535" s="16">
        <f t="shared" si="210"/>
        <v>0</v>
      </c>
      <c r="M1535" s="16">
        <f t="shared" si="211"/>
        <v>0</v>
      </c>
      <c r="N1535" s="236" t="str">
        <f t="shared" si="212"/>
        <v>0</v>
      </c>
      <c r="O1535" s="16">
        <f>'RAW MONTHLY'!K1535</f>
        <v>0</v>
      </c>
      <c r="P1535" s="16" t="str">
        <f t="shared" si="213"/>
        <v>1</v>
      </c>
      <c r="Q1535" s="241">
        <f>'RAW MONTHLY'!L1535</f>
        <v>0</v>
      </c>
      <c r="R1535" s="37"/>
      <c r="S1535" s="242">
        <f t="shared" si="214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7"/>
        <v/>
      </c>
      <c r="D1536" s="5">
        <f>'RAW MONTHLY'!E1536</f>
        <v>0</v>
      </c>
      <c r="E1536" s="5" t="b">
        <f t="shared" si="215"/>
        <v>0</v>
      </c>
      <c r="F1536" s="37"/>
      <c r="G1536" s="37"/>
      <c r="H1536" s="17">
        <f t="shared" si="208"/>
        <v>0</v>
      </c>
      <c r="I1536" s="7">
        <f>'RAW MONTHLY'!H1536</f>
        <v>0</v>
      </c>
      <c r="J1536" s="8">
        <f>'RAW MONTHLY'!I1536</f>
        <v>0</v>
      </c>
      <c r="K1536" s="235">
        <f t="shared" si="209"/>
        <v>0</v>
      </c>
      <c r="L1536" s="16">
        <f t="shared" si="210"/>
        <v>0</v>
      </c>
      <c r="M1536" s="16">
        <f t="shared" si="211"/>
        <v>0</v>
      </c>
      <c r="N1536" s="236" t="str">
        <f t="shared" si="212"/>
        <v>0</v>
      </c>
      <c r="O1536" s="16">
        <f>'RAW MONTHLY'!K1536</f>
        <v>0</v>
      </c>
      <c r="P1536" s="16" t="str">
        <f t="shared" si="213"/>
        <v>1</v>
      </c>
      <c r="Q1536" s="241">
        <f>'RAW MONTHLY'!L1536</f>
        <v>0</v>
      </c>
      <c r="R1536" s="37"/>
      <c r="S1536" s="242">
        <f t="shared" si="214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7"/>
        <v/>
      </c>
      <c r="D1537" s="5">
        <f>'RAW MONTHLY'!E1537</f>
        <v>0</v>
      </c>
      <c r="E1537" s="5" t="b">
        <f t="shared" si="215"/>
        <v>0</v>
      </c>
      <c r="F1537" s="37"/>
      <c r="G1537" s="37"/>
      <c r="H1537" s="17">
        <f t="shared" si="208"/>
        <v>0</v>
      </c>
      <c r="I1537" s="7">
        <f>'RAW MONTHLY'!H1537</f>
        <v>0</v>
      </c>
      <c r="J1537" s="8">
        <f>'RAW MONTHLY'!I1537</f>
        <v>0</v>
      </c>
      <c r="K1537" s="235">
        <f t="shared" si="209"/>
        <v>0</v>
      </c>
      <c r="L1537" s="16">
        <f t="shared" si="210"/>
        <v>0</v>
      </c>
      <c r="M1537" s="16">
        <f t="shared" si="211"/>
        <v>0</v>
      </c>
      <c r="N1537" s="236" t="str">
        <f t="shared" si="212"/>
        <v>0</v>
      </c>
      <c r="O1537" s="16">
        <f>'RAW MONTHLY'!K1537</f>
        <v>0</v>
      </c>
      <c r="P1537" s="16" t="str">
        <f t="shared" si="213"/>
        <v>1</v>
      </c>
      <c r="Q1537" s="241">
        <f>'RAW MONTHLY'!L1537</f>
        <v>0</v>
      </c>
      <c r="R1537" s="37"/>
      <c r="S1537" s="242">
        <f t="shared" si="214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7"/>
        <v/>
      </c>
      <c r="D1538" s="5">
        <f>'RAW MONTHLY'!E1538</f>
        <v>0</v>
      </c>
      <c r="E1538" s="5" t="b">
        <f t="shared" si="215"/>
        <v>0</v>
      </c>
      <c r="F1538" s="37"/>
      <c r="G1538" s="37"/>
      <c r="H1538" s="17">
        <f t="shared" si="208"/>
        <v>0</v>
      </c>
      <c r="I1538" s="7">
        <f>'RAW MONTHLY'!H1538</f>
        <v>0</v>
      </c>
      <c r="J1538" s="8">
        <f>'RAW MONTHLY'!I1538</f>
        <v>0</v>
      </c>
      <c r="K1538" s="235">
        <f t="shared" si="209"/>
        <v>0</v>
      </c>
      <c r="L1538" s="16">
        <f t="shared" si="210"/>
        <v>0</v>
      </c>
      <c r="M1538" s="16">
        <f t="shared" si="211"/>
        <v>0</v>
      </c>
      <c r="N1538" s="236" t="str">
        <f t="shared" si="212"/>
        <v>0</v>
      </c>
      <c r="O1538" s="16">
        <f>'RAW MONTHLY'!K1538</f>
        <v>0</v>
      </c>
      <c r="P1538" s="16" t="str">
        <f t="shared" si="213"/>
        <v>1</v>
      </c>
      <c r="Q1538" s="241">
        <f>'RAW MONTHLY'!L1538</f>
        <v>0</v>
      </c>
      <c r="R1538" s="37"/>
      <c r="S1538" s="242">
        <f t="shared" si="214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7"/>
        <v/>
      </c>
      <c r="D1539" s="5">
        <f>'RAW MONTHLY'!E1539</f>
        <v>0</v>
      </c>
      <c r="E1539" s="5" t="b">
        <f t="shared" si="215"/>
        <v>0</v>
      </c>
      <c r="F1539" s="37"/>
      <c r="G1539" s="37"/>
      <c r="H1539" s="17">
        <f t="shared" si="208"/>
        <v>0</v>
      </c>
      <c r="I1539" s="7">
        <f>'RAW MONTHLY'!H1539</f>
        <v>0</v>
      </c>
      <c r="J1539" s="8">
        <f>'RAW MONTHLY'!I1539</f>
        <v>0</v>
      </c>
      <c r="K1539" s="235">
        <f t="shared" si="209"/>
        <v>0</v>
      </c>
      <c r="L1539" s="16">
        <f t="shared" si="210"/>
        <v>0</v>
      </c>
      <c r="M1539" s="16">
        <f t="shared" si="211"/>
        <v>0</v>
      </c>
      <c r="N1539" s="236" t="str">
        <f t="shared" si="212"/>
        <v>0</v>
      </c>
      <c r="O1539" s="16">
        <f>'RAW MONTHLY'!K1539</f>
        <v>0</v>
      </c>
      <c r="P1539" s="16" t="str">
        <f t="shared" si="213"/>
        <v>1</v>
      </c>
      <c r="Q1539" s="241">
        <f>'RAW MONTHLY'!L1539</f>
        <v>0</v>
      </c>
      <c r="R1539" s="37"/>
      <c r="S1539" s="242">
        <f t="shared" si="214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7"/>
        <v/>
      </c>
      <c r="D1540" s="5">
        <f>'RAW MONTHLY'!E1540</f>
        <v>0</v>
      </c>
      <c r="E1540" s="5" t="b">
        <f t="shared" si="215"/>
        <v>0</v>
      </c>
      <c r="F1540" s="37"/>
      <c r="G1540" s="37"/>
      <c r="H1540" s="17">
        <f t="shared" si="208"/>
        <v>0</v>
      </c>
      <c r="I1540" s="7">
        <f>'RAW MONTHLY'!H1540</f>
        <v>0</v>
      </c>
      <c r="J1540" s="8">
        <f>'RAW MONTHLY'!I1540</f>
        <v>0</v>
      </c>
      <c r="K1540" s="235">
        <f t="shared" si="209"/>
        <v>0</v>
      </c>
      <c r="L1540" s="16">
        <f t="shared" si="210"/>
        <v>0</v>
      </c>
      <c r="M1540" s="16">
        <f t="shared" si="211"/>
        <v>0</v>
      </c>
      <c r="N1540" s="236" t="str">
        <f t="shared" si="212"/>
        <v>0</v>
      </c>
      <c r="O1540" s="16">
        <f>'RAW MONTHLY'!K1540</f>
        <v>0</v>
      </c>
      <c r="P1540" s="16" t="str">
        <f t="shared" si="213"/>
        <v>1</v>
      </c>
      <c r="Q1540" s="241">
        <f>'RAW MONTHLY'!L1540</f>
        <v>0</v>
      </c>
      <c r="R1540" s="37"/>
      <c r="S1540" s="242">
        <f t="shared" si="214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7"/>
        <v/>
      </c>
      <c r="D1541" s="5">
        <f>'RAW MONTHLY'!E1541</f>
        <v>0</v>
      </c>
      <c r="E1541" s="5" t="b">
        <f t="shared" si="215"/>
        <v>0</v>
      </c>
      <c r="F1541" s="37"/>
      <c r="G1541" s="37"/>
      <c r="H1541" s="17">
        <f t="shared" si="208"/>
        <v>0</v>
      </c>
      <c r="I1541" s="7">
        <f>'RAW MONTHLY'!H1541</f>
        <v>0</v>
      </c>
      <c r="J1541" s="8">
        <f>'RAW MONTHLY'!I1541</f>
        <v>0</v>
      </c>
      <c r="K1541" s="235">
        <f t="shared" si="209"/>
        <v>0</v>
      </c>
      <c r="L1541" s="16">
        <f t="shared" si="210"/>
        <v>0</v>
      </c>
      <c r="M1541" s="16">
        <f t="shared" si="211"/>
        <v>0</v>
      </c>
      <c r="N1541" s="236" t="str">
        <f t="shared" si="212"/>
        <v>0</v>
      </c>
      <c r="O1541" s="16">
        <f>'RAW MONTHLY'!K1541</f>
        <v>0</v>
      </c>
      <c r="P1541" s="16" t="str">
        <f t="shared" si="213"/>
        <v>1</v>
      </c>
      <c r="Q1541" s="241">
        <f>'RAW MONTHLY'!L1541</f>
        <v>0</v>
      </c>
      <c r="R1541" s="37"/>
      <c r="S1541" s="242">
        <f t="shared" si="214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6">IF(H1542&gt;=0.0001,"1","")</f>
        <v/>
      </c>
      <c r="D1542" s="5">
        <f>'RAW MONTHLY'!E1542</f>
        <v>0</v>
      </c>
      <c r="E1542" s="5" t="b">
        <f t="shared" si="215"/>
        <v>0</v>
      </c>
      <c r="F1542" s="37"/>
      <c r="G1542" s="37"/>
      <c r="H1542" s="17">
        <f t="shared" ref="H1542:H1605" si="217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18">J1542</f>
        <v>0</v>
      </c>
      <c r="L1542" s="16">
        <f t="shared" ref="L1542:L1605" si="219">TEXT(J1542-I1542,"h:mm")*24</f>
        <v>0</v>
      </c>
      <c r="M1542" s="16">
        <f t="shared" ref="M1542:M1605" si="220">N1542*1</f>
        <v>0</v>
      </c>
      <c r="N1542" s="236" t="str">
        <f t="shared" ref="N1542:N1605" si="221">SUBSTITUTE(O1542,"MW","")</f>
        <v>0</v>
      </c>
      <c r="O1542" s="16">
        <f>'RAW MONTHLY'!K1542</f>
        <v>0</v>
      </c>
      <c r="P1542" s="16" t="str">
        <f t="shared" ref="P1542:P1605" si="222">IF(K1542&gt;=0.99,"0","1")</f>
        <v>1</v>
      </c>
      <c r="Q1542" s="241">
        <f>'RAW MONTHLY'!L1542</f>
        <v>0</v>
      </c>
      <c r="R1542" s="37"/>
      <c r="S1542" s="242">
        <f t="shared" ref="S1542:S1605" si="223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6"/>
        <v/>
      </c>
      <c r="D1543" s="5">
        <f>'RAW MONTHLY'!E1543</f>
        <v>0</v>
      </c>
      <c r="E1543" s="5" t="b">
        <f t="shared" ref="E1543:E1606" si="224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E/F","EDC",IF(D1543="TCN/L/S","L/S"))))))))))))))))))))))</f>
        <v>0</v>
      </c>
      <c r="F1543" s="37"/>
      <c r="G1543" s="37"/>
      <c r="H1543" s="17">
        <f t="shared" si="217"/>
        <v>0</v>
      </c>
      <c r="I1543" s="7">
        <f>'RAW MONTHLY'!H1543</f>
        <v>0</v>
      </c>
      <c r="J1543" s="8">
        <f>'RAW MONTHLY'!I1543</f>
        <v>0</v>
      </c>
      <c r="K1543" s="235">
        <f t="shared" si="218"/>
        <v>0</v>
      </c>
      <c r="L1543" s="16">
        <f t="shared" si="219"/>
        <v>0</v>
      </c>
      <c r="M1543" s="16">
        <f t="shared" si="220"/>
        <v>0</v>
      </c>
      <c r="N1543" s="236" t="str">
        <f t="shared" si="221"/>
        <v>0</v>
      </c>
      <c r="O1543" s="16">
        <f>'RAW MONTHLY'!K1543</f>
        <v>0</v>
      </c>
      <c r="P1543" s="16" t="str">
        <f t="shared" si="222"/>
        <v>1</v>
      </c>
      <c r="Q1543" s="241">
        <f>'RAW MONTHLY'!L1543</f>
        <v>0</v>
      </c>
      <c r="R1543" s="37"/>
      <c r="S1543" s="242">
        <f t="shared" si="223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6"/>
        <v/>
      </c>
      <c r="D1544" s="5">
        <f>'RAW MONTHLY'!E1544</f>
        <v>0</v>
      </c>
      <c r="E1544" s="5" t="b">
        <f t="shared" si="224"/>
        <v>0</v>
      </c>
      <c r="F1544" s="37"/>
      <c r="G1544" s="37"/>
      <c r="H1544" s="17">
        <f t="shared" si="217"/>
        <v>0</v>
      </c>
      <c r="I1544" s="7">
        <f>'RAW MONTHLY'!H1544</f>
        <v>0</v>
      </c>
      <c r="J1544" s="8">
        <f>'RAW MONTHLY'!I1544</f>
        <v>0</v>
      </c>
      <c r="K1544" s="235">
        <f t="shared" si="218"/>
        <v>0</v>
      </c>
      <c r="L1544" s="16">
        <f t="shared" si="219"/>
        <v>0</v>
      </c>
      <c r="M1544" s="16">
        <f t="shared" si="220"/>
        <v>0</v>
      </c>
      <c r="N1544" s="236" t="str">
        <f t="shared" si="221"/>
        <v>0</v>
      </c>
      <c r="O1544" s="16">
        <f>'RAW MONTHLY'!K1544</f>
        <v>0</v>
      </c>
      <c r="P1544" s="16" t="str">
        <f t="shared" si="222"/>
        <v>1</v>
      </c>
      <c r="Q1544" s="241">
        <f>'RAW MONTHLY'!L1544</f>
        <v>0</v>
      </c>
      <c r="R1544" s="37"/>
      <c r="S1544" s="242">
        <f t="shared" si="223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6"/>
        <v/>
      </c>
      <c r="D1545" s="5">
        <f>'RAW MONTHLY'!E1545</f>
        <v>0</v>
      </c>
      <c r="E1545" s="5" t="b">
        <f t="shared" si="224"/>
        <v>0</v>
      </c>
      <c r="F1545" s="37"/>
      <c r="G1545" s="37"/>
      <c r="H1545" s="17">
        <f t="shared" si="217"/>
        <v>0</v>
      </c>
      <c r="I1545" s="7">
        <f>'RAW MONTHLY'!H1545</f>
        <v>0</v>
      </c>
      <c r="J1545" s="8">
        <f>'RAW MONTHLY'!I1545</f>
        <v>0</v>
      </c>
      <c r="K1545" s="235">
        <f t="shared" si="218"/>
        <v>0</v>
      </c>
      <c r="L1545" s="16">
        <f t="shared" si="219"/>
        <v>0</v>
      </c>
      <c r="M1545" s="16">
        <f t="shared" si="220"/>
        <v>0</v>
      </c>
      <c r="N1545" s="236" t="str">
        <f t="shared" si="221"/>
        <v>0</v>
      </c>
      <c r="O1545" s="16">
        <f>'RAW MONTHLY'!K1545</f>
        <v>0</v>
      </c>
      <c r="P1545" s="16" t="str">
        <f t="shared" si="222"/>
        <v>1</v>
      </c>
      <c r="Q1545" s="241">
        <f>'RAW MONTHLY'!L1545</f>
        <v>0</v>
      </c>
      <c r="R1545" s="37"/>
      <c r="S1545" s="242">
        <f t="shared" si="223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6"/>
        <v/>
      </c>
      <c r="D1546" s="5">
        <f>'RAW MONTHLY'!E1546</f>
        <v>0</v>
      </c>
      <c r="E1546" s="5" t="b">
        <f t="shared" si="224"/>
        <v>0</v>
      </c>
      <c r="F1546" s="37"/>
      <c r="G1546" s="37"/>
      <c r="H1546" s="17">
        <f t="shared" si="217"/>
        <v>0</v>
      </c>
      <c r="I1546" s="7">
        <f>'RAW MONTHLY'!H1546</f>
        <v>0</v>
      </c>
      <c r="J1546" s="8">
        <f>'RAW MONTHLY'!I1546</f>
        <v>0</v>
      </c>
      <c r="K1546" s="235">
        <f t="shared" si="218"/>
        <v>0</v>
      </c>
      <c r="L1546" s="16">
        <f t="shared" si="219"/>
        <v>0</v>
      </c>
      <c r="M1546" s="16">
        <f t="shared" si="220"/>
        <v>0</v>
      </c>
      <c r="N1546" s="236" t="str">
        <f t="shared" si="221"/>
        <v>0</v>
      </c>
      <c r="O1546" s="16">
        <f>'RAW MONTHLY'!K1546</f>
        <v>0</v>
      </c>
      <c r="P1546" s="16" t="str">
        <f t="shared" si="222"/>
        <v>1</v>
      </c>
      <c r="Q1546" s="241">
        <f>'RAW MONTHLY'!L1546</f>
        <v>0</v>
      </c>
      <c r="R1546" s="37"/>
      <c r="S1546" s="242">
        <f t="shared" si="223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6"/>
        <v/>
      </c>
      <c r="D1547" s="5">
        <f>'RAW MONTHLY'!E1547</f>
        <v>0</v>
      </c>
      <c r="E1547" s="5" t="b">
        <f t="shared" si="224"/>
        <v>0</v>
      </c>
      <c r="F1547" s="37"/>
      <c r="G1547" s="37"/>
      <c r="H1547" s="17">
        <f t="shared" si="217"/>
        <v>0</v>
      </c>
      <c r="I1547" s="7">
        <f>'RAW MONTHLY'!H1547</f>
        <v>0</v>
      </c>
      <c r="J1547" s="8">
        <f>'RAW MONTHLY'!I1547</f>
        <v>0</v>
      </c>
      <c r="K1547" s="235">
        <f t="shared" si="218"/>
        <v>0</v>
      </c>
      <c r="L1547" s="16">
        <f t="shared" si="219"/>
        <v>0</v>
      </c>
      <c r="M1547" s="16">
        <f t="shared" si="220"/>
        <v>0</v>
      </c>
      <c r="N1547" s="236" t="str">
        <f t="shared" si="221"/>
        <v>0</v>
      </c>
      <c r="O1547" s="16">
        <f>'RAW MONTHLY'!K1547</f>
        <v>0</v>
      </c>
      <c r="P1547" s="16" t="str">
        <f t="shared" si="222"/>
        <v>1</v>
      </c>
      <c r="Q1547" s="241">
        <f>'RAW MONTHLY'!L1547</f>
        <v>0</v>
      </c>
      <c r="R1547" s="37"/>
      <c r="S1547" s="242">
        <f t="shared" si="223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6"/>
        <v/>
      </c>
      <c r="D1548" s="5">
        <f>'RAW MONTHLY'!E1548</f>
        <v>0</v>
      </c>
      <c r="E1548" s="5" t="b">
        <f t="shared" si="224"/>
        <v>0</v>
      </c>
      <c r="F1548" s="37"/>
      <c r="G1548" s="37"/>
      <c r="H1548" s="17">
        <f t="shared" si="217"/>
        <v>0</v>
      </c>
      <c r="I1548" s="7">
        <f>'RAW MONTHLY'!H1548</f>
        <v>0</v>
      </c>
      <c r="J1548" s="8">
        <f>'RAW MONTHLY'!I1548</f>
        <v>0</v>
      </c>
      <c r="K1548" s="235">
        <f t="shared" si="218"/>
        <v>0</v>
      </c>
      <c r="L1548" s="16">
        <f t="shared" si="219"/>
        <v>0</v>
      </c>
      <c r="M1548" s="16">
        <f t="shared" si="220"/>
        <v>0</v>
      </c>
      <c r="N1548" s="236" t="str">
        <f t="shared" si="221"/>
        <v>0</v>
      </c>
      <c r="O1548" s="16">
        <f>'RAW MONTHLY'!K1548</f>
        <v>0</v>
      </c>
      <c r="P1548" s="16" t="str">
        <f t="shared" si="222"/>
        <v>1</v>
      </c>
      <c r="Q1548" s="241">
        <f>'RAW MONTHLY'!L1548</f>
        <v>0</v>
      </c>
      <c r="R1548" s="37"/>
      <c r="S1548" s="242">
        <f t="shared" si="223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6"/>
        <v/>
      </c>
      <c r="D1549" s="5">
        <f>'RAW MONTHLY'!E1549</f>
        <v>0</v>
      </c>
      <c r="E1549" s="5" t="b">
        <f t="shared" si="224"/>
        <v>0</v>
      </c>
      <c r="F1549" s="37"/>
      <c r="G1549" s="37"/>
      <c r="H1549" s="17">
        <f t="shared" si="217"/>
        <v>0</v>
      </c>
      <c r="I1549" s="7">
        <f>'RAW MONTHLY'!H1549</f>
        <v>0</v>
      </c>
      <c r="J1549" s="8">
        <f>'RAW MONTHLY'!I1549</f>
        <v>0</v>
      </c>
      <c r="K1549" s="235">
        <f t="shared" si="218"/>
        <v>0</v>
      </c>
      <c r="L1549" s="16">
        <f t="shared" si="219"/>
        <v>0</v>
      </c>
      <c r="M1549" s="16">
        <f t="shared" si="220"/>
        <v>0</v>
      </c>
      <c r="N1549" s="236" t="str">
        <f t="shared" si="221"/>
        <v>0</v>
      </c>
      <c r="O1549" s="16">
        <f>'RAW MONTHLY'!K1549</f>
        <v>0</v>
      </c>
      <c r="P1549" s="16" t="str">
        <f t="shared" si="222"/>
        <v>1</v>
      </c>
      <c r="Q1549" s="241">
        <f>'RAW MONTHLY'!L1549</f>
        <v>0</v>
      </c>
      <c r="R1549" s="37"/>
      <c r="S1549" s="242">
        <f t="shared" si="223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6"/>
        <v/>
      </c>
      <c r="D1550" s="5">
        <f>'RAW MONTHLY'!E1550</f>
        <v>0</v>
      </c>
      <c r="E1550" s="5" t="b">
        <f t="shared" si="224"/>
        <v>0</v>
      </c>
      <c r="F1550" s="37"/>
      <c r="G1550" s="37"/>
      <c r="H1550" s="17">
        <f t="shared" si="217"/>
        <v>0</v>
      </c>
      <c r="I1550" s="7">
        <f>'RAW MONTHLY'!H1550</f>
        <v>0</v>
      </c>
      <c r="J1550" s="8">
        <f>'RAW MONTHLY'!I1550</f>
        <v>0</v>
      </c>
      <c r="K1550" s="235">
        <f t="shared" si="218"/>
        <v>0</v>
      </c>
      <c r="L1550" s="16">
        <f t="shared" si="219"/>
        <v>0</v>
      </c>
      <c r="M1550" s="16">
        <f t="shared" si="220"/>
        <v>0</v>
      </c>
      <c r="N1550" s="236" t="str">
        <f t="shared" si="221"/>
        <v>0</v>
      </c>
      <c r="O1550" s="16">
        <f>'RAW MONTHLY'!K1550</f>
        <v>0</v>
      </c>
      <c r="P1550" s="16" t="str">
        <f t="shared" si="222"/>
        <v>1</v>
      </c>
      <c r="Q1550" s="241">
        <f>'RAW MONTHLY'!L1550</f>
        <v>0</v>
      </c>
      <c r="R1550" s="37"/>
      <c r="S1550" s="242">
        <f t="shared" si="223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6"/>
        <v/>
      </c>
      <c r="D1551" s="5">
        <f>'RAW MONTHLY'!E1551</f>
        <v>0</v>
      </c>
      <c r="E1551" s="5" t="b">
        <f t="shared" si="224"/>
        <v>0</v>
      </c>
      <c r="F1551" s="37"/>
      <c r="G1551" s="37"/>
      <c r="H1551" s="17">
        <f t="shared" si="217"/>
        <v>0</v>
      </c>
      <c r="I1551" s="7">
        <f>'RAW MONTHLY'!H1551</f>
        <v>0</v>
      </c>
      <c r="J1551" s="8">
        <f>'RAW MONTHLY'!I1551</f>
        <v>0</v>
      </c>
      <c r="K1551" s="235">
        <f t="shared" si="218"/>
        <v>0</v>
      </c>
      <c r="L1551" s="16">
        <f t="shared" si="219"/>
        <v>0</v>
      </c>
      <c r="M1551" s="16">
        <f t="shared" si="220"/>
        <v>0</v>
      </c>
      <c r="N1551" s="236" t="str">
        <f t="shared" si="221"/>
        <v>0</v>
      </c>
      <c r="O1551" s="16">
        <f>'RAW MONTHLY'!K1551</f>
        <v>0</v>
      </c>
      <c r="P1551" s="16" t="str">
        <f t="shared" si="222"/>
        <v>1</v>
      </c>
      <c r="Q1551" s="241">
        <f>'RAW MONTHLY'!L1551</f>
        <v>0</v>
      </c>
      <c r="R1551" s="37"/>
      <c r="S1551" s="242">
        <f t="shared" si="223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6"/>
        <v/>
      </c>
      <c r="D1552" s="5">
        <f>'RAW MONTHLY'!E1552</f>
        <v>0</v>
      </c>
      <c r="E1552" s="5" t="b">
        <f t="shared" si="224"/>
        <v>0</v>
      </c>
      <c r="F1552" s="37"/>
      <c r="G1552" s="37"/>
      <c r="H1552" s="17">
        <f t="shared" si="217"/>
        <v>0</v>
      </c>
      <c r="I1552" s="7">
        <f>'RAW MONTHLY'!H1552</f>
        <v>0</v>
      </c>
      <c r="J1552" s="8">
        <f>'RAW MONTHLY'!I1552</f>
        <v>0</v>
      </c>
      <c r="K1552" s="235">
        <f t="shared" si="218"/>
        <v>0</v>
      </c>
      <c r="L1552" s="16">
        <f t="shared" si="219"/>
        <v>0</v>
      </c>
      <c r="M1552" s="16">
        <f t="shared" si="220"/>
        <v>0</v>
      </c>
      <c r="N1552" s="236" t="str">
        <f t="shared" si="221"/>
        <v>0</v>
      </c>
      <c r="O1552" s="16">
        <f>'RAW MONTHLY'!K1552</f>
        <v>0</v>
      </c>
      <c r="P1552" s="16" t="str">
        <f t="shared" si="222"/>
        <v>1</v>
      </c>
      <c r="Q1552" s="241">
        <f>'RAW MONTHLY'!L1552</f>
        <v>0</v>
      </c>
      <c r="R1552" s="37"/>
      <c r="S1552" s="242">
        <f t="shared" si="223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6"/>
        <v/>
      </c>
      <c r="D1553" s="5">
        <f>'RAW MONTHLY'!E1553</f>
        <v>0</v>
      </c>
      <c r="E1553" s="5" t="b">
        <f t="shared" si="224"/>
        <v>0</v>
      </c>
      <c r="F1553" s="37"/>
      <c r="G1553" s="37"/>
      <c r="H1553" s="17">
        <f t="shared" si="217"/>
        <v>0</v>
      </c>
      <c r="I1553" s="7">
        <f>'RAW MONTHLY'!H1553</f>
        <v>0</v>
      </c>
      <c r="J1553" s="8">
        <f>'RAW MONTHLY'!I1553</f>
        <v>0</v>
      </c>
      <c r="K1553" s="235">
        <f t="shared" si="218"/>
        <v>0</v>
      </c>
      <c r="L1553" s="16">
        <f t="shared" si="219"/>
        <v>0</v>
      </c>
      <c r="M1553" s="16">
        <f t="shared" si="220"/>
        <v>0</v>
      </c>
      <c r="N1553" s="236" t="str">
        <f t="shared" si="221"/>
        <v>0</v>
      </c>
      <c r="O1553" s="16">
        <f>'RAW MONTHLY'!K1553</f>
        <v>0</v>
      </c>
      <c r="P1553" s="16" t="str">
        <f t="shared" si="222"/>
        <v>1</v>
      </c>
      <c r="Q1553" s="241">
        <f>'RAW MONTHLY'!L1553</f>
        <v>0</v>
      </c>
      <c r="R1553" s="37"/>
      <c r="S1553" s="242">
        <f t="shared" si="223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6"/>
        <v/>
      </c>
      <c r="D1554" s="5">
        <f>'RAW MONTHLY'!E1554</f>
        <v>0</v>
      </c>
      <c r="E1554" s="5" t="b">
        <f t="shared" si="224"/>
        <v>0</v>
      </c>
      <c r="F1554" s="37"/>
      <c r="G1554" s="37"/>
      <c r="H1554" s="17">
        <f t="shared" si="217"/>
        <v>0</v>
      </c>
      <c r="I1554" s="7">
        <f>'RAW MONTHLY'!H1554</f>
        <v>0</v>
      </c>
      <c r="J1554" s="8">
        <f>'RAW MONTHLY'!I1554</f>
        <v>0</v>
      </c>
      <c r="K1554" s="235">
        <f t="shared" si="218"/>
        <v>0</v>
      </c>
      <c r="L1554" s="16">
        <f t="shared" si="219"/>
        <v>0</v>
      </c>
      <c r="M1554" s="16">
        <f t="shared" si="220"/>
        <v>0</v>
      </c>
      <c r="N1554" s="236" t="str">
        <f t="shared" si="221"/>
        <v>0</v>
      </c>
      <c r="O1554" s="16">
        <f>'RAW MONTHLY'!K1554</f>
        <v>0</v>
      </c>
      <c r="P1554" s="16" t="str">
        <f t="shared" si="222"/>
        <v>1</v>
      </c>
      <c r="Q1554" s="241">
        <f>'RAW MONTHLY'!L1554</f>
        <v>0</v>
      </c>
      <c r="R1554" s="37"/>
      <c r="S1554" s="242">
        <f t="shared" si="223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6"/>
        <v/>
      </c>
      <c r="D1555" s="5">
        <f>'RAW MONTHLY'!E1555</f>
        <v>0</v>
      </c>
      <c r="E1555" s="5" t="b">
        <f t="shared" si="224"/>
        <v>0</v>
      </c>
      <c r="F1555" s="37"/>
      <c r="G1555" s="37"/>
      <c r="H1555" s="17">
        <f t="shared" si="217"/>
        <v>0</v>
      </c>
      <c r="I1555" s="7">
        <f>'RAW MONTHLY'!H1555</f>
        <v>0</v>
      </c>
      <c r="J1555" s="8">
        <f>'RAW MONTHLY'!I1555</f>
        <v>0</v>
      </c>
      <c r="K1555" s="235">
        <f t="shared" si="218"/>
        <v>0</v>
      </c>
      <c r="L1555" s="16">
        <f t="shared" si="219"/>
        <v>0</v>
      </c>
      <c r="M1555" s="16">
        <f t="shared" si="220"/>
        <v>0</v>
      </c>
      <c r="N1555" s="236" t="str">
        <f t="shared" si="221"/>
        <v>0</v>
      </c>
      <c r="O1555" s="16">
        <f>'RAW MONTHLY'!K1555</f>
        <v>0</v>
      </c>
      <c r="P1555" s="16" t="str">
        <f t="shared" si="222"/>
        <v>1</v>
      </c>
      <c r="Q1555" s="241">
        <f>'RAW MONTHLY'!L1555</f>
        <v>0</v>
      </c>
      <c r="R1555" s="37"/>
      <c r="S1555" s="242">
        <f t="shared" si="223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6"/>
        <v/>
      </c>
      <c r="D1556" s="5">
        <f>'RAW MONTHLY'!E1556</f>
        <v>0</v>
      </c>
      <c r="E1556" s="5" t="b">
        <f t="shared" si="224"/>
        <v>0</v>
      </c>
      <c r="F1556" s="37"/>
      <c r="G1556" s="37"/>
      <c r="H1556" s="17">
        <f t="shared" si="217"/>
        <v>0</v>
      </c>
      <c r="I1556" s="7">
        <f>'RAW MONTHLY'!H1556</f>
        <v>0</v>
      </c>
      <c r="J1556" s="8">
        <f>'RAW MONTHLY'!I1556</f>
        <v>0</v>
      </c>
      <c r="K1556" s="235">
        <f t="shared" si="218"/>
        <v>0</v>
      </c>
      <c r="L1556" s="16">
        <f t="shared" si="219"/>
        <v>0</v>
      </c>
      <c r="M1556" s="16">
        <f t="shared" si="220"/>
        <v>0</v>
      </c>
      <c r="N1556" s="236" t="str">
        <f t="shared" si="221"/>
        <v>0</v>
      </c>
      <c r="O1556" s="16">
        <f>'RAW MONTHLY'!K1556</f>
        <v>0</v>
      </c>
      <c r="P1556" s="16" t="str">
        <f t="shared" si="222"/>
        <v>1</v>
      </c>
      <c r="Q1556" s="241">
        <f>'RAW MONTHLY'!L1556</f>
        <v>0</v>
      </c>
      <c r="R1556" s="37"/>
      <c r="S1556" s="242">
        <f t="shared" si="223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6"/>
        <v/>
      </c>
      <c r="D1557" s="5">
        <f>'RAW MONTHLY'!E1557</f>
        <v>0</v>
      </c>
      <c r="E1557" s="5" t="b">
        <f t="shared" si="224"/>
        <v>0</v>
      </c>
      <c r="F1557" s="37"/>
      <c r="G1557" s="37"/>
      <c r="H1557" s="17">
        <f t="shared" si="217"/>
        <v>0</v>
      </c>
      <c r="I1557" s="7">
        <f>'RAW MONTHLY'!H1557</f>
        <v>0</v>
      </c>
      <c r="J1557" s="8">
        <f>'RAW MONTHLY'!I1557</f>
        <v>0</v>
      </c>
      <c r="K1557" s="235">
        <f t="shared" si="218"/>
        <v>0</v>
      </c>
      <c r="L1557" s="16">
        <f t="shared" si="219"/>
        <v>0</v>
      </c>
      <c r="M1557" s="16">
        <f t="shared" si="220"/>
        <v>0</v>
      </c>
      <c r="N1557" s="236" t="str">
        <f t="shared" si="221"/>
        <v>0</v>
      </c>
      <c r="O1557" s="16">
        <f>'RAW MONTHLY'!K1557</f>
        <v>0</v>
      </c>
      <c r="P1557" s="16" t="str">
        <f t="shared" si="222"/>
        <v>1</v>
      </c>
      <c r="Q1557" s="241">
        <f>'RAW MONTHLY'!L1557</f>
        <v>0</v>
      </c>
      <c r="R1557" s="37"/>
      <c r="S1557" s="242">
        <f t="shared" si="223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6"/>
        <v/>
      </c>
      <c r="D1558" s="5">
        <f>'RAW MONTHLY'!E1558</f>
        <v>0</v>
      </c>
      <c r="E1558" s="5" t="b">
        <f t="shared" si="224"/>
        <v>0</v>
      </c>
      <c r="F1558" s="37"/>
      <c r="G1558" s="37"/>
      <c r="H1558" s="17">
        <f t="shared" si="217"/>
        <v>0</v>
      </c>
      <c r="I1558" s="7">
        <f>'RAW MONTHLY'!H1558</f>
        <v>0</v>
      </c>
      <c r="J1558" s="8">
        <f>'RAW MONTHLY'!I1558</f>
        <v>0</v>
      </c>
      <c r="K1558" s="235">
        <f t="shared" si="218"/>
        <v>0</v>
      </c>
      <c r="L1558" s="16">
        <f t="shared" si="219"/>
        <v>0</v>
      </c>
      <c r="M1558" s="16">
        <f t="shared" si="220"/>
        <v>0</v>
      </c>
      <c r="N1558" s="236" t="str">
        <f t="shared" si="221"/>
        <v>0</v>
      </c>
      <c r="O1558" s="16">
        <f>'RAW MONTHLY'!K1558</f>
        <v>0</v>
      </c>
      <c r="P1558" s="16" t="str">
        <f t="shared" si="222"/>
        <v>1</v>
      </c>
      <c r="Q1558" s="241">
        <f>'RAW MONTHLY'!L1558</f>
        <v>0</v>
      </c>
      <c r="R1558" s="37"/>
      <c r="S1558" s="242">
        <f t="shared" si="223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6"/>
        <v/>
      </c>
      <c r="D1559" s="5">
        <f>'RAW MONTHLY'!E1559</f>
        <v>0</v>
      </c>
      <c r="E1559" s="5" t="b">
        <f t="shared" si="224"/>
        <v>0</v>
      </c>
      <c r="F1559" s="37"/>
      <c r="G1559" s="37"/>
      <c r="H1559" s="17">
        <f t="shared" si="217"/>
        <v>0</v>
      </c>
      <c r="I1559" s="7">
        <f>'RAW MONTHLY'!H1559</f>
        <v>0</v>
      </c>
      <c r="J1559" s="8">
        <f>'RAW MONTHLY'!I1559</f>
        <v>0</v>
      </c>
      <c r="K1559" s="235">
        <f t="shared" si="218"/>
        <v>0</v>
      </c>
      <c r="L1559" s="16">
        <f t="shared" si="219"/>
        <v>0</v>
      </c>
      <c r="M1559" s="16">
        <f t="shared" si="220"/>
        <v>0</v>
      </c>
      <c r="N1559" s="236" t="str">
        <f t="shared" si="221"/>
        <v>0</v>
      </c>
      <c r="O1559" s="16">
        <f>'RAW MONTHLY'!K1559</f>
        <v>0</v>
      </c>
      <c r="P1559" s="16" t="str">
        <f t="shared" si="222"/>
        <v>1</v>
      </c>
      <c r="Q1559" s="241">
        <f>'RAW MONTHLY'!L1559</f>
        <v>0</v>
      </c>
      <c r="R1559" s="37"/>
      <c r="S1559" s="242">
        <f t="shared" si="223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6"/>
        <v/>
      </c>
      <c r="D1560" s="5">
        <f>'RAW MONTHLY'!E1560</f>
        <v>0</v>
      </c>
      <c r="E1560" s="5" t="b">
        <f t="shared" si="224"/>
        <v>0</v>
      </c>
      <c r="F1560" s="37"/>
      <c r="G1560" s="37"/>
      <c r="H1560" s="17">
        <f t="shared" si="217"/>
        <v>0</v>
      </c>
      <c r="I1560" s="7">
        <f>'RAW MONTHLY'!H1560</f>
        <v>0</v>
      </c>
      <c r="J1560" s="8">
        <f>'RAW MONTHLY'!I1560</f>
        <v>0</v>
      </c>
      <c r="K1560" s="235">
        <f t="shared" si="218"/>
        <v>0</v>
      </c>
      <c r="L1560" s="16">
        <f t="shared" si="219"/>
        <v>0</v>
      </c>
      <c r="M1560" s="16">
        <f t="shared" si="220"/>
        <v>0</v>
      </c>
      <c r="N1560" s="236" t="str">
        <f t="shared" si="221"/>
        <v>0</v>
      </c>
      <c r="O1560" s="16">
        <f>'RAW MONTHLY'!K1560</f>
        <v>0</v>
      </c>
      <c r="P1560" s="16" t="str">
        <f t="shared" si="222"/>
        <v>1</v>
      </c>
      <c r="Q1560" s="241">
        <f>'RAW MONTHLY'!L1560</f>
        <v>0</v>
      </c>
      <c r="R1560" s="37"/>
      <c r="S1560" s="242">
        <f t="shared" si="223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6"/>
        <v/>
      </c>
      <c r="D1561" s="5">
        <f>'RAW MONTHLY'!E1561</f>
        <v>0</v>
      </c>
      <c r="E1561" s="5" t="b">
        <f t="shared" si="224"/>
        <v>0</v>
      </c>
      <c r="F1561" s="37"/>
      <c r="G1561" s="37"/>
      <c r="H1561" s="17">
        <f t="shared" si="217"/>
        <v>0</v>
      </c>
      <c r="I1561" s="7">
        <f>'RAW MONTHLY'!H1561</f>
        <v>0</v>
      </c>
      <c r="J1561" s="8">
        <f>'RAW MONTHLY'!I1561</f>
        <v>0</v>
      </c>
      <c r="K1561" s="235">
        <f t="shared" si="218"/>
        <v>0</v>
      </c>
      <c r="L1561" s="16">
        <f t="shared" si="219"/>
        <v>0</v>
      </c>
      <c r="M1561" s="16">
        <f t="shared" si="220"/>
        <v>0</v>
      </c>
      <c r="N1561" s="236" t="str">
        <f t="shared" si="221"/>
        <v>0</v>
      </c>
      <c r="O1561" s="16">
        <f>'RAW MONTHLY'!K1561</f>
        <v>0</v>
      </c>
      <c r="P1561" s="16" t="str">
        <f t="shared" si="222"/>
        <v>1</v>
      </c>
      <c r="Q1561" s="241">
        <f>'RAW MONTHLY'!L1561</f>
        <v>0</v>
      </c>
      <c r="R1561" s="37"/>
      <c r="S1561" s="242">
        <f t="shared" si="223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6"/>
        <v/>
      </c>
      <c r="D1562" s="5">
        <f>'RAW MONTHLY'!E1562</f>
        <v>0</v>
      </c>
      <c r="E1562" s="5" t="b">
        <f t="shared" si="224"/>
        <v>0</v>
      </c>
      <c r="F1562" s="37"/>
      <c r="G1562" s="37"/>
      <c r="H1562" s="17">
        <f t="shared" si="217"/>
        <v>0</v>
      </c>
      <c r="I1562" s="7">
        <f>'RAW MONTHLY'!H1562</f>
        <v>0</v>
      </c>
      <c r="J1562" s="8">
        <f>'RAW MONTHLY'!I1562</f>
        <v>0</v>
      </c>
      <c r="K1562" s="235">
        <f t="shared" si="218"/>
        <v>0</v>
      </c>
      <c r="L1562" s="16">
        <f t="shared" si="219"/>
        <v>0</v>
      </c>
      <c r="M1562" s="16">
        <f t="shared" si="220"/>
        <v>0</v>
      </c>
      <c r="N1562" s="236" t="str">
        <f t="shared" si="221"/>
        <v>0</v>
      </c>
      <c r="O1562" s="16">
        <f>'RAW MONTHLY'!K1562</f>
        <v>0</v>
      </c>
      <c r="P1562" s="16" t="str">
        <f t="shared" si="222"/>
        <v>1</v>
      </c>
      <c r="Q1562" s="241">
        <f>'RAW MONTHLY'!L1562</f>
        <v>0</v>
      </c>
      <c r="R1562" s="37"/>
      <c r="S1562" s="242">
        <f t="shared" si="223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6"/>
        <v/>
      </c>
      <c r="D1563" s="5">
        <f>'RAW MONTHLY'!E1563</f>
        <v>0</v>
      </c>
      <c r="E1563" s="5" t="b">
        <f t="shared" si="224"/>
        <v>0</v>
      </c>
      <c r="F1563" s="37"/>
      <c r="G1563" s="37"/>
      <c r="H1563" s="17">
        <f t="shared" si="217"/>
        <v>0</v>
      </c>
      <c r="I1563" s="7">
        <f>'RAW MONTHLY'!H1563</f>
        <v>0</v>
      </c>
      <c r="J1563" s="8">
        <f>'RAW MONTHLY'!I1563</f>
        <v>0</v>
      </c>
      <c r="K1563" s="235">
        <f t="shared" si="218"/>
        <v>0</v>
      </c>
      <c r="L1563" s="16">
        <f t="shared" si="219"/>
        <v>0</v>
      </c>
      <c r="M1563" s="16">
        <f t="shared" si="220"/>
        <v>0</v>
      </c>
      <c r="N1563" s="236" t="str">
        <f t="shared" si="221"/>
        <v>0</v>
      </c>
      <c r="O1563" s="16">
        <f>'RAW MONTHLY'!K1563</f>
        <v>0</v>
      </c>
      <c r="P1563" s="16" t="str">
        <f t="shared" si="222"/>
        <v>1</v>
      </c>
      <c r="Q1563" s="241">
        <f>'RAW MONTHLY'!L1563</f>
        <v>0</v>
      </c>
      <c r="R1563" s="37"/>
      <c r="S1563" s="242">
        <f t="shared" si="223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6"/>
        <v/>
      </c>
      <c r="D1564" s="5">
        <f>'RAW MONTHLY'!E1564</f>
        <v>0</v>
      </c>
      <c r="E1564" s="5" t="b">
        <f t="shared" si="224"/>
        <v>0</v>
      </c>
      <c r="F1564" s="37"/>
      <c r="G1564" s="37"/>
      <c r="H1564" s="17">
        <f t="shared" si="217"/>
        <v>0</v>
      </c>
      <c r="I1564" s="7">
        <f>'RAW MONTHLY'!H1564</f>
        <v>0</v>
      </c>
      <c r="J1564" s="8">
        <f>'RAW MONTHLY'!I1564</f>
        <v>0</v>
      </c>
      <c r="K1564" s="235">
        <f t="shared" si="218"/>
        <v>0</v>
      </c>
      <c r="L1564" s="16">
        <f t="shared" si="219"/>
        <v>0</v>
      </c>
      <c r="M1564" s="16">
        <f t="shared" si="220"/>
        <v>0</v>
      </c>
      <c r="N1564" s="236" t="str">
        <f t="shared" si="221"/>
        <v>0</v>
      </c>
      <c r="O1564" s="16">
        <f>'RAW MONTHLY'!K1564</f>
        <v>0</v>
      </c>
      <c r="P1564" s="16" t="str">
        <f t="shared" si="222"/>
        <v>1</v>
      </c>
      <c r="Q1564" s="241">
        <f>'RAW MONTHLY'!L1564</f>
        <v>0</v>
      </c>
      <c r="R1564" s="37"/>
      <c r="S1564" s="242">
        <f t="shared" si="223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6"/>
        <v/>
      </c>
      <c r="D1565" s="5">
        <f>'RAW MONTHLY'!E1565</f>
        <v>0</v>
      </c>
      <c r="E1565" s="5" t="b">
        <f t="shared" si="224"/>
        <v>0</v>
      </c>
      <c r="F1565" s="37"/>
      <c r="G1565" s="37"/>
      <c r="H1565" s="17">
        <f t="shared" si="217"/>
        <v>0</v>
      </c>
      <c r="I1565" s="7">
        <f>'RAW MONTHLY'!H1565</f>
        <v>0</v>
      </c>
      <c r="J1565" s="8">
        <f>'RAW MONTHLY'!I1565</f>
        <v>0</v>
      </c>
      <c r="K1565" s="235">
        <f t="shared" si="218"/>
        <v>0</v>
      </c>
      <c r="L1565" s="16">
        <f t="shared" si="219"/>
        <v>0</v>
      </c>
      <c r="M1565" s="16">
        <f t="shared" si="220"/>
        <v>0</v>
      </c>
      <c r="N1565" s="236" t="str">
        <f t="shared" si="221"/>
        <v>0</v>
      </c>
      <c r="O1565" s="16">
        <f>'RAW MONTHLY'!K1565</f>
        <v>0</v>
      </c>
      <c r="P1565" s="16" t="str">
        <f t="shared" si="222"/>
        <v>1</v>
      </c>
      <c r="Q1565" s="241">
        <f>'RAW MONTHLY'!L1565</f>
        <v>0</v>
      </c>
      <c r="R1565" s="37"/>
      <c r="S1565" s="242">
        <f t="shared" si="223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6"/>
        <v/>
      </c>
      <c r="D1566" s="5">
        <f>'RAW MONTHLY'!E1566</f>
        <v>0</v>
      </c>
      <c r="E1566" s="5" t="b">
        <f t="shared" si="224"/>
        <v>0</v>
      </c>
      <c r="F1566" s="37"/>
      <c r="G1566" s="37"/>
      <c r="H1566" s="17">
        <f t="shared" si="217"/>
        <v>0</v>
      </c>
      <c r="I1566" s="7">
        <f>'RAW MONTHLY'!H1566</f>
        <v>0</v>
      </c>
      <c r="J1566" s="8">
        <f>'RAW MONTHLY'!I1566</f>
        <v>0</v>
      </c>
      <c r="K1566" s="235">
        <f t="shared" si="218"/>
        <v>0</v>
      </c>
      <c r="L1566" s="16">
        <f t="shared" si="219"/>
        <v>0</v>
      </c>
      <c r="M1566" s="16">
        <f t="shared" si="220"/>
        <v>0</v>
      </c>
      <c r="N1566" s="236" t="str">
        <f t="shared" si="221"/>
        <v>0</v>
      </c>
      <c r="O1566" s="16">
        <f>'RAW MONTHLY'!K1566</f>
        <v>0</v>
      </c>
      <c r="P1566" s="16" t="str">
        <f t="shared" si="222"/>
        <v>1</v>
      </c>
      <c r="Q1566" s="241">
        <f>'RAW MONTHLY'!L1566</f>
        <v>0</v>
      </c>
      <c r="R1566" s="37"/>
      <c r="S1566" s="242">
        <f t="shared" si="223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6"/>
        <v/>
      </c>
      <c r="D1567" s="5">
        <f>'RAW MONTHLY'!E1567</f>
        <v>0</v>
      </c>
      <c r="E1567" s="5" t="b">
        <f t="shared" si="224"/>
        <v>0</v>
      </c>
      <c r="F1567" s="37"/>
      <c r="G1567" s="37"/>
      <c r="H1567" s="17">
        <f t="shared" si="217"/>
        <v>0</v>
      </c>
      <c r="I1567" s="7">
        <f>'RAW MONTHLY'!H1567</f>
        <v>0</v>
      </c>
      <c r="J1567" s="8">
        <f>'RAW MONTHLY'!I1567</f>
        <v>0</v>
      </c>
      <c r="K1567" s="235">
        <f t="shared" si="218"/>
        <v>0</v>
      </c>
      <c r="L1567" s="16">
        <f t="shared" si="219"/>
        <v>0</v>
      </c>
      <c r="M1567" s="16">
        <f t="shared" si="220"/>
        <v>0</v>
      </c>
      <c r="N1567" s="236" t="str">
        <f t="shared" si="221"/>
        <v>0</v>
      </c>
      <c r="O1567" s="16">
        <f>'RAW MONTHLY'!K1567</f>
        <v>0</v>
      </c>
      <c r="P1567" s="16" t="str">
        <f t="shared" si="222"/>
        <v>1</v>
      </c>
      <c r="Q1567" s="241">
        <f>'RAW MONTHLY'!L1567</f>
        <v>0</v>
      </c>
      <c r="R1567" s="37"/>
      <c r="S1567" s="242">
        <f t="shared" si="223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6"/>
        <v/>
      </c>
      <c r="D1568" s="5">
        <f>'RAW MONTHLY'!E1568</f>
        <v>0</v>
      </c>
      <c r="E1568" s="5" t="b">
        <f t="shared" si="224"/>
        <v>0</v>
      </c>
      <c r="F1568" s="37"/>
      <c r="G1568" s="37"/>
      <c r="H1568" s="17">
        <f t="shared" si="217"/>
        <v>0</v>
      </c>
      <c r="I1568" s="7">
        <f>'RAW MONTHLY'!H1568</f>
        <v>0</v>
      </c>
      <c r="J1568" s="8">
        <f>'RAW MONTHLY'!I1568</f>
        <v>0</v>
      </c>
      <c r="K1568" s="235">
        <f t="shared" si="218"/>
        <v>0</v>
      </c>
      <c r="L1568" s="16">
        <f t="shared" si="219"/>
        <v>0</v>
      </c>
      <c r="M1568" s="16">
        <f t="shared" si="220"/>
        <v>0</v>
      </c>
      <c r="N1568" s="236" t="str">
        <f t="shared" si="221"/>
        <v>0</v>
      </c>
      <c r="O1568" s="16">
        <f>'RAW MONTHLY'!K1568</f>
        <v>0</v>
      </c>
      <c r="P1568" s="16" t="str">
        <f t="shared" si="222"/>
        <v>1</v>
      </c>
      <c r="Q1568" s="241">
        <f>'RAW MONTHLY'!L1568</f>
        <v>0</v>
      </c>
      <c r="R1568" s="37"/>
      <c r="S1568" s="242">
        <f t="shared" si="223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6"/>
        <v/>
      </c>
      <c r="D1569" s="5">
        <f>'RAW MONTHLY'!E1569</f>
        <v>0</v>
      </c>
      <c r="E1569" s="5" t="b">
        <f t="shared" si="224"/>
        <v>0</v>
      </c>
      <c r="F1569" s="37"/>
      <c r="G1569" s="37"/>
      <c r="H1569" s="17">
        <f t="shared" si="217"/>
        <v>0</v>
      </c>
      <c r="I1569" s="7">
        <f>'RAW MONTHLY'!H1569</f>
        <v>0</v>
      </c>
      <c r="J1569" s="8">
        <f>'RAW MONTHLY'!I1569</f>
        <v>0</v>
      </c>
      <c r="K1569" s="235">
        <f t="shared" si="218"/>
        <v>0</v>
      </c>
      <c r="L1569" s="16">
        <f t="shared" si="219"/>
        <v>0</v>
      </c>
      <c r="M1569" s="16">
        <f t="shared" si="220"/>
        <v>0</v>
      </c>
      <c r="N1569" s="236" t="str">
        <f t="shared" si="221"/>
        <v>0</v>
      </c>
      <c r="O1569" s="16">
        <f>'RAW MONTHLY'!K1569</f>
        <v>0</v>
      </c>
      <c r="P1569" s="16" t="str">
        <f t="shared" si="222"/>
        <v>1</v>
      </c>
      <c r="Q1569" s="241">
        <f>'RAW MONTHLY'!L1569</f>
        <v>0</v>
      </c>
      <c r="R1569" s="37"/>
      <c r="S1569" s="242">
        <f t="shared" si="223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6"/>
        <v/>
      </c>
      <c r="D1570" s="5">
        <f>'RAW MONTHLY'!E1570</f>
        <v>0</v>
      </c>
      <c r="E1570" s="5" t="b">
        <f t="shared" si="224"/>
        <v>0</v>
      </c>
      <c r="F1570" s="37"/>
      <c r="G1570" s="37"/>
      <c r="H1570" s="17">
        <f t="shared" si="217"/>
        <v>0</v>
      </c>
      <c r="I1570" s="7">
        <f>'RAW MONTHLY'!H1570</f>
        <v>0</v>
      </c>
      <c r="J1570" s="8">
        <f>'RAW MONTHLY'!I1570</f>
        <v>0</v>
      </c>
      <c r="K1570" s="235">
        <f t="shared" si="218"/>
        <v>0</v>
      </c>
      <c r="L1570" s="16">
        <f t="shared" si="219"/>
        <v>0</v>
      </c>
      <c r="M1570" s="16">
        <f t="shared" si="220"/>
        <v>0</v>
      </c>
      <c r="N1570" s="236" t="str">
        <f t="shared" si="221"/>
        <v>0</v>
      </c>
      <c r="O1570" s="16">
        <f>'RAW MONTHLY'!K1570</f>
        <v>0</v>
      </c>
      <c r="P1570" s="16" t="str">
        <f t="shared" si="222"/>
        <v>1</v>
      </c>
      <c r="Q1570" s="241">
        <f>'RAW MONTHLY'!L1570</f>
        <v>0</v>
      </c>
      <c r="R1570" s="37"/>
      <c r="S1570" s="242">
        <f t="shared" si="223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6"/>
        <v/>
      </c>
      <c r="D1571" s="5">
        <f>'RAW MONTHLY'!E1571</f>
        <v>0</v>
      </c>
      <c r="E1571" s="5" t="b">
        <f t="shared" si="224"/>
        <v>0</v>
      </c>
      <c r="F1571" s="37"/>
      <c r="G1571" s="37"/>
      <c r="H1571" s="17">
        <f t="shared" si="217"/>
        <v>0</v>
      </c>
      <c r="I1571" s="7">
        <f>'RAW MONTHLY'!H1571</f>
        <v>0</v>
      </c>
      <c r="J1571" s="8">
        <f>'RAW MONTHLY'!I1571</f>
        <v>0</v>
      </c>
      <c r="K1571" s="235">
        <f t="shared" si="218"/>
        <v>0</v>
      </c>
      <c r="L1571" s="16">
        <f t="shared" si="219"/>
        <v>0</v>
      </c>
      <c r="M1571" s="16">
        <f t="shared" si="220"/>
        <v>0</v>
      </c>
      <c r="N1571" s="236" t="str">
        <f t="shared" si="221"/>
        <v>0</v>
      </c>
      <c r="O1571" s="16">
        <f>'RAW MONTHLY'!K1571</f>
        <v>0</v>
      </c>
      <c r="P1571" s="16" t="str">
        <f t="shared" si="222"/>
        <v>1</v>
      </c>
      <c r="Q1571" s="241">
        <f>'RAW MONTHLY'!L1571</f>
        <v>0</v>
      </c>
      <c r="R1571" s="37"/>
      <c r="S1571" s="242">
        <f t="shared" si="223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6"/>
        <v/>
      </c>
      <c r="D1572" s="5">
        <f>'RAW MONTHLY'!E1572</f>
        <v>0</v>
      </c>
      <c r="E1572" s="5" t="b">
        <f t="shared" si="224"/>
        <v>0</v>
      </c>
      <c r="F1572" s="37"/>
      <c r="G1572" s="37"/>
      <c r="H1572" s="17">
        <f t="shared" si="217"/>
        <v>0</v>
      </c>
      <c r="I1572" s="7">
        <f>'RAW MONTHLY'!H1572</f>
        <v>0</v>
      </c>
      <c r="J1572" s="8">
        <f>'RAW MONTHLY'!I1572</f>
        <v>0</v>
      </c>
      <c r="K1572" s="235">
        <f t="shared" si="218"/>
        <v>0</v>
      </c>
      <c r="L1572" s="16">
        <f t="shared" si="219"/>
        <v>0</v>
      </c>
      <c r="M1572" s="16">
        <f t="shared" si="220"/>
        <v>0</v>
      </c>
      <c r="N1572" s="236" t="str">
        <f t="shared" si="221"/>
        <v>0</v>
      </c>
      <c r="O1572" s="16">
        <f>'RAW MONTHLY'!K1572</f>
        <v>0</v>
      </c>
      <c r="P1572" s="16" t="str">
        <f t="shared" si="222"/>
        <v>1</v>
      </c>
      <c r="Q1572" s="241">
        <f>'RAW MONTHLY'!L1572</f>
        <v>0</v>
      </c>
      <c r="R1572" s="37"/>
      <c r="S1572" s="242">
        <f t="shared" si="223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6"/>
        <v/>
      </c>
      <c r="D1573" s="5">
        <f>'RAW MONTHLY'!E1573</f>
        <v>0</v>
      </c>
      <c r="E1573" s="5" t="b">
        <f t="shared" si="224"/>
        <v>0</v>
      </c>
      <c r="F1573" s="37"/>
      <c r="G1573" s="37"/>
      <c r="H1573" s="17">
        <f t="shared" si="217"/>
        <v>0</v>
      </c>
      <c r="I1573" s="7">
        <f>'RAW MONTHLY'!H1573</f>
        <v>0</v>
      </c>
      <c r="J1573" s="8">
        <f>'RAW MONTHLY'!I1573</f>
        <v>0</v>
      </c>
      <c r="K1573" s="235">
        <f t="shared" si="218"/>
        <v>0</v>
      </c>
      <c r="L1573" s="16">
        <f t="shared" si="219"/>
        <v>0</v>
      </c>
      <c r="M1573" s="16">
        <f t="shared" si="220"/>
        <v>0</v>
      </c>
      <c r="N1573" s="236" t="str">
        <f t="shared" si="221"/>
        <v>0</v>
      </c>
      <c r="O1573" s="16">
        <f>'RAW MONTHLY'!K1573</f>
        <v>0</v>
      </c>
      <c r="P1573" s="16" t="str">
        <f t="shared" si="222"/>
        <v>1</v>
      </c>
      <c r="Q1573" s="241">
        <f>'RAW MONTHLY'!L1573</f>
        <v>0</v>
      </c>
      <c r="R1573" s="37"/>
      <c r="S1573" s="242">
        <f t="shared" si="223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6"/>
        <v/>
      </c>
      <c r="D1574" s="5">
        <f>'RAW MONTHLY'!E1574</f>
        <v>0</v>
      </c>
      <c r="E1574" s="5" t="b">
        <f t="shared" si="224"/>
        <v>0</v>
      </c>
      <c r="F1574" s="37"/>
      <c r="G1574" s="37"/>
      <c r="H1574" s="17">
        <f t="shared" si="217"/>
        <v>0</v>
      </c>
      <c r="I1574" s="7">
        <f>'RAW MONTHLY'!H1574</f>
        <v>0</v>
      </c>
      <c r="J1574" s="8">
        <f>'RAW MONTHLY'!I1574</f>
        <v>0</v>
      </c>
      <c r="K1574" s="235">
        <f t="shared" si="218"/>
        <v>0</v>
      </c>
      <c r="L1574" s="16">
        <f t="shared" si="219"/>
        <v>0</v>
      </c>
      <c r="M1574" s="16">
        <f t="shared" si="220"/>
        <v>0</v>
      </c>
      <c r="N1574" s="236" t="str">
        <f t="shared" si="221"/>
        <v>0</v>
      </c>
      <c r="O1574" s="16">
        <f>'RAW MONTHLY'!K1574</f>
        <v>0</v>
      </c>
      <c r="P1574" s="16" t="str">
        <f t="shared" si="222"/>
        <v>1</v>
      </c>
      <c r="Q1574" s="241">
        <f>'RAW MONTHLY'!L1574</f>
        <v>0</v>
      </c>
      <c r="R1574" s="37"/>
      <c r="S1574" s="242">
        <f t="shared" si="223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6"/>
        <v/>
      </c>
      <c r="D1575" s="5">
        <f>'RAW MONTHLY'!E1575</f>
        <v>0</v>
      </c>
      <c r="E1575" s="5" t="b">
        <f t="shared" si="224"/>
        <v>0</v>
      </c>
      <c r="F1575" s="37"/>
      <c r="G1575" s="37"/>
      <c r="H1575" s="17">
        <f t="shared" si="217"/>
        <v>0</v>
      </c>
      <c r="I1575" s="7">
        <f>'RAW MONTHLY'!H1575</f>
        <v>0</v>
      </c>
      <c r="J1575" s="8">
        <f>'RAW MONTHLY'!I1575</f>
        <v>0</v>
      </c>
      <c r="K1575" s="235">
        <f t="shared" si="218"/>
        <v>0</v>
      </c>
      <c r="L1575" s="16">
        <f t="shared" si="219"/>
        <v>0</v>
      </c>
      <c r="M1575" s="16">
        <f t="shared" si="220"/>
        <v>0</v>
      </c>
      <c r="N1575" s="236" t="str">
        <f t="shared" si="221"/>
        <v>0</v>
      </c>
      <c r="O1575" s="16">
        <f>'RAW MONTHLY'!K1575</f>
        <v>0</v>
      </c>
      <c r="P1575" s="16" t="str">
        <f t="shared" si="222"/>
        <v>1</v>
      </c>
      <c r="Q1575" s="241">
        <f>'RAW MONTHLY'!L1575</f>
        <v>0</v>
      </c>
      <c r="R1575" s="37"/>
      <c r="S1575" s="242">
        <f t="shared" si="223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6"/>
        <v/>
      </c>
      <c r="D1576" s="5">
        <f>'RAW MONTHLY'!E1576</f>
        <v>0</v>
      </c>
      <c r="E1576" s="5" t="b">
        <f t="shared" si="224"/>
        <v>0</v>
      </c>
      <c r="F1576" s="37"/>
      <c r="G1576" s="37"/>
      <c r="H1576" s="17">
        <f t="shared" si="217"/>
        <v>0</v>
      </c>
      <c r="I1576" s="7">
        <f>'RAW MONTHLY'!H1576</f>
        <v>0</v>
      </c>
      <c r="J1576" s="8">
        <f>'RAW MONTHLY'!I1576</f>
        <v>0</v>
      </c>
      <c r="K1576" s="235">
        <f t="shared" si="218"/>
        <v>0</v>
      </c>
      <c r="L1576" s="16">
        <f t="shared" si="219"/>
        <v>0</v>
      </c>
      <c r="M1576" s="16">
        <f t="shared" si="220"/>
        <v>0</v>
      </c>
      <c r="N1576" s="236" t="str">
        <f t="shared" si="221"/>
        <v>0</v>
      </c>
      <c r="O1576" s="16">
        <f>'RAW MONTHLY'!K1576</f>
        <v>0</v>
      </c>
      <c r="P1576" s="16" t="str">
        <f t="shared" si="222"/>
        <v>1</v>
      </c>
      <c r="Q1576" s="241">
        <f>'RAW MONTHLY'!L1576</f>
        <v>0</v>
      </c>
      <c r="R1576" s="37"/>
      <c r="S1576" s="242">
        <f t="shared" si="223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6"/>
        <v/>
      </c>
      <c r="D1577" s="5">
        <f>'RAW MONTHLY'!E1577</f>
        <v>0</v>
      </c>
      <c r="E1577" s="5" t="b">
        <f t="shared" si="224"/>
        <v>0</v>
      </c>
      <c r="F1577" s="37"/>
      <c r="G1577" s="37"/>
      <c r="H1577" s="17">
        <f t="shared" si="217"/>
        <v>0</v>
      </c>
      <c r="I1577" s="7">
        <f>'RAW MONTHLY'!H1577</f>
        <v>0</v>
      </c>
      <c r="J1577" s="8">
        <f>'RAW MONTHLY'!I1577</f>
        <v>0</v>
      </c>
      <c r="K1577" s="235">
        <f t="shared" si="218"/>
        <v>0</v>
      </c>
      <c r="L1577" s="16">
        <f t="shared" si="219"/>
        <v>0</v>
      </c>
      <c r="M1577" s="16">
        <f t="shared" si="220"/>
        <v>0</v>
      </c>
      <c r="N1577" s="236" t="str">
        <f t="shared" si="221"/>
        <v>0</v>
      </c>
      <c r="O1577" s="16">
        <f>'RAW MONTHLY'!K1577</f>
        <v>0</v>
      </c>
      <c r="P1577" s="16" t="str">
        <f t="shared" si="222"/>
        <v>1</v>
      </c>
      <c r="Q1577" s="241">
        <f>'RAW MONTHLY'!L1577</f>
        <v>0</v>
      </c>
      <c r="R1577" s="37"/>
      <c r="S1577" s="242">
        <f t="shared" si="223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6"/>
        <v/>
      </c>
      <c r="D1578" s="5">
        <f>'RAW MONTHLY'!E1578</f>
        <v>0</v>
      </c>
      <c r="E1578" s="5" t="b">
        <f t="shared" si="224"/>
        <v>0</v>
      </c>
      <c r="F1578" s="37"/>
      <c r="G1578" s="37"/>
      <c r="H1578" s="17">
        <f t="shared" si="217"/>
        <v>0</v>
      </c>
      <c r="I1578" s="7">
        <f>'RAW MONTHLY'!H1578</f>
        <v>0</v>
      </c>
      <c r="J1578" s="8">
        <f>'RAW MONTHLY'!I1578</f>
        <v>0</v>
      </c>
      <c r="K1578" s="235">
        <f t="shared" si="218"/>
        <v>0</v>
      </c>
      <c r="L1578" s="16">
        <f t="shared" si="219"/>
        <v>0</v>
      </c>
      <c r="M1578" s="16">
        <f t="shared" si="220"/>
        <v>0</v>
      </c>
      <c r="N1578" s="236" t="str">
        <f t="shared" si="221"/>
        <v>0</v>
      </c>
      <c r="O1578" s="16">
        <f>'RAW MONTHLY'!K1578</f>
        <v>0</v>
      </c>
      <c r="P1578" s="16" t="str">
        <f t="shared" si="222"/>
        <v>1</v>
      </c>
      <c r="Q1578" s="241">
        <f>'RAW MONTHLY'!L1578</f>
        <v>0</v>
      </c>
      <c r="R1578" s="37"/>
      <c r="S1578" s="242">
        <f t="shared" si="223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6"/>
        <v/>
      </c>
      <c r="D1579" s="5">
        <f>'RAW MONTHLY'!E1579</f>
        <v>0</v>
      </c>
      <c r="E1579" s="5" t="b">
        <f t="shared" si="224"/>
        <v>0</v>
      </c>
      <c r="F1579" s="37"/>
      <c r="G1579" s="37"/>
      <c r="H1579" s="17">
        <f t="shared" si="217"/>
        <v>0</v>
      </c>
      <c r="I1579" s="7">
        <f>'RAW MONTHLY'!H1579</f>
        <v>0</v>
      </c>
      <c r="J1579" s="8">
        <f>'RAW MONTHLY'!I1579</f>
        <v>0</v>
      </c>
      <c r="K1579" s="235">
        <f t="shared" si="218"/>
        <v>0</v>
      </c>
      <c r="L1579" s="16">
        <f t="shared" si="219"/>
        <v>0</v>
      </c>
      <c r="M1579" s="16">
        <f t="shared" si="220"/>
        <v>0</v>
      </c>
      <c r="N1579" s="236" t="str">
        <f t="shared" si="221"/>
        <v>0</v>
      </c>
      <c r="O1579" s="16">
        <f>'RAW MONTHLY'!K1579</f>
        <v>0</v>
      </c>
      <c r="P1579" s="16" t="str">
        <f t="shared" si="222"/>
        <v>1</v>
      </c>
      <c r="Q1579" s="241">
        <f>'RAW MONTHLY'!L1579</f>
        <v>0</v>
      </c>
      <c r="R1579" s="37"/>
      <c r="S1579" s="242">
        <f t="shared" si="223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6"/>
        <v/>
      </c>
      <c r="D1580" s="5">
        <f>'RAW MONTHLY'!E1580</f>
        <v>0</v>
      </c>
      <c r="E1580" s="5" t="b">
        <f t="shared" si="224"/>
        <v>0</v>
      </c>
      <c r="F1580" s="37"/>
      <c r="G1580" s="37"/>
      <c r="H1580" s="17">
        <f t="shared" si="217"/>
        <v>0</v>
      </c>
      <c r="I1580" s="7">
        <f>'RAW MONTHLY'!H1580</f>
        <v>0</v>
      </c>
      <c r="J1580" s="8">
        <f>'RAW MONTHLY'!I1580</f>
        <v>0</v>
      </c>
      <c r="K1580" s="235">
        <f t="shared" si="218"/>
        <v>0</v>
      </c>
      <c r="L1580" s="16">
        <f t="shared" si="219"/>
        <v>0</v>
      </c>
      <c r="M1580" s="16">
        <f t="shared" si="220"/>
        <v>0</v>
      </c>
      <c r="N1580" s="236" t="str">
        <f t="shared" si="221"/>
        <v>0</v>
      </c>
      <c r="O1580" s="16">
        <f>'RAW MONTHLY'!K1580</f>
        <v>0</v>
      </c>
      <c r="P1580" s="16" t="str">
        <f t="shared" si="222"/>
        <v>1</v>
      </c>
      <c r="Q1580" s="241">
        <f>'RAW MONTHLY'!L1580</f>
        <v>0</v>
      </c>
      <c r="R1580" s="37"/>
      <c r="S1580" s="242">
        <f t="shared" si="223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6"/>
        <v/>
      </c>
      <c r="D1581" s="5">
        <f>'RAW MONTHLY'!E1581</f>
        <v>0</v>
      </c>
      <c r="E1581" s="5" t="b">
        <f t="shared" si="224"/>
        <v>0</v>
      </c>
      <c r="F1581" s="37"/>
      <c r="G1581" s="37"/>
      <c r="H1581" s="17">
        <f t="shared" si="217"/>
        <v>0</v>
      </c>
      <c r="I1581" s="7">
        <f>'RAW MONTHLY'!H1581</f>
        <v>0</v>
      </c>
      <c r="J1581" s="8">
        <f>'RAW MONTHLY'!I1581</f>
        <v>0</v>
      </c>
      <c r="K1581" s="235">
        <f t="shared" si="218"/>
        <v>0</v>
      </c>
      <c r="L1581" s="16">
        <f t="shared" si="219"/>
        <v>0</v>
      </c>
      <c r="M1581" s="16">
        <f t="shared" si="220"/>
        <v>0</v>
      </c>
      <c r="N1581" s="236" t="str">
        <f t="shared" si="221"/>
        <v>0</v>
      </c>
      <c r="O1581" s="16">
        <f>'RAW MONTHLY'!K1581</f>
        <v>0</v>
      </c>
      <c r="P1581" s="16" t="str">
        <f t="shared" si="222"/>
        <v>1</v>
      </c>
      <c r="Q1581" s="241">
        <f>'RAW MONTHLY'!L1581</f>
        <v>0</v>
      </c>
      <c r="R1581" s="37"/>
      <c r="S1581" s="242">
        <f t="shared" si="223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6"/>
        <v/>
      </c>
      <c r="D1582" s="5">
        <f>'RAW MONTHLY'!E1582</f>
        <v>0</v>
      </c>
      <c r="E1582" s="5" t="b">
        <f t="shared" si="224"/>
        <v>0</v>
      </c>
      <c r="F1582" s="37"/>
      <c r="G1582" s="37"/>
      <c r="H1582" s="17">
        <f t="shared" si="217"/>
        <v>0</v>
      </c>
      <c r="I1582" s="7">
        <f>'RAW MONTHLY'!H1582</f>
        <v>0</v>
      </c>
      <c r="J1582" s="8">
        <f>'RAW MONTHLY'!I1582</f>
        <v>0</v>
      </c>
      <c r="K1582" s="235">
        <f t="shared" si="218"/>
        <v>0</v>
      </c>
      <c r="L1582" s="16">
        <f t="shared" si="219"/>
        <v>0</v>
      </c>
      <c r="M1582" s="16">
        <f t="shared" si="220"/>
        <v>0</v>
      </c>
      <c r="N1582" s="236" t="str">
        <f t="shared" si="221"/>
        <v>0</v>
      </c>
      <c r="O1582" s="16">
        <f>'RAW MONTHLY'!K1582</f>
        <v>0</v>
      </c>
      <c r="P1582" s="16" t="str">
        <f t="shared" si="222"/>
        <v>1</v>
      </c>
      <c r="Q1582" s="241">
        <f>'RAW MONTHLY'!L1582</f>
        <v>0</v>
      </c>
      <c r="R1582" s="37"/>
      <c r="S1582" s="242">
        <f t="shared" si="223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6"/>
        <v/>
      </c>
      <c r="D1583" s="5">
        <f>'RAW MONTHLY'!E1583</f>
        <v>0</v>
      </c>
      <c r="E1583" s="5" t="b">
        <f t="shared" si="224"/>
        <v>0</v>
      </c>
      <c r="F1583" s="37"/>
      <c r="G1583" s="37"/>
      <c r="H1583" s="17">
        <f t="shared" si="217"/>
        <v>0</v>
      </c>
      <c r="I1583" s="7">
        <f>'RAW MONTHLY'!H1583</f>
        <v>0</v>
      </c>
      <c r="J1583" s="8">
        <f>'RAW MONTHLY'!I1583</f>
        <v>0</v>
      </c>
      <c r="K1583" s="235">
        <f t="shared" si="218"/>
        <v>0</v>
      </c>
      <c r="L1583" s="16">
        <f t="shared" si="219"/>
        <v>0</v>
      </c>
      <c r="M1583" s="16">
        <f t="shared" si="220"/>
        <v>0</v>
      </c>
      <c r="N1583" s="236" t="str">
        <f t="shared" si="221"/>
        <v>0</v>
      </c>
      <c r="O1583" s="16">
        <f>'RAW MONTHLY'!K1583</f>
        <v>0</v>
      </c>
      <c r="P1583" s="16" t="str">
        <f t="shared" si="222"/>
        <v>1</v>
      </c>
      <c r="Q1583" s="241">
        <f>'RAW MONTHLY'!L1583</f>
        <v>0</v>
      </c>
      <c r="R1583" s="37"/>
      <c r="S1583" s="242">
        <f t="shared" si="223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6"/>
        <v/>
      </c>
      <c r="D1584" s="5">
        <f>'RAW MONTHLY'!E1584</f>
        <v>0</v>
      </c>
      <c r="E1584" s="5" t="b">
        <f t="shared" si="224"/>
        <v>0</v>
      </c>
      <c r="F1584" s="37"/>
      <c r="G1584" s="37"/>
      <c r="H1584" s="17">
        <f t="shared" si="217"/>
        <v>0</v>
      </c>
      <c r="I1584" s="7">
        <f>'RAW MONTHLY'!H1584</f>
        <v>0</v>
      </c>
      <c r="J1584" s="8">
        <f>'RAW MONTHLY'!I1584</f>
        <v>0</v>
      </c>
      <c r="K1584" s="235">
        <f t="shared" si="218"/>
        <v>0</v>
      </c>
      <c r="L1584" s="16">
        <f t="shared" si="219"/>
        <v>0</v>
      </c>
      <c r="M1584" s="16">
        <f t="shared" si="220"/>
        <v>0</v>
      </c>
      <c r="N1584" s="236" t="str">
        <f t="shared" si="221"/>
        <v>0</v>
      </c>
      <c r="O1584" s="16">
        <f>'RAW MONTHLY'!K1584</f>
        <v>0</v>
      </c>
      <c r="P1584" s="16" t="str">
        <f t="shared" si="222"/>
        <v>1</v>
      </c>
      <c r="Q1584" s="241">
        <f>'RAW MONTHLY'!L1584</f>
        <v>0</v>
      </c>
      <c r="R1584" s="37"/>
      <c r="S1584" s="242">
        <f t="shared" si="223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6"/>
        <v/>
      </c>
      <c r="D1585" s="5">
        <f>'RAW MONTHLY'!E1585</f>
        <v>0</v>
      </c>
      <c r="E1585" s="5" t="b">
        <f t="shared" si="224"/>
        <v>0</v>
      </c>
      <c r="F1585" s="37"/>
      <c r="G1585" s="37"/>
      <c r="H1585" s="17">
        <f t="shared" si="217"/>
        <v>0</v>
      </c>
      <c r="I1585" s="7">
        <f>'RAW MONTHLY'!H1585</f>
        <v>0</v>
      </c>
      <c r="J1585" s="8">
        <f>'RAW MONTHLY'!I1585</f>
        <v>0</v>
      </c>
      <c r="K1585" s="235">
        <f t="shared" si="218"/>
        <v>0</v>
      </c>
      <c r="L1585" s="16">
        <f t="shared" si="219"/>
        <v>0</v>
      </c>
      <c r="M1585" s="16">
        <f t="shared" si="220"/>
        <v>0</v>
      </c>
      <c r="N1585" s="236" t="str">
        <f t="shared" si="221"/>
        <v>0</v>
      </c>
      <c r="O1585" s="16">
        <f>'RAW MONTHLY'!K1585</f>
        <v>0</v>
      </c>
      <c r="P1585" s="16" t="str">
        <f t="shared" si="222"/>
        <v>1</v>
      </c>
      <c r="Q1585" s="241">
        <f>'RAW MONTHLY'!L1585</f>
        <v>0</v>
      </c>
      <c r="R1585" s="37"/>
      <c r="S1585" s="242">
        <f t="shared" si="223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6"/>
        <v/>
      </c>
      <c r="D1586" s="5">
        <f>'RAW MONTHLY'!E1586</f>
        <v>0</v>
      </c>
      <c r="E1586" s="5" t="b">
        <f t="shared" si="224"/>
        <v>0</v>
      </c>
      <c r="F1586" s="37"/>
      <c r="G1586" s="37"/>
      <c r="H1586" s="17">
        <f t="shared" si="217"/>
        <v>0</v>
      </c>
      <c r="I1586" s="7">
        <f>'RAW MONTHLY'!H1586</f>
        <v>0</v>
      </c>
      <c r="J1586" s="8">
        <f>'RAW MONTHLY'!I1586</f>
        <v>0</v>
      </c>
      <c r="K1586" s="235">
        <f t="shared" si="218"/>
        <v>0</v>
      </c>
      <c r="L1586" s="16">
        <f t="shared" si="219"/>
        <v>0</v>
      </c>
      <c r="M1586" s="16">
        <f t="shared" si="220"/>
        <v>0</v>
      </c>
      <c r="N1586" s="236" t="str">
        <f t="shared" si="221"/>
        <v>0</v>
      </c>
      <c r="O1586" s="16">
        <f>'RAW MONTHLY'!K1586</f>
        <v>0</v>
      </c>
      <c r="P1586" s="16" t="str">
        <f t="shared" si="222"/>
        <v>1</v>
      </c>
      <c r="Q1586" s="241">
        <f>'RAW MONTHLY'!L1586</f>
        <v>0</v>
      </c>
      <c r="R1586" s="37"/>
      <c r="S1586" s="242">
        <f t="shared" si="223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6"/>
        <v/>
      </c>
      <c r="D1587" s="5">
        <f>'RAW MONTHLY'!E1587</f>
        <v>0</v>
      </c>
      <c r="E1587" s="5" t="b">
        <f t="shared" si="224"/>
        <v>0</v>
      </c>
      <c r="F1587" s="37"/>
      <c r="G1587" s="37"/>
      <c r="H1587" s="17">
        <f t="shared" si="217"/>
        <v>0</v>
      </c>
      <c r="I1587" s="7">
        <f>'RAW MONTHLY'!H1587</f>
        <v>0</v>
      </c>
      <c r="J1587" s="8">
        <f>'RAW MONTHLY'!I1587</f>
        <v>0</v>
      </c>
      <c r="K1587" s="235">
        <f t="shared" si="218"/>
        <v>0</v>
      </c>
      <c r="L1587" s="16">
        <f t="shared" si="219"/>
        <v>0</v>
      </c>
      <c r="M1587" s="16">
        <f t="shared" si="220"/>
        <v>0</v>
      </c>
      <c r="N1587" s="236" t="str">
        <f t="shared" si="221"/>
        <v>0</v>
      </c>
      <c r="O1587" s="16">
        <f>'RAW MONTHLY'!K1587</f>
        <v>0</v>
      </c>
      <c r="P1587" s="16" t="str">
        <f t="shared" si="222"/>
        <v>1</v>
      </c>
      <c r="Q1587" s="241">
        <f>'RAW MONTHLY'!L1587</f>
        <v>0</v>
      </c>
      <c r="R1587" s="37"/>
      <c r="S1587" s="242">
        <f t="shared" si="223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6"/>
        <v/>
      </c>
      <c r="D1588" s="5">
        <f>'RAW MONTHLY'!E1588</f>
        <v>0</v>
      </c>
      <c r="E1588" s="5" t="b">
        <f t="shared" si="224"/>
        <v>0</v>
      </c>
      <c r="F1588" s="37"/>
      <c r="G1588" s="37"/>
      <c r="H1588" s="17">
        <f t="shared" si="217"/>
        <v>0</v>
      </c>
      <c r="I1588" s="7">
        <f>'RAW MONTHLY'!H1588</f>
        <v>0</v>
      </c>
      <c r="J1588" s="8">
        <f>'RAW MONTHLY'!I1588</f>
        <v>0</v>
      </c>
      <c r="K1588" s="235">
        <f t="shared" si="218"/>
        <v>0</v>
      </c>
      <c r="L1588" s="16">
        <f t="shared" si="219"/>
        <v>0</v>
      </c>
      <c r="M1588" s="16">
        <f t="shared" si="220"/>
        <v>0</v>
      </c>
      <c r="N1588" s="236" t="str">
        <f t="shared" si="221"/>
        <v>0</v>
      </c>
      <c r="O1588" s="16">
        <f>'RAW MONTHLY'!K1588</f>
        <v>0</v>
      </c>
      <c r="P1588" s="16" t="str">
        <f t="shared" si="222"/>
        <v>1</v>
      </c>
      <c r="Q1588" s="241">
        <f>'RAW MONTHLY'!L1588</f>
        <v>0</v>
      </c>
      <c r="R1588" s="37"/>
      <c r="S1588" s="242">
        <f t="shared" si="223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6"/>
        <v/>
      </c>
      <c r="D1589" s="5">
        <f>'RAW MONTHLY'!E1589</f>
        <v>0</v>
      </c>
      <c r="E1589" s="5" t="b">
        <f t="shared" si="224"/>
        <v>0</v>
      </c>
      <c r="F1589" s="37"/>
      <c r="G1589" s="37"/>
      <c r="H1589" s="17">
        <f t="shared" si="217"/>
        <v>0</v>
      </c>
      <c r="I1589" s="7">
        <f>'RAW MONTHLY'!H1589</f>
        <v>0</v>
      </c>
      <c r="J1589" s="8">
        <f>'RAW MONTHLY'!I1589</f>
        <v>0</v>
      </c>
      <c r="K1589" s="235">
        <f t="shared" si="218"/>
        <v>0</v>
      </c>
      <c r="L1589" s="16">
        <f t="shared" si="219"/>
        <v>0</v>
      </c>
      <c r="M1589" s="16">
        <f t="shared" si="220"/>
        <v>0</v>
      </c>
      <c r="N1589" s="236" t="str">
        <f t="shared" si="221"/>
        <v>0</v>
      </c>
      <c r="O1589" s="16">
        <f>'RAW MONTHLY'!K1589</f>
        <v>0</v>
      </c>
      <c r="P1589" s="16" t="str">
        <f t="shared" si="222"/>
        <v>1</v>
      </c>
      <c r="Q1589" s="241">
        <f>'RAW MONTHLY'!L1589</f>
        <v>0</v>
      </c>
      <c r="R1589" s="37"/>
      <c r="S1589" s="242">
        <f t="shared" si="223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6"/>
        <v/>
      </c>
      <c r="D1590" s="5">
        <f>'RAW MONTHLY'!E1590</f>
        <v>0</v>
      </c>
      <c r="E1590" s="5" t="b">
        <f t="shared" si="224"/>
        <v>0</v>
      </c>
      <c r="F1590" s="37"/>
      <c r="G1590" s="37"/>
      <c r="H1590" s="17">
        <f t="shared" si="217"/>
        <v>0</v>
      </c>
      <c r="I1590" s="7">
        <f>'RAW MONTHLY'!H1590</f>
        <v>0</v>
      </c>
      <c r="J1590" s="8">
        <f>'RAW MONTHLY'!I1590</f>
        <v>0</v>
      </c>
      <c r="K1590" s="235">
        <f t="shared" si="218"/>
        <v>0</v>
      </c>
      <c r="L1590" s="16">
        <f t="shared" si="219"/>
        <v>0</v>
      </c>
      <c r="M1590" s="16">
        <f t="shared" si="220"/>
        <v>0</v>
      </c>
      <c r="N1590" s="236" t="str">
        <f t="shared" si="221"/>
        <v>0</v>
      </c>
      <c r="O1590" s="16">
        <f>'RAW MONTHLY'!K1590</f>
        <v>0</v>
      </c>
      <c r="P1590" s="16" t="str">
        <f t="shared" si="222"/>
        <v>1</v>
      </c>
      <c r="Q1590" s="241">
        <f>'RAW MONTHLY'!L1590</f>
        <v>0</v>
      </c>
      <c r="R1590" s="37"/>
      <c r="S1590" s="242">
        <f t="shared" si="223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6"/>
        <v/>
      </c>
      <c r="D1591" s="5">
        <f>'RAW MONTHLY'!E1591</f>
        <v>0</v>
      </c>
      <c r="E1591" s="5" t="b">
        <f t="shared" si="224"/>
        <v>0</v>
      </c>
      <c r="F1591" s="37"/>
      <c r="G1591" s="37"/>
      <c r="H1591" s="17">
        <f t="shared" si="217"/>
        <v>0</v>
      </c>
      <c r="I1591" s="7">
        <f>'RAW MONTHLY'!H1591</f>
        <v>0</v>
      </c>
      <c r="J1591" s="8">
        <f>'RAW MONTHLY'!I1591</f>
        <v>0</v>
      </c>
      <c r="K1591" s="235">
        <f t="shared" si="218"/>
        <v>0</v>
      </c>
      <c r="L1591" s="16">
        <f t="shared" si="219"/>
        <v>0</v>
      </c>
      <c r="M1591" s="16">
        <f t="shared" si="220"/>
        <v>0</v>
      </c>
      <c r="N1591" s="236" t="str">
        <f t="shared" si="221"/>
        <v>0</v>
      </c>
      <c r="O1591" s="16">
        <f>'RAW MONTHLY'!K1591</f>
        <v>0</v>
      </c>
      <c r="P1591" s="16" t="str">
        <f t="shared" si="222"/>
        <v>1</v>
      </c>
      <c r="Q1591" s="241">
        <f>'RAW MONTHLY'!L1591</f>
        <v>0</v>
      </c>
      <c r="R1591" s="37"/>
      <c r="S1591" s="242">
        <f t="shared" si="223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6"/>
        <v/>
      </c>
      <c r="D1592" s="5">
        <f>'RAW MONTHLY'!E1592</f>
        <v>0</v>
      </c>
      <c r="E1592" s="5" t="b">
        <f t="shared" si="224"/>
        <v>0</v>
      </c>
      <c r="F1592" s="37"/>
      <c r="G1592" s="37"/>
      <c r="H1592" s="17">
        <f t="shared" si="217"/>
        <v>0</v>
      </c>
      <c r="I1592" s="7">
        <f>'RAW MONTHLY'!H1592</f>
        <v>0</v>
      </c>
      <c r="J1592" s="8">
        <f>'RAW MONTHLY'!I1592</f>
        <v>0</v>
      </c>
      <c r="K1592" s="235">
        <f t="shared" si="218"/>
        <v>0</v>
      </c>
      <c r="L1592" s="16">
        <f t="shared" si="219"/>
        <v>0</v>
      </c>
      <c r="M1592" s="16">
        <f t="shared" si="220"/>
        <v>0</v>
      </c>
      <c r="N1592" s="236" t="str">
        <f t="shared" si="221"/>
        <v>0</v>
      </c>
      <c r="O1592" s="16">
        <f>'RAW MONTHLY'!K1592</f>
        <v>0</v>
      </c>
      <c r="P1592" s="16" t="str">
        <f t="shared" si="222"/>
        <v>1</v>
      </c>
      <c r="Q1592" s="241">
        <f>'RAW MONTHLY'!L1592</f>
        <v>0</v>
      </c>
      <c r="R1592" s="37"/>
      <c r="S1592" s="242">
        <f t="shared" si="223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6"/>
        <v/>
      </c>
      <c r="D1593" s="5">
        <f>'RAW MONTHLY'!E1593</f>
        <v>0</v>
      </c>
      <c r="E1593" s="5" t="b">
        <f t="shared" si="224"/>
        <v>0</v>
      </c>
      <c r="F1593" s="37"/>
      <c r="G1593" s="37"/>
      <c r="H1593" s="17">
        <f t="shared" si="217"/>
        <v>0</v>
      </c>
      <c r="I1593" s="7">
        <f>'RAW MONTHLY'!H1593</f>
        <v>0</v>
      </c>
      <c r="J1593" s="8">
        <f>'RAW MONTHLY'!I1593</f>
        <v>0</v>
      </c>
      <c r="K1593" s="235">
        <f t="shared" si="218"/>
        <v>0</v>
      </c>
      <c r="L1593" s="16">
        <f t="shared" si="219"/>
        <v>0</v>
      </c>
      <c r="M1593" s="16">
        <f t="shared" si="220"/>
        <v>0</v>
      </c>
      <c r="N1593" s="236" t="str">
        <f t="shared" si="221"/>
        <v>0</v>
      </c>
      <c r="O1593" s="16">
        <f>'RAW MONTHLY'!K1593</f>
        <v>0</v>
      </c>
      <c r="P1593" s="16" t="str">
        <f t="shared" si="222"/>
        <v>1</v>
      </c>
      <c r="Q1593" s="241">
        <f>'RAW MONTHLY'!L1593</f>
        <v>0</v>
      </c>
      <c r="R1593" s="37"/>
      <c r="S1593" s="242">
        <f t="shared" si="223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6"/>
        <v/>
      </c>
      <c r="D1594" s="5">
        <f>'RAW MONTHLY'!E1594</f>
        <v>0</v>
      </c>
      <c r="E1594" s="5" t="b">
        <f t="shared" si="224"/>
        <v>0</v>
      </c>
      <c r="F1594" s="37"/>
      <c r="G1594" s="37"/>
      <c r="H1594" s="17">
        <f t="shared" si="217"/>
        <v>0</v>
      </c>
      <c r="I1594" s="7">
        <f>'RAW MONTHLY'!H1594</f>
        <v>0</v>
      </c>
      <c r="J1594" s="8">
        <f>'RAW MONTHLY'!I1594</f>
        <v>0</v>
      </c>
      <c r="K1594" s="235">
        <f t="shared" si="218"/>
        <v>0</v>
      </c>
      <c r="L1594" s="16">
        <f t="shared" si="219"/>
        <v>0</v>
      </c>
      <c r="M1594" s="16">
        <f t="shared" si="220"/>
        <v>0</v>
      </c>
      <c r="N1594" s="236" t="str">
        <f t="shared" si="221"/>
        <v>0</v>
      </c>
      <c r="O1594" s="16">
        <f>'RAW MONTHLY'!K1594</f>
        <v>0</v>
      </c>
      <c r="P1594" s="16" t="str">
        <f t="shared" si="222"/>
        <v>1</v>
      </c>
      <c r="Q1594" s="241">
        <f>'RAW MONTHLY'!L1594</f>
        <v>0</v>
      </c>
      <c r="R1594" s="37"/>
      <c r="S1594" s="242">
        <f t="shared" si="223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6"/>
        <v/>
      </c>
      <c r="D1595" s="5">
        <f>'RAW MONTHLY'!E1595</f>
        <v>0</v>
      </c>
      <c r="E1595" s="5" t="b">
        <f t="shared" si="224"/>
        <v>0</v>
      </c>
      <c r="F1595" s="37"/>
      <c r="G1595" s="37"/>
      <c r="H1595" s="17">
        <f t="shared" si="217"/>
        <v>0</v>
      </c>
      <c r="I1595" s="7">
        <f>'RAW MONTHLY'!H1595</f>
        <v>0</v>
      </c>
      <c r="J1595" s="8">
        <f>'RAW MONTHLY'!I1595</f>
        <v>0</v>
      </c>
      <c r="K1595" s="235">
        <f t="shared" si="218"/>
        <v>0</v>
      </c>
      <c r="L1595" s="16">
        <f t="shared" si="219"/>
        <v>0</v>
      </c>
      <c r="M1595" s="16">
        <f t="shared" si="220"/>
        <v>0</v>
      </c>
      <c r="N1595" s="236" t="str">
        <f t="shared" si="221"/>
        <v>0</v>
      </c>
      <c r="O1595" s="16">
        <f>'RAW MONTHLY'!K1595</f>
        <v>0</v>
      </c>
      <c r="P1595" s="16" t="str">
        <f t="shared" si="222"/>
        <v>1</v>
      </c>
      <c r="Q1595" s="241">
        <f>'RAW MONTHLY'!L1595</f>
        <v>0</v>
      </c>
      <c r="R1595" s="37"/>
      <c r="S1595" s="242">
        <f t="shared" si="223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6"/>
        <v/>
      </c>
      <c r="D1596" s="5">
        <f>'RAW MONTHLY'!E1596</f>
        <v>0</v>
      </c>
      <c r="E1596" s="5" t="b">
        <f t="shared" si="224"/>
        <v>0</v>
      </c>
      <c r="F1596" s="37"/>
      <c r="G1596" s="37"/>
      <c r="H1596" s="17">
        <f t="shared" si="217"/>
        <v>0</v>
      </c>
      <c r="I1596" s="7">
        <f>'RAW MONTHLY'!H1596</f>
        <v>0</v>
      </c>
      <c r="J1596" s="8">
        <f>'RAW MONTHLY'!I1596</f>
        <v>0</v>
      </c>
      <c r="K1596" s="235">
        <f t="shared" si="218"/>
        <v>0</v>
      </c>
      <c r="L1596" s="16">
        <f t="shared" si="219"/>
        <v>0</v>
      </c>
      <c r="M1596" s="16">
        <f t="shared" si="220"/>
        <v>0</v>
      </c>
      <c r="N1596" s="236" t="str">
        <f t="shared" si="221"/>
        <v>0</v>
      </c>
      <c r="O1596" s="16">
        <f>'RAW MONTHLY'!K1596</f>
        <v>0</v>
      </c>
      <c r="P1596" s="16" t="str">
        <f t="shared" si="222"/>
        <v>1</v>
      </c>
      <c r="Q1596" s="241">
        <f>'RAW MONTHLY'!L1596</f>
        <v>0</v>
      </c>
      <c r="R1596" s="37"/>
      <c r="S1596" s="242">
        <f t="shared" si="223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6"/>
        <v/>
      </c>
      <c r="D1597" s="5">
        <f>'RAW MONTHLY'!E1597</f>
        <v>0</v>
      </c>
      <c r="E1597" s="5" t="b">
        <f t="shared" si="224"/>
        <v>0</v>
      </c>
      <c r="F1597" s="37"/>
      <c r="G1597" s="37"/>
      <c r="H1597" s="17">
        <f t="shared" si="217"/>
        <v>0</v>
      </c>
      <c r="I1597" s="7">
        <f>'RAW MONTHLY'!H1597</f>
        <v>0</v>
      </c>
      <c r="J1597" s="8">
        <f>'RAW MONTHLY'!I1597</f>
        <v>0</v>
      </c>
      <c r="K1597" s="235">
        <f t="shared" si="218"/>
        <v>0</v>
      </c>
      <c r="L1597" s="16">
        <f t="shared" si="219"/>
        <v>0</v>
      </c>
      <c r="M1597" s="16">
        <f t="shared" si="220"/>
        <v>0</v>
      </c>
      <c r="N1597" s="236" t="str">
        <f t="shared" si="221"/>
        <v>0</v>
      </c>
      <c r="O1597" s="16">
        <f>'RAW MONTHLY'!K1597</f>
        <v>0</v>
      </c>
      <c r="P1597" s="16" t="str">
        <f t="shared" si="222"/>
        <v>1</v>
      </c>
      <c r="Q1597" s="241">
        <f>'RAW MONTHLY'!L1597</f>
        <v>0</v>
      </c>
      <c r="R1597" s="37"/>
      <c r="S1597" s="242">
        <f t="shared" si="223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6"/>
        <v/>
      </c>
      <c r="D1598" s="5">
        <f>'RAW MONTHLY'!E1598</f>
        <v>0</v>
      </c>
      <c r="E1598" s="5" t="b">
        <f t="shared" si="224"/>
        <v>0</v>
      </c>
      <c r="F1598" s="37"/>
      <c r="G1598" s="37"/>
      <c r="H1598" s="17">
        <f t="shared" si="217"/>
        <v>0</v>
      </c>
      <c r="I1598" s="7">
        <f>'RAW MONTHLY'!H1598</f>
        <v>0</v>
      </c>
      <c r="J1598" s="8">
        <f>'RAW MONTHLY'!I1598</f>
        <v>0</v>
      </c>
      <c r="K1598" s="235">
        <f t="shared" si="218"/>
        <v>0</v>
      </c>
      <c r="L1598" s="16">
        <f t="shared" si="219"/>
        <v>0</v>
      </c>
      <c r="M1598" s="16">
        <f t="shared" si="220"/>
        <v>0</v>
      </c>
      <c r="N1598" s="236" t="str">
        <f t="shared" si="221"/>
        <v>0</v>
      </c>
      <c r="O1598" s="16">
        <f>'RAW MONTHLY'!K1598</f>
        <v>0</v>
      </c>
      <c r="P1598" s="16" t="str">
        <f t="shared" si="222"/>
        <v>1</v>
      </c>
      <c r="Q1598" s="241">
        <f>'RAW MONTHLY'!L1598</f>
        <v>0</v>
      </c>
      <c r="R1598" s="37"/>
      <c r="S1598" s="242">
        <f t="shared" si="223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6"/>
        <v/>
      </c>
      <c r="D1599" s="5">
        <f>'RAW MONTHLY'!E1599</f>
        <v>0</v>
      </c>
      <c r="E1599" s="5" t="b">
        <f t="shared" si="224"/>
        <v>0</v>
      </c>
      <c r="F1599" s="37"/>
      <c r="G1599" s="37"/>
      <c r="H1599" s="17">
        <f t="shared" si="217"/>
        <v>0</v>
      </c>
      <c r="I1599" s="7">
        <f>'RAW MONTHLY'!H1599</f>
        <v>0</v>
      </c>
      <c r="J1599" s="8">
        <f>'RAW MONTHLY'!I1599</f>
        <v>0</v>
      </c>
      <c r="K1599" s="235">
        <f t="shared" si="218"/>
        <v>0</v>
      </c>
      <c r="L1599" s="16">
        <f t="shared" si="219"/>
        <v>0</v>
      </c>
      <c r="M1599" s="16">
        <f t="shared" si="220"/>
        <v>0</v>
      </c>
      <c r="N1599" s="236" t="str">
        <f t="shared" si="221"/>
        <v>0</v>
      </c>
      <c r="O1599" s="16">
        <f>'RAW MONTHLY'!K1599</f>
        <v>0</v>
      </c>
      <c r="P1599" s="16" t="str">
        <f t="shared" si="222"/>
        <v>1</v>
      </c>
      <c r="Q1599" s="241">
        <f>'RAW MONTHLY'!L1599</f>
        <v>0</v>
      </c>
      <c r="R1599" s="37"/>
      <c r="S1599" s="242">
        <f t="shared" si="223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6"/>
        <v/>
      </c>
      <c r="D1600" s="5">
        <f>'RAW MONTHLY'!E1600</f>
        <v>0</v>
      </c>
      <c r="E1600" s="5" t="b">
        <f t="shared" si="224"/>
        <v>0</v>
      </c>
      <c r="F1600" s="37"/>
      <c r="G1600" s="37"/>
      <c r="H1600" s="17">
        <f t="shared" si="217"/>
        <v>0</v>
      </c>
      <c r="I1600" s="7">
        <f>'RAW MONTHLY'!H1600</f>
        <v>0</v>
      </c>
      <c r="J1600" s="8">
        <f>'RAW MONTHLY'!I1600</f>
        <v>0</v>
      </c>
      <c r="K1600" s="235">
        <f t="shared" si="218"/>
        <v>0</v>
      </c>
      <c r="L1600" s="16">
        <f t="shared" si="219"/>
        <v>0</v>
      </c>
      <c r="M1600" s="16">
        <f t="shared" si="220"/>
        <v>0</v>
      </c>
      <c r="N1600" s="236" t="str">
        <f t="shared" si="221"/>
        <v>0</v>
      </c>
      <c r="O1600" s="16">
        <f>'RAW MONTHLY'!K1600</f>
        <v>0</v>
      </c>
      <c r="P1600" s="16" t="str">
        <f t="shared" si="222"/>
        <v>1</v>
      </c>
      <c r="Q1600" s="241">
        <f>'RAW MONTHLY'!L1600</f>
        <v>0</v>
      </c>
      <c r="R1600" s="37"/>
      <c r="S1600" s="242">
        <f t="shared" si="223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6"/>
        <v/>
      </c>
      <c r="D1601" s="5">
        <f>'RAW MONTHLY'!E1601</f>
        <v>0</v>
      </c>
      <c r="E1601" s="5" t="b">
        <f t="shared" si="224"/>
        <v>0</v>
      </c>
      <c r="F1601" s="37"/>
      <c r="G1601" s="37"/>
      <c r="H1601" s="17">
        <f t="shared" si="217"/>
        <v>0</v>
      </c>
      <c r="I1601" s="7">
        <f>'RAW MONTHLY'!H1601</f>
        <v>0</v>
      </c>
      <c r="J1601" s="8">
        <f>'RAW MONTHLY'!I1601</f>
        <v>0</v>
      </c>
      <c r="K1601" s="235">
        <f t="shared" si="218"/>
        <v>0</v>
      </c>
      <c r="L1601" s="16">
        <f t="shared" si="219"/>
        <v>0</v>
      </c>
      <c r="M1601" s="16">
        <f t="shared" si="220"/>
        <v>0</v>
      </c>
      <c r="N1601" s="236" t="str">
        <f t="shared" si="221"/>
        <v>0</v>
      </c>
      <c r="O1601" s="16">
        <f>'RAW MONTHLY'!K1601</f>
        <v>0</v>
      </c>
      <c r="P1601" s="16" t="str">
        <f t="shared" si="222"/>
        <v>1</v>
      </c>
      <c r="Q1601" s="241">
        <f>'RAW MONTHLY'!L1601</f>
        <v>0</v>
      </c>
      <c r="R1601" s="37"/>
      <c r="S1601" s="242">
        <f t="shared" si="223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6"/>
        <v/>
      </c>
      <c r="D1602" s="5">
        <f>'RAW MONTHLY'!E1602</f>
        <v>0</v>
      </c>
      <c r="E1602" s="5" t="b">
        <f t="shared" si="224"/>
        <v>0</v>
      </c>
      <c r="F1602" s="37"/>
      <c r="G1602" s="37"/>
      <c r="H1602" s="17">
        <f t="shared" si="217"/>
        <v>0</v>
      </c>
      <c r="I1602" s="7">
        <f>'RAW MONTHLY'!H1602</f>
        <v>0</v>
      </c>
      <c r="J1602" s="8">
        <f>'RAW MONTHLY'!I1602</f>
        <v>0</v>
      </c>
      <c r="K1602" s="235">
        <f t="shared" si="218"/>
        <v>0</v>
      </c>
      <c r="L1602" s="16">
        <f t="shared" si="219"/>
        <v>0</v>
      </c>
      <c r="M1602" s="16">
        <f t="shared" si="220"/>
        <v>0</v>
      </c>
      <c r="N1602" s="236" t="str">
        <f t="shared" si="221"/>
        <v>0</v>
      </c>
      <c r="O1602" s="16">
        <f>'RAW MONTHLY'!K1602</f>
        <v>0</v>
      </c>
      <c r="P1602" s="16" t="str">
        <f t="shared" si="222"/>
        <v>1</v>
      </c>
      <c r="Q1602" s="241">
        <f>'RAW MONTHLY'!L1602</f>
        <v>0</v>
      </c>
      <c r="R1602" s="37"/>
      <c r="S1602" s="242">
        <f t="shared" si="223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6"/>
        <v/>
      </c>
      <c r="D1603" s="5">
        <f>'RAW MONTHLY'!E1603</f>
        <v>0</v>
      </c>
      <c r="E1603" s="5" t="b">
        <f t="shared" si="224"/>
        <v>0</v>
      </c>
      <c r="F1603" s="37"/>
      <c r="G1603" s="37"/>
      <c r="H1603" s="17">
        <f t="shared" si="217"/>
        <v>0</v>
      </c>
      <c r="I1603" s="7">
        <f>'RAW MONTHLY'!H1603</f>
        <v>0</v>
      </c>
      <c r="J1603" s="8">
        <f>'RAW MONTHLY'!I1603</f>
        <v>0</v>
      </c>
      <c r="K1603" s="235">
        <f t="shared" si="218"/>
        <v>0</v>
      </c>
      <c r="L1603" s="16">
        <f t="shared" si="219"/>
        <v>0</v>
      </c>
      <c r="M1603" s="16">
        <f t="shared" si="220"/>
        <v>0</v>
      </c>
      <c r="N1603" s="236" t="str">
        <f t="shared" si="221"/>
        <v>0</v>
      </c>
      <c r="O1603" s="16">
        <f>'RAW MONTHLY'!K1603</f>
        <v>0</v>
      </c>
      <c r="P1603" s="16" t="str">
        <f t="shared" si="222"/>
        <v>1</v>
      </c>
      <c r="Q1603" s="241">
        <f>'RAW MONTHLY'!L1603</f>
        <v>0</v>
      </c>
      <c r="R1603" s="37"/>
      <c r="S1603" s="242">
        <f t="shared" si="223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6"/>
        <v/>
      </c>
      <c r="D1604" s="5">
        <f>'RAW MONTHLY'!E1604</f>
        <v>0</v>
      </c>
      <c r="E1604" s="5" t="b">
        <f t="shared" si="224"/>
        <v>0</v>
      </c>
      <c r="F1604" s="37"/>
      <c r="G1604" s="37"/>
      <c r="H1604" s="17">
        <f t="shared" si="217"/>
        <v>0</v>
      </c>
      <c r="I1604" s="7">
        <f>'RAW MONTHLY'!H1604</f>
        <v>0</v>
      </c>
      <c r="J1604" s="8">
        <f>'RAW MONTHLY'!I1604</f>
        <v>0</v>
      </c>
      <c r="K1604" s="235">
        <f t="shared" si="218"/>
        <v>0</v>
      </c>
      <c r="L1604" s="16">
        <f t="shared" si="219"/>
        <v>0</v>
      </c>
      <c r="M1604" s="16">
        <f t="shared" si="220"/>
        <v>0</v>
      </c>
      <c r="N1604" s="236" t="str">
        <f t="shared" si="221"/>
        <v>0</v>
      </c>
      <c r="O1604" s="16">
        <f>'RAW MONTHLY'!K1604</f>
        <v>0</v>
      </c>
      <c r="P1604" s="16" t="str">
        <f t="shared" si="222"/>
        <v>1</v>
      </c>
      <c r="Q1604" s="241">
        <f>'RAW MONTHLY'!L1604</f>
        <v>0</v>
      </c>
      <c r="R1604" s="37"/>
      <c r="S1604" s="242">
        <f t="shared" si="223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6"/>
        <v/>
      </c>
      <c r="D1605" s="5">
        <f>'RAW MONTHLY'!E1605</f>
        <v>0</v>
      </c>
      <c r="E1605" s="5" t="b">
        <f t="shared" si="224"/>
        <v>0</v>
      </c>
      <c r="F1605" s="37"/>
      <c r="G1605" s="37"/>
      <c r="H1605" s="17">
        <f t="shared" si="217"/>
        <v>0</v>
      </c>
      <c r="I1605" s="7">
        <f>'RAW MONTHLY'!H1605</f>
        <v>0</v>
      </c>
      <c r="J1605" s="8">
        <f>'RAW MONTHLY'!I1605</f>
        <v>0</v>
      </c>
      <c r="K1605" s="235">
        <f t="shared" si="218"/>
        <v>0</v>
      </c>
      <c r="L1605" s="16">
        <f t="shared" si="219"/>
        <v>0</v>
      </c>
      <c r="M1605" s="16">
        <f t="shared" si="220"/>
        <v>0</v>
      </c>
      <c r="N1605" s="236" t="str">
        <f t="shared" si="221"/>
        <v>0</v>
      </c>
      <c r="O1605" s="16">
        <f>'RAW MONTHLY'!K1605</f>
        <v>0</v>
      </c>
      <c r="P1605" s="16" t="str">
        <f t="shared" si="222"/>
        <v>1</v>
      </c>
      <c r="Q1605" s="241">
        <f>'RAW MONTHLY'!L1605</f>
        <v>0</v>
      </c>
      <c r="R1605" s="37"/>
      <c r="S1605" s="242">
        <f t="shared" si="223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5">IF(H1606&gt;=0.0001,"1","")</f>
        <v/>
      </c>
      <c r="D1606" s="5">
        <f>'RAW MONTHLY'!E1606</f>
        <v>0</v>
      </c>
      <c r="E1606" s="5" t="b">
        <f t="shared" si="224"/>
        <v>0</v>
      </c>
      <c r="F1606" s="37"/>
      <c r="G1606" s="37"/>
      <c r="H1606" s="17">
        <f t="shared" ref="H1606:H1669" si="226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7">J1606</f>
        <v>0</v>
      </c>
      <c r="L1606" s="16">
        <f t="shared" ref="L1606:L1669" si="228">TEXT(J1606-I1606,"h:mm")*24</f>
        <v>0</v>
      </c>
      <c r="M1606" s="16">
        <f t="shared" ref="M1606:M1669" si="229">N1606*1</f>
        <v>0</v>
      </c>
      <c r="N1606" s="236" t="str">
        <f t="shared" ref="N1606:N1669" si="230">SUBSTITUTE(O1606,"MW","")</f>
        <v>0</v>
      </c>
      <c r="O1606" s="16">
        <f>'RAW MONTHLY'!K1606</f>
        <v>0</v>
      </c>
      <c r="P1606" s="16" t="str">
        <f t="shared" ref="P1606:P1669" si="231">IF(K1606&gt;=0.99,"0","1")</f>
        <v>1</v>
      </c>
      <c r="Q1606" s="241">
        <f>'RAW MONTHLY'!L1606</f>
        <v>0</v>
      </c>
      <c r="R1606" s="37"/>
      <c r="S1606" s="242">
        <f t="shared" ref="S1606:S1669" si="232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5"/>
        <v/>
      </c>
      <c r="D1607" s="5">
        <f>'RAW MONTHLY'!E1607</f>
        <v>0</v>
      </c>
      <c r="E1607" s="5" t="b">
        <f t="shared" ref="E1607:E1670" si="233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E/F","EDC",IF(D1607="TCN/L/S","L/S"))))))))))))))))))))))</f>
        <v>0</v>
      </c>
      <c r="F1607" s="37"/>
      <c r="G1607" s="37"/>
      <c r="H1607" s="17">
        <f t="shared" si="226"/>
        <v>0</v>
      </c>
      <c r="I1607" s="7">
        <f>'RAW MONTHLY'!H1607</f>
        <v>0</v>
      </c>
      <c r="J1607" s="8">
        <f>'RAW MONTHLY'!I1607</f>
        <v>0</v>
      </c>
      <c r="K1607" s="235">
        <f t="shared" si="227"/>
        <v>0</v>
      </c>
      <c r="L1607" s="16">
        <f t="shared" si="228"/>
        <v>0</v>
      </c>
      <c r="M1607" s="16">
        <f t="shared" si="229"/>
        <v>0</v>
      </c>
      <c r="N1607" s="236" t="str">
        <f t="shared" si="230"/>
        <v>0</v>
      </c>
      <c r="O1607" s="16">
        <f>'RAW MONTHLY'!K1607</f>
        <v>0</v>
      </c>
      <c r="P1607" s="16" t="str">
        <f t="shared" si="231"/>
        <v>1</v>
      </c>
      <c r="Q1607" s="241">
        <f>'RAW MONTHLY'!L1607</f>
        <v>0</v>
      </c>
      <c r="R1607" s="37"/>
      <c r="S1607" s="242">
        <f t="shared" si="232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5"/>
        <v/>
      </c>
      <c r="D1608" s="5">
        <f>'RAW MONTHLY'!E1608</f>
        <v>0</v>
      </c>
      <c r="E1608" s="5" t="b">
        <f t="shared" si="233"/>
        <v>0</v>
      </c>
      <c r="F1608" s="37"/>
      <c r="G1608" s="37"/>
      <c r="H1608" s="17">
        <f t="shared" si="226"/>
        <v>0</v>
      </c>
      <c r="I1608" s="7">
        <f>'RAW MONTHLY'!H1608</f>
        <v>0</v>
      </c>
      <c r="J1608" s="8">
        <f>'RAW MONTHLY'!I1608</f>
        <v>0</v>
      </c>
      <c r="K1608" s="235">
        <f t="shared" si="227"/>
        <v>0</v>
      </c>
      <c r="L1608" s="16">
        <f t="shared" si="228"/>
        <v>0</v>
      </c>
      <c r="M1608" s="16">
        <f t="shared" si="229"/>
        <v>0</v>
      </c>
      <c r="N1608" s="236" t="str">
        <f t="shared" si="230"/>
        <v>0</v>
      </c>
      <c r="O1608" s="16">
        <f>'RAW MONTHLY'!K1608</f>
        <v>0</v>
      </c>
      <c r="P1608" s="16" t="str">
        <f t="shared" si="231"/>
        <v>1</v>
      </c>
      <c r="Q1608" s="241">
        <f>'RAW MONTHLY'!L1608</f>
        <v>0</v>
      </c>
      <c r="R1608" s="37"/>
      <c r="S1608" s="242">
        <f t="shared" si="232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5"/>
        <v/>
      </c>
      <c r="D1609" s="5">
        <f>'RAW MONTHLY'!E1609</f>
        <v>0</v>
      </c>
      <c r="E1609" s="5" t="b">
        <f t="shared" si="233"/>
        <v>0</v>
      </c>
      <c r="F1609" s="37"/>
      <c r="G1609" s="37"/>
      <c r="H1609" s="17">
        <f t="shared" si="226"/>
        <v>0</v>
      </c>
      <c r="I1609" s="7">
        <f>'RAW MONTHLY'!H1609</f>
        <v>0</v>
      </c>
      <c r="J1609" s="8">
        <f>'RAW MONTHLY'!I1609</f>
        <v>0</v>
      </c>
      <c r="K1609" s="235">
        <f t="shared" si="227"/>
        <v>0</v>
      </c>
      <c r="L1609" s="16">
        <f t="shared" si="228"/>
        <v>0</v>
      </c>
      <c r="M1609" s="16">
        <f t="shared" si="229"/>
        <v>0</v>
      </c>
      <c r="N1609" s="236" t="str">
        <f t="shared" si="230"/>
        <v>0</v>
      </c>
      <c r="O1609" s="16">
        <f>'RAW MONTHLY'!K1609</f>
        <v>0</v>
      </c>
      <c r="P1609" s="16" t="str">
        <f t="shared" si="231"/>
        <v>1</v>
      </c>
      <c r="Q1609" s="241">
        <f>'RAW MONTHLY'!L1609</f>
        <v>0</v>
      </c>
      <c r="R1609" s="37"/>
      <c r="S1609" s="242">
        <f t="shared" si="232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5"/>
        <v/>
      </c>
      <c r="D1610" s="5">
        <f>'RAW MONTHLY'!E1610</f>
        <v>0</v>
      </c>
      <c r="E1610" s="5" t="b">
        <f t="shared" si="233"/>
        <v>0</v>
      </c>
      <c r="F1610" s="37"/>
      <c r="G1610" s="37"/>
      <c r="H1610" s="17">
        <f t="shared" si="226"/>
        <v>0</v>
      </c>
      <c r="I1610" s="7">
        <f>'RAW MONTHLY'!H1610</f>
        <v>0</v>
      </c>
      <c r="J1610" s="8">
        <f>'RAW MONTHLY'!I1610</f>
        <v>0</v>
      </c>
      <c r="K1610" s="235">
        <f t="shared" si="227"/>
        <v>0</v>
      </c>
      <c r="L1610" s="16">
        <f t="shared" si="228"/>
        <v>0</v>
      </c>
      <c r="M1610" s="16">
        <f t="shared" si="229"/>
        <v>0</v>
      </c>
      <c r="N1610" s="236" t="str">
        <f t="shared" si="230"/>
        <v>0</v>
      </c>
      <c r="O1610" s="16">
        <f>'RAW MONTHLY'!K1610</f>
        <v>0</v>
      </c>
      <c r="P1610" s="16" t="str">
        <f t="shared" si="231"/>
        <v>1</v>
      </c>
      <c r="Q1610" s="241">
        <f>'RAW MONTHLY'!L1610</f>
        <v>0</v>
      </c>
      <c r="R1610" s="37"/>
      <c r="S1610" s="242">
        <f t="shared" si="232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5"/>
        <v/>
      </c>
      <c r="D1611" s="5">
        <f>'RAW MONTHLY'!E1611</f>
        <v>0</v>
      </c>
      <c r="E1611" s="5" t="b">
        <f t="shared" si="233"/>
        <v>0</v>
      </c>
      <c r="F1611" s="37"/>
      <c r="G1611" s="37"/>
      <c r="H1611" s="17">
        <f t="shared" si="226"/>
        <v>0</v>
      </c>
      <c r="I1611" s="7">
        <f>'RAW MONTHLY'!H1611</f>
        <v>0</v>
      </c>
      <c r="J1611" s="8">
        <f>'RAW MONTHLY'!I1611</f>
        <v>0</v>
      </c>
      <c r="K1611" s="235">
        <f t="shared" si="227"/>
        <v>0</v>
      </c>
      <c r="L1611" s="16">
        <f t="shared" si="228"/>
        <v>0</v>
      </c>
      <c r="M1611" s="16">
        <f t="shared" si="229"/>
        <v>0</v>
      </c>
      <c r="N1611" s="236" t="str">
        <f t="shared" si="230"/>
        <v>0</v>
      </c>
      <c r="O1611" s="16">
        <f>'RAW MONTHLY'!K1611</f>
        <v>0</v>
      </c>
      <c r="P1611" s="16" t="str">
        <f t="shared" si="231"/>
        <v>1</v>
      </c>
      <c r="Q1611" s="241">
        <f>'RAW MONTHLY'!L1611</f>
        <v>0</v>
      </c>
      <c r="R1611" s="37"/>
      <c r="S1611" s="242">
        <f t="shared" si="232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5"/>
        <v/>
      </c>
      <c r="D1612" s="5">
        <f>'RAW MONTHLY'!E1612</f>
        <v>0</v>
      </c>
      <c r="E1612" s="5" t="b">
        <f t="shared" si="233"/>
        <v>0</v>
      </c>
      <c r="F1612" s="37"/>
      <c r="G1612" s="37"/>
      <c r="H1612" s="17">
        <f t="shared" si="226"/>
        <v>0</v>
      </c>
      <c r="I1612" s="7">
        <f>'RAW MONTHLY'!H1612</f>
        <v>0</v>
      </c>
      <c r="J1612" s="8">
        <f>'RAW MONTHLY'!I1612</f>
        <v>0</v>
      </c>
      <c r="K1612" s="235">
        <f t="shared" si="227"/>
        <v>0</v>
      </c>
      <c r="L1612" s="16">
        <f t="shared" si="228"/>
        <v>0</v>
      </c>
      <c r="M1612" s="16">
        <f t="shared" si="229"/>
        <v>0</v>
      </c>
      <c r="N1612" s="236" t="str">
        <f t="shared" si="230"/>
        <v>0</v>
      </c>
      <c r="O1612" s="16">
        <f>'RAW MONTHLY'!K1612</f>
        <v>0</v>
      </c>
      <c r="P1612" s="16" t="str">
        <f t="shared" si="231"/>
        <v>1</v>
      </c>
      <c r="Q1612" s="241">
        <f>'RAW MONTHLY'!L1612</f>
        <v>0</v>
      </c>
      <c r="R1612" s="37"/>
      <c r="S1612" s="242">
        <f t="shared" si="232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5"/>
        <v/>
      </c>
      <c r="D1613" s="5">
        <f>'RAW MONTHLY'!E1613</f>
        <v>0</v>
      </c>
      <c r="E1613" s="5" t="b">
        <f t="shared" si="233"/>
        <v>0</v>
      </c>
      <c r="F1613" s="37"/>
      <c r="G1613" s="37"/>
      <c r="H1613" s="17">
        <f t="shared" si="226"/>
        <v>0</v>
      </c>
      <c r="I1613" s="7">
        <f>'RAW MONTHLY'!H1613</f>
        <v>0</v>
      </c>
      <c r="J1613" s="8">
        <f>'RAW MONTHLY'!I1613</f>
        <v>0</v>
      </c>
      <c r="K1613" s="235">
        <f t="shared" si="227"/>
        <v>0</v>
      </c>
      <c r="L1613" s="16">
        <f t="shared" si="228"/>
        <v>0</v>
      </c>
      <c r="M1613" s="16">
        <f t="shared" si="229"/>
        <v>0</v>
      </c>
      <c r="N1613" s="236" t="str">
        <f t="shared" si="230"/>
        <v>0</v>
      </c>
      <c r="O1613" s="16">
        <f>'RAW MONTHLY'!K1613</f>
        <v>0</v>
      </c>
      <c r="P1613" s="16" t="str">
        <f t="shared" si="231"/>
        <v>1</v>
      </c>
      <c r="Q1613" s="241">
        <f>'RAW MONTHLY'!L1613</f>
        <v>0</v>
      </c>
      <c r="R1613" s="37"/>
      <c r="S1613" s="242">
        <f t="shared" si="232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5"/>
        <v/>
      </c>
      <c r="D1614" s="5">
        <f>'RAW MONTHLY'!E1614</f>
        <v>0</v>
      </c>
      <c r="E1614" s="5" t="b">
        <f t="shared" si="233"/>
        <v>0</v>
      </c>
      <c r="F1614" s="37"/>
      <c r="G1614" s="37"/>
      <c r="H1614" s="17">
        <f t="shared" si="226"/>
        <v>0</v>
      </c>
      <c r="I1614" s="7">
        <f>'RAW MONTHLY'!H1614</f>
        <v>0</v>
      </c>
      <c r="J1614" s="8">
        <f>'RAW MONTHLY'!I1614</f>
        <v>0</v>
      </c>
      <c r="K1614" s="235">
        <f t="shared" si="227"/>
        <v>0</v>
      </c>
      <c r="L1614" s="16">
        <f t="shared" si="228"/>
        <v>0</v>
      </c>
      <c r="M1614" s="16">
        <f t="shared" si="229"/>
        <v>0</v>
      </c>
      <c r="N1614" s="236" t="str">
        <f t="shared" si="230"/>
        <v>0</v>
      </c>
      <c r="O1614" s="16">
        <f>'RAW MONTHLY'!K1614</f>
        <v>0</v>
      </c>
      <c r="P1614" s="16" t="str">
        <f t="shared" si="231"/>
        <v>1</v>
      </c>
      <c r="Q1614" s="241">
        <f>'RAW MONTHLY'!L1614</f>
        <v>0</v>
      </c>
      <c r="R1614" s="37"/>
      <c r="S1614" s="242">
        <f t="shared" si="232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5"/>
        <v/>
      </c>
      <c r="D1615" s="5">
        <f>'RAW MONTHLY'!E1615</f>
        <v>0</v>
      </c>
      <c r="E1615" s="5" t="b">
        <f t="shared" si="233"/>
        <v>0</v>
      </c>
      <c r="F1615" s="37"/>
      <c r="G1615" s="37"/>
      <c r="H1615" s="17">
        <f t="shared" si="226"/>
        <v>0</v>
      </c>
      <c r="I1615" s="7">
        <f>'RAW MONTHLY'!H1615</f>
        <v>0</v>
      </c>
      <c r="J1615" s="8">
        <f>'RAW MONTHLY'!I1615</f>
        <v>0</v>
      </c>
      <c r="K1615" s="235">
        <f t="shared" si="227"/>
        <v>0</v>
      </c>
      <c r="L1615" s="16">
        <f t="shared" si="228"/>
        <v>0</v>
      </c>
      <c r="M1615" s="16">
        <f t="shared" si="229"/>
        <v>0</v>
      </c>
      <c r="N1615" s="236" t="str">
        <f t="shared" si="230"/>
        <v>0</v>
      </c>
      <c r="O1615" s="16">
        <f>'RAW MONTHLY'!K1615</f>
        <v>0</v>
      </c>
      <c r="P1615" s="16" t="str">
        <f t="shared" si="231"/>
        <v>1</v>
      </c>
      <c r="Q1615" s="241">
        <f>'RAW MONTHLY'!L1615</f>
        <v>0</v>
      </c>
      <c r="R1615" s="37"/>
      <c r="S1615" s="242">
        <f t="shared" si="232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5"/>
        <v/>
      </c>
      <c r="D1616" s="5">
        <f>'RAW MONTHLY'!E1616</f>
        <v>0</v>
      </c>
      <c r="E1616" s="5" t="b">
        <f t="shared" si="233"/>
        <v>0</v>
      </c>
      <c r="F1616" s="37"/>
      <c r="G1616" s="37"/>
      <c r="H1616" s="17">
        <f t="shared" si="226"/>
        <v>0</v>
      </c>
      <c r="I1616" s="7">
        <f>'RAW MONTHLY'!H1616</f>
        <v>0</v>
      </c>
      <c r="J1616" s="8">
        <f>'RAW MONTHLY'!I1616</f>
        <v>0</v>
      </c>
      <c r="K1616" s="235">
        <f t="shared" si="227"/>
        <v>0</v>
      </c>
      <c r="L1616" s="16">
        <f t="shared" si="228"/>
        <v>0</v>
      </c>
      <c r="M1616" s="16">
        <f t="shared" si="229"/>
        <v>0</v>
      </c>
      <c r="N1616" s="236" t="str">
        <f t="shared" si="230"/>
        <v>0</v>
      </c>
      <c r="O1616" s="16">
        <f>'RAW MONTHLY'!K1616</f>
        <v>0</v>
      </c>
      <c r="P1616" s="16" t="str">
        <f t="shared" si="231"/>
        <v>1</v>
      </c>
      <c r="Q1616" s="241">
        <f>'RAW MONTHLY'!L1616</f>
        <v>0</v>
      </c>
      <c r="R1616" s="37"/>
      <c r="S1616" s="242">
        <f t="shared" si="232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5"/>
        <v/>
      </c>
      <c r="D1617" s="5">
        <f>'RAW MONTHLY'!E1617</f>
        <v>0</v>
      </c>
      <c r="E1617" s="5" t="b">
        <f t="shared" si="233"/>
        <v>0</v>
      </c>
      <c r="F1617" s="37"/>
      <c r="G1617" s="37"/>
      <c r="H1617" s="17">
        <f t="shared" si="226"/>
        <v>0</v>
      </c>
      <c r="I1617" s="7">
        <f>'RAW MONTHLY'!H1617</f>
        <v>0</v>
      </c>
      <c r="J1617" s="8">
        <f>'RAW MONTHLY'!I1617</f>
        <v>0</v>
      </c>
      <c r="K1617" s="235">
        <f t="shared" si="227"/>
        <v>0</v>
      </c>
      <c r="L1617" s="16">
        <f t="shared" si="228"/>
        <v>0</v>
      </c>
      <c r="M1617" s="16">
        <f t="shared" si="229"/>
        <v>0</v>
      </c>
      <c r="N1617" s="236" t="str">
        <f t="shared" si="230"/>
        <v>0</v>
      </c>
      <c r="O1617" s="16">
        <f>'RAW MONTHLY'!K1617</f>
        <v>0</v>
      </c>
      <c r="P1617" s="16" t="str">
        <f t="shared" si="231"/>
        <v>1</v>
      </c>
      <c r="Q1617" s="241">
        <f>'RAW MONTHLY'!L1617</f>
        <v>0</v>
      </c>
      <c r="R1617" s="37"/>
      <c r="S1617" s="242">
        <f t="shared" si="232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5"/>
        <v/>
      </c>
      <c r="D1618" s="5">
        <f>'RAW MONTHLY'!E1618</f>
        <v>0</v>
      </c>
      <c r="E1618" s="5" t="b">
        <f t="shared" si="233"/>
        <v>0</v>
      </c>
      <c r="F1618" s="37"/>
      <c r="G1618" s="37"/>
      <c r="H1618" s="17">
        <f t="shared" si="226"/>
        <v>0</v>
      </c>
      <c r="I1618" s="7">
        <f>'RAW MONTHLY'!H1618</f>
        <v>0</v>
      </c>
      <c r="J1618" s="8">
        <f>'RAW MONTHLY'!I1618</f>
        <v>0</v>
      </c>
      <c r="K1618" s="235">
        <f t="shared" si="227"/>
        <v>0</v>
      </c>
      <c r="L1618" s="16">
        <f t="shared" si="228"/>
        <v>0</v>
      </c>
      <c r="M1618" s="16">
        <f t="shared" si="229"/>
        <v>0</v>
      </c>
      <c r="N1618" s="236" t="str">
        <f t="shared" si="230"/>
        <v>0</v>
      </c>
      <c r="O1618" s="16">
        <f>'RAW MONTHLY'!K1618</f>
        <v>0</v>
      </c>
      <c r="P1618" s="16" t="str">
        <f t="shared" si="231"/>
        <v>1</v>
      </c>
      <c r="Q1618" s="241">
        <f>'RAW MONTHLY'!L1618</f>
        <v>0</v>
      </c>
      <c r="R1618" s="37"/>
      <c r="S1618" s="242">
        <f t="shared" si="232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5"/>
        <v/>
      </c>
      <c r="D1619" s="5">
        <f>'RAW MONTHLY'!E1619</f>
        <v>0</v>
      </c>
      <c r="E1619" s="5" t="b">
        <f t="shared" si="233"/>
        <v>0</v>
      </c>
      <c r="F1619" s="37"/>
      <c r="G1619" s="37"/>
      <c r="H1619" s="17">
        <f t="shared" si="226"/>
        <v>0</v>
      </c>
      <c r="I1619" s="7">
        <f>'RAW MONTHLY'!H1619</f>
        <v>0</v>
      </c>
      <c r="J1619" s="8">
        <f>'RAW MONTHLY'!I1619</f>
        <v>0</v>
      </c>
      <c r="K1619" s="235">
        <f t="shared" si="227"/>
        <v>0</v>
      </c>
      <c r="L1619" s="16">
        <f t="shared" si="228"/>
        <v>0</v>
      </c>
      <c r="M1619" s="16">
        <f t="shared" si="229"/>
        <v>0</v>
      </c>
      <c r="N1619" s="236" t="str">
        <f t="shared" si="230"/>
        <v>0</v>
      </c>
      <c r="O1619" s="16">
        <f>'RAW MONTHLY'!K1619</f>
        <v>0</v>
      </c>
      <c r="P1619" s="16" t="str">
        <f t="shared" si="231"/>
        <v>1</v>
      </c>
      <c r="Q1619" s="241">
        <f>'RAW MONTHLY'!L1619</f>
        <v>0</v>
      </c>
      <c r="R1619" s="37"/>
      <c r="S1619" s="242">
        <f t="shared" si="232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5"/>
        <v/>
      </c>
      <c r="D1620" s="5">
        <f>'RAW MONTHLY'!E1620</f>
        <v>0</v>
      </c>
      <c r="E1620" s="5" t="b">
        <f t="shared" si="233"/>
        <v>0</v>
      </c>
      <c r="F1620" s="37"/>
      <c r="G1620" s="37"/>
      <c r="H1620" s="17">
        <f t="shared" si="226"/>
        <v>0</v>
      </c>
      <c r="I1620" s="7">
        <f>'RAW MONTHLY'!H1620</f>
        <v>0</v>
      </c>
      <c r="J1620" s="8">
        <f>'RAW MONTHLY'!I1620</f>
        <v>0</v>
      </c>
      <c r="K1620" s="235">
        <f t="shared" si="227"/>
        <v>0</v>
      </c>
      <c r="L1620" s="16">
        <f t="shared" si="228"/>
        <v>0</v>
      </c>
      <c r="M1620" s="16">
        <f t="shared" si="229"/>
        <v>0</v>
      </c>
      <c r="N1620" s="236" t="str">
        <f t="shared" si="230"/>
        <v>0</v>
      </c>
      <c r="O1620" s="16">
        <f>'RAW MONTHLY'!K1620</f>
        <v>0</v>
      </c>
      <c r="P1620" s="16" t="str">
        <f t="shared" si="231"/>
        <v>1</v>
      </c>
      <c r="Q1620" s="241">
        <f>'RAW MONTHLY'!L1620</f>
        <v>0</v>
      </c>
      <c r="R1620" s="37"/>
      <c r="S1620" s="242">
        <f t="shared" si="232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5"/>
        <v/>
      </c>
      <c r="D1621" s="5">
        <f>'RAW MONTHLY'!E1621</f>
        <v>0</v>
      </c>
      <c r="E1621" s="5" t="b">
        <f t="shared" si="233"/>
        <v>0</v>
      </c>
      <c r="F1621" s="37"/>
      <c r="G1621" s="37"/>
      <c r="H1621" s="17">
        <f t="shared" si="226"/>
        <v>0</v>
      </c>
      <c r="I1621" s="7">
        <f>'RAW MONTHLY'!H1621</f>
        <v>0</v>
      </c>
      <c r="J1621" s="8">
        <f>'RAW MONTHLY'!I1621</f>
        <v>0</v>
      </c>
      <c r="K1621" s="235">
        <f t="shared" si="227"/>
        <v>0</v>
      </c>
      <c r="L1621" s="16">
        <f t="shared" si="228"/>
        <v>0</v>
      </c>
      <c r="M1621" s="16">
        <f t="shared" si="229"/>
        <v>0</v>
      </c>
      <c r="N1621" s="236" t="str">
        <f t="shared" si="230"/>
        <v>0</v>
      </c>
      <c r="O1621" s="16">
        <f>'RAW MONTHLY'!K1621</f>
        <v>0</v>
      </c>
      <c r="P1621" s="16" t="str">
        <f t="shared" si="231"/>
        <v>1</v>
      </c>
      <c r="Q1621" s="241">
        <f>'RAW MONTHLY'!L1621</f>
        <v>0</v>
      </c>
      <c r="R1621" s="37"/>
      <c r="S1621" s="242">
        <f t="shared" si="232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5"/>
        <v/>
      </c>
      <c r="D1622" s="5">
        <f>'RAW MONTHLY'!E1622</f>
        <v>0</v>
      </c>
      <c r="E1622" s="5" t="b">
        <f t="shared" si="233"/>
        <v>0</v>
      </c>
      <c r="F1622" s="37"/>
      <c r="G1622" s="37"/>
      <c r="H1622" s="17">
        <f t="shared" si="226"/>
        <v>0</v>
      </c>
      <c r="I1622" s="7">
        <f>'RAW MONTHLY'!H1622</f>
        <v>0</v>
      </c>
      <c r="J1622" s="8">
        <f>'RAW MONTHLY'!I1622</f>
        <v>0</v>
      </c>
      <c r="K1622" s="235">
        <f t="shared" si="227"/>
        <v>0</v>
      </c>
      <c r="L1622" s="16">
        <f t="shared" si="228"/>
        <v>0</v>
      </c>
      <c r="M1622" s="16">
        <f t="shared" si="229"/>
        <v>0</v>
      </c>
      <c r="N1622" s="236" t="str">
        <f t="shared" si="230"/>
        <v>0</v>
      </c>
      <c r="O1622" s="16">
        <f>'RAW MONTHLY'!K1622</f>
        <v>0</v>
      </c>
      <c r="P1622" s="16" t="str">
        <f t="shared" si="231"/>
        <v>1</v>
      </c>
      <c r="Q1622" s="241">
        <f>'RAW MONTHLY'!L1622</f>
        <v>0</v>
      </c>
      <c r="R1622" s="37"/>
      <c r="S1622" s="242">
        <f t="shared" si="232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5"/>
        <v/>
      </c>
      <c r="D1623" s="5">
        <f>'RAW MONTHLY'!E1623</f>
        <v>0</v>
      </c>
      <c r="E1623" s="5" t="b">
        <f t="shared" si="233"/>
        <v>0</v>
      </c>
      <c r="F1623" s="37"/>
      <c r="G1623" s="37"/>
      <c r="H1623" s="17">
        <f t="shared" si="226"/>
        <v>0</v>
      </c>
      <c r="I1623" s="7">
        <f>'RAW MONTHLY'!H1623</f>
        <v>0</v>
      </c>
      <c r="J1623" s="8">
        <f>'RAW MONTHLY'!I1623</f>
        <v>0</v>
      </c>
      <c r="K1623" s="235">
        <f t="shared" si="227"/>
        <v>0</v>
      </c>
      <c r="L1623" s="16">
        <f t="shared" si="228"/>
        <v>0</v>
      </c>
      <c r="M1623" s="16">
        <f t="shared" si="229"/>
        <v>0</v>
      </c>
      <c r="N1623" s="236" t="str">
        <f t="shared" si="230"/>
        <v>0</v>
      </c>
      <c r="O1623" s="16">
        <f>'RAW MONTHLY'!K1623</f>
        <v>0</v>
      </c>
      <c r="P1623" s="16" t="str">
        <f t="shared" si="231"/>
        <v>1</v>
      </c>
      <c r="Q1623" s="241">
        <f>'RAW MONTHLY'!L1623</f>
        <v>0</v>
      </c>
      <c r="R1623" s="37"/>
      <c r="S1623" s="242">
        <f t="shared" si="232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5"/>
        <v/>
      </c>
      <c r="D1624" s="5">
        <f>'RAW MONTHLY'!E1624</f>
        <v>0</v>
      </c>
      <c r="E1624" s="5" t="b">
        <f t="shared" si="233"/>
        <v>0</v>
      </c>
      <c r="F1624" s="37"/>
      <c r="G1624" s="37"/>
      <c r="H1624" s="17">
        <f t="shared" si="226"/>
        <v>0</v>
      </c>
      <c r="I1624" s="7">
        <f>'RAW MONTHLY'!H1624</f>
        <v>0</v>
      </c>
      <c r="J1624" s="8">
        <f>'RAW MONTHLY'!I1624</f>
        <v>0</v>
      </c>
      <c r="K1624" s="235">
        <f t="shared" si="227"/>
        <v>0</v>
      </c>
      <c r="L1624" s="16">
        <f t="shared" si="228"/>
        <v>0</v>
      </c>
      <c r="M1624" s="16">
        <f t="shared" si="229"/>
        <v>0</v>
      </c>
      <c r="N1624" s="236" t="str">
        <f t="shared" si="230"/>
        <v>0</v>
      </c>
      <c r="O1624" s="16">
        <f>'RAW MONTHLY'!K1624</f>
        <v>0</v>
      </c>
      <c r="P1624" s="16" t="str">
        <f t="shared" si="231"/>
        <v>1</v>
      </c>
      <c r="Q1624" s="241">
        <f>'RAW MONTHLY'!L1624</f>
        <v>0</v>
      </c>
      <c r="R1624" s="37"/>
      <c r="S1624" s="242">
        <f t="shared" si="232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5"/>
        <v/>
      </c>
      <c r="D1625" s="5">
        <f>'RAW MONTHLY'!E1625</f>
        <v>0</v>
      </c>
      <c r="E1625" s="5" t="b">
        <f t="shared" si="233"/>
        <v>0</v>
      </c>
      <c r="F1625" s="37"/>
      <c r="G1625" s="37"/>
      <c r="H1625" s="17">
        <f t="shared" si="226"/>
        <v>0</v>
      </c>
      <c r="I1625" s="7">
        <f>'RAW MONTHLY'!H1625</f>
        <v>0</v>
      </c>
      <c r="J1625" s="8">
        <f>'RAW MONTHLY'!I1625</f>
        <v>0</v>
      </c>
      <c r="K1625" s="235">
        <f t="shared" si="227"/>
        <v>0</v>
      </c>
      <c r="L1625" s="16">
        <f t="shared" si="228"/>
        <v>0</v>
      </c>
      <c r="M1625" s="16">
        <f t="shared" si="229"/>
        <v>0</v>
      </c>
      <c r="N1625" s="236" t="str">
        <f t="shared" si="230"/>
        <v>0</v>
      </c>
      <c r="O1625" s="16">
        <f>'RAW MONTHLY'!K1625</f>
        <v>0</v>
      </c>
      <c r="P1625" s="16" t="str">
        <f t="shared" si="231"/>
        <v>1</v>
      </c>
      <c r="Q1625" s="241">
        <f>'RAW MONTHLY'!L1625</f>
        <v>0</v>
      </c>
      <c r="R1625" s="37"/>
      <c r="S1625" s="242">
        <f t="shared" si="232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5"/>
        <v/>
      </c>
      <c r="D1626" s="5">
        <f>'RAW MONTHLY'!E1626</f>
        <v>0</v>
      </c>
      <c r="E1626" s="5" t="b">
        <f t="shared" si="233"/>
        <v>0</v>
      </c>
      <c r="F1626" s="37"/>
      <c r="G1626" s="37"/>
      <c r="H1626" s="17">
        <f t="shared" si="226"/>
        <v>0</v>
      </c>
      <c r="I1626" s="7">
        <f>'RAW MONTHLY'!H1626</f>
        <v>0</v>
      </c>
      <c r="J1626" s="8">
        <f>'RAW MONTHLY'!I1626</f>
        <v>0</v>
      </c>
      <c r="K1626" s="235">
        <f t="shared" si="227"/>
        <v>0</v>
      </c>
      <c r="L1626" s="16">
        <f t="shared" si="228"/>
        <v>0</v>
      </c>
      <c r="M1626" s="16">
        <f t="shared" si="229"/>
        <v>0</v>
      </c>
      <c r="N1626" s="236" t="str">
        <f t="shared" si="230"/>
        <v>0</v>
      </c>
      <c r="O1626" s="16">
        <f>'RAW MONTHLY'!K1626</f>
        <v>0</v>
      </c>
      <c r="P1626" s="16" t="str">
        <f t="shared" si="231"/>
        <v>1</v>
      </c>
      <c r="Q1626" s="241">
        <f>'RAW MONTHLY'!L1626</f>
        <v>0</v>
      </c>
      <c r="R1626" s="37"/>
      <c r="S1626" s="242">
        <f t="shared" si="232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5"/>
        <v/>
      </c>
      <c r="D1627" s="5">
        <f>'RAW MONTHLY'!E1627</f>
        <v>0</v>
      </c>
      <c r="E1627" s="5" t="b">
        <f t="shared" si="233"/>
        <v>0</v>
      </c>
      <c r="F1627" s="37"/>
      <c r="G1627" s="37"/>
      <c r="H1627" s="17">
        <f t="shared" si="226"/>
        <v>0</v>
      </c>
      <c r="I1627" s="7">
        <f>'RAW MONTHLY'!H1627</f>
        <v>0</v>
      </c>
      <c r="J1627" s="8">
        <f>'RAW MONTHLY'!I1627</f>
        <v>0</v>
      </c>
      <c r="K1627" s="235">
        <f t="shared" si="227"/>
        <v>0</v>
      </c>
      <c r="L1627" s="16">
        <f t="shared" si="228"/>
        <v>0</v>
      </c>
      <c r="M1627" s="16">
        <f t="shared" si="229"/>
        <v>0</v>
      </c>
      <c r="N1627" s="236" t="str">
        <f t="shared" si="230"/>
        <v>0</v>
      </c>
      <c r="O1627" s="16">
        <f>'RAW MONTHLY'!K1627</f>
        <v>0</v>
      </c>
      <c r="P1627" s="16" t="str">
        <f t="shared" si="231"/>
        <v>1</v>
      </c>
      <c r="Q1627" s="241">
        <f>'RAW MONTHLY'!L1627</f>
        <v>0</v>
      </c>
      <c r="R1627" s="37"/>
      <c r="S1627" s="242">
        <f t="shared" si="232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5"/>
        <v/>
      </c>
      <c r="D1628" s="5">
        <f>'RAW MONTHLY'!E1628</f>
        <v>0</v>
      </c>
      <c r="E1628" s="5" t="b">
        <f t="shared" si="233"/>
        <v>0</v>
      </c>
      <c r="F1628" s="37"/>
      <c r="G1628" s="37"/>
      <c r="H1628" s="17">
        <f t="shared" si="226"/>
        <v>0</v>
      </c>
      <c r="I1628" s="7">
        <f>'RAW MONTHLY'!H1628</f>
        <v>0</v>
      </c>
      <c r="J1628" s="8">
        <f>'RAW MONTHLY'!I1628</f>
        <v>0</v>
      </c>
      <c r="K1628" s="235">
        <f t="shared" si="227"/>
        <v>0</v>
      </c>
      <c r="L1628" s="16">
        <f t="shared" si="228"/>
        <v>0</v>
      </c>
      <c r="M1628" s="16">
        <f t="shared" si="229"/>
        <v>0</v>
      </c>
      <c r="N1628" s="236" t="str">
        <f t="shared" si="230"/>
        <v>0</v>
      </c>
      <c r="O1628" s="16">
        <f>'RAW MONTHLY'!K1628</f>
        <v>0</v>
      </c>
      <c r="P1628" s="16" t="str">
        <f t="shared" si="231"/>
        <v>1</v>
      </c>
      <c r="Q1628" s="241">
        <f>'RAW MONTHLY'!L1628</f>
        <v>0</v>
      </c>
      <c r="R1628" s="37"/>
      <c r="S1628" s="242">
        <f t="shared" si="232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5"/>
        <v/>
      </c>
      <c r="D1629" s="5">
        <f>'RAW MONTHLY'!E1629</f>
        <v>0</v>
      </c>
      <c r="E1629" s="5" t="b">
        <f t="shared" si="233"/>
        <v>0</v>
      </c>
      <c r="F1629" s="37"/>
      <c r="G1629" s="37"/>
      <c r="H1629" s="17">
        <f t="shared" si="226"/>
        <v>0</v>
      </c>
      <c r="I1629" s="7">
        <f>'RAW MONTHLY'!H1629</f>
        <v>0</v>
      </c>
      <c r="J1629" s="8">
        <f>'RAW MONTHLY'!I1629</f>
        <v>0</v>
      </c>
      <c r="K1629" s="235">
        <f t="shared" si="227"/>
        <v>0</v>
      </c>
      <c r="L1629" s="16">
        <f t="shared" si="228"/>
        <v>0</v>
      </c>
      <c r="M1629" s="16">
        <f t="shared" si="229"/>
        <v>0</v>
      </c>
      <c r="N1629" s="236" t="str">
        <f t="shared" si="230"/>
        <v>0</v>
      </c>
      <c r="O1629" s="16">
        <f>'RAW MONTHLY'!K1629</f>
        <v>0</v>
      </c>
      <c r="P1629" s="16" t="str">
        <f t="shared" si="231"/>
        <v>1</v>
      </c>
      <c r="Q1629" s="241">
        <f>'RAW MONTHLY'!L1629</f>
        <v>0</v>
      </c>
      <c r="R1629" s="37"/>
      <c r="S1629" s="242">
        <f t="shared" si="232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5"/>
        <v/>
      </c>
      <c r="D1630" s="5">
        <f>'RAW MONTHLY'!E1630</f>
        <v>0</v>
      </c>
      <c r="E1630" s="5" t="b">
        <f t="shared" si="233"/>
        <v>0</v>
      </c>
      <c r="F1630" s="37"/>
      <c r="G1630" s="37"/>
      <c r="H1630" s="17">
        <f t="shared" si="226"/>
        <v>0</v>
      </c>
      <c r="I1630" s="7">
        <f>'RAW MONTHLY'!H1630</f>
        <v>0</v>
      </c>
      <c r="J1630" s="8">
        <f>'RAW MONTHLY'!I1630</f>
        <v>0</v>
      </c>
      <c r="K1630" s="235">
        <f t="shared" si="227"/>
        <v>0</v>
      </c>
      <c r="L1630" s="16">
        <f t="shared" si="228"/>
        <v>0</v>
      </c>
      <c r="M1630" s="16">
        <f t="shared" si="229"/>
        <v>0</v>
      </c>
      <c r="N1630" s="236" t="str">
        <f t="shared" si="230"/>
        <v>0</v>
      </c>
      <c r="O1630" s="16">
        <f>'RAW MONTHLY'!K1630</f>
        <v>0</v>
      </c>
      <c r="P1630" s="16" t="str">
        <f t="shared" si="231"/>
        <v>1</v>
      </c>
      <c r="Q1630" s="241">
        <f>'RAW MONTHLY'!L1630</f>
        <v>0</v>
      </c>
      <c r="R1630" s="37"/>
      <c r="S1630" s="242">
        <f t="shared" si="232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5"/>
        <v/>
      </c>
      <c r="D1631" s="5">
        <f>'RAW MONTHLY'!E1631</f>
        <v>0</v>
      </c>
      <c r="E1631" s="5" t="b">
        <f t="shared" si="233"/>
        <v>0</v>
      </c>
      <c r="F1631" s="37"/>
      <c r="G1631" s="37"/>
      <c r="H1631" s="17">
        <f t="shared" si="226"/>
        <v>0</v>
      </c>
      <c r="I1631" s="7">
        <f>'RAW MONTHLY'!H1631</f>
        <v>0</v>
      </c>
      <c r="J1631" s="8">
        <f>'RAW MONTHLY'!I1631</f>
        <v>0</v>
      </c>
      <c r="K1631" s="235">
        <f t="shared" si="227"/>
        <v>0</v>
      </c>
      <c r="L1631" s="16">
        <f t="shared" si="228"/>
        <v>0</v>
      </c>
      <c r="M1631" s="16">
        <f t="shared" si="229"/>
        <v>0</v>
      </c>
      <c r="N1631" s="236" t="str">
        <f t="shared" si="230"/>
        <v>0</v>
      </c>
      <c r="O1631" s="16">
        <f>'RAW MONTHLY'!K1631</f>
        <v>0</v>
      </c>
      <c r="P1631" s="16" t="str">
        <f t="shared" si="231"/>
        <v>1</v>
      </c>
      <c r="Q1631" s="241">
        <f>'RAW MONTHLY'!L1631</f>
        <v>0</v>
      </c>
      <c r="R1631" s="37"/>
      <c r="S1631" s="242">
        <f t="shared" si="232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5"/>
        <v/>
      </c>
      <c r="D1632" s="5">
        <f>'RAW MONTHLY'!E1632</f>
        <v>0</v>
      </c>
      <c r="E1632" s="5" t="b">
        <f t="shared" si="233"/>
        <v>0</v>
      </c>
      <c r="F1632" s="37"/>
      <c r="G1632" s="37"/>
      <c r="H1632" s="17">
        <f t="shared" si="226"/>
        <v>0</v>
      </c>
      <c r="I1632" s="7">
        <f>'RAW MONTHLY'!H1632</f>
        <v>0</v>
      </c>
      <c r="J1632" s="8">
        <f>'RAW MONTHLY'!I1632</f>
        <v>0</v>
      </c>
      <c r="K1632" s="235">
        <f t="shared" si="227"/>
        <v>0</v>
      </c>
      <c r="L1632" s="16">
        <f t="shared" si="228"/>
        <v>0</v>
      </c>
      <c r="M1632" s="16">
        <f t="shared" si="229"/>
        <v>0</v>
      </c>
      <c r="N1632" s="236" t="str">
        <f t="shared" si="230"/>
        <v>0</v>
      </c>
      <c r="O1632" s="16">
        <f>'RAW MONTHLY'!K1632</f>
        <v>0</v>
      </c>
      <c r="P1632" s="16" t="str">
        <f t="shared" si="231"/>
        <v>1</v>
      </c>
      <c r="Q1632" s="241">
        <f>'RAW MONTHLY'!L1632</f>
        <v>0</v>
      </c>
      <c r="R1632" s="37"/>
      <c r="S1632" s="242">
        <f t="shared" si="232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5"/>
        <v/>
      </c>
      <c r="D1633" s="5">
        <f>'RAW MONTHLY'!E1633</f>
        <v>0</v>
      </c>
      <c r="E1633" s="5" t="b">
        <f t="shared" si="233"/>
        <v>0</v>
      </c>
      <c r="F1633" s="37"/>
      <c r="G1633" s="37"/>
      <c r="H1633" s="17">
        <f t="shared" si="226"/>
        <v>0</v>
      </c>
      <c r="I1633" s="7">
        <f>'RAW MONTHLY'!H1633</f>
        <v>0</v>
      </c>
      <c r="J1633" s="8">
        <f>'RAW MONTHLY'!I1633</f>
        <v>0</v>
      </c>
      <c r="K1633" s="235">
        <f t="shared" si="227"/>
        <v>0</v>
      </c>
      <c r="L1633" s="16">
        <f t="shared" si="228"/>
        <v>0</v>
      </c>
      <c r="M1633" s="16">
        <f t="shared" si="229"/>
        <v>0</v>
      </c>
      <c r="N1633" s="236" t="str">
        <f t="shared" si="230"/>
        <v>0</v>
      </c>
      <c r="O1633" s="16">
        <f>'RAW MONTHLY'!K1633</f>
        <v>0</v>
      </c>
      <c r="P1633" s="16" t="str">
        <f t="shared" si="231"/>
        <v>1</v>
      </c>
      <c r="Q1633" s="241">
        <f>'RAW MONTHLY'!L1633</f>
        <v>0</v>
      </c>
      <c r="R1633" s="37"/>
      <c r="S1633" s="242">
        <f t="shared" si="232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5"/>
        <v/>
      </c>
      <c r="D1634" s="5">
        <f>'RAW MONTHLY'!E1634</f>
        <v>0</v>
      </c>
      <c r="E1634" s="5" t="b">
        <f t="shared" si="233"/>
        <v>0</v>
      </c>
      <c r="F1634" s="37"/>
      <c r="G1634" s="37"/>
      <c r="H1634" s="17">
        <f t="shared" si="226"/>
        <v>0</v>
      </c>
      <c r="I1634" s="7">
        <f>'RAW MONTHLY'!H1634</f>
        <v>0</v>
      </c>
      <c r="J1634" s="8">
        <f>'RAW MONTHLY'!I1634</f>
        <v>0</v>
      </c>
      <c r="K1634" s="235">
        <f t="shared" si="227"/>
        <v>0</v>
      </c>
      <c r="L1634" s="16">
        <f t="shared" si="228"/>
        <v>0</v>
      </c>
      <c r="M1634" s="16">
        <f t="shared" si="229"/>
        <v>0</v>
      </c>
      <c r="N1634" s="236" t="str">
        <f t="shared" si="230"/>
        <v>0</v>
      </c>
      <c r="O1634" s="16">
        <f>'RAW MONTHLY'!K1634</f>
        <v>0</v>
      </c>
      <c r="P1634" s="16" t="str">
        <f t="shared" si="231"/>
        <v>1</v>
      </c>
      <c r="Q1634" s="241">
        <f>'RAW MONTHLY'!L1634</f>
        <v>0</v>
      </c>
      <c r="R1634" s="37"/>
      <c r="S1634" s="242">
        <f t="shared" si="232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5"/>
        <v/>
      </c>
      <c r="D1635" s="5">
        <f>'RAW MONTHLY'!E1635</f>
        <v>0</v>
      </c>
      <c r="E1635" s="5" t="b">
        <f t="shared" si="233"/>
        <v>0</v>
      </c>
      <c r="F1635" s="37"/>
      <c r="G1635" s="37"/>
      <c r="H1635" s="17">
        <f t="shared" si="226"/>
        <v>0</v>
      </c>
      <c r="I1635" s="7">
        <f>'RAW MONTHLY'!H1635</f>
        <v>0</v>
      </c>
      <c r="J1635" s="8">
        <f>'RAW MONTHLY'!I1635</f>
        <v>0</v>
      </c>
      <c r="K1635" s="235">
        <f t="shared" si="227"/>
        <v>0</v>
      </c>
      <c r="L1635" s="16">
        <f t="shared" si="228"/>
        <v>0</v>
      </c>
      <c r="M1635" s="16">
        <f t="shared" si="229"/>
        <v>0</v>
      </c>
      <c r="N1635" s="236" t="str">
        <f t="shared" si="230"/>
        <v>0</v>
      </c>
      <c r="O1635" s="16">
        <f>'RAW MONTHLY'!K1635</f>
        <v>0</v>
      </c>
      <c r="P1635" s="16" t="str">
        <f t="shared" si="231"/>
        <v>1</v>
      </c>
      <c r="Q1635" s="241">
        <f>'RAW MONTHLY'!L1635</f>
        <v>0</v>
      </c>
      <c r="R1635" s="37"/>
      <c r="S1635" s="242">
        <f t="shared" si="232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5"/>
        <v/>
      </c>
      <c r="D1636" s="5">
        <f>'RAW MONTHLY'!E1636</f>
        <v>0</v>
      </c>
      <c r="E1636" s="5" t="b">
        <f t="shared" si="233"/>
        <v>0</v>
      </c>
      <c r="F1636" s="37"/>
      <c r="G1636" s="37"/>
      <c r="H1636" s="17">
        <f t="shared" si="226"/>
        <v>0</v>
      </c>
      <c r="I1636" s="7">
        <f>'RAW MONTHLY'!H1636</f>
        <v>0</v>
      </c>
      <c r="J1636" s="8">
        <f>'RAW MONTHLY'!I1636</f>
        <v>0</v>
      </c>
      <c r="K1636" s="235">
        <f t="shared" si="227"/>
        <v>0</v>
      </c>
      <c r="L1636" s="16">
        <f t="shared" si="228"/>
        <v>0</v>
      </c>
      <c r="M1636" s="16">
        <f t="shared" si="229"/>
        <v>0</v>
      </c>
      <c r="N1636" s="236" t="str">
        <f t="shared" si="230"/>
        <v>0</v>
      </c>
      <c r="O1636" s="16">
        <f>'RAW MONTHLY'!K1636</f>
        <v>0</v>
      </c>
      <c r="P1636" s="16" t="str">
        <f t="shared" si="231"/>
        <v>1</v>
      </c>
      <c r="Q1636" s="241">
        <f>'RAW MONTHLY'!L1636</f>
        <v>0</v>
      </c>
      <c r="R1636" s="37"/>
      <c r="S1636" s="242">
        <f t="shared" si="232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5"/>
        <v/>
      </c>
      <c r="D1637" s="5">
        <f>'RAW MONTHLY'!E1637</f>
        <v>0</v>
      </c>
      <c r="E1637" s="5" t="b">
        <f t="shared" si="233"/>
        <v>0</v>
      </c>
      <c r="F1637" s="37"/>
      <c r="G1637" s="37"/>
      <c r="H1637" s="17">
        <f t="shared" si="226"/>
        <v>0</v>
      </c>
      <c r="I1637" s="7">
        <f>'RAW MONTHLY'!H1637</f>
        <v>0</v>
      </c>
      <c r="J1637" s="8">
        <f>'RAW MONTHLY'!I1637</f>
        <v>0</v>
      </c>
      <c r="K1637" s="235">
        <f t="shared" si="227"/>
        <v>0</v>
      </c>
      <c r="L1637" s="16">
        <f t="shared" si="228"/>
        <v>0</v>
      </c>
      <c r="M1637" s="16">
        <f t="shared" si="229"/>
        <v>0</v>
      </c>
      <c r="N1637" s="236" t="str">
        <f t="shared" si="230"/>
        <v>0</v>
      </c>
      <c r="O1637" s="16">
        <f>'RAW MONTHLY'!K1637</f>
        <v>0</v>
      </c>
      <c r="P1637" s="16" t="str">
        <f t="shared" si="231"/>
        <v>1</v>
      </c>
      <c r="Q1637" s="241">
        <f>'RAW MONTHLY'!L1637</f>
        <v>0</v>
      </c>
      <c r="R1637" s="37"/>
      <c r="S1637" s="242">
        <f t="shared" si="232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5"/>
        <v/>
      </c>
      <c r="D1638" s="5">
        <f>'RAW MONTHLY'!E1638</f>
        <v>0</v>
      </c>
      <c r="E1638" s="5" t="b">
        <f t="shared" si="233"/>
        <v>0</v>
      </c>
      <c r="F1638" s="37"/>
      <c r="G1638" s="37"/>
      <c r="H1638" s="17">
        <f t="shared" si="226"/>
        <v>0</v>
      </c>
      <c r="I1638" s="7">
        <f>'RAW MONTHLY'!H1638</f>
        <v>0</v>
      </c>
      <c r="J1638" s="8">
        <f>'RAW MONTHLY'!I1638</f>
        <v>0</v>
      </c>
      <c r="K1638" s="235">
        <f t="shared" si="227"/>
        <v>0</v>
      </c>
      <c r="L1638" s="16">
        <f t="shared" si="228"/>
        <v>0</v>
      </c>
      <c r="M1638" s="16">
        <f t="shared" si="229"/>
        <v>0</v>
      </c>
      <c r="N1638" s="236" t="str">
        <f t="shared" si="230"/>
        <v>0</v>
      </c>
      <c r="O1638" s="16">
        <f>'RAW MONTHLY'!K1638</f>
        <v>0</v>
      </c>
      <c r="P1638" s="16" t="str">
        <f t="shared" si="231"/>
        <v>1</v>
      </c>
      <c r="Q1638" s="241">
        <f>'RAW MONTHLY'!L1638</f>
        <v>0</v>
      </c>
      <c r="R1638" s="37"/>
      <c r="S1638" s="242">
        <f t="shared" si="232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5"/>
        <v/>
      </c>
      <c r="D1639" s="5">
        <f>'RAW MONTHLY'!E1639</f>
        <v>0</v>
      </c>
      <c r="E1639" s="5" t="b">
        <f t="shared" si="233"/>
        <v>0</v>
      </c>
      <c r="F1639" s="37"/>
      <c r="G1639" s="37"/>
      <c r="H1639" s="17">
        <f t="shared" si="226"/>
        <v>0</v>
      </c>
      <c r="I1639" s="7">
        <f>'RAW MONTHLY'!H1639</f>
        <v>0</v>
      </c>
      <c r="J1639" s="8">
        <f>'RAW MONTHLY'!I1639</f>
        <v>0</v>
      </c>
      <c r="K1639" s="235">
        <f t="shared" si="227"/>
        <v>0</v>
      </c>
      <c r="L1639" s="16">
        <f t="shared" si="228"/>
        <v>0</v>
      </c>
      <c r="M1639" s="16">
        <f t="shared" si="229"/>
        <v>0</v>
      </c>
      <c r="N1639" s="236" t="str">
        <f t="shared" si="230"/>
        <v>0</v>
      </c>
      <c r="O1639" s="16">
        <f>'RAW MONTHLY'!K1639</f>
        <v>0</v>
      </c>
      <c r="P1639" s="16" t="str">
        <f t="shared" si="231"/>
        <v>1</v>
      </c>
      <c r="Q1639" s="241">
        <f>'RAW MONTHLY'!L1639</f>
        <v>0</v>
      </c>
      <c r="R1639" s="37"/>
      <c r="S1639" s="242">
        <f t="shared" si="232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5"/>
        <v/>
      </c>
      <c r="D1640" s="5">
        <f>'RAW MONTHLY'!E1640</f>
        <v>0</v>
      </c>
      <c r="E1640" s="5" t="b">
        <f t="shared" si="233"/>
        <v>0</v>
      </c>
      <c r="F1640" s="37"/>
      <c r="G1640" s="37"/>
      <c r="H1640" s="17">
        <f t="shared" si="226"/>
        <v>0</v>
      </c>
      <c r="I1640" s="7">
        <f>'RAW MONTHLY'!H1640</f>
        <v>0</v>
      </c>
      <c r="J1640" s="8">
        <f>'RAW MONTHLY'!I1640</f>
        <v>0</v>
      </c>
      <c r="K1640" s="235">
        <f t="shared" si="227"/>
        <v>0</v>
      </c>
      <c r="L1640" s="16">
        <f t="shared" si="228"/>
        <v>0</v>
      </c>
      <c r="M1640" s="16">
        <f t="shared" si="229"/>
        <v>0</v>
      </c>
      <c r="N1640" s="236" t="str">
        <f t="shared" si="230"/>
        <v>0</v>
      </c>
      <c r="O1640" s="16">
        <f>'RAW MONTHLY'!K1640</f>
        <v>0</v>
      </c>
      <c r="P1640" s="16" t="str">
        <f t="shared" si="231"/>
        <v>1</v>
      </c>
      <c r="Q1640" s="241">
        <f>'RAW MONTHLY'!L1640</f>
        <v>0</v>
      </c>
      <c r="R1640" s="37"/>
      <c r="S1640" s="242">
        <f t="shared" si="232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5"/>
        <v/>
      </c>
      <c r="D1641" s="5">
        <f>'RAW MONTHLY'!E1641</f>
        <v>0</v>
      </c>
      <c r="E1641" s="5" t="b">
        <f t="shared" si="233"/>
        <v>0</v>
      </c>
      <c r="F1641" s="37"/>
      <c r="G1641" s="37"/>
      <c r="H1641" s="17">
        <f t="shared" si="226"/>
        <v>0</v>
      </c>
      <c r="I1641" s="7">
        <f>'RAW MONTHLY'!H1641</f>
        <v>0</v>
      </c>
      <c r="J1641" s="8">
        <f>'RAW MONTHLY'!I1641</f>
        <v>0</v>
      </c>
      <c r="K1641" s="235">
        <f t="shared" si="227"/>
        <v>0</v>
      </c>
      <c r="L1641" s="16">
        <f t="shared" si="228"/>
        <v>0</v>
      </c>
      <c r="M1641" s="16">
        <f t="shared" si="229"/>
        <v>0</v>
      </c>
      <c r="N1641" s="236" t="str">
        <f t="shared" si="230"/>
        <v>0</v>
      </c>
      <c r="O1641" s="16">
        <f>'RAW MONTHLY'!K1641</f>
        <v>0</v>
      </c>
      <c r="P1641" s="16" t="str">
        <f t="shared" si="231"/>
        <v>1</v>
      </c>
      <c r="Q1641" s="241">
        <f>'RAW MONTHLY'!L1641</f>
        <v>0</v>
      </c>
      <c r="R1641" s="37"/>
      <c r="S1641" s="242">
        <f t="shared" si="232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5"/>
        <v/>
      </c>
      <c r="D1642" s="5">
        <f>'RAW MONTHLY'!E1642</f>
        <v>0</v>
      </c>
      <c r="E1642" s="5" t="b">
        <f t="shared" si="233"/>
        <v>0</v>
      </c>
      <c r="F1642" s="37"/>
      <c r="G1642" s="37"/>
      <c r="H1642" s="17">
        <f t="shared" si="226"/>
        <v>0</v>
      </c>
      <c r="I1642" s="7">
        <f>'RAW MONTHLY'!H1642</f>
        <v>0</v>
      </c>
      <c r="J1642" s="8">
        <f>'RAW MONTHLY'!I1642</f>
        <v>0</v>
      </c>
      <c r="K1642" s="235">
        <f t="shared" si="227"/>
        <v>0</v>
      </c>
      <c r="L1642" s="16">
        <f t="shared" si="228"/>
        <v>0</v>
      </c>
      <c r="M1642" s="16">
        <f t="shared" si="229"/>
        <v>0</v>
      </c>
      <c r="N1642" s="236" t="str">
        <f t="shared" si="230"/>
        <v>0</v>
      </c>
      <c r="O1642" s="16">
        <f>'RAW MONTHLY'!K1642</f>
        <v>0</v>
      </c>
      <c r="P1642" s="16" t="str">
        <f t="shared" si="231"/>
        <v>1</v>
      </c>
      <c r="Q1642" s="241">
        <f>'RAW MONTHLY'!L1642</f>
        <v>0</v>
      </c>
      <c r="R1642" s="37"/>
      <c r="S1642" s="242">
        <f t="shared" si="232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5"/>
        <v/>
      </c>
      <c r="D1643" s="5">
        <f>'RAW MONTHLY'!E1643</f>
        <v>0</v>
      </c>
      <c r="E1643" s="5" t="b">
        <f t="shared" si="233"/>
        <v>0</v>
      </c>
      <c r="F1643" s="37"/>
      <c r="G1643" s="37"/>
      <c r="H1643" s="17">
        <f t="shared" si="226"/>
        <v>0</v>
      </c>
      <c r="I1643" s="7">
        <f>'RAW MONTHLY'!H1643</f>
        <v>0</v>
      </c>
      <c r="J1643" s="8">
        <f>'RAW MONTHLY'!I1643</f>
        <v>0</v>
      </c>
      <c r="K1643" s="235">
        <f t="shared" si="227"/>
        <v>0</v>
      </c>
      <c r="L1643" s="16">
        <f t="shared" si="228"/>
        <v>0</v>
      </c>
      <c r="M1643" s="16">
        <f t="shared" si="229"/>
        <v>0</v>
      </c>
      <c r="N1643" s="236" t="str">
        <f t="shared" si="230"/>
        <v>0</v>
      </c>
      <c r="O1643" s="16">
        <f>'RAW MONTHLY'!K1643</f>
        <v>0</v>
      </c>
      <c r="P1643" s="16" t="str">
        <f t="shared" si="231"/>
        <v>1</v>
      </c>
      <c r="Q1643" s="241">
        <f>'RAW MONTHLY'!L1643</f>
        <v>0</v>
      </c>
      <c r="R1643" s="37"/>
      <c r="S1643" s="242">
        <f t="shared" si="232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5"/>
        <v/>
      </c>
      <c r="D1644" s="5">
        <f>'RAW MONTHLY'!E1644</f>
        <v>0</v>
      </c>
      <c r="E1644" s="5" t="b">
        <f t="shared" si="233"/>
        <v>0</v>
      </c>
      <c r="F1644" s="37"/>
      <c r="G1644" s="37"/>
      <c r="H1644" s="17">
        <f t="shared" si="226"/>
        <v>0</v>
      </c>
      <c r="I1644" s="7">
        <f>'RAW MONTHLY'!H1644</f>
        <v>0</v>
      </c>
      <c r="J1644" s="8">
        <f>'RAW MONTHLY'!I1644</f>
        <v>0</v>
      </c>
      <c r="K1644" s="235">
        <f t="shared" si="227"/>
        <v>0</v>
      </c>
      <c r="L1644" s="16">
        <f t="shared" si="228"/>
        <v>0</v>
      </c>
      <c r="M1644" s="16">
        <f t="shared" si="229"/>
        <v>0</v>
      </c>
      <c r="N1644" s="236" t="str">
        <f t="shared" si="230"/>
        <v>0</v>
      </c>
      <c r="O1644" s="16">
        <f>'RAW MONTHLY'!K1644</f>
        <v>0</v>
      </c>
      <c r="P1644" s="16" t="str">
        <f t="shared" si="231"/>
        <v>1</v>
      </c>
      <c r="Q1644" s="241">
        <f>'RAW MONTHLY'!L1644</f>
        <v>0</v>
      </c>
      <c r="R1644" s="37"/>
      <c r="S1644" s="242">
        <f t="shared" si="232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5"/>
        <v/>
      </c>
      <c r="D1645" s="5">
        <f>'RAW MONTHLY'!E1645</f>
        <v>0</v>
      </c>
      <c r="E1645" s="5" t="b">
        <f t="shared" si="233"/>
        <v>0</v>
      </c>
      <c r="F1645" s="37"/>
      <c r="G1645" s="37"/>
      <c r="H1645" s="17">
        <f t="shared" si="226"/>
        <v>0</v>
      </c>
      <c r="I1645" s="7">
        <f>'RAW MONTHLY'!H1645</f>
        <v>0</v>
      </c>
      <c r="J1645" s="8">
        <f>'RAW MONTHLY'!I1645</f>
        <v>0</v>
      </c>
      <c r="K1645" s="235">
        <f t="shared" si="227"/>
        <v>0</v>
      </c>
      <c r="L1645" s="16">
        <f t="shared" si="228"/>
        <v>0</v>
      </c>
      <c r="M1645" s="16">
        <f t="shared" si="229"/>
        <v>0</v>
      </c>
      <c r="N1645" s="236" t="str">
        <f t="shared" si="230"/>
        <v>0</v>
      </c>
      <c r="O1645" s="16">
        <f>'RAW MONTHLY'!K1645</f>
        <v>0</v>
      </c>
      <c r="P1645" s="16" t="str">
        <f t="shared" si="231"/>
        <v>1</v>
      </c>
      <c r="Q1645" s="241">
        <f>'RAW MONTHLY'!L1645</f>
        <v>0</v>
      </c>
      <c r="R1645" s="37"/>
      <c r="S1645" s="242">
        <f t="shared" si="232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5"/>
        <v/>
      </c>
      <c r="D1646" s="5">
        <f>'RAW MONTHLY'!E1646</f>
        <v>0</v>
      </c>
      <c r="E1646" s="5" t="b">
        <f t="shared" si="233"/>
        <v>0</v>
      </c>
      <c r="F1646" s="37"/>
      <c r="G1646" s="37"/>
      <c r="H1646" s="17">
        <f t="shared" si="226"/>
        <v>0</v>
      </c>
      <c r="I1646" s="7">
        <f>'RAW MONTHLY'!H1646</f>
        <v>0</v>
      </c>
      <c r="J1646" s="8">
        <f>'RAW MONTHLY'!I1646</f>
        <v>0</v>
      </c>
      <c r="K1646" s="235">
        <f t="shared" si="227"/>
        <v>0</v>
      </c>
      <c r="L1646" s="16">
        <f t="shared" si="228"/>
        <v>0</v>
      </c>
      <c r="M1646" s="16">
        <f t="shared" si="229"/>
        <v>0</v>
      </c>
      <c r="N1646" s="236" t="str">
        <f t="shared" si="230"/>
        <v>0</v>
      </c>
      <c r="O1646" s="16">
        <f>'RAW MONTHLY'!K1646</f>
        <v>0</v>
      </c>
      <c r="P1646" s="16" t="str">
        <f t="shared" si="231"/>
        <v>1</v>
      </c>
      <c r="Q1646" s="241">
        <f>'RAW MONTHLY'!L1646</f>
        <v>0</v>
      </c>
      <c r="R1646" s="37"/>
      <c r="S1646" s="242">
        <f t="shared" si="232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5"/>
        <v/>
      </c>
      <c r="D1647" s="5">
        <f>'RAW MONTHLY'!E1647</f>
        <v>0</v>
      </c>
      <c r="E1647" s="5" t="b">
        <f t="shared" si="233"/>
        <v>0</v>
      </c>
      <c r="F1647" s="37"/>
      <c r="G1647" s="37"/>
      <c r="H1647" s="17">
        <f t="shared" si="226"/>
        <v>0</v>
      </c>
      <c r="I1647" s="7">
        <f>'RAW MONTHLY'!H1647</f>
        <v>0</v>
      </c>
      <c r="J1647" s="8">
        <f>'RAW MONTHLY'!I1647</f>
        <v>0</v>
      </c>
      <c r="K1647" s="235">
        <f t="shared" si="227"/>
        <v>0</v>
      </c>
      <c r="L1647" s="16">
        <f t="shared" si="228"/>
        <v>0</v>
      </c>
      <c r="M1647" s="16">
        <f t="shared" si="229"/>
        <v>0</v>
      </c>
      <c r="N1647" s="236" t="str">
        <f t="shared" si="230"/>
        <v>0</v>
      </c>
      <c r="O1647" s="16">
        <f>'RAW MONTHLY'!K1647</f>
        <v>0</v>
      </c>
      <c r="P1647" s="16" t="str">
        <f t="shared" si="231"/>
        <v>1</v>
      </c>
      <c r="Q1647" s="241">
        <f>'RAW MONTHLY'!L1647</f>
        <v>0</v>
      </c>
      <c r="R1647" s="37"/>
      <c r="S1647" s="242">
        <f t="shared" si="232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5"/>
        <v/>
      </c>
      <c r="D1648" s="5">
        <f>'RAW MONTHLY'!E1648</f>
        <v>0</v>
      </c>
      <c r="E1648" s="5" t="b">
        <f t="shared" si="233"/>
        <v>0</v>
      </c>
      <c r="F1648" s="37"/>
      <c r="G1648" s="37"/>
      <c r="H1648" s="17">
        <f t="shared" si="226"/>
        <v>0</v>
      </c>
      <c r="I1648" s="7">
        <f>'RAW MONTHLY'!H1648</f>
        <v>0</v>
      </c>
      <c r="J1648" s="8">
        <f>'RAW MONTHLY'!I1648</f>
        <v>0</v>
      </c>
      <c r="K1648" s="235">
        <f t="shared" si="227"/>
        <v>0</v>
      </c>
      <c r="L1648" s="16">
        <f t="shared" si="228"/>
        <v>0</v>
      </c>
      <c r="M1648" s="16">
        <f t="shared" si="229"/>
        <v>0</v>
      </c>
      <c r="N1648" s="236" t="str">
        <f t="shared" si="230"/>
        <v>0</v>
      </c>
      <c r="O1648" s="16">
        <f>'RAW MONTHLY'!K1648</f>
        <v>0</v>
      </c>
      <c r="P1648" s="16" t="str">
        <f t="shared" si="231"/>
        <v>1</v>
      </c>
      <c r="Q1648" s="241">
        <f>'RAW MONTHLY'!L1648</f>
        <v>0</v>
      </c>
      <c r="R1648" s="37"/>
      <c r="S1648" s="242">
        <f t="shared" si="232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5"/>
        <v/>
      </c>
      <c r="D1649" s="5">
        <f>'RAW MONTHLY'!E1649</f>
        <v>0</v>
      </c>
      <c r="E1649" s="5" t="b">
        <f t="shared" si="233"/>
        <v>0</v>
      </c>
      <c r="F1649" s="37"/>
      <c r="G1649" s="37"/>
      <c r="H1649" s="17">
        <f t="shared" si="226"/>
        <v>0</v>
      </c>
      <c r="I1649" s="7">
        <f>'RAW MONTHLY'!H1649</f>
        <v>0</v>
      </c>
      <c r="J1649" s="8">
        <f>'RAW MONTHLY'!I1649</f>
        <v>0</v>
      </c>
      <c r="K1649" s="235">
        <f t="shared" si="227"/>
        <v>0</v>
      </c>
      <c r="L1649" s="16">
        <f t="shared" si="228"/>
        <v>0</v>
      </c>
      <c r="M1649" s="16">
        <f t="shared" si="229"/>
        <v>0</v>
      </c>
      <c r="N1649" s="236" t="str">
        <f t="shared" si="230"/>
        <v>0</v>
      </c>
      <c r="O1649" s="16">
        <f>'RAW MONTHLY'!K1649</f>
        <v>0</v>
      </c>
      <c r="P1649" s="16" t="str">
        <f t="shared" si="231"/>
        <v>1</v>
      </c>
      <c r="Q1649" s="241">
        <f>'RAW MONTHLY'!L1649</f>
        <v>0</v>
      </c>
      <c r="R1649" s="37"/>
      <c r="S1649" s="242">
        <f t="shared" si="232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5"/>
        <v/>
      </c>
      <c r="D1650" s="5">
        <f>'RAW MONTHLY'!E1650</f>
        <v>0</v>
      </c>
      <c r="E1650" s="5" t="b">
        <f t="shared" si="233"/>
        <v>0</v>
      </c>
      <c r="F1650" s="37"/>
      <c r="G1650" s="37"/>
      <c r="H1650" s="17">
        <f t="shared" si="226"/>
        <v>0</v>
      </c>
      <c r="I1650" s="7">
        <f>'RAW MONTHLY'!H1650</f>
        <v>0</v>
      </c>
      <c r="J1650" s="8">
        <f>'RAW MONTHLY'!I1650</f>
        <v>0</v>
      </c>
      <c r="K1650" s="235">
        <f t="shared" si="227"/>
        <v>0</v>
      </c>
      <c r="L1650" s="16">
        <f t="shared" si="228"/>
        <v>0</v>
      </c>
      <c r="M1650" s="16">
        <f t="shared" si="229"/>
        <v>0</v>
      </c>
      <c r="N1650" s="236" t="str">
        <f t="shared" si="230"/>
        <v>0</v>
      </c>
      <c r="O1650" s="16">
        <f>'RAW MONTHLY'!K1650</f>
        <v>0</v>
      </c>
      <c r="P1650" s="16" t="str">
        <f t="shared" si="231"/>
        <v>1</v>
      </c>
      <c r="Q1650" s="241">
        <f>'RAW MONTHLY'!L1650</f>
        <v>0</v>
      </c>
      <c r="R1650" s="37"/>
      <c r="S1650" s="242">
        <f t="shared" si="232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5"/>
        <v/>
      </c>
      <c r="D1651" s="5">
        <f>'RAW MONTHLY'!E1651</f>
        <v>0</v>
      </c>
      <c r="E1651" s="5" t="b">
        <f t="shared" si="233"/>
        <v>0</v>
      </c>
      <c r="F1651" s="37"/>
      <c r="G1651" s="37"/>
      <c r="H1651" s="17">
        <f t="shared" si="226"/>
        <v>0</v>
      </c>
      <c r="I1651" s="7">
        <f>'RAW MONTHLY'!H1651</f>
        <v>0</v>
      </c>
      <c r="J1651" s="8">
        <f>'RAW MONTHLY'!I1651</f>
        <v>0</v>
      </c>
      <c r="K1651" s="235">
        <f t="shared" si="227"/>
        <v>0</v>
      </c>
      <c r="L1651" s="16">
        <f t="shared" si="228"/>
        <v>0</v>
      </c>
      <c r="M1651" s="16">
        <f t="shared" si="229"/>
        <v>0</v>
      </c>
      <c r="N1651" s="236" t="str">
        <f t="shared" si="230"/>
        <v>0</v>
      </c>
      <c r="O1651" s="16">
        <f>'RAW MONTHLY'!K1651</f>
        <v>0</v>
      </c>
      <c r="P1651" s="16" t="str">
        <f t="shared" si="231"/>
        <v>1</v>
      </c>
      <c r="Q1651" s="241">
        <f>'RAW MONTHLY'!L1651</f>
        <v>0</v>
      </c>
      <c r="R1651" s="37"/>
      <c r="S1651" s="242">
        <f t="shared" si="232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5"/>
        <v/>
      </c>
      <c r="D1652" s="5">
        <f>'RAW MONTHLY'!E1652</f>
        <v>0</v>
      </c>
      <c r="E1652" s="5" t="b">
        <f t="shared" si="233"/>
        <v>0</v>
      </c>
      <c r="F1652" s="37"/>
      <c r="G1652" s="37"/>
      <c r="H1652" s="17">
        <f t="shared" si="226"/>
        <v>0</v>
      </c>
      <c r="I1652" s="7">
        <f>'RAW MONTHLY'!H1652</f>
        <v>0</v>
      </c>
      <c r="J1652" s="8">
        <f>'RAW MONTHLY'!I1652</f>
        <v>0</v>
      </c>
      <c r="K1652" s="235">
        <f t="shared" si="227"/>
        <v>0</v>
      </c>
      <c r="L1652" s="16">
        <f t="shared" si="228"/>
        <v>0</v>
      </c>
      <c r="M1652" s="16">
        <f t="shared" si="229"/>
        <v>0</v>
      </c>
      <c r="N1652" s="236" t="str">
        <f t="shared" si="230"/>
        <v>0</v>
      </c>
      <c r="O1652" s="16">
        <f>'RAW MONTHLY'!K1652</f>
        <v>0</v>
      </c>
      <c r="P1652" s="16" t="str">
        <f t="shared" si="231"/>
        <v>1</v>
      </c>
      <c r="Q1652" s="241">
        <f>'RAW MONTHLY'!L1652</f>
        <v>0</v>
      </c>
      <c r="R1652" s="37"/>
      <c r="S1652" s="242">
        <f t="shared" si="232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5"/>
        <v/>
      </c>
      <c r="D1653" s="5">
        <f>'RAW MONTHLY'!E1653</f>
        <v>0</v>
      </c>
      <c r="E1653" s="5" t="b">
        <f t="shared" si="233"/>
        <v>0</v>
      </c>
      <c r="F1653" s="37"/>
      <c r="G1653" s="37"/>
      <c r="H1653" s="17">
        <f t="shared" si="226"/>
        <v>0</v>
      </c>
      <c r="I1653" s="7">
        <f>'RAW MONTHLY'!H1653</f>
        <v>0</v>
      </c>
      <c r="J1653" s="8">
        <f>'RAW MONTHLY'!I1653</f>
        <v>0</v>
      </c>
      <c r="K1653" s="235">
        <f t="shared" si="227"/>
        <v>0</v>
      </c>
      <c r="L1653" s="16">
        <f t="shared" si="228"/>
        <v>0</v>
      </c>
      <c r="M1653" s="16">
        <f t="shared" si="229"/>
        <v>0</v>
      </c>
      <c r="N1653" s="236" t="str">
        <f t="shared" si="230"/>
        <v>0</v>
      </c>
      <c r="O1653" s="16">
        <f>'RAW MONTHLY'!K1653</f>
        <v>0</v>
      </c>
      <c r="P1653" s="16" t="str">
        <f t="shared" si="231"/>
        <v>1</v>
      </c>
      <c r="Q1653" s="241">
        <f>'RAW MONTHLY'!L1653</f>
        <v>0</v>
      </c>
      <c r="R1653" s="37"/>
      <c r="S1653" s="242">
        <f t="shared" si="232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5"/>
        <v/>
      </c>
      <c r="D1654" s="5">
        <f>'RAW MONTHLY'!E1654</f>
        <v>0</v>
      </c>
      <c r="E1654" s="5" t="b">
        <f t="shared" si="233"/>
        <v>0</v>
      </c>
      <c r="F1654" s="37"/>
      <c r="G1654" s="37"/>
      <c r="H1654" s="17">
        <f t="shared" si="226"/>
        <v>0</v>
      </c>
      <c r="I1654" s="7">
        <f>'RAW MONTHLY'!H1654</f>
        <v>0</v>
      </c>
      <c r="J1654" s="8">
        <f>'RAW MONTHLY'!I1654</f>
        <v>0</v>
      </c>
      <c r="K1654" s="235">
        <f t="shared" si="227"/>
        <v>0</v>
      </c>
      <c r="L1654" s="16">
        <f t="shared" si="228"/>
        <v>0</v>
      </c>
      <c r="M1654" s="16">
        <f t="shared" si="229"/>
        <v>0</v>
      </c>
      <c r="N1654" s="236" t="str">
        <f t="shared" si="230"/>
        <v>0</v>
      </c>
      <c r="O1654" s="16">
        <f>'RAW MONTHLY'!K1654</f>
        <v>0</v>
      </c>
      <c r="P1654" s="16" t="str">
        <f t="shared" si="231"/>
        <v>1</v>
      </c>
      <c r="Q1654" s="241">
        <f>'RAW MONTHLY'!L1654</f>
        <v>0</v>
      </c>
      <c r="R1654" s="37"/>
      <c r="S1654" s="242">
        <f t="shared" si="232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5"/>
        <v/>
      </c>
      <c r="D1655" s="5">
        <f>'RAW MONTHLY'!E1655</f>
        <v>0</v>
      </c>
      <c r="E1655" s="5" t="b">
        <f t="shared" si="233"/>
        <v>0</v>
      </c>
      <c r="F1655" s="37"/>
      <c r="G1655" s="37"/>
      <c r="H1655" s="17">
        <f t="shared" si="226"/>
        <v>0</v>
      </c>
      <c r="I1655" s="7">
        <f>'RAW MONTHLY'!H1655</f>
        <v>0</v>
      </c>
      <c r="J1655" s="8">
        <f>'RAW MONTHLY'!I1655</f>
        <v>0</v>
      </c>
      <c r="K1655" s="235">
        <f t="shared" si="227"/>
        <v>0</v>
      </c>
      <c r="L1655" s="16">
        <f t="shared" si="228"/>
        <v>0</v>
      </c>
      <c r="M1655" s="16">
        <f t="shared" si="229"/>
        <v>0</v>
      </c>
      <c r="N1655" s="236" t="str">
        <f t="shared" si="230"/>
        <v>0</v>
      </c>
      <c r="O1655" s="16">
        <f>'RAW MONTHLY'!K1655</f>
        <v>0</v>
      </c>
      <c r="P1655" s="16" t="str">
        <f t="shared" si="231"/>
        <v>1</v>
      </c>
      <c r="Q1655" s="241">
        <f>'RAW MONTHLY'!L1655</f>
        <v>0</v>
      </c>
      <c r="R1655" s="37"/>
      <c r="S1655" s="242">
        <f t="shared" si="232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5"/>
        <v/>
      </c>
      <c r="D1656" s="5">
        <f>'RAW MONTHLY'!E1656</f>
        <v>0</v>
      </c>
      <c r="E1656" s="5" t="b">
        <f t="shared" si="233"/>
        <v>0</v>
      </c>
      <c r="F1656" s="37"/>
      <c r="G1656" s="37"/>
      <c r="H1656" s="17">
        <f t="shared" si="226"/>
        <v>0</v>
      </c>
      <c r="I1656" s="7">
        <f>'RAW MONTHLY'!H1656</f>
        <v>0</v>
      </c>
      <c r="J1656" s="8">
        <f>'RAW MONTHLY'!I1656</f>
        <v>0</v>
      </c>
      <c r="K1656" s="235">
        <f t="shared" si="227"/>
        <v>0</v>
      </c>
      <c r="L1656" s="16">
        <f t="shared" si="228"/>
        <v>0</v>
      </c>
      <c r="M1656" s="16">
        <f t="shared" si="229"/>
        <v>0</v>
      </c>
      <c r="N1656" s="236" t="str">
        <f t="shared" si="230"/>
        <v>0</v>
      </c>
      <c r="O1656" s="16">
        <f>'RAW MONTHLY'!K1656</f>
        <v>0</v>
      </c>
      <c r="P1656" s="16" t="str">
        <f t="shared" si="231"/>
        <v>1</v>
      </c>
      <c r="Q1656" s="241">
        <f>'RAW MONTHLY'!L1656</f>
        <v>0</v>
      </c>
      <c r="R1656" s="37"/>
      <c r="S1656" s="242">
        <f t="shared" si="232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5"/>
        <v/>
      </c>
      <c r="D1657" s="5">
        <f>'RAW MONTHLY'!E1657</f>
        <v>0</v>
      </c>
      <c r="E1657" s="5" t="b">
        <f t="shared" si="233"/>
        <v>0</v>
      </c>
      <c r="F1657" s="37"/>
      <c r="G1657" s="37"/>
      <c r="H1657" s="17">
        <f t="shared" si="226"/>
        <v>0</v>
      </c>
      <c r="I1657" s="7">
        <f>'RAW MONTHLY'!H1657</f>
        <v>0</v>
      </c>
      <c r="J1657" s="8">
        <f>'RAW MONTHLY'!I1657</f>
        <v>0</v>
      </c>
      <c r="K1657" s="235">
        <f t="shared" si="227"/>
        <v>0</v>
      </c>
      <c r="L1657" s="16">
        <f t="shared" si="228"/>
        <v>0</v>
      </c>
      <c r="M1657" s="16">
        <f t="shared" si="229"/>
        <v>0</v>
      </c>
      <c r="N1657" s="236" t="str">
        <f t="shared" si="230"/>
        <v>0</v>
      </c>
      <c r="O1657" s="16">
        <f>'RAW MONTHLY'!K1657</f>
        <v>0</v>
      </c>
      <c r="P1657" s="16" t="str">
        <f t="shared" si="231"/>
        <v>1</v>
      </c>
      <c r="Q1657" s="241">
        <f>'RAW MONTHLY'!L1657</f>
        <v>0</v>
      </c>
      <c r="R1657" s="37"/>
      <c r="S1657" s="242">
        <f t="shared" si="232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5"/>
        <v/>
      </c>
      <c r="D1658" s="5">
        <f>'RAW MONTHLY'!E1658</f>
        <v>0</v>
      </c>
      <c r="E1658" s="5" t="b">
        <f t="shared" si="233"/>
        <v>0</v>
      </c>
      <c r="F1658" s="37"/>
      <c r="G1658" s="37"/>
      <c r="H1658" s="17">
        <f t="shared" si="226"/>
        <v>0</v>
      </c>
      <c r="I1658" s="7">
        <f>'RAW MONTHLY'!H1658</f>
        <v>0</v>
      </c>
      <c r="J1658" s="8">
        <f>'RAW MONTHLY'!I1658</f>
        <v>0</v>
      </c>
      <c r="K1658" s="235">
        <f t="shared" si="227"/>
        <v>0</v>
      </c>
      <c r="L1658" s="16">
        <f t="shared" si="228"/>
        <v>0</v>
      </c>
      <c r="M1658" s="16">
        <f t="shared" si="229"/>
        <v>0</v>
      </c>
      <c r="N1658" s="236" t="str">
        <f t="shared" si="230"/>
        <v>0</v>
      </c>
      <c r="O1658" s="16">
        <f>'RAW MONTHLY'!K1658</f>
        <v>0</v>
      </c>
      <c r="P1658" s="16" t="str">
        <f t="shared" si="231"/>
        <v>1</v>
      </c>
      <c r="Q1658" s="241">
        <f>'RAW MONTHLY'!L1658</f>
        <v>0</v>
      </c>
      <c r="R1658" s="37"/>
      <c r="S1658" s="242">
        <f t="shared" si="232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5"/>
        <v/>
      </c>
      <c r="D1659" s="5">
        <f>'RAW MONTHLY'!E1659</f>
        <v>0</v>
      </c>
      <c r="E1659" s="5" t="b">
        <f t="shared" si="233"/>
        <v>0</v>
      </c>
      <c r="F1659" s="37"/>
      <c r="G1659" s="37"/>
      <c r="H1659" s="17">
        <f t="shared" si="226"/>
        <v>0</v>
      </c>
      <c r="I1659" s="7">
        <f>'RAW MONTHLY'!H1659</f>
        <v>0</v>
      </c>
      <c r="J1659" s="8">
        <f>'RAW MONTHLY'!I1659</f>
        <v>0</v>
      </c>
      <c r="K1659" s="235">
        <f t="shared" si="227"/>
        <v>0</v>
      </c>
      <c r="L1659" s="16">
        <f t="shared" si="228"/>
        <v>0</v>
      </c>
      <c r="M1659" s="16">
        <f t="shared" si="229"/>
        <v>0</v>
      </c>
      <c r="N1659" s="236" t="str">
        <f t="shared" si="230"/>
        <v>0</v>
      </c>
      <c r="O1659" s="16">
        <f>'RAW MONTHLY'!K1659</f>
        <v>0</v>
      </c>
      <c r="P1659" s="16" t="str">
        <f t="shared" si="231"/>
        <v>1</v>
      </c>
      <c r="Q1659" s="241">
        <f>'RAW MONTHLY'!L1659</f>
        <v>0</v>
      </c>
      <c r="R1659" s="37"/>
      <c r="S1659" s="242">
        <f t="shared" si="232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5"/>
        <v/>
      </c>
      <c r="D1660" s="5">
        <f>'RAW MONTHLY'!E1660</f>
        <v>0</v>
      </c>
      <c r="E1660" s="5" t="b">
        <f t="shared" si="233"/>
        <v>0</v>
      </c>
      <c r="F1660" s="37"/>
      <c r="G1660" s="37"/>
      <c r="H1660" s="17">
        <f t="shared" si="226"/>
        <v>0</v>
      </c>
      <c r="I1660" s="7">
        <f>'RAW MONTHLY'!H1660</f>
        <v>0</v>
      </c>
      <c r="J1660" s="8">
        <f>'RAW MONTHLY'!I1660</f>
        <v>0</v>
      </c>
      <c r="K1660" s="235">
        <f t="shared" si="227"/>
        <v>0</v>
      </c>
      <c r="L1660" s="16">
        <f t="shared" si="228"/>
        <v>0</v>
      </c>
      <c r="M1660" s="16">
        <f t="shared" si="229"/>
        <v>0</v>
      </c>
      <c r="N1660" s="236" t="str">
        <f t="shared" si="230"/>
        <v>0</v>
      </c>
      <c r="O1660" s="16">
        <f>'RAW MONTHLY'!K1660</f>
        <v>0</v>
      </c>
      <c r="P1660" s="16" t="str">
        <f t="shared" si="231"/>
        <v>1</v>
      </c>
      <c r="Q1660" s="241">
        <f>'RAW MONTHLY'!L1660</f>
        <v>0</v>
      </c>
      <c r="R1660" s="37"/>
      <c r="S1660" s="242">
        <f t="shared" si="232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5"/>
        <v/>
      </c>
      <c r="D1661" s="5">
        <f>'RAW MONTHLY'!E1661</f>
        <v>0</v>
      </c>
      <c r="E1661" s="5" t="b">
        <f t="shared" si="233"/>
        <v>0</v>
      </c>
      <c r="F1661" s="37"/>
      <c r="G1661" s="37"/>
      <c r="H1661" s="17">
        <f t="shared" si="226"/>
        <v>0</v>
      </c>
      <c r="I1661" s="7">
        <f>'RAW MONTHLY'!H1661</f>
        <v>0</v>
      </c>
      <c r="J1661" s="8">
        <f>'RAW MONTHLY'!I1661</f>
        <v>0</v>
      </c>
      <c r="K1661" s="235">
        <f t="shared" si="227"/>
        <v>0</v>
      </c>
      <c r="L1661" s="16">
        <f t="shared" si="228"/>
        <v>0</v>
      </c>
      <c r="M1661" s="16">
        <f t="shared" si="229"/>
        <v>0</v>
      </c>
      <c r="N1661" s="236" t="str">
        <f t="shared" si="230"/>
        <v>0</v>
      </c>
      <c r="O1661" s="16">
        <f>'RAW MONTHLY'!K1661</f>
        <v>0</v>
      </c>
      <c r="P1661" s="16" t="str">
        <f t="shared" si="231"/>
        <v>1</v>
      </c>
      <c r="Q1661" s="241">
        <f>'RAW MONTHLY'!L1661</f>
        <v>0</v>
      </c>
      <c r="R1661" s="37"/>
      <c r="S1661" s="242">
        <f t="shared" si="232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5"/>
        <v/>
      </c>
      <c r="D1662" s="5">
        <f>'RAW MONTHLY'!E1662</f>
        <v>0</v>
      </c>
      <c r="E1662" s="5" t="b">
        <f t="shared" si="233"/>
        <v>0</v>
      </c>
      <c r="F1662" s="37"/>
      <c r="G1662" s="37"/>
      <c r="H1662" s="17">
        <f t="shared" si="226"/>
        <v>0</v>
      </c>
      <c r="I1662" s="7">
        <f>'RAW MONTHLY'!H1662</f>
        <v>0</v>
      </c>
      <c r="J1662" s="8">
        <f>'RAW MONTHLY'!I1662</f>
        <v>0</v>
      </c>
      <c r="K1662" s="235">
        <f t="shared" si="227"/>
        <v>0</v>
      </c>
      <c r="L1662" s="16">
        <f t="shared" si="228"/>
        <v>0</v>
      </c>
      <c r="M1662" s="16">
        <f t="shared" si="229"/>
        <v>0</v>
      </c>
      <c r="N1662" s="236" t="str">
        <f t="shared" si="230"/>
        <v>0</v>
      </c>
      <c r="O1662" s="16">
        <f>'RAW MONTHLY'!K1662</f>
        <v>0</v>
      </c>
      <c r="P1662" s="16" t="str">
        <f t="shared" si="231"/>
        <v>1</v>
      </c>
      <c r="Q1662" s="241">
        <f>'RAW MONTHLY'!L1662</f>
        <v>0</v>
      </c>
      <c r="R1662" s="37"/>
      <c r="S1662" s="242">
        <f t="shared" si="232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5"/>
        <v/>
      </c>
      <c r="D1663" s="5">
        <f>'RAW MONTHLY'!E1663</f>
        <v>0</v>
      </c>
      <c r="E1663" s="5" t="b">
        <f t="shared" si="233"/>
        <v>0</v>
      </c>
      <c r="F1663" s="37"/>
      <c r="G1663" s="37"/>
      <c r="H1663" s="17">
        <f t="shared" si="226"/>
        <v>0</v>
      </c>
      <c r="I1663" s="7">
        <f>'RAW MONTHLY'!H1663</f>
        <v>0</v>
      </c>
      <c r="J1663" s="8">
        <f>'RAW MONTHLY'!I1663</f>
        <v>0</v>
      </c>
      <c r="K1663" s="235">
        <f t="shared" si="227"/>
        <v>0</v>
      </c>
      <c r="L1663" s="16">
        <f t="shared" si="228"/>
        <v>0</v>
      </c>
      <c r="M1663" s="16">
        <f t="shared" si="229"/>
        <v>0</v>
      </c>
      <c r="N1663" s="236" t="str">
        <f t="shared" si="230"/>
        <v>0</v>
      </c>
      <c r="O1663" s="16">
        <f>'RAW MONTHLY'!K1663</f>
        <v>0</v>
      </c>
      <c r="P1663" s="16" t="str">
        <f t="shared" si="231"/>
        <v>1</v>
      </c>
      <c r="Q1663" s="241">
        <f>'RAW MONTHLY'!L1663</f>
        <v>0</v>
      </c>
      <c r="R1663" s="37"/>
      <c r="S1663" s="242">
        <f t="shared" si="232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5"/>
        <v/>
      </c>
      <c r="D1664" s="5">
        <f>'RAW MONTHLY'!E1664</f>
        <v>0</v>
      </c>
      <c r="E1664" s="5" t="b">
        <f t="shared" si="233"/>
        <v>0</v>
      </c>
      <c r="F1664" s="37"/>
      <c r="G1664" s="37"/>
      <c r="H1664" s="17">
        <f t="shared" si="226"/>
        <v>0</v>
      </c>
      <c r="I1664" s="7">
        <f>'RAW MONTHLY'!H1664</f>
        <v>0</v>
      </c>
      <c r="J1664" s="8">
        <f>'RAW MONTHLY'!I1664</f>
        <v>0</v>
      </c>
      <c r="K1664" s="235">
        <f t="shared" si="227"/>
        <v>0</v>
      </c>
      <c r="L1664" s="16">
        <f t="shared" si="228"/>
        <v>0</v>
      </c>
      <c r="M1664" s="16">
        <f t="shared" si="229"/>
        <v>0</v>
      </c>
      <c r="N1664" s="236" t="str">
        <f t="shared" si="230"/>
        <v>0</v>
      </c>
      <c r="O1664" s="16">
        <f>'RAW MONTHLY'!K1664</f>
        <v>0</v>
      </c>
      <c r="P1664" s="16" t="str">
        <f t="shared" si="231"/>
        <v>1</v>
      </c>
      <c r="Q1664" s="241">
        <f>'RAW MONTHLY'!L1664</f>
        <v>0</v>
      </c>
      <c r="R1664" s="37"/>
      <c r="S1664" s="242">
        <f t="shared" si="232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5"/>
        <v/>
      </c>
      <c r="D1665" s="5">
        <f>'RAW MONTHLY'!E1665</f>
        <v>0</v>
      </c>
      <c r="E1665" s="5" t="b">
        <f t="shared" si="233"/>
        <v>0</v>
      </c>
      <c r="F1665" s="37"/>
      <c r="G1665" s="37"/>
      <c r="H1665" s="17">
        <f t="shared" si="226"/>
        <v>0</v>
      </c>
      <c r="I1665" s="7">
        <f>'RAW MONTHLY'!H1665</f>
        <v>0</v>
      </c>
      <c r="J1665" s="8">
        <f>'RAW MONTHLY'!I1665</f>
        <v>0</v>
      </c>
      <c r="K1665" s="235">
        <f t="shared" si="227"/>
        <v>0</v>
      </c>
      <c r="L1665" s="16">
        <f t="shared" si="228"/>
        <v>0</v>
      </c>
      <c r="M1665" s="16">
        <f t="shared" si="229"/>
        <v>0</v>
      </c>
      <c r="N1665" s="236" t="str">
        <f t="shared" si="230"/>
        <v>0</v>
      </c>
      <c r="O1665" s="16">
        <f>'RAW MONTHLY'!K1665</f>
        <v>0</v>
      </c>
      <c r="P1665" s="16" t="str">
        <f t="shared" si="231"/>
        <v>1</v>
      </c>
      <c r="Q1665" s="241">
        <f>'RAW MONTHLY'!L1665</f>
        <v>0</v>
      </c>
      <c r="R1665" s="37"/>
      <c r="S1665" s="242">
        <f t="shared" si="232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5"/>
        <v/>
      </c>
      <c r="D1666" s="5">
        <f>'RAW MONTHLY'!E1666</f>
        <v>0</v>
      </c>
      <c r="E1666" s="5" t="b">
        <f t="shared" si="233"/>
        <v>0</v>
      </c>
      <c r="F1666" s="37"/>
      <c r="G1666" s="37"/>
      <c r="H1666" s="17">
        <f t="shared" si="226"/>
        <v>0</v>
      </c>
      <c r="I1666" s="7">
        <f>'RAW MONTHLY'!H1666</f>
        <v>0</v>
      </c>
      <c r="J1666" s="8">
        <f>'RAW MONTHLY'!I1666</f>
        <v>0</v>
      </c>
      <c r="K1666" s="235">
        <f t="shared" si="227"/>
        <v>0</v>
      </c>
      <c r="L1666" s="16">
        <f t="shared" si="228"/>
        <v>0</v>
      </c>
      <c r="M1666" s="16">
        <f t="shared" si="229"/>
        <v>0</v>
      </c>
      <c r="N1666" s="236" t="str">
        <f t="shared" si="230"/>
        <v>0</v>
      </c>
      <c r="O1666" s="16">
        <f>'RAW MONTHLY'!K1666</f>
        <v>0</v>
      </c>
      <c r="P1666" s="16" t="str">
        <f t="shared" si="231"/>
        <v>1</v>
      </c>
      <c r="Q1666" s="241">
        <f>'RAW MONTHLY'!L1666</f>
        <v>0</v>
      </c>
      <c r="R1666" s="37"/>
      <c r="S1666" s="242">
        <f t="shared" si="232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5"/>
        <v/>
      </c>
      <c r="D1667" s="5">
        <f>'RAW MONTHLY'!E1667</f>
        <v>0</v>
      </c>
      <c r="E1667" s="5" t="b">
        <f t="shared" si="233"/>
        <v>0</v>
      </c>
      <c r="F1667" s="37"/>
      <c r="G1667" s="37"/>
      <c r="H1667" s="17">
        <f t="shared" si="226"/>
        <v>0</v>
      </c>
      <c r="I1667" s="7">
        <f>'RAW MONTHLY'!H1667</f>
        <v>0</v>
      </c>
      <c r="J1667" s="8">
        <f>'RAW MONTHLY'!I1667</f>
        <v>0</v>
      </c>
      <c r="K1667" s="235">
        <f t="shared" si="227"/>
        <v>0</v>
      </c>
      <c r="L1667" s="16">
        <f t="shared" si="228"/>
        <v>0</v>
      </c>
      <c r="M1667" s="16">
        <f t="shared" si="229"/>
        <v>0</v>
      </c>
      <c r="N1667" s="236" t="str">
        <f t="shared" si="230"/>
        <v>0</v>
      </c>
      <c r="O1667" s="16">
        <f>'RAW MONTHLY'!K1667</f>
        <v>0</v>
      </c>
      <c r="P1667" s="16" t="str">
        <f t="shared" si="231"/>
        <v>1</v>
      </c>
      <c r="Q1667" s="241">
        <f>'RAW MONTHLY'!L1667</f>
        <v>0</v>
      </c>
      <c r="R1667" s="37"/>
      <c r="S1667" s="242">
        <f t="shared" si="232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5"/>
        <v/>
      </c>
      <c r="D1668" s="5">
        <f>'RAW MONTHLY'!E1668</f>
        <v>0</v>
      </c>
      <c r="E1668" s="5" t="b">
        <f t="shared" si="233"/>
        <v>0</v>
      </c>
      <c r="F1668" s="37"/>
      <c r="G1668" s="37"/>
      <c r="H1668" s="17">
        <f t="shared" si="226"/>
        <v>0</v>
      </c>
      <c r="I1668" s="7">
        <f>'RAW MONTHLY'!H1668</f>
        <v>0</v>
      </c>
      <c r="J1668" s="8">
        <f>'RAW MONTHLY'!I1668</f>
        <v>0</v>
      </c>
      <c r="K1668" s="235">
        <f t="shared" si="227"/>
        <v>0</v>
      </c>
      <c r="L1668" s="16">
        <f t="shared" si="228"/>
        <v>0</v>
      </c>
      <c r="M1668" s="16">
        <f t="shared" si="229"/>
        <v>0</v>
      </c>
      <c r="N1668" s="236" t="str">
        <f t="shared" si="230"/>
        <v>0</v>
      </c>
      <c r="O1668" s="16">
        <f>'RAW MONTHLY'!K1668</f>
        <v>0</v>
      </c>
      <c r="P1668" s="16" t="str">
        <f t="shared" si="231"/>
        <v>1</v>
      </c>
      <c r="Q1668" s="241">
        <f>'RAW MONTHLY'!L1668</f>
        <v>0</v>
      </c>
      <c r="R1668" s="37"/>
      <c r="S1668" s="242">
        <f t="shared" si="232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5"/>
        <v/>
      </c>
      <c r="D1669" s="5">
        <f>'RAW MONTHLY'!E1669</f>
        <v>0</v>
      </c>
      <c r="E1669" s="5" t="b">
        <f t="shared" si="233"/>
        <v>0</v>
      </c>
      <c r="F1669" s="37"/>
      <c r="G1669" s="37"/>
      <c r="H1669" s="17">
        <f t="shared" si="226"/>
        <v>0</v>
      </c>
      <c r="I1669" s="7">
        <f>'RAW MONTHLY'!H1669</f>
        <v>0</v>
      </c>
      <c r="J1669" s="8">
        <f>'RAW MONTHLY'!I1669</f>
        <v>0</v>
      </c>
      <c r="K1669" s="235">
        <f t="shared" si="227"/>
        <v>0</v>
      </c>
      <c r="L1669" s="16">
        <f t="shared" si="228"/>
        <v>0</v>
      </c>
      <c r="M1669" s="16">
        <f t="shared" si="229"/>
        <v>0</v>
      </c>
      <c r="N1669" s="236" t="str">
        <f t="shared" si="230"/>
        <v>0</v>
      </c>
      <c r="O1669" s="16">
        <f>'RAW MONTHLY'!K1669</f>
        <v>0</v>
      </c>
      <c r="P1669" s="16" t="str">
        <f t="shared" si="231"/>
        <v>1</v>
      </c>
      <c r="Q1669" s="241">
        <f>'RAW MONTHLY'!L1669</f>
        <v>0</v>
      </c>
      <c r="R1669" s="37"/>
      <c r="S1669" s="242">
        <f t="shared" si="232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4">IF(H1670&gt;=0.0001,"1","")</f>
        <v/>
      </c>
      <c r="D1670" s="5">
        <f>'RAW MONTHLY'!E1670</f>
        <v>0</v>
      </c>
      <c r="E1670" s="5" t="b">
        <f t="shared" si="233"/>
        <v>0</v>
      </c>
      <c r="F1670" s="37"/>
      <c r="G1670" s="37"/>
      <c r="H1670" s="17">
        <f t="shared" ref="H1670:H1733" si="235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6">J1670</f>
        <v>0</v>
      </c>
      <c r="L1670" s="16">
        <f t="shared" ref="L1670:L1733" si="237">TEXT(J1670-I1670,"h:mm")*24</f>
        <v>0</v>
      </c>
      <c r="M1670" s="16">
        <f t="shared" ref="M1670:M1733" si="238">N1670*1</f>
        <v>0</v>
      </c>
      <c r="N1670" s="236" t="str">
        <f t="shared" ref="N1670:N1733" si="239">SUBSTITUTE(O1670,"MW","")</f>
        <v>0</v>
      </c>
      <c r="O1670" s="16">
        <f>'RAW MONTHLY'!K1670</f>
        <v>0</v>
      </c>
      <c r="P1670" s="16" t="str">
        <f t="shared" ref="P1670:P1733" si="240">IF(K1670&gt;=0.99,"0","1")</f>
        <v>1</v>
      </c>
      <c r="Q1670" s="241">
        <f>'RAW MONTHLY'!L1670</f>
        <v>0</v>
      </c>
      <c r="R1670" s="37"/>
      <c r="S1670" s="242">
        <f t="shared" ref="S1670:S1733" si="241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4"/>
        <v/>
      </c>
      <c r="D1671" s="5">
        <f>'RAW MONTHLY'!E1671</f>
        <v>0</v>
      </c>
      <c r="E1671" s="5" t="b">
        <f t="shared" ref="E1671:E1734" si="242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E/F","EDC",IF(D1671="TCN/L/S","L/S"))))))))))))))))))))))</f>
        <v>0</v>
      </c>
      <c r="F1671" s="37"/>
      <c r="G1671" s="37"/>
      <c r="H1671" s="17">
        <f t="shared" si="235"/>
        <v>0</v>
      </c>
      <c r="I1671" s="7">
        <f>'RAW MONTHLY'!H1671</f>
        <v>0</v>
      </c>
      <c r="J1671" s="8">
        <f>'RAW MONTHLY'!I1671</f>
        <v>0</v>
      </c>
      <c r="K1671" s="235">
        <f t="shared" si="236"/>
        <v>0</v>
      </c>
      <c r="L1671" s="16">
        <f t="shared" si="237"/>
        <v>0</v>
      </c>
      <c r="M1671" s="16">
        <f t="shared" si="238"/>
        <v>0</v>
      </c>
      <c r="N1671" s="236" t="str">
        <f t="shared" si="239"/>
        <v>0</v>
      </c>
      <c r="O1671" s="16">
        <f>'RAW MONTHLY'!K1671</f>
        <v>0</v>
      </c>
      <c r="P1671" s="16" t="str">
        <f t="shared" si="240"/>
        <v>1</v>
      </c>
      <c r="Q1671" s="241">
        <f>'RAW MONTHLY'!L1671</f>
        <v>0</v>
      </c>
      <c r="R1671" s="37"/>
      <c r="S1671" s="242">
        <f t="shared" si="241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4"/>
        <v/>
      </c>
      <c r="D1672" s="5">
        <f>'RAW MONTHLY'!E1672</f>
        <v>0</v>
      </c>
      <c r="E1672" s="5" t="b">
        <f t="shared" si="242"/>
        <v>0</v>
      </c>
      <c r="F1672" s="37"/>
      <c r="G1672" s="37"/>
      <c r="H1672" s="17">
        <f t="shared" si="235"/>
        <v>0</v>
      </c>
      <c r="I1672" s="7">
        <f>'RAW MONTHLY'!H1672</f>
        <v>0</v>
      </c>
      <c r="J1672" s="8">
        <f>'RAW MONTHLY'!I1672</f>
        <v>0</v>
      </c>
      <c r="K1672" s="235">
        <f t="shared" si="236"/>
        <v>0</v>
      </c>
      <c r="L1672" s="16">
        <f t="shared" si="237"/>
        <v>0</v>
      </c>
      <c r="M1672" s="16">
        <f t="shared" si="238"/>
        <v>0</v>
      </c>
      <c r="N1672" s="236" t="str">
        <f t="shared" si="239"/>
        <v>0</v>
      </c>
      <c r="O1672" s="16">
        <f>'RAW MONTHLY'!K1672</f>
        <v>0</v>
      </c>
      <c r="P1672" s="16" t="str">
        <f t="shared" si="240"/>
        <v>1</v>
      </c>
      <c r="Q1672" s="241">
        <f>'RAW MONTHLY'!L1672</f>
        <v>0</v>
      </c>
      <c r="R1672" s="37"/>
      <c r="S1672" s="242">
        <f t="shared" si="241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4"/>
        <v/>
      </c>
      <c r="D1673" s="5">
        <f>'RAW MONTHLY'!E1673</f>
        <v>0</v>
      </c>
      <c r="E1673" s="5" t="b">
        <f t="shared" si="242"/>
        <v>0</v>
      </c>
      <c r="F1673" s="37"/>
      <c r="G1673" s="37"/>
      <c r="H1673" s="17">
        <f t="shared" si="235"/>
        <v>0</v>
      </c>
      <c r="I1673" s="7">
        <f>'RAW MONTHLY'!H1673</f>
        <v>0</v>
      </c>
      <c r="J1673" s="8">
        <f>'RAW MONTHLY'!I1673</f>
        <v>0</v>
      </c>
      <c r="K1673" s="235">
        <f t="shared" si="236"/>
        <v>0</v>
      </c>
      <c r="L1673" s="16">
        <f t="shared" si="237"/>
        <v>0</v>
      </c>
      <c r="M1673" s="16">
        <f t="shared" si="238"/>
        <v>0</v>
      </c>
      <c r="N1673" s="236" t="str">
        <f t="shared" si="239"/>
        <v>0</v>
      </c>
      <c r="O1673" s="16">
        <f>'RAW MONTHLY'!K1673</f>
        <v>0</v>
      </c>
      <c r="P1673" s="16" t="str">
        <f t="shared" si="240"/>
        <v>1</v>
      </c>
      <c r="Q1673" s="241">
        <f>'RAW MONTHLY'!L1673</f>
        <v>0</v>
      </c>
      <c r="R1673" s="37"/>
      <c r="S1673" s="242">
        <f t="shared" si="241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4"/>
        <v/>
      </c>
      <c r="D1674" s="5">
        <f>'RAW MONTHLY'!E1674</f>
        <v>0</v>
      </c>
      <c r="E1674" s="5" t="b">
        <f t="shared" si="242"/>
        <v>0</v>
      </c>
      <c r="F1674" s="37"/>
      <c r="G1674" s="37"/>
      <c r="H1674" s="17">
        <f t="shared" si="235"/>
        <v>0</v>
      </c>
      <c r="I1674" s="7">
        <f>'RAW MONTHLY'!H1674</f>
        <v>0</v>
      </c>
      <c r="J1674" s="8">
        <f>'RAW MONTHLY'!I1674</f>
        <v>0</v>
      </c>
      <c r="K1674" s="235">
        <f t="shared" si="236"/>
        <v>0</v>
      </c>
      <c r="L1674" s="16">
        <f t="shared" si="237"/>
        <v>0</v>
      </c>
      <c r="M1674" s="16">
        <f t="shared" si="238"/>
        <v>0</v>
      </c>
      <c r="N1674" s="236" t="str">
        <f t="shared" si="239"/>
        <v>0</v>
      </c>
      <c r="O1674" s="16">
        <f>'RAW MONTHLY'!K1674</f>
        <v>0</v>
      </c>
      <c r="P1674" s="16" t="str">
        <f t="shared" si="240"/>
        <v>1</v>
      </c>
      <c r="Q1674" s="241">
        <f>'RAW MONTHLY'!L1674</f>
        <v>0</v>
      </c>
      <c r="R1674" s="37"/>
      <c r="S1674" s="242">
        <f t="shared" si="241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4"/>
        <v/>
      </c>
      <c r="D1675" s="5">
        <f>'RAW MONTHLY'!E1675</f>
        <v>0</v>
      </c>
      <c r="E1675" s="5" t="b">
        <f t="shared" si="242"/>
        <v>0</v>
      </c>
      <c r="F1675" s="37"/>
      <c r="G1675" s="37"/>
      <c r="H1675" s="17">
        <f t="shared" si="235"/>
        <v>0</v>
      </c>
      <c r="I1675" s="7">
        <f>'RAW MONTHLY'!H1675</f>
        <v>0</v>
      </c>
      <c r="J1675" s="8">
        <f>'RAW MONTHLY'!I1675</f>
        <v>0</v>
      </c>
      <c r="K1675" s="235">
        <f t="shared" si="236"/>
        <v>0</v>
      </c>
      <c r="L1675" s="16">
        <f t="shared" si="237"/>
        <v>0</v>
      </c>
      <c r="M1675" s="16">
        <f t="shared" si="238"/>
        <v>0</v>
      </c>
      <c r="N1675" s="236" t="str">
        <f t="shared" si="239"/>
        <v>0</v>
      </c>
      <c r="O1675" s="16">
        <f>'RAW MONTHLY'!K1675</f>
        <v>0</v>
      </c>
      <c r="P1675" s="16" t="str">
        <f t="shared" si="240"/>
        <v>1</v>
      </c>
      <c r="Q1675" s="241">
        <f>'RAW MONTHLY'!L1675</f>
        <v>0</v>
      </c>
      <c r="R1675" s="37"/>
      <c r="S1675" s="242">
        <f t="shared" si="241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4"/>
        <v/>
      </c>
      <c r="D1676" s="5">
        <f>'RAW MONTHLY'!E1676</f>
        <v>0</v>
      </c>
      <c r="E1676" s="5" t="b">
        <f t="shared" si="242"/>
        <v>0</v>
      </c>
      <c r="F1676" s="37"/>
      <c r="G1676" s="37"/>
      <c r="H1676" s="17">
        <f t="shared" si="235"/>
        <v>0</v>
      </c>
      <c r="I1676" s="7">
        <f>'RAW MONTHLY'!H1676</f>
        <v>0</v>
      </c>
      <c r="J1676" s="8">
        <f>'RAW MONTHLY'!I1676</f>
        <v>0</v>
      </c>
      <c r="K1676" s="235">
        <f t="shared" si="236"/>
        <v>0</v>
      </c>
      <c r="L1676" s="16">
        <f t="shared" si="237"/>
        <v>0</v>
      </c>
      <c r="M1676" s="16">
        <f t="shared" si="238"/>
        <v>0</v>
      </c>
      <c r="N1676" s="236" t="str">
        <f t="shared" si="239"/>
        <v>0</v>
      </c>
      <c r="O1676" s="16">
        <f>'RAW MONTHLY'!K1676</f>
        <v>0</v>
      </c>
      <c r="P1676" s="16" t="str">
        <f t="shared" si="240"/>
        <v>1</v>
      </c>
      <c r="Q1676" s="241">
        <f>'RAW MONTHLY'!L1676</f>
        <v>0</v>
      </c>
      <c r="R1676" s="37"/>
      <c r="S1676" s="242">
        <f t="shared" si="241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4"/>
        <v/>
      </c>
      <c r="D1677" s="5">
        <f>'RAW MONTHLY'!E1677</f>
        <v>0</v>
      </c>
      <c r="E1677" s="5" t="b">
        <f t="shared" si="242"/>
        <v>0</v>
      </c>
      <c r="F1677" s="37"/>
      <c r="G1677" s="37"/>
      <c r="H1677" s="17">
        <f t="shared" si="235"/>
        <v>0</v>
      </c>
      <c r="I1677" s="7">
        <f>'RAW MONTHLY'!H1677</f>
        <v>0</v>
      </c>
      <c r="J1677" s="8">
        <f>'RAW MONTHLY'!I1677</f>
        <v>0</v>
      </c>
      <c r="K1677" s="235">
        <f t="shared" si="236"/>
        <v>0</v>
      </c>
      <c r="L1677" s="16">
        <f t="shared" si="237"/>
        <v>0</v>
      </c>
      <c r="M1677" s="16">
        <f t="shared" si="238"/>
        <v>0</v>
      </c>
      <c r="N1677" s="236" t="str">
        <f t="shared" si="239"/>
        <v>0</v>
      </c>
      <c r="O1677" s="16">
        <f>'RAW MONTHLY'!K1677</f>
        <v>0</v>
      </c>
      <c r="P1677" s="16" t="str">
        <f t="shared" si="240"/>
        <v>1</v>
      </c>
      <c r="Q1677" s="241">
        <f>'RAW MONTHLY'!L1677</f>
        <v>0</v>
      </c>
      <c r="R1677" s="37"/>
      <c r="S1677" s="242">
        <f t="shared" si="241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4"/>
        <v/>
      </c>
      <c r="D1678" s="5">
        <f>'RAW MONTHLY'!E1678</f>
        <v>0</v>
      </c>
      <c r="E1678" s="5" t="b">
        <f t="shared" si="242"/>
        <v>0</v>
      </c>
      <c r="F1678" s="37"/>
      <c r="G1678" s="37"/>
      <c r="H1678" s="17">
        <f t="shared" si="235"/>
        <v>0</v>
      </c>
      <c r="I1678" s="7">
        <f>'RAW MONTHLY'!H1678</f>
        <v>0</v>
      </c>
      <c r="J1678" s="8">
        <f>'RAW MONTHLY'!I1678</f>
        <v>0</v>
      </c>
      <c r="K1678" s="235">
        <f t="shared" si="236"/>
        <v>0</v>
      </c>
      <c r="L1678" s="16">
        <f t="shared" si="237"/>
        <v>0</v>
      </c>
      <c r="M1678" s="16">
        <f t="shared" si="238"/>
        <v>0</v>
      </c>
      <c r="N1678" s="236" t="str">
        <f t="shared" si="239"/>
        <v>0</v>
      </c>
      <c r="O1678" s="16">
        <f>'RAW MONTHLY'!K1678</f>
        <v>0</v>
      </c>
      <c r="P1678" s="16" t="str">
        <f t="shared" si="240"/>
        <v>1</v>
      </c>
      <c r="Q1678" s="241">
        <f>'RAW MONTHLY'!L1678</f>
        <v>0</v>
      </c>
      <c r="R1678" s="37"/>
      <c r="S1678" s="242">
        <f t="shared" si="241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4"/>
        <v/>
      </c>
      <c r="D1679" s="5">
        <f>'RAW MONTHLY'!E1679</f>
        <v>0</v>
      </c>
      <c r="E1679" s="5" t="b">
        <f t="shared" si="242"/>
        <v>0</v>
      </c>
      <c r="F1679" s="37"/>
      <c r="G1679" s="37"/>
      <c r="H1679" s="17">
        <f t="shared" si="235"/>
        <v>0</v>
      </c>
      <c r="I1679" s="7">
        <f>'RAW MONTHLY'!H1679</f>
        <v>0</v>
      </c>
      <c r="J1679" s="8">
        <f>'RAW MONTHLY'!I1679</f>
        <v>0</v>
      </c>
      <c r="K1679" s="235">
        <f t="shared" si="236"/>
        <v>0</v>
      </c>
      <c r="L1679" s="16">
        <f t="shared" si="237"/>
        <v>0</v>
      </c>
      <c r="M1679" s="16">
        <f t="shared" si="238"/>
        <v>0</v>
      </c>
      <c r="N1679" s="236" t="str">
        <f t="shared" si="239"/>
        <v>0</v>
      </c>
      <c r="O1679" s="16">
        <f>'RAW MONTHLY'!K1679</f>
        <v>0</v>
      </c>
      <c r="P1679" s="16" t="str">
        <f t="shared" si="240"/>
        <v>1</v>
      </c>
      <c r="Q1679" s="241">
        <f>'RAW MONTHLY'!L1679</f>
        <v>0</v>
      </c>
      <c r="R1679" s="37"/>
      <c r="S1679" s="242">
        <f t="shared" si="241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4"/>
        <v/>
      </c>
      <c r="D1680" s="5">
        <f>'RAW MONTHLY'!E1680</f>
        <v>0</v>
      </c>
      <c r="E1680" s="5" t="b">
        <f t="shared" si="242"/>
        <v>0</v>
      </c>
      <c r="F1680" s="37"/>
      <c r="G1680" s="37"/>
      <c r="H1680" s="17">
        <f t="shared" si="235"/>
        <v>0</v>
      </c>
      <c r="I1680" s="7">
        <f>'RAW MONTHLY'!H1680</f>
        <v>0</v>
      </c>
      <c r="J1680" s="8">
        <f>'RAW MONTHLY'!I1680</f>
        <v>0</v>
      </c>
      <c r="K1680" s="235">
        <f t="shared" si="236"/>
        <v>0</v>
      </c>
      <c r="L1680" s="16">
        <f t="shared" si="237"/>
        <v>0</v>
      </c>
      <c r="M1680" s="16">
        <f t="shared" si="238"/>
        <v>0</v>
      </c>
      <c r="N1680" s="236" t="str">
        <f t="shared" si="239"/>
        <v>0</v>
      </c>
      <c r="O1680" s="16">
        <f>'RAW MONTHLY'!K1680</f>
        <v>0</v>
      </c>
      <c r="P1680" s="16" t="str">
        <f t="shared" si="240"/>
        <v>1</v>
      </c>
      <c r="Q1680" s="241">
        <f>'RAW MONTHLY'!L1680</f>
        <v>0</v>
      </c>
      <c r="R1680" s="37"/>
      <c r="S1680" s="242">
        <f t="shared" si="241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4"/>
        <v/>
      </c>
      <c r="D1681" s="5">
        <f>'RAW MONTHLY'!E1681</f>
        <v>0</v>
      </c>
      <c r="E1681" s="5" t="b">
        <f t="shared" si="242"/>
        <v>0</v>
      </c>
      <c r="F1681" s="37"/>
      <c r="G1681" s="37"/>
      <c r="H1681" s="17">
        <f t="shared" si="235"/>
        <v>0</v>
      </c>
      <c r="I1681" s="7">
        <f>'RAW MONTHLY'!H1681</f>
        <v>0</v>
      </c>
      <c r="J1681" s="8">
        <f>'RAW MONTHLY'!I1681</f>
        <v>0</v>
      </c>
      <c r="K1681" s="235">
        <f t="shared" si="236"/>
        <v>0</v>
      </c>
      <c r="L1681" s="16">
        <f t="shared" si="237"/>
        <v>0</v>
      </c>
      <c r="M1681" s="16">
        <f t="shared" si="238"/>
        <v>0</v>
      </c>
      <c r="N1681" s="236" t="str">
        <f t="shared" si="239"/>
        <v>0</v>
      </c>
      <c r="O1681" s="16">
        <f>'RAW MONTHLY'!K1681</f>
        <v>0</v>
      </c>
      <c r="P1681" s="16" t="str">
        <f t="shared" si="240"/>
        <v>1</v>
      </c>
      <c r="Q1681" s="241">
        <f>'RAW MONTHLY'!L1681</f>
        <v>0</v>
      </c>
      <c r="R1681" s="37"/>
      <c r="S1681" s="242">
        <f t="shared" si="241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4"/>
        <v/>
      </c>
      <c r="D1682" s="5">
        <f>'RAW MONTHLY'!E1682</f>
        <v>0</v>
      </c>
      <c r="E1682" s="5" t="b">
        <f t="shared" si="242"/>
        <v>0</v>
      </c>
      <c r="F1682" s="37"/>
      <c r="G1682" s="37"/>
      <c r="H1682" s="17">
        <f t="shared" si="235"/>
        <v>0</v>
      </c>
      <c r="I1682" s="7">
        <f>'RAW MONTHLY'!H1682</f>
        <v>0</v>
      </c>
      <c r="J1682" s="8">
        <f>'RAW MONTHLY'!I1682</f>
        <v>0</v>
      </c>
      <c r="K1682" s="235">
        <f t="shared" si="236"/>
        <v>0</v>
      </c>
      <c r="L1682" s="16">
        <f t="shared" si="237"/>
        <v>0</v>
      </c>
      <c r="M1682" s="16">
        <f t="shared" si="238"/>
        <v>0</v>
      </c>
      <c r="N1682" s="236" t="str">
        <f t="shared" si="239"/>
        <v>0</v>
      </c>
      <c r="O1682" s="16">
        <f>'RAW MONTHLY'!K1682</f>
        <v>0</v>
      </c>
      <c r="P1682" s="16" t="str">
        <f t="shared" si="240"/>
        <v>1</v>
      </c>
      <c r="Q1682" s="241">
        <f>'RAW MONTHLY'!L1682</f>
        <v>0</v>
      </c>
      <c r="R1682" s="37"/>
      <c r="S1682" s="242">
        <f t="shared" si="241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4"/>
        <v/>
      </c>
      <c r="D1683" s="5">
        <f>'RAW MONTHLY'!E1683</f>
        <v>0</v>
      </c>
      <c r="E1683" s="5" t="b">
        <f t="shared" si="242"/>
        <v>0</v>
      </c>
      <c r="F1683" s="37"/>
      <c r="G1683" s="37"/>
      <c r="H1683" s="17">
        <f t="shared" si="235"/>
        <v>0</v>
      </c>
      <c r="I1683" s="7">
        <f>'RAW MONTHLY'!H1683</f>
        <v>0</v>
      </c>
      <c r="J1683" s="8">
        <f>'RAW MONTHLY'!I1683</f>
        <v>0</v>
      </c>
      <c r="K1683" s="235">
        <f t="shared" si="236"/>
        <v>0</v>
      </c>
      <c r="L1683" s="16">
        <f t="shared" si="237"/>
        <v>0</v>
      </c>
      <c r="M1683" s="16">
        <f t="shared" si="238"/>
        <v>0</v>
      </c>
      <c r="N1683" s="236" t="str">
        <f t="shared" si="239"/>
        <v>0</v>
      </c>
      <c r="O1683" s="16">
        <f>'RAW MONTHLY'!K1683</f>
        <v>0</v>
      </c>
      <c r="P1683" s="16" t="str">
        <f t="shared" si="240"/>
        <v>1</v>
      </c>
      <c r="Q1683" s="241">
        <f>'RAW MONTHLY'!L1683</f>
        <v>0</v>
      </c>
      <c r="R1683" s="37"/>
      <c r="S1683" s="242">
        <f t="shared" si="241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4"/>
        <v/>
      </c>
      <c r="D1684" s="5">
        <f>'RAW MONTHLY'!E1684</f>
        <v>0</v>
      </c>
      <c r="E1684" s="5" t="b">
        <f t="shared" si="242"/>
        <v>0</v>
      </c>
      <c r="F1684" s="37"/>
      <c r="G1684" s="37"/>
      <c r="H1684" s="17">
        <f t="shared" si="235"/>
        <v>0</v>
      </c>
      <c r="I1684" s="7">
        <f>'RAW MONTHLY'!H1684</f>
        <v>0</v>
      </c>
      <c r="J1684" s="8">
        <f>'RAW MONTHLY'!I1684</f>
        <v>0</v>
      </c>
      <c r="K1684" s="235">
        <f t="shared" si="236"/>
        <v>0</v>
      </c>
      <c r="L1684" s="16">
        <f t="shared" si="237"/>
        <v>0</v>
      </c>
      <c r="M1684" s="16">
        <f t="shared" si="238"/>
        <v>0</v>
      </c>
      <c r="N1684" s="236" t="str">
        <f t="shared" si="239"/>
        <v>0</v>
      </c>
      <c r="O1684" s="16">
        <f>'RAW MONTHLY'!K1684</f>
        <v>0</v>
      </c>
      <c r="P1684" s="16" t="str">
        <f t="shared" si="240"/>
        <v>1</v>
      </c>
      <c r="Q1684" s="241">
        <f>'RAW MONTHLY'!L1684</f>
        <v>0</v>
      </c>
      <c r="R1684" s="37"/>
      <c r="S1684" s="242">
        <f t="shared" si="241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4"/>
        <v/>
      </c>
      <c r="D1685" s="5">
        <f>'RAW MONTHLY'!E1685</f>
        <v>0</v>
      </c>
      <c r="E1685" s="5" t="b">
        <f t="shared" si="242"/>
        <v>0</v>
      </c>
      <c r="F1685" s="37"/>
      <c r="G1685" s="37"/>
      <c r="H1685" s="17">
        <f t="shared" si="235"/>
        <v>0</v>
      </c>
      <c r="I1685" s="7">
        <f>'RAW MONTHLY'!H1685</f>
        <v>0</v>
      </c>
      <c r="J1685" s="8">
        <f>'RAW MONTHLY'!I1685</f>
        <v>0</v>
      </c>
      <c r="K1685" s="235">
        <f t="shared" si="236"/>
        <v>0</v>
      </c>
      <c r="L1685" s="16">
        <f t="shared" si="237"/>
        <v>0</v>
      </c>
      <c r="M1685" s="16">
        <f t="shared" si="238"/>
        <v>0</v>
      </c>
      <c r="N1685" s="236" t="str">
        <f t="shared" si="239"/>
        <v>0</v>
      </c>
      <c r="O1685" s="16">
        <f>'RAW MONTHLY'!K1685</f>
        <v>0</v>
      </c>
      <c r="P1685" s="16" t="str">
        <f t="shared" si="240"/>
        <v>1</v>
      </c>
      <c r="Q1685" s="241">
        <f>'RAW MONTHLY'!L1685</f>
        <v>0</v>
      </c>
      <c r="R1685" s="37"/>
      <c r="S1685" s="242">
        <f t="shared" si="241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4"/>
        <v/>
      </c>
      <c r="D1686" s="5">
        <f>'RAW MONTHLY'!E1686</f>
        <v>0</v>
      </c>
      <c r="E1686" s="5" t="b">
        <f t="shared" si="242"/>
        <v>0</v>
      </c>
      <c r="F1686" s="37"/>
      <c r="G1686" s="37"/>
      <c r="H1686" s="17">
        <f t="shared" si="235"/>
        <v>0</v>
      </c>
      <c r="I1686" s="7">
        <f>'RAW MONTHLY'!H1686</f>
        <v>0</v>
      </c>
      <c r="J1686" s="8">
        <f>'RAW MONTHLY'!I1686</f>
        <v>0</v>
      </c>
      <c r="K1686" s="235">
        <f t="shared" si="236"/>
        <v>0</v>
      </c>
      <c r="L1686" s="16">
        <f t="shared" si="237"/>
        <v>0</v>
      </c>
      <c r="M1686" s="16">
        <f t="shared" si="238"/>
        <v>0</v>
      </c>
      <c r="N1686" s="236" t="str">
        <f t="shared" si="239"/>
        <v>0</v>
      </c>
      <c r="O1686" s="16">
        <f>'RAW MONTHLY'!K1686</f>
        <v>0</v>
      </c>
      <c r="P1686" s="16" t="str">
        <f t="shared" si="240"/>
        <v>1</v>
      </c>
      <c r="Q1686" s="241">
        <f>'RAW MONTHLY'!L1686</f>
        <v>0</v>
      </c>
      <c r="R1686" s="37"/>
      <c r="S1686" s="242">
        <f t="shared" si="241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4"/>
        <v/>
      </c>
      <c r="D1687" s="5">
        <f>'RAW MONTHLY'!E1687</f>
        <v>0</v>
      </c>
      <c r="E1687" s="5" t="b">
        <f t="shared" si="242"/>
        <v>0</v>
      </c>
      <c r="F1687" s="37"/>
      <c r="G1687" s="37"/>
      <c r="H1687" s="17">
        <f t="shared" si="235"/>
        <v>0</v>
      </c>
      <c r="I1687" s="7">
        <f>'RAW MONTHLY'!H1687</f>
        <v>0</v>
      </c>
      <c r="J1687" s="8">
        <f>'RAW MONTHLY'!I1687</f>
        <v>0</v>
      </c>
      <c r="K1687" s="235">
        <f t="shared" si="236"/>
        <v>0</v>
      </c>
      <c r="L1687" s="16">
        <f t="shared" si="237"/>
        <v>0</v>
      </c>
      <c r="M1687" s="16">
        <f t="shared" si="238"/>
        <v>0</v>
      </c>
      <c r="N1687" s="236" t="str">
        <f t="shared" si="239"/>
        <v>0</v>
      </c>
      <c r="O1687" s="16">
        <f>'RAW MONTHLY'!K1687</f>
        <v>0</v>
      </c>
      <c r="P1687" s="16" t="str">
        <f t="shared" si="240"/>
        <v>1</v>
      </c>
      <c r="Q1687" s="241">
        <f>'RAW MONTHLY'!L1687</f>
        <v>0</v>
      </c>
      <c r="R1687" s="37"/>
      <c r="S1687" s="242">
        <f t="shared" si="241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4"/>
        <v/>
      </c>
      <c r="D1688" s="5">
        <f>'RAW MONTHLY'!E1688</f>
        <v>0</v>
      </c>
      <c r="E1688" s="5" t="b">
        <f t="shared" si="242"/>
        <v>0</v>
      </c>
      <c r="F1688" s="37"/>
      <c r="G1688" s="37"/>
      <c r="H1688" s="17">
        <f t="shared" si="235"/>
        <v>0</v>
      </c>
      <c r="I1688" s="7">
        <f>'RAW MONTHLY'!H1688</f>
        <v>0</v>
      </c>
      <c r="J1688" s="8">
        <f>'RAW MONTHLY'!I1688</f>
        <v>0</v>
      </c>
      <c r="K1688" s="235">
        <f t="shared" si="236"/>
        <v>0</v>
      </c>
      <c r="L1688" s="16">
        <f t="shared" si="237"/>
        <v>0</v>
      </c>
      <c r="M1688" s="16">
        <f t="shared" si="238"/>
        <v>0</v>
      </c>
      <c r="N1688" s="236" t="str">
        <f t="shared" si="239"/>
        <v>0</v>
      </c>
      <c r="O1688" s="16">
        <f>'RAW MONTHLY'!K1688</f>
        <v>0</v>
      </c>
      <c r="P1688" s="16" t="str">
        <f t="shared" si="240"/>
        <v>1</v>
      </c>
      <c r="Q1688" s="241">
        <f>'RAW MONTHLY'!L1688</f>
        <v>0</v>
      </c>
      <c r="R1688" s="37"/>
      <c r="S1688" s="242">
        <f t="shared" si="241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4"/>
        <v/>
      </c>
      <c r="D1689" s="5">
        <f>'RAW MONTHLY'!E1689</f>
        <v>0</v>
      </c>
      <c r="E1689" s="5" t="b">
        <f t="shared" si="242"/>
        <v>0</v>
      </c>
      <c r="F1689" s="37"/>
      <c r="G1689" s="37"/>
      <c r="H1689" s="17">
        <f t="shared" si="235"/>
        <v>0</v>
      </c>
      <c r="I1689" s="7">
        <f>'RAW MONTHLY'!H1689</f>
        <v>0</v>
      </c>
      <c r="J1689" s="8">
        <f>'RAW MONTHLY'!I1689</f>
        <v>0</v>
      </c>
      <c r="K1689" s="235">
        <f t="shared" si="236"/>
        <v>0</v>
      </c>
      <c r="L1689" s="16">
        <f t="shared" si="237"/>
        <v>0</v>
      </c>
      <c r="M1689" s="16">
        <f t="shared" si="238"/>
        <v>0</v>
      </c>
      <c r="N1689" s="236" t="str">
        <f t="shared" si="239"/>
        <v>0</v>
      </c>
      <c r="O1689" s="16">
        <f>'RAW MONTHLY'!K1689</f>
        <v>0</v>
      </c>
      <c r="P1689" s="16" t="str">
        <f t="shared" si="240"/>
        <v>1</v>
      </c>
      <c r="Q1689" s="241">
        <f>'RAW MONTHLY'!L1689</f>
        <v>0</v>
      </c>
      <c r="R1689" s="37"/>
      <c r="S1689" s="242">
        <f t="shared" si="241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4"/>
        <v/>
      </c>
      <c r="D1690" s="5">
        <f>'RAW MONTHLY'!E1690</f>
        <v>0</v>
      </c>
      <c r="E1690" s="5" t="b">
        <f t="shared" si="242"/>
        <v>0</v>
      </c>
      <c r="F1690" s="37"/>
      <c r="G1690" s="37"/>
      <c r="H1690" s="17">
        <f t="shared" si="235"/>
        <v>0</v>
      </c>
      <c r="I1690" s="7">
        <f>'RAW MONTHLY'!H1690</f>
        <v>0</v>
      </c>
      <c r="J1690" s="8">
        <f>'RAW MONTHLY'!I1690</f>
        <v>0</v>
      </c>
      <c r="K1690" s="235">
        <f t="shared" si="236"/>
        <v>0</v>
      </c>
      <c r="L1690" s="16">
        <f t="shared" si="237"/>
        <v>0</v>
      </c>
      <c r="M1690" s="16">
        <f t="shared" si="238"/>
        <v>0</v>
      </c>
      <c r="N1690" s="236" t="str">
        <f t="shared" si="239"/>
        <v>0</v>
      </c>
      <c r="O1690" s="16">
        <f>'RAW MONTHLY'!K1690</f>
        <v>0</v>
      </c>
      <c r="P1690" s="16" t="str">
        <f t="shared" si="240"/>
        <v>1</v>
      </c>
      <c r="Q1690" s="241">
        <f>'RAW MONTHLY'!L1690</f>
        <v>0</v>
      </c>
      <c r="R1690" s="37"/>
      <c r="S1690" s="242">
        <f t="shared" si="241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4"/>
        <v/>
      </c>
      <c r="D1691" s="5">
        <f>'RAW MONTHLY'!E1691</f>
        <v>0</v>
      </c>
      <c r="E1691" s="5" t="b">
        <f t="shared" si="242"/>
        <v>0</v>
      </c>
      <c r="F1691" s="37"/>
      <c r="G1691" s="37"/>
      <c r="H1691" s="17">
        <f t="shared" si="235"/>
        <v>0</v>
      </c>
      <c r="I1691" s="7">
        <f>'RAW MONTHLY'!H1691</f>
        <v>0</v>
      </c>
      <c r="J1691" s="8">
        <f>'RAW MONTHLY'!I1691</f>
        <v>0</v>
      </c>
      <c r="K1691" s="235">
        <f t="shared" si="236"/>
        <v>0</v>
      </c>
      <c r="L1691" s="16">
        <f t="shared" si="237"/>
        <v>0</v>
      </c>
      <c r="M1691" s="16">
        <f t="shared" si="238"/>
        <v>0</v>
      </c>
      <c r="N1691" s="236" t="str">
        <f t="shared" si="239"/>
        <v>0</v>
      </c>
      <c r="O1691" s="16">
        <f>'RAW MONTHLY'!K1691</f>
        <v>0</v>
      </c>
      <c r="P1691" s="16" t="str">
        <f t="shared" si="240"/>
        <v>1</v>
      </c>
      <c r="Q1691" s="241">
        <f>'RAW MONTHLY'!L1691</f>
        <v>0</v>
      </c>
      <c r="R1691" s="37"/>
      <c r="S1691" s="242">
        <f t="shared" si="241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4"/>
        <v/>
      </c>
      <c r="D1692" s="5">
        <f>'RAW MONTHLY'!E1692</f>
        <v>0</v>
      </c>
      <c r="E1692" s="5" t="b">
        <f t="shared" si="242"/>
        <v>0</v>
      </c>
      <c r="F1692" s="37"/>
      <c r="G1692" s="37"/>
      <c r="H1692" s="17">
        <f t="shared" si="235"/>
        <v>0</v>
      </c>
      <c r="I1692" s="7">
        <f>'RAW MONTHLY'!H1692</f>
        <v>0</v>
      </c>
      <c r="J1692" s="8">
        <f>'RAW MONTHLY'!I1692</f>
        <v>0</v>
      </c>
      <c r="K1692" s="235">
        <f t="shared" si="236"/>
        <v>0</v>
      </c>
      <c r="L1692" s="16">
        <f t="shared" si="237"/>
        <v>0</v>
      </c>
      <c r="M1692" s="16">
        <f t="shared" si="238"/>
        <v>0</v>
      </c>
      <c r="N1692" s="236" t="str">
        <f t="shared" si="239"/>
        <v>0</v>
      </c>
      <c r="O1692" s="16">
        <f>'RAW MONTHLY'!K1692</f>
        <v>0</v>
      </c>
      <c r="P1692" s="16" t="str">
        <f t="shared" si="240"/>
        <v>1</v>
      </c>
      <c r="Q1692" s="241">
        <f>'RAW MONTHLY'!L1692</f>
        <v>0</v>
      </c>
      <c r="R1692" s="37"/>
      <c r="S1692" s="242">
        <f t="shared" si="241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4"/>
        <v/>
      </c>
      <c r="D1693" s="5">
        <f>'RAW MONTHLY'!E1693</f>
        <v>0</v>
      </c>
      <c r="E1693" s="5" t="b">
        <f t="shared" si="242"/>
        <v>0</v>
      </c>
      <c r="F1693" s="37"/>
      <c r="G1693" s="37"/>
      <c r="H1693" s="17">
        <f t="shared" si="235"/>
        <v>0</v>
      </c>
      <c r="I1693" s="7">
        <f>'RAW MONTHLY'!H1693</f>
        <v>0</v>
      </c>
      <c r="J1693" s="8">
        <f>'RAW MONTHLY'!I1693</f>
        <v>0</v>
      </c>
      <c r="K1693" s="235">
        <f t="shared" si="236"/>
        <v>0</v>
      </c>
      <c r="L1693" s="16">
        <f t="shared" si="237"/>
        <v>0</v>
      </c>
      <c r="M1693" s="16">
        <f t="shared" si="238"/>
        <v>0</v>
      </c>
      <c r="N1693" s="236" t="str">
        <f t="shared" si="239"/>
        <v>0</v>
      </c>
      <c r="O1693" s="16">
        <f>'RAW MONTHLY'!K1693</f>
        <v>0</v>
      </c>
      <c r="P1693" s="16" t="str">
        <f t="shared" si="240"/>
        <v>1</v>
      </c>
      <c r="Q1693" s="241">
        <f>'RAW MONTHLY'!L1693</f>
        <v>0</v>
      </c>
      <c r="R1693" s="37"/>
      <c r="S1693" s="242">
        <f t="shared" si="241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4"/>
        <v/>
      </c>
      <c r="D1694" s="5">
        <f>'RAW MONTHLY'!E1694</f>
        <v>0</v>
      </c>
      <c r="E1694" s="5" t="b">
        <f t="shared" si="242"/>
        <v>0</v>
      </c>
      <c r="F1694" s="37"/>
      <c r="G1694" s="37"/>
      <c r="H1694" s="17">
        <f t="shared" si="235"/>
        <v>0</v>
      </c>
      <c r="I1694" s="7">
        <f>'RAW MONTHLY'!H1694</f>
        <v>0</v>
      </c>
      <c r="J1694" s="8">
        <f>'RAW MONTHLY'!I1694</f>
        <v>0</v>
      </c>
      <c r="K1694" s="235">
        <f t="shared" si="236"/>
        <v>0</v>
      </c>
      <c r="L1694" s="16">
        <f t="shared" si="237"/>
        <v>0</v>
      </c>
      <c r="M1694" s="16">
        <f t="shared" si="238"/>
        <v>0</v>
      </c>
      <c r="N1694" s="236" t="str">
        <f t="shared" si="239"/>
        <v>0</v>
      </c>
      <c r="O1694" s="16">
        <f>'RAW MONTHLY'!K1694</f>
        <v>0</v>
      </c>
      <c r="P1694" s="16" t="str">
        <f t="shared" si="240"/>
        <v>1</v>
      </c>
      <c r="Q1694" s="241">
        <f>'RAW MONTHLY'!L1694</f>
        <v>0</v>
      </c>
      <c r="R1694" s="37"/>
      <c r="S1694" s="242">
        <f t="shared" si="241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4"/>
        <v/>
      </c>
      <c r="D1695" s="5">
        <f>'RAW MONTHLY'!E1695</f>
        <v>0</v>
      </c>
      <c r="E1695" s="5" t="b">
        <f t="shared" si="242"/>
        <v>0</v>
      </c>
      <c r="F1695" s="37"/>
      <c r="G1695" s="37"/>
      <c r="H1695" s="17">
        <f t="shared" si="235"/>
        <v>0</v>
      </c>
      <c r="I1695" s="7">
        <f>'RAW MONTHLY'!H1695</f>
        <v>0</v>
      </c>
      <c r="J1695" s="8">
        <f>'RAW MONTHLY'!I1695</f>
        <v>0</v>
      </c>
      <c r="K1695" s="235">
        <f t="shared" si="236"/>
        <v>0</v>
      </c>
      <c r="L1695" s="16">
        <f t="shared" si="237"/>
        <v>0</v>
      </c>
      <c r="M1695" s="16">
        <f t="shared" si="238"/>
        <v>0</v>
      </c>
      <c r="N1695" s="236" t="str">
        <f t="shared" si="239"/>
        <v>0</v>
      </c>
      <c r="O1695" s="16">
        <f>'RAW MONTHLY'!K1695</f>
        <v>0</v>
      </c>
      <c r="P1695" s="16" t="str">
        <f t="shared" si="240"/>
        <v>1</v>
      </c>
      <c r="Q1695" s="241">
        <f>'RAW MONTHLY'!L1695</f>
        <v>0</v>
      </c>
      <c r="R1695" s="37"/>
      <c r="S1695" s="242">
        <f t="shared" si="241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4"/>
        <v/>
      </c>
      <c r="D1696" s="5">
        <f>'RAW MONTHLY'!E1696</f>
        <v>0</v>
      </c>
      <c r="E1696" s="5" t="b">
        <f t="shared" si="242"/>
        <v>0</v>
      </c>
      <c r="F1696" s="37"/>
      <c r="G1696" s="37"/>
      <c r="H1696" s="17">
        <f t="shared" si="235"/>
        <v>0</v>
      </c>
      <c r="I1696" s="7">
        <f>'RAW MONTHLY'!H1696</f>
        <v>0</v>
      </c>
      <c r="J1696" s="8">
        <f>'RAW MONTHLY'!I1696</f>
        <v>0</v>
      </c>
      <c r="K1696" s="235">
        <f t="shared" si="236"/>
        <v>0</v>
      </c>
      <c r="L1696" s="16">
        <f t="shared" si="237"/>
        <v>0</v>
      </c>
      <c r="M1696" s="16">
        <f t="shared" si="238"/>
        <v>0</v>
      </c>
      <c r="N1696" s="236" t="str">
        <f t="shared" si="239"/>
        <v>0</v>
      </c>
      <c r="O1696" s="16">
        <f>'RAW MONTHLY'!K1696</f>
        <v>0</v>
      </c>
      <c r="P1696" s="16" t="str">
        <f t="shared" si="240"/>
        <v>1</v>
      </c>
      <c r="Q1696" s="241">
        <f>'RAW MONTHLY'!L1696</f>
        <v>0</v>
      </c>
      <c r="R1696" s="37"/>
      <c r="S1696" s="242">
        <f t="shared" si="241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4"/>
        <v/>
      </c>
      <c r="D1697" s="5">
        <f>'RAW MONTHLY'!E1697</f>
        <v>0</v>
      </c>
      <c r="E1697" s="5" t="b">
        <f t="shared" si="242"/>
        <v>0</v>
      </c>
      <c r="F1697" s="37"/>
      <c r="G1697" s="37"/>
      <c r="H1697" s="17">
        <f t="shared" si="235"/>
        <v>0</v>
      </c>
      <c r="I1697" s="7">
        <f>'RAW MONTHLY'!H1697</f>
        <v>0</v>
      </c>
      <c r="J1697" s="8">
        <f>'RAW MONTHLY'!I1697</f>
        <v>0</v>
      </c>
      <c r="K1697" s="235">
        <f t="shared" si="236"/>
        <v>0</v>
      </c>
      <c r="L1697" s="16">
        <f t="shared" si="237"/>
        <v>0</v>
      </c>
      <c r="M1697" s="16">
        <f t="shared" si="238"/>
        <v>0</v>
      </c>
      <c r="N1697" s="236" t="str">
        <f t="shared" si="239"/>
        <v>0</v>
      </c>
      <c r="O1697" s="16">
        <f>'RAW MONTHLY'!K1697</f>
        <v>0</v>
      </c>
      <c r="P1697" s="16" t="str">
        <f t="shared" si="240"/>
        <v>1</v>
      </c>
      <c r="Q1697" s="241">
        <f>'RAW MONTHLY'!L1697</f>
        <v>0</v>
      </c>
      <c r="R1697" s="37"/>
      <c r="S1697" s="242">
        <f t="shared" si="241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4"/>
        <v/>
      </c>
      <c r="D1698" s="5">
        <f>'RAW MONTHLY'!E1698</f>
        <v>0</v>
      </c>
      <c r="E1698" s="5" t="b">
        <f t="shared" si="242"/>
        <v>0</v>
      </c>
      <c r="F1698" s="37"/>
      <c r="G1698" s="37"/>
      <c r="H1698" s="17">
        <f t="shared" si="235"/>
        <v>0</v>
      </c>
      <c r="I1698" s="7">
        <f>'RAW MONTHLY'!H1698</f>
        <v>0</v>
      </c>
      <c r="J1698" s="8">
        <f>'RAW MONTHLY'!I1698</f>
        <v>0</v>
      </c>
      <c r="K1698" s="235">
        <f t="shared" si="236"/>
        <v>0</v>
      </c>
      <c r="L1698" s="16">
        <f t="shared" si="237"/>
        <v>0</v>
      </c>
      <c r="M1698" s="16">
        <f t="shared" si="238"/>
        <v>0</v>
      </c>
      <c r="N1698" s="236" t="str">
        <f t="shared" si="239"/>
        <v>0</v>
      </c>
      <c r="O1698" s="16">
        <f>'RAW MONTHLY'!K1698</f>
        <v>0</v>
      </c>
      <c r="P1698" s="16" t="str">
        <f t="shared" si="240"/>
        <v>1</v>
      </c>
      <c r="Q1698" s="241">
        <f>'RAW MONTHLY'!L1698</f>
        <v>0</v>
      </c>
      <c r="R1698" s="37"/>
      <c r="S1698" s="242">
        <f t="shared" si="241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4"/>
        <v/>
      </c>
      <c r="D1699" s="5">
        <f>'RAW MONTHLY'!E1699</f>
        <v>0</v>
      </c>
      <c r="E1699" s="5" t="b">
        <f t="shared" si="242"/>
        <v>0</v>
      </c>
      <c r="F1699" s="37"/>
      <c r="G1699" s="37"/>
      <c r="H1699" s="17">
        <f t="shared" si="235"/>
        <v>0</v>
      </c>
      <c r="I1699" s="7">
        <f>'RAW MONTHLY'!H1699</f>
        <v>0</v>
      </c>
      <c r="J1699" s="8">
        <f>'RAW MONTHLY'!I1699</f>
        <v>0</v>
      </c>
      <c r="K1699" s="235">
        <f t="shared" si="236"/>
        <v>0</v>
      </c>
      <c r="L1699" s="16">
        <f t="shared" si="237"/>
        <v>0</v>
      </c>
      <c r="M1699" s="16">
        <f t="shared" si="238"/>
        <v>0</v>
      </c>
      <c r="N1699" s="236" t="str">
        <f t="shared" si="239"/>
        <v>0</v>
      </c>
      <c r="O1699" s="16">
        <f>'RAW MONTHLY'!K1699</f>
        <v>0</v>
      </c>
      <c r="P1699" s="16" t="str">
        <f t="shared" si="240"/>
        <v>1</v>
      </c>
      <c r="Q1699" s="241">
        <f>'RAW MONTHLY'!L1699</f>
        <v>0</v>
      </c>
      <c r="R1699" s="37"/>
      <c r="S1699" s="242">
        <f t="shared" si="241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4"/>
        <v/>
      </c>
      <c r="D1700" s="5">
        <f>'RAW MONTHLY'!E1700</f>
        <v>0</v>
      </c>
      <c r="E1700" s="5" t="b">
        <f t="shared" si="242"/>
        <v>0</v>
      </c>
      <c r="F1700" s="37"/>
      <c r="G1700" s="37"/>
      <c r="H1700" s="17">
        <f t="shared" si="235"/>
        <v>0</v>
      </c>
      <c r="I1700" s="7">
        <f>'RAW MONTHLY'!H1700</f>
        <v>0</v>
      </c>
      <c r="J1700" s="8">
        <f>'RAW MONTHLY'!I1700</f>
        <v>0</v>
      </c>
      <c r="K1700" s="235">
        <f t="shared" si="236"/>
        <v>0</v>
      </c>
      <c r="L1700" s="16">
        <f t="shared" si="237"/>
        <v>0</v>
      </c>
      <c r="M1700" s="16">
        <f t="shared" si="238"/>
        <v>0</v>
      </c>
      <c r="N1700" s="236" t="str">
        <f t="shared" si="239"/>
        <v>0</v>
      </c>
      <c r="O1700" s="16">
        <f>'RAW MONTHLY'!K1700</f>
        <v>0</v>
      </c>
      <c r="P1700" s="16" t="str">
        <f t="shared" si="240"/>
        <v>1</v>
      </c>
      <c r="Q1700" s="241">
        <f>'RAW MONTHLY'!L1700</f>
        <v>0</v>
      </c>
      <c r="R1700" s="37"/>
      <c r="S1700" s="242">
        <f t="shared" si="241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4"/>
        <v/>
      </c>
      <c r="D1701" s="5">
        <f>'RAW MONTHLY'!E1701</f>
        <v>0</v>
      </c>
      <c r="E1701" s="5" t="b">
        <f t="shared" si="242"/>
        <v>0</v>
      </c>
      <c r="F1701" s="37"/>
      <c r="G1701" s="37"/>
      <c r="H1701" s="17">
        <f t="shared" si="235"/>
        <v>0</v>
      </c>
      <c r="I1701" s="7">
        <f>'RAW MONTHLY'!H1701</f>
        <v>0</v>
      </c>
      <c r="J1701" s="8">
        <f>'RAW MONTHLY'!I1701</f>
        <v>0</v>
      </c>
      <c r="K1701" s="235">
        <f t="shared" si="236"/>
        <v>0</v>
      </c>
      <c r="L1701" s="16">
        <f t="shared" si="237"/>
        <v>0</v>
      </c>
      <c r="M1701" s="16">
        <f t="shared" si="238"/>
        <v>0</v>
      </c>
      <c r="N1701" s="236" t="str">
        <f t="shared" si="239"/>
        <v>0</v>
      </c>
      <c r="O1701" s="16">
        <f>'RAW MONTHLY'!K1701</f>
        <v>0</v>
      </c>
      <c r="P1701" s="16" t="str">
        <f t="shared" si="240"/>
        <v>1</v>
      </c>
      <c r="Q1701" s="241">
        <f>'RAW MONTHLY'!L1701</f>
        <v>0</v>
      </c>
      <c r="R1701" s="37"/>
      <c r="S1701" s="242">
        <f t="shared" si="241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4"/>
        <v/>
      </c>
      <c r="D1702" s="5">
        <f>'RAW MONTHLY'!E1702</f>
        <v>0</v>
      </c>
      <c r="E1702" s="5" t="b">
        <f t="shared" si="242"/>
        <v>0</v>
      </c>
      <c r="F1702" s="37"/>
      <c r="G1702" s="37"/>
      <c r="H1702" s="17">
        <f t="shared" si="235"/>
        <v>0</v>
      </c>
      <c r="I1702" s="7">
        <f>'RAW MONTHLY'!H1702</f>
        <v>0</v>
      </c>
      <c r="J1702" s="8">
        <f>'RAW MONTHLY'!I1702</f>
        <v>0</v>
      </c>
      <c r="K1702" s="235">
        <f t="shared" si="236"/>
        <v>0</v>
      </c>
      <c r="L1702" s="16">
        <f t="shared" si="237"/>
        <v>0</v>
      </c>
      <c r="M1702" s="16">
        <f t="shared" si="238"/>
        <v>0</v>
      </c>
      <c r="N1702" s="236" t="str">
        <f t="shared" si="239"/>
        <v>0</v>
      </c>
      <c r="O1702" s="16">
        <f>'RAW MONTHLY'!K1702</f>
        <v>0</v>
      </c>
      <c r="P1702" s="16" t="str">
        <f t="shared" si="240"/>
        <v>1</v>
      </c>
      <c r="Q1702" s="241">
        <f>'RAW MONTHLY'!L1702</f>
        <v>0</v>
      </c>
      <c r="R1702" s="37"/>
      <c r="S1702" s="242">
        <f t="shared" si="241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4"/>
        <v/>
      </c>
      <c r="D1703" s="5">
        <f>'RAW MONTHLY'!E1703</f>
        <v>0</v>
      </c>
      <c r="E1703" s="5" t="b">
        <f t="shared" si="242"/>
        <v>0</v>
      </c>
      <c r="F1703" s="37"/>
      <c r="G1703" s="37"/>
      <c r="H1703" s="17">
        <f t="shared" si="235"/>
        <v>0</v>
      </c>
      <c r="I1703" s="7">
        <f>'RAW MONTHLY'!H1703</f>
        <v>0</v>
      </c>
      <c r="J1703" s="8">
        <f>'RAW MONTHLY'!I1703</f>
        <v>0</v>
      </c>
      <c r="K1703" s="235">
        <f t="shared" si="236"/>
        <v>0</v>
      </c>
      <c r="L1703" s="16">
        <f t="shared" si="237"/>
        <v>0</v>
      </c>
      <c r="M1703" s="16">
        <f t="shared" si="238"/>
        <v>0</v>
      </c>
      <c r="N1703" s="236" t="str">
        <f t="shared" si="239"/>
        <v>0</v>
      </c>
      <c r="O1703" s="16">
        <f>'RAW MONTHLY'!K1703</f>
        <v>0</v>
      </c>
      <c r="P1703" s="16" t="str">
        <f t="shared" si="240"/>
        <v>1</v>
      </c>
      <c r="Q1703" s="241">
        <f>'RAW MONTHLY'!L1703</f>
        <v>0</v>
      </c>
      <c r="R1703" s="37"/>
      <c r="S1703" s="242">
        <f t="shared" si="241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4"/>
        <v/>
      </c>
      <c r="D1704" s="5">
        <f>'RAW MONTHLY'!E1704</f>
        <v>0</v>
      </c>
      <c r="E1704" s="5" t="b">
        <f t="shared" si="242"/>
        <v>0</v>
      </c>
      <c r="F1704" s="37"/>
      <c r="G1704" s="37"/>
      <c r="H1704" s="17">
        <f t="shared" si="235"/>
        <v>0</v>
      </c>
      <c r="I1704" s="7">
        <f>'RAW MONTHLY'!H1704</f>
        <v>0</v>
      </c>
      <c r="J1704" s="8">
        <f>'RAW MONTHLY'!I1704</f>
        <v>0</v>
      </c>
      <c r="K1704" s="235">
        <f t="shared" si="236"/>
        <v>0</v>
      </c>
      <c r="L1704" s="16">
        <f t="shared" si="237"/>
        <v>0</v>
      </c>
      <c r="M1704" s="16">
        <f t="shared" si="238"/>
        <v>0</v>
      </c>
      <c r="N1704" s="236" t="str">
        <f t="shared" si="239"/>
        <v>0</v>
      </c>
      <c r="O1704" s="16">
        <f>'RAW MONTHLY'!K1704</f>
        <v>0</v>
      </c>
      <c r="P1704" s="16" t="str">
        <f t="shared" si="240"/>
        <v>1</v>
      </c>
      <c r="Q1704" s="241">
        <f>'RAW MONTHLY'!L1704</f>
        <v>0</v>
      </c>
      <c r="R1704" s="37"/>
      <c r="S1704" s="242">
        <f t="shared" si="241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4"/>
        <v/>
      </c>
      <c r="D1705" s="5">
        <f>'RAW MONTHLY'!E1705</f>
        <v>0</v>
      </c>
      <c r="E1705" s="5" t="b">
        <f t="shared" si="242"/>
        <v>0</v>
      </c>
      <c r="F1705" s="37"/>
      <c r="G1705" s="37"/>
      <c r="H1705" s="17">
        <f t="shared" si="235"/>
        <v>0</v>
      </c>
      <c r="I1705" s="7">
        <f>'RAW MONTHLY'!H1705</f>
        <v>0</v>
      </c>
      <c r="J1705" s="8">
        <f>'RAW MONTHLY'!I1705</f>
        <v>0</v>
      </c>
      <c r="K1705" s="235">
        <f t="shared" si="236"/>
        <v>0</v>
      </c>
      <c r="L1705" s="16">
        <f t="shared" si="237"/>
        <v>0</v>
      </c>
      <c r="M1705" s="16">
        <f t="shared" si="238"/>
        <v>0</v>
      </c>
      <c r="N1705" s="236" t="str">
        <f t="shared" si="239"/>
        <v>0</v>
      </c>
      <c r="O1705" s="16">
        <f>'RAW MONTHLY'!K1705</f>
        <v>0</v>
      </c>
      <c r="P1705" s="16" t="str">
        <f t="shared" si="240"/>
        <v>1</v>
      </c>
      <c r="Q1705" s="241">
        <f>'RAW MONTHLY'!L1705</f>
        <v>0</v>
      </c>
      <c r="R1705" s="37"/>
      <c r="S1705" s="242">
        <f t="shared" si="241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4"/>
        <v/>
      </c>
      <c r="D1706" s="5">
        <f>'RAW MONTHLY'!E1706</f>
        <v>0</v>
      </c>
      <c r="E1706" s="5" t="b">
        <f t="shared" si="242"/>
        <v>0</v>
      </c>
      <c r="F1706" s="37"/>
      <c r="G1706" s="37"/>
      <c r="H1706" s="17">
        <f t="shared" si="235"/>
        <v>0</v>
      </c>
      <c r="I1706" s="7">
        <f>'RAW MONTHLY'!H1706</f>
        <v>0</v>
      </c>
      <c r="J1706" s="8">
        <f>'RAW MONTHLY'!I1706</f>
        <v>0</v>
      </c>
      <c r="K1706" s="235">
        <f t="shared" si="236"/>
        <v>0</v>
      </c>
      <c r="L1706" s="16">
        <f t="shared" si="237"/>
        <v>0</v>
      </c>
      <c r="M1706" s="16">
        <f t="shared" si="238"/>
        <v>0</v>
      </c>
      <c r="N1706" s="236" t="str">
        <f t="shared" si="239"/>
        <v>0</v>
      </c>
      <c r="O1706" s="16">
        <f>'RAW MONTHLY'!K1706</f>
        <v>0</v>
      </c>
      <c r="P1706" s="16" t="str">
        <f t="shared" si="240"/>
        <v>1</v>
      </c>
      <c r="Q1706" s="241">
        <f>'RAW MONTHLY'!L1706</f>
        <v>0</v>
      </c>
      <c r="R1706" s="37"/>
      <c r="S1706" s="242">
        <f t="shared" si="241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4"/>
        <v/>
      </c>
      <c r="D1707" s="5">
        <f>'RAW MONTHLY'!E1707</f>
        <v>0</v>
      </c>
      <c r="E1707" s="5" t="b">
        <f t="shared" si="242"/>
        <v>0</v>
      </c>
      <c r="F1707" s="37"/>
      <c r="G1707" s="37"/>
      <c r="H1707" s="17">
        <f t="shared" si="235"/>
        <v>0</v>
      </c>
      <c r="I1707" s="7">
        <f>'RAW MONTHLY'!H1707</f>
        <v>0</v>
      </c>
      <c r="J1707" s="8">
        <f>'RAW MONTHLY'!I1707</f>
        <v>0</v>
      </c>
      <c r="K1707" s="235">
        <f t="shared" si="236"/>
        <v>0</v>
      </c>
      <c r="L1707" s="16">
        <f t="shared" si="237"/>
        <v>0</v>
      </c>
      <c r="M1707" s="16">
        <f t="shared" si="238"/>
        <v>0</v>
      </c>
      <c r="N1707" s="236" t="str">
        <f t="shared" si="239"/>
        <v>0</v>
      </c>
      <c r="O1707" s="16">
        <f>'RAW MONTHLY'!K1707</f>
        <v>0</v>
      </c>
      <c r="P1707" s="16" t="str">
        <f t="shared" si="240"/>
        <v>1</v>
      </c>
      <c r="Q1707" s="241">
        <f>'RAW MONTHLY'!L1707</f>
        <v>0</v>
      </c>
      <c r="R1707" s="37"/>
      <c r="S1707" s="242">
        <f t="shared" si="241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4"/>
        <v/>
      </c>
      <c r="D1708" s="5">
        <f>'RAW MONTHLY'!E1708</f>
        <v>0</v>
      </c>
      <c r="E1708" s="5" t="b">
        <f t="shared" si="242"/>
        <v>0</v>
      </c>
      <c r="F1708" s="37"/>
      <c r="G1708" s="37"/>
      <c r="H1708" s="17">
        <f t="shared" si="235"/>
        <v>0</v>
      </c>
      <c r="I1708" s="7">
        <f>'RAW MONTHLY'!H1708</f>
        <v>0</v>
      </c>
      <c r="J1708" s="8">
        <f>'RAW MONTHLY'!I1708</f>
        <v>0</v>
      </c>
      <c r="K1708" s="235">
        <f t="shared" si="236"/>
        <v>0</v>
      </c>
      <c r="L1708" s="16">
        <f t="shared" si="237"/>
        <v>0</v>
      </c>
      <c r="M1708" s="16">
        <f t="shared" si="238"/>
        <v>0</v>
      </c>
      <c r="N1708" s="236" t="str">
        <f t="shared" si="239"/>
        <v>0</v>
      </c>
      <c r="O1708" s="16">
        <f>'RAW MONTHLY'!K1708</f>
        <v>0</v>
      </c>
      <c r="P1708" s="16" t="str">
        <f t="shared" si="240"/>
        <v>1</v>
      </c>
      <c r="Q1708" s="241">
        <f>'RAW MONTHLY'!L1708</f>
        <v>0</v>
      </c>
      <c r="R1708" s="37"/>
      <c r="S1708" s="242">
        <f t="shared" si="241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4"/>
        <v/>
      </c>
      <c r="D1709" s="5">
        <f>'RAW MONTHLY'!E1709</f>
        <v>0</v>
      </c>
      <c r="E1709" s="5" t="b">
        <f t="shared" si="242"/>
        <v>0</v>
      </c>
      <c r="F1709" s="37"/>
      <c r="G1709" s="37"/>
      <c r="H1709" s="17">
        <f t="shared" si="235"/>
        <v>0</v>
      </c>
      <c r="I1709" s="7">
        <f>'RAW MONTHLY'!H1709</f>
        <v>0</v>
      </c>
      <c r="J1709" s="8">
        <f>'RAW MONTHLY'!I1709</f>
        <v>0</v>
      </c>
      <c r="K1709" s="235">
        <f t="shared" si="236"/>
        <v>0</v>
      </c>
      <c r="L1709" s="16">
        <f t="shared" si="237"/>
        <v>0</v>
      </c>
      <c r="M1709" s="16">
        <f t="shared" si="238"/>
        <v>0</v>
      </c>
      <c r="N1709" s="236" t="str">
        <f t="shared" si="239"/>
        <v>0</v>
      </c>
      <c r="O1709" s="16">
        <f>'RAW MONTHLY'!K1709</f>
        <v>0</v>
      </c>
      <c r="P1709" s="16" t="str">
        <f t="shared" si="240"/>
        <v>1</v>
      </c>
      <c r="Q1709" s="241">
        <f>'RAW MONTHLY'!L1709</f>
        <v>0</v>
      </c>
      <c r="R1709" s="37"/>
      <c r="S1709" s="242">
        <f t="shared" si="241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4"/>
        <v/>
      </c>
      <c r="D1710" s="5">
        <f>'RAW MONTHLY'!E1710</f>
        <v>0</v>
      </c>
      <c r="E1710" s="5" t="b">
        <f t="shared" si="242"/>
        <v>0</v>
      </c>
      <c r="F1710" s="37"/>
      <c r="G1710" s="37"/>
      <c r="H1710" s="17">
        <f t="shared" si="235"/>
        <v>0</v>
      </c>
      <c r="I1710" s="7">
        <f>'RAW MONTHLY'!H1710</f>
        <v>0</v>
      </c>
      <c r="J1710" s="8">
        <f>'RAW MONTHLY'!I1710</f>
        <v>0</v>
      </c>
      <c r="K1710" s="235">
        <f t="shared" si="236"/>
        <v>0</v>
      </c>
      <c r="L1710" s="16">
        <f t="shared" si="237"/>
        <v>0</v>
      </c>
      <c r="M1710" s="16">
        <f t="shared" si="238"/>
        <v>0</v>
      </c>
      <c r="N1710" s="236" t="str">
        <f t="shared" si="239"/>
        <v>0</v>
      </c>
      <c r="O1710" s="16">
        <f>'RAW MONTHLY'!K1710</f>
        <v>0</v>
      </c>
      <c r="P1710" s="16" t="str">
        <f t="shared" si="240"/>
        <v>1</v>
      </c>
      <c r="Q1710" s="241">
        <f>'RAW MONTHLY'!L1710</f>
        <v>0</v>
      </c>
      <c r="R1710" s="37"/>
      <c r="S1710" s="242">
        <f t="shared" si="241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4"/>
        <v/>
      </c>
      <c r="D1711" s="5">
        <f>'RAW MONTHLY'!E1711</f>
        <v>0</v>
      </c>
      <c r="E1711" s="5" t="b">
        <f t="shared" si="242"/>
        <v>0</v>
      </c>
      <c r="F1711" s="37"/>
      <c r="G1711" s="37"/>
      <c r="H1711" s="17">
        <f t="shared" si="235"/>
        <v>0</v>
      </c>
      <c r="I1711" s="7">
        <f>'RAW MONTHLY'!H1711</f>
        <v>0</v>
      </c>
      <c r="J1711" s="8">
        <f>'RAW MONTHLY'!I1711</f>
        <v>0</v>
      </c>
      <c r="K1711" s="235">
        <f t="shared" si="236"/>
        <v>0</v>
      </c>
      <c r="L1711" s="16">
        <f t="shared" si="237"/>
        <v>0</v>
      </c>
      <c r="M1711" s="16">
        <f t="shared" si="238"/>
        <v>0</v>
      </c>
      <c r="N1711" s="236" t="str">
        <f t="shared" si="239"/>
        <v>0</v>
      </c>
      <c r="O1711" s="16">
        <f>'RAW MONTHLY'!K1711</f>
        <v>0</v>
      </c>
      <c r="P1711" s="16" t="str">
        <f t="shared" si="240"/>
        <v>1</v>
      </c>
      <c r="Q1711" s="241">
        <f>'RAW MONTHLY'!L1711</f>
        <v>0</v>
      </c>
      <c r="R1711" s="37"/>
      <c r="S1711" s="242">
        <f t="shared" si="241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4"/>
        <v/>
      </c>
      <c r="D1712" s="5">
        <f>'RAW MONTHLY'!E1712</f>
        <v>0</v>
      </c>
      <c r="E1712" s="5" t="b">
        <f t="shared" si="242"/>
        <v>0</v>
      </c>
      <c r="F1712" s="37"/>
      <c r="G1712" s="37"/>
      <c r="H1712" s="17">
        <f t="shared" si="235"/>
        <v>0</v>
      </c>
      <c r="I1712" s="7">
        <f>'RAW MONTHLY'!H1712</f>
        <v>0</v>
      </c>
      <c r="J1712" s="8">
        <f>'RAW MONTHLY'!I1712</f>
        <v>0</v>
      </c>
      <c r="K1712" s="235">
        <f t="shared" si="236"/>
        <v>0</v>
      </c>
      <c r="L1712" s="16">
        <f t="shared" si="237"/>
        <v>0</v>
      </c>
      <c r="M1712" s="16">
        <f t="shared" si="238"/>
        <v>0</v>
      </c>
      <c r="N1712" s="236" t="str">
        <f t="shared" si="239"/>
        <v>0</v>
      </c>
      <c r="O1712" s="16">
        <f>'RAW MONTHLY'!K1712</f>
        <v>0</v>
      </c>
      <c r="P1712" s="16" t="str">
        <f t="shared" si="240"/>
        <v>1</v>
      </c>
      <c r="Q1712" s="241">
        <f>'RAW MONTHLY'!L1712</f>
        <v>0</v>
      </c>
      <c r="R1712" s="37"/>
      <c r="S1712" s="242">
        <f t="shared" si="241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4"/>
        <v/>
      </c>
      <c r="D1713" s="5">
        <f>'RAW MONTHLY'!E1713</f>
        <v>0</v>
      </c>
      <c r="E1713" s="5" t="b">
        <f t="shared" si="242"/>
        <v>0</v>
      </c>
      <c r="F1713" s="37"/>
      <c r="G1713" s="37"/>
      <c r="H1713" s="17">
        <f t="shared" si="235"/>
        <v>0</v>
      </c>
      <c r="I1713" s="7">
        <f>'RAW MONTHLY'!H1713</f>
        <v>0</v>
      </c>
      <c r="J1713" s="8">
        <f>'RAW MONTHLY'!I1713</f>
        <v>0</v>
      </c>
      <c r="K1713" s="235">
        <f t="shared" si="236"/>
        <v>0</v>
      </c>
      <c r="L1713" s="16">
        <f t="shared" si="237"/>
        <v>0</v>
      </c>
      <c r="M1713" s="16">
        <f t="shared" si="238"/>
        <v>0</v>
      </c>
      <c r="N1713" s="236" t="str">
        <f t="shared" si="239"/>
        <v>0</v>
      </c>
      <c r="O1713" s="16">
        <f>'RAW MONTHLY'!K1713</f>
        <v>0</v>
      </c>
      <c r="P1713" s="16" t="str">
        <f t="shared" si="240"/>
        <v>1</v>
      </c>
      <c r="Q1713" s="241">
        <f>'RAW MONTHLY'!L1713</f>
        <v>0</v>
      </c>
      <c r="R1713" s="37"/>
      <c r="S1713" s="242">
        <f t="shared" si="241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4"/>
        <v/>
      </c>
      <c r="D1714" s="5">
        <f>'RAW MONTHLY'!E1714</f>
        <v>0</v>
      </c>
      <c r="E1714" s="5" t="b">
        <f t="shared" si="242"/>
        <v>0</v>
      </c>
      <c r="F1714" s="37"/>
      <c r="G1714" s="37"/>
      <c r="H1714" s="17">
        <f t="shared" si="235"/>
        <v>0</v>
      </c>
      <c r="I1714" s="7">
        <f>'RAW MONTHLY'!H1714</f>
        <v>0</v>
      </c>
      <c r="J1714" s="8">
        <f>'RAW MONTHLY'!I1714</f>
        <v>0</v>
      </c>
      <c r="K1714" s="235">
        <f t="shared" si="236"/>
        <v>0</v>
      </c>
      <c r="L1714" s="16">
        <f t="shared" si="237"/>
        <v>0</v>
      </c>
      <c r="M1714" s="16">
        <f t="shared" si="238"/>
        <v>0</v>
      </c>
      <c r="N1714" s="236" t="str">
        <f t="shared" si="239"/>
        <v>0</v>
      </c>
      <c r="O1714" s="16">
        <f>'RAW MONTHLY'!K1714</f>
        <v>0</v>
      </c>
      <c r="P1714" s="16" t="str">
        <f t="shared" si="240"/>
        <v>1</v>
      </c>
      <c r="Q1714" s="241">
        <f>'RAW MONTHLY'!L1714</f>
        <v>0</v>
      </c>
      <c r="R1714" s="37"/>
      <c r="S1714" s="242">
        <f t="shared" si="241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4"/>
        <v/>
      </c>
      <c r="D1715" s="5">
        <f>'RAW MONTHLY'!E1715</f>
        <v>0</v>
      </c>
      <c r="E1715" s="5" t="b">
        <f t="shared" si="242"/>
        <v>0</v>
      </c>
      <c r="F1715" s="37"/>
      <c r="G1715" s="37"/>
      <c r="H1715" s="17">
        <f t="shared" si="235"/>
        <v>0</v>
      </c>
      <c r="I1715" s="7">
        <f>'RAW MONTHLY'!H1715</f>
        <v>0</v>
      </c>
      <c r="J1715" s="8">
        <f>'RAW MONTHLY'!I1715</f>
        <v>0</v>
      </c>
      <c r="K1715" s="235">
        <f t="shared" si="236"/>
        <v>0</v>
      </c>
      <c r="L1715" s="16">
        <f t="shared" si="237"/>
        <v>0</v>
      </c>
      <c r="M1715" s="16">
        <f t="shared" si="238"/>
        <v>0</v>
      </c>
      <c r="N1715" s="236" t="str">
        <f t="shared" si="239"/>
        <v>0</v>
      </c>
      <c r="O1715" s="16">
        <f>'RAW MONTHLY'!K1715</f>
        <v>0</v>
      </c>
      <c r="P1715" s="16" t="str">
        <f t="shared" si="240"/>
        <v>1</v>
      </c>
      <c r="Q1715" s="241">
        <f>'RAW MONTHLY'!L1715</f>
        <v>0</v>
      </c>
      <c r="R1715" s="37"/>
      <c r="S1715" s="242">
        <f t="shared" si="241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4"/>
        <v/>
      </c>
      <c r="D1716" s="5">
        <f>'RAW MONTHLY'!E1716</f>
        <v>0</v>
      </c>
      <c r="E1716" s="5" t="b">
        <f t="shared" si="242"/>
        <v>0</v>
      </c>
      <c r="F1716" s="37"/>
      <c r="G1716" s="37"/>
      <c r="H1716" s="17">
        <f t="shared" si="235"/>
        <v>0</v>
      </c>
      <c r="I1716" s="7">
        <f>'RAW MONTHLY'!H1716</f>
        <v>0</v>
      </c>
      <c r="J1716" s="8">
        <f>'RAW MONTHLY'!I1716</f>
        <v>0</v>
      </c>
      <c r="K1716" s="235">
        <f t="shared" si="236"/>
        <v>0</v>
      </c>
      <c r="L1716" s="16">
        <f t="shared" si="237"/>
        <v>0</v>
      </c>
      <c r="M1716" s="16">
        <f t="shared" si="238"/>
        <v>0</v>
      </c>
      <c r="N1716" s="236" t="str">
        <f t="shared" si="239"/>
        <v>0</v>
      </c>
      <c r="O1716" s="16">
        <f>'RAW MONTHLY'!K1716</f>
        <v>0</v>
      </c>
      <c r="P1716" s="16" t="str">
        <f t="shared" si="240"/>
        <v>1</v>
      </c>
      <c r="Q1716" s="241">
        <f>'RAW MONTHLY'!L1716</f>
        <v>0</v>
      </c>
      <c r="R1716" s="37"/>
      <c r="S1716" s="242">
        <f t="shared" si="241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4"/>
        <v/>
      </c>
      <c r="D1717" s="5">
        <f>'RAW MONTHLY'!E1717</f>
        <v>0</v>
      </c>
      <c r="E1717" s="5" t="b">
        <f t="shared" si="242"/>
        <v>0</v>
      </c>
      <c r="F1717" s="37"/>
      <c r="G1717" s="37"/>
      <c r="H1717" s="17">
        <f t="shared" si="235"/>
        <v>0</v>
      </c>
      <c r="I1717" s="7">
        <f>'RAW MONTHLY'!H1717</f>
        <v>0</v>
      </c>
      <c r="J1717" s="8">
        <f>'RAW MONTHLY'!I1717</f>
        <v>0</v>
      </c>
      <c r="K1717" s="235">
        <f t="shared" si="236"/>
        <v>0</v>
      </c>
      <c r="L1717" s="16">
        <f t="shared" si="237"/>
        <v>0</v>
      </c>
      <c r="M1717" s="16">
        <f t="shared" si="238"/>
        <v>0</v>
      </c>
      <c r="N1717" s="236" t="str">
        <f t="shared" si="239"/>
        <v>0</v>
      </c>
      <c r="O1717" s="16">
        <f>'RAW MONTHLY'!K1717</f>
        <v>0</v>
      </c>
      <c r="P1717" s="16" t="str">
        <f t="shared" si="240"/>
        <v>1</v>
      </c>
      <c r="Q1717" s="241">
        <f>'RAW MONTHLY'!L1717</f>
        <v>0</v>
      </c>
      <c r="R1717" s="37"/>
      <c r="S1717" s="242">
        <f t="shared" si="241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4"/>
        <v/>
      </c>
      <c r="D1718" s="5">
        <f>'RAW MONTHLY'!E1718</f>
        <v>0</v>
      </c>
      <c r="E1718" s="5" t="b">
        <f t="shared" si="242"/>
        <v>0</v>
      </c>
      <c r="F1718" s="37"/>
      <c r="G1718" s="37"/>
      <c r="H1718" s="17">
        <f t="shared" si="235"/>
        <v>0</v>
      </c>
      <c r="I1718" s="7">
        <f>'RAW MONTHLY'!H1718</f>
        <v>0</v>
      </c>
      <c r="J1718" s="8">
        <f>'RAW MONTHLY'!I1718</f>
        <v>0</v>
      </c>
      <c r="K1718" s="235">
        <f t="shared" si="236"/>
        <v>0</v>
      </c>
      <c r="L1718" s="16">
        <f t="shared" si="237"/>
        <v>0</v>
      </c>
      <c r="M1718" s="16">
        <f t="shared" si="238"/>
        <v>0</v>
      </c>
      <c r="N1718" s="236" t="str">
        <f t="shared" si="239"/>
        <v>0</v>
      </c>
      <c r="O1718" s="16">
        <f>'RAW MONTHLY'!K1718</f>
        <v>0</v>
      </c>
      <c r="P1718" s="16" t="str">
        <f t="shared" si="240"/>
        <v>1</v>
      </c>
      <c r="Q1718" s="241">
        <f>'RAW MONTHLY'!L1718</f>
        <v>0</v>
      </c>
      <c r="R1718" s="37"/>
      <c r="S1718" s="242">
        <f t="shared" si="241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4"/>
        <v/>
      </c>
      <c r="D1719" s="5">
        <f>'RAW MONTHLY'!E1719</f>
        <v>0</v>
      </c>
      <c r="E1719" s="5" t="b">
        <f t="shared" si="242"/>
        <v>0</v>
      </c>
      <c r="F1719" s="37"/>
      <c r="G1719" s="37"/>
      <c r="H1719" s="17">
        <f t="shared" si="235"/>
        <v>0</v>
      </c>
      <c r="I1719" s="7">
        <f>'RAW MONTHLY'!H1719</f>
        <v>0</v>
      </c>
      <c r="J1719" s="8">
        <f>'RAW MONTHLY'!I1719</f>
        <v>0</v>
      </c>
      <c r="K1719" s="235">
        <f t="shared" si="236"/>
        <v>0</v>
      </c>
      <c r="L1719" s="16">
        <f t="shared" si="237"/>
        <v>0</v>
      </c>
      <c r="M1719" s="16">
        <f t="shared" si="238"/>
        <v>0</v>
      </c>
      <c r="N1719" s="236" t="str">
        <f t="shared" si="239"/>
        <v>0</v>
      </c>
      <c r="O1719" s="16">
        <f>'RAW MONTHLY'!K1719</f>
        <v>0</v>
      </c>
      <c r="P1719" s="16" t="str">
        <f t="shared" si="240"/>
        <v>1</v>
      </c>
      <c r="Q1719" s="241">
        <f>'RAW MONTHLY'!L1719</f>
        <v>0</v>
      </c>
      <c r="R1719" s="37"/>
      <c r="S1719" s="242">
        <f t="shared" si="241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4"/>
        <v/>
      </c>
      <c r="D1720" s="5">
        <f>'RAW MONTHLY'!E1720</f>
        <v>0</v>
      </c>
      <c r="E1720" s="5" t="b">
        <f t="shared" si="242"/>
        <v>0</v>
      </c>
      <c r="F1720" s="37"/>
      <c r="G1720" s="37"/>
      <c r="H1720" s="17">
        <f t="shared" si="235"/>
        <v>0</v>
      </c>
      <c r="I1720" s="7">
        <f>'RAW MONTHLY'!H1720</f>
        <v>0</v>
      </c>
      <c r="J1720" s="8">
        <f>'RAW MONTHLY'!I1720</f>
        <v>0</v>
      </c>
      <c r="K1720" s="235">
        <f t="shared" si="236"/>
        <v>0</v>
      </c>
      <c r="L1720" s="16">
        <f t="shared" si="237"/>
        <v>0</v>
      </c>
      <c r="M1720" s="16">
        <f t="shared" si="238"/>
        <v>0</v>
      </c>
      <c r="N1720" s="236" t="str">
        <f t="shared" si="239"/>
        <v>0</v>
      </c>
      <c r="O1720" s="16">
        <f>'RAW MONTHLY'!K1720</f>
        <v>0</v>
      </c>
      <c r="P1720" s="16" t="str">
        <f t="shared" si="240"/>
        <v>1</v>
      </c>
      <c r="Q1720" s="241">
        <f>'RAW MONTHLY'!L1720</f>
        <v>0</v>
      </c>
      <c r="R1720" s="37"/>
      <c r="S1720" s="242">
        <f t="shared" si="241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4"/>
        <v/>
      </c>
      <c r="D1721" s="5">
        <f>'RAW MONTHLY'!E1721</f>
        <v>0</v>
      </c>
      <c r="E1721" s="5" t="b">
        <f t="shared" si="242"/>
        <v>0</v>
      </c>
      <c r="F1721" s="37"/>
      <c r="G1721" s="37"/>
      <c r="H1721" s="17">
        <f t="shared" si="235"/>
        <v>0</v>
      </c>
      <c r="I1721" s="7">
        <f>'RAW MONTHLY'!H1721</f>
        <v>0</v>
      </c>
      <c r="J1721" s="8">
        <f>'RAW MONTHLY'!I1721</f>
        <v>0</v>
      </c>
      <c r="K1721" s="235">
        <f t="shared" si="236"/>
        <v>0</v>
      </c>
      <c r="L1721" s="16">
        <f t="shared" si="237"/>
        <v>0</v>
      </c>
      <c r="M1721" s="16">
        <f t="shared" si="238"/>
        <v>0</v>
      </c>
      <c r="N1721" s="236" t="str">
        <f t="shared" si="239"/>
        <v>0</v>
      </c>
      <c r="O1721" s="16">
        <f>'RAW MONTHLY'!K1721</f>
        <v>0</v>
      </c>
      <c r="P1721" s="16" t="str">
        <f t="shared" si="240"/>
        <v>1</v>
      </c>
      <c r="Q1721" s="241">
        <f>'RAW MONTHLY'!L1721</f>
        <v>0</v>
      </c>
      <c r="R1721" s="37"/>
      <c r="S1721" s="242">
        <f t="shared" si="241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4"/>
        <v/>
      </c>
      <c r="D1722" s="5">
        <f>'RAW MONTHLY'!E1722</f>
        <v>0</v>
      </c>
      <c r="E1722" s="5" t="b">
        <f t="shared" si="242"/>
        <v>0</v>
      </c>
      <c r="F1722" s="37"/>
      <c r="G1722" s="37"/>
      <c r="H1722" s="17">
        <f t="shared" si="235"/>
        <v>0</v>
      </c>
      <c r="I1722" s="7">
        <f>'RAW MONTHLY'!H1722</f>
        <v>0</v>
      </c>
      <c r="J1722" s="8">
        <f>'RAW MONTHLY'!I1722</f>
        <v>0</v>
      </c>
      <c r="K1722" s="235">
        <f t="shared" si="236"/>
        <v>0</v>
      </c>
      <c r="L1722" s="16">
        <f t="shared" si="237"/>
        <v>0</v>
      </c>
      <c r="M1722" s="16">
        <f t="shared" si="238"/>
        <v>0</v>
      </c>
      <c r="N1722" s="236" t="str">
        <f t="shared" si="239"/>
        <v>0</v>
      </c>
      <c r="O1722" s="16">
        <f>'RAW MONTHLY'!K1722</f>
        <v>0</v>
      </c>
      <c r="P1722" s="16" t="str">
        <f t="shared" si="240"/>
        <v>1</v>
      </c>
      <c r="Q1722" s="241">
        <f>'RAW MONTHLY'!L1722</f>
        <v>0</v>
      </c>
      <c r="R1722" s="37"/>
      <c r="S1722" s="242">
        <f t="shared" si="241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4"/>
        <v/>
      </c>
      <c r="D1723" s="5">
        <f>'RAW MONTHLY'!E1723</f>
        <v>0</v>
      </c>
      <c r="E1723" s="5" t="b">
        <f t="shared" si="242"/>
        <v>0</v>
      </c>
      <c r="F1723" s="37"/>
      <c r="G1723" s="37"/>
      <c r="H1723" s="17">
        <f t="shared" si="235"/>
        <v>0</v>
      </c>
      <c r="I1723" s="7">
        <f>'RAW MONTHLY'!H1723</f>
        <v>0</v>
      </c>
      <c r="J1723" s="8">
        <f>'RAW MONTHLY'!I1723</f>
        <v>0</v>
      </c>
      <c r="K1723" s="235">
        <f t="shared" si="236"/>
        <v>0</v>
      </c>
      <c r="L1723" s="16">
        <f t="shared" si="237"/>
        <v>0</v>
      </c>
      <c r="M1723" s="16">
        <f t="shared" si="238"/>
        <v>0</v>
      </c>
      <c r="N1723" s="236" t="str">
        <f t="shared" si="239"/>
        <v>0</v>
      </c>
      <c r="O1723" s="16">
        <f>'RAW MONTHLY'!K1723</f>
        <v>0</v>
      </c>
      <c r="P1723" s="16" t="str">
        <f t="shared" si="240"/>
        <v>1</v>
      </c>
      <c r="Q1723" s="241">
        <f>'RAW MONTHLY'!L1723</f>
        <v>0</v>
      </c>
      <c r="R1723" s="37"/>
      <c r="S1723" s="242">
        <f t="shared" si="241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4"/>
        <v/>
      </c>
      <c r="D1724" s="5">
        <f>'RAW MONTHLY'!E1724</f>
        <v>0</v>
      </c>
      <c r="E1724" s="5" t="b">
        <f t="shared" si="242"/>
        <v>0</v>
      </c>
      <c r="F1724" s="37"/>
      <c r="G1724" s="37"/>
      <c r="H1724" s="17">
        <f t="shared" si="235"/>
        <v>0</v>
      </c>
      <c r="I1724" s="7">
        <f>'RAW MONTHLY'!H1724</f>
        <v>0</v>
      </c>
      <c r="J1724" s="8">
        <f>'RAW MONTHLY'!I1724</f>
        <v>0</v>
      </c>
      <c r="K1724" s="235">
        <f t="shared" si="236"/>
        <v>0</v>
      </c>
      <c r="L1724" s="16">
        <f t="shared" si="237"/>
        <v>0</v>
      </c>
      <c r="M1724" s="16">
        <f t="shared" si="238"/>
        <v>0</v>
      </c>
      <c r="N1724" s="236" t="str">
        <f t="shared" si="239"/>
        <v>0</v>
      </c>
      <c r="O1724" s="16">
        <f>'RAW MONTHLY'!K1724</f>
        <v>0</v>
      </c>
      <c r="P1724" s="16" t="str">
        <f t="shared" si="240"/>
        <v>1</v>
      </c>
      <c r="Q1724" s="241">
        <f>'RAW MONTHLY'!L1724</f>
        <v>0</v>
      </c>
      <c r="R1724" s="37"/>
      <c r="S1724" s="242">
        <f t="shared" si="241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4"/>
        <v/>
      </c>
      <c r="D1725" s="5">
        <f>'RAW MONTHLY'!E1725</f>
        <v>0</v>
      </c>
      <c r="E1725" s="5" t="b">
        <f t="shared" si="242"/>
        <v>0</v>
      </c>
      <c r="F1725" s="37"/>
      <c r="G1725" s="37"/>
      <c r="H1725" s="17">
        <f t="shared" si="235"/>
        <v>0</v>
      </c>
      <c r="I1725" s="7">
        <f>'RAW MONTHLY'!H1725</f>
        <v>0</v>
      </c>
      <c r="J1725" s="8">
        <f>'RAW MONTHLY'!I1725</f>
        <v>0</v>
      </c>
      <c r="K1725" s="235">
        <f t="shared" si="236"/>
        <v>0</v>
      </c>
      <c r="L1725" s="16">
        <f t="shared" si="237"/>
        <v>0</v>
      </c>
      <c r="M1725" s="16">
        <f t="shared" si="238"/>
        <v>0</v>
      </c>
      <c r="N1725" s="236" t="str">
        <f t="shared" si="239"/>
        <v>0</v>
      </c>
      <c r="O1725" s="16">
        <f>'RAW MONTHLY'!K1725</f>
        <v>0</v>
      </c>
      <c r="P1725" s="16" t="str">
        <f t="shared" si="240"/>
        <v>1</v>
      </c>
      <c r="Q1725" s="241">
        <f>'RAW MONTHLY'!L1725</f>
        <v>0</v>
      </c>
      <c r="R1725" s="37"/>
      <c r="S1725" s="242">
        <f t="shared" si="241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4"/>
        <v/>
      </c>
      <c r="D1726" s="5">
        <f>'RAW MONTHLY'!E1726</f>
        <v>0</v>
      </c>
      <c r="E1726" s="5" t="b">
        <f t="shared" si="242"/>
        <v>0</v>
      </c>
      <c r="F1726" s="37"/>
      <c r="G1726" s="37"/>
      <c r="H1726" s="17">
        <f t="shared" si="235"/>
        <v>0</v>
      </c>
      <c r="I1726" s="7">
        <f>'RAW MONTHLY'!H1726</f>
        <v>0</v>
      </c>
      <c r="J1726" s="8">
        <f>'RAW MONTHLY'!I1726</f>
        <v>0</v>
      </c>
      <c r="K1726" s="235">
        <f t="shared" si="236"/>
        <v>0</v>
      </c>
      <c r="L1726" s="16">
        <f t="shared" si="237"/>
        <v>0</v>
      </c>
      <c r="M1726" s="16">
        <f t="shared" si="238"/>
        <v>0</v>
      </c>
      <c r="N1726" s="236" t="str">
        <f t="shared" si="239"/>
        <v>0</v>
      </c>
      <c r="O1726" s="16">
        <f>'RAW MONTHLY'!K1726</f>
        <v>0</v>
      </c>
      <c r="P1726" s="16" t="str">
        <f t="shared" si="240"/>
        <v>1</v>
      </c>
      <c r="Q1726" s="241">
        <f>'RAW MONTHLY'!L1726</f>
        <v>0</v>
      </c>
      <c r="R1726" s="37"/>
      <c r="S1726" s="242">
        <f t="shared" si="241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4"/>
        <v/>
      </c>
      <c r="D1727" s="5">
        <f>'RAW MONTHLY'!E1727</f>
        <v>0</v>
      </c>
      <c r="E1727" s="5" t="b">
        <f t="shared" si="242"/>
        <v>0</v>
      </c>
      <c r="F1727" s="37"/>
      <c r="G1727" s="37"/>
      <c r="H1727" s="17">
        <f t="shared" si="235"/>
        <v>0</v>
      </c>
      <c r="I1727" s="7">
        <f>'RAW MONTHLY'!H1727</f>
        <v>0</v>
      </c>
      <c r="J1727" s="8">
        <f>'RAW MONTHLY'!I1727</f>
        <v>0</v>
      </c>
      <c r="K1727" s="235">
        <f t="shared" si="236"/>
        <v>0</v>
      </c>
      <c r="L1727" s="16">
        <f t="shared" si="237"/>
        <v>0</v>
      </c>
      <c r="M1727" s="16">
        <f t="shared" si="238"/>
        <v>0</v>
      </c>
      <c r="N1727" s="236" t="str">
        <f t="shared" si="239"/>
        <v>0</v>
      </c>
      <c r="O1727" s="16">
        <f>'RAW MONTHLY'!K1727</f>
        <v>0</v>
      </c>
      <c r="P1727" s="16" t="str">
        <f t="shared" si="240"/>
        <v>1</v>
      </c>
      <c r="Q1727" s="241">
        <f>'RAW MONTHLY'!L1727</f>
        <v>0</v>
      </c>
      <c r="R1727" s="37"/>
      <c r="S1727" s="242">
        <f t="shared" si="241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4"/>
        <v/>
      </c>
      <c r="D1728" s="5">
        <f>'RAW MONTHLY'!E1728</f>
        <v>0</v>
      </c>
      <c r="E1728" s="5" t="b">
        <f t="shared" si="242"/>
        <v>0</v>
      </c>
      <c r="F1728" s="37"/>
      <c r="G1728" s="37"/>
      <c r="H1728" s="17">
        <f t="shared" si="235"/>
        <v>0</v>
      </c>
      <c r="I1728" s="7">
        <f>'RAW MONTHLY'!H1728</f>
        <v>0</v>
      </c>
      <c r="J1728" s="8">
        <f>'RAW MONTHLY'!I1728</f>
        <v>0</v>
      </c>
      <c r="K1728" s="235">
        <f t="shared" si="236"/>
        <v>0</v>
      </c>
      <c r="L1728" s="16">
        <f t="shared" si="237"/>
        <v>0</v>
      </c>
      <c r="M1728" s="16">
        <f t="shared" si="238"/>
        <v>0</v>
      </c>
      <c r="N1728" s="236" t="str">
        <f t="shared" si="239"/>
        <v>0</v>
      </c>
      <c r="O1728" s="16">
        <f>'RAW MONTHLY'!K1728</f>
        <v>0</v>
      </c>
      <c r="P1728" s="16" t="str">
        <f t="shared" si="240"/>
        <v>1</v>
      </c>
      <c r="Q1728" s="241">
        <f>'RAW MONTHLY'!L1728</f>
        <v>0</v>
      </c>
      <c r="R1728" s="37"/>
      <c r="S1728" s="242">
        <f t="shared" si="241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4"/>
        <v/>
      </c>
      <c r="D1729" s="5">
        <f>'RAW MONTHLY'!E1729</f>
        <v>0</v>
      </c>
      <c r="E1729" s="5" t="b">
        <f t="shared" si="242"/>
        <v>0</v>
      </c>
      <c r="F1729" s="37"/>
      <c r="G1729" s="37"/>
      <c r="H1729" s="17">
        <f t="shared" si="235"/>
        <v>0</v>
      </c>
      <c r="I1729" s="7">
        <f>'RAW MONTHLY'!H1729</f>
        <v>0</v>
      </c>
      <c r="J1729" s="8">
        <f>'RAW MONTHLY'!I1729</f>
        <v>0</v>
      </c>
      <c r="K1729" s="235">
        <f t="shared" si="236"/>
        <v>0</v>
      </c>
      <c r="L1729" s="16">
        <f t="shared" si="237"/>
        <v>0</v>
      </c>
      <c r="M1729" s="16">
        <f t="shared" si="238"/>
        <v>0</v>
      </c>
      <c r="N1729" s="236" t="str">
        <f t="shared" si="239"/>
        <v>0</v>
      </c>
      <c r="O1729" s="16">
        <f>'RAW MONTHLY'!K1729</f>
        <v>0</v>
      </c>
      <c r="P1729" s="16" t="str">
        <f t="shared" si="240"/>
        <v>1</v>
      </c>
      <c r="Q1729" s="241">
        <f>'RAW MONTHLY'!L1729</f>
        <v>0</v>
      </c>
      <c r="R1729" s="37"/>
      <c r="S1729" s="242">
        <f t="shared" si="241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4"/>
        <v/>
      </c>
      <c r="D1730" s="5">
        <f>'RAW MONTHLY'!E1730</f>
        <v>0</v>
      </c>
      <c r="E1730" s="5" t="b">
        <f t="shared" si="242"/>
        <v>0</v>
      </c>
      <c r="F1730" s="37"/>
      <c r="G1730" s="37"/>
      <c r="H1730" s="17">
        <f t="shared" si="235"/>
        <v>0</v>
      </c>
      <c r="I1730" s="7">
        <f>'RAW MONTHLY'!H1730</f>
        <v>0</v>
      </c>
      <c r="J1730" s="8">
        <f>'RAW MONTHLY'!I1730</f>
        <v>0</v>
      </c>
      <c r="K1730" s="235">
        <f t="shared" si="236"/>
        <v>0</v>
      </c>
      <c r="L1730" s="16">
        <f t="shared" si="237"/>
        <v>0</v>
      </c>
      <c r="M1730" s="16">
        <f t="shared" si="238"/>
        <v>0</v>
      </c>
      <c r="N1730" s="236" t="str">
        <f t="shared" si="239"/>
        <v>0</v>
      </c>
      <c r="O1730" s="16">
        <f>'RAW MONTHLY'!K1730</f>
        <v>0</v>
      </c>
      <c r="P1730" s="16" t="str">
        <f t="shared" si="240"/>
        <v>1</v>
      </c>
      <c r="Q1730" s="241">
        <f>'RAW MONTHLY'!L1730</f>
        <v>0</v>
      </c>
      <c r="R1730" s="37"/>
      <c r="S1730" s="242">
        <f t="shared" si="241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4"/>
        <v/>
      </c>
      <c r="D1731" s="5">
        <f>'RAW MONTHLY'!E1731</f>
        <v>0</v>
      </c>
      <c r="E1731" s="5" t="b">
        <f t="shared" si="242"/>
        <v>0</v>
      </c>
      <c r="F1731" s="37"/>
      <c r="G1731" s="37"/>
      <c r="H1731" s="17">
        <f t="shared" si="235"/>
        <v>0</v>
      </c>
      <c r="I1731" s="7">
        <f>'RAW MONTHLY'!H1731</f>
        <v>0</v>
      </c>
      <c r="J1731" s="8">
        <f>'RAW MONTHLY'!I1731</f>
        <v>0</v>
      </c>
      <c r="K1731" s="235">
        <f t="shared" si="236"/>
        <v>0</v>
      </c>
      <c r="L1731" s="16">
        <f t="shared" si="237"/>
        <v>0</v>
      </c>
      <c r="M1731" s="16">
        <f t="shared" si="238"/>
        <v>0</v>
      </c>
      <c r="N1731" s="236" t="str">
        <f t="shared" si="239"/>
        <v>0</v>
      </c>
      <c r="O1731" s="16">
        <f>'RAW MONTHLY'!K1731</f>
        <v>0</v>
      </c>
      <c r="P1731" s="16" t="str">
        <f t="shared" si="240"/>
        <v>1</v>
      </c>
      <c r="Q1731" s="241">
        <f>'RAW MONTHLY'!L1731</f>
        <v>0</v>
      </c>
      <c r="R1731" s="37"/>
      <c r="S1731" s="242">
        <f t="shared" si="241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4"/>
        <v/>
      </c>
      <c r="D1732" s="5">
        <f>'RAW MONTHLY'!E1732</f>
        <v>0</v>
      </c>
      <c r="E1732" s="5" t="b">
        <f t="shared" si="242"/>
        <v>0</v>
      </c>
      <c r="F1732" s="37"/>
      <c r="G1732" s="37"/>
      <c r="H1732" s="17">
        <f t="shared" si="235"/>
        <v>0</v>
      </c>
      <c r="I1732" s="7">
        <f>'RAW MONTHLY'!H1732</f>
        <v>0</v>
      </c>
      <c r="J1732" s="8">
        <f>'RAW MONTHLY'!I1732</f>
        <v>0</v>
      </c>
      <c r="K1732" s="235">
        <f t="shared" si="236"/>
        <v>0</v>
      </c>
      <c r="L1732" s="16">
        <f t="shared" si="237"/>
        <v>0</v>
      </c>
      <c r="M1732" s="16">
        <f t="shared" si="238"/>
        <v>0</v>
      </c>
      <c r="N1732" s="236" t="str">
        <f t="shared" si="239"/>
        <v>0</v>
      </c>
      <c r="O1732" s="16">
        <f>'RAW MONTHLY'!K1732</f>
        <v>0</v>
      </c>
      <c r="P1732" s="16" t="str">
        <f t="shared" si="240"/>
        <v>1</v>
      </c>
      <c r="Q1732" s="241">
        <f>'RAW MONTHLY'!L1732</f>
        <v>0</v>
      </c>
      <c r="R1732" s="37"/>
      <c r="S1732" s="242">
        <f t="shared" si="241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4"/>
        <v/>
      </c>
      <c r="D1733" s="5">
        <f>'RAW MONTHLY'!E1733</f>
        <v>0</v>
      </c>
      <c r="E1733" s="5" t="b">
        <f t="shared" si="242"/>
        <v>0</v>
      </c>
      <c r="F1733" s="37"/>
      <c r="G1733" s="37"/>
      <c r="H1733" s="17">
        <f t="shared" si="235"/>
        <v>0</v>
      </c>
      <c r="I1733" s="7">
        <f>'RAW MONTHLY'!H1733</f>
        <v>0</v>
      </c>
      <c r="J1733" s="8">
        <f>'RAW MONTHLY'!I1733</f>
        <v>0</v>
      </c>
      <c r="K1733" s="235">
        <f t="shared" si="236"/>
        <v>0</v>
      </c>
      <c r="L1733" s="16">
        <f t="shared" si="237"/>
        <v>0</v>
      </c>
      <c r="M1733" s="16">
        <f t="shared" si="238"/>
        <v>0</v>
      </c>
      <c r="N1733" s="236" t="str">
        <f t="shared" si="239"/>
        <v>0</v>
      </c>
      <c r="O1733" s="16">
        <f>'RAW MONTHLY'!K1733</f>
        <v>0</v>
      </c>
      <c r="P1733" s="16" t="str">
        <f t="shared" si="240"/>
        <v>1</v>
      </c>
      <c r="Q1733" s="241">
        <f>'RAW MONTHLY'!L1733</f>
        <v>0</v>
      </c>
      <c r="R1733" s="37"/>
      <c r="S1733" s="242">
        <f t="shared" si="241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3">IF(H1734&gt;=0.0001,"1","")</f>
        <v/>
      </c>
      <c r="D1734" s="5">
        <f>'RAW MONTHLY'!E1734</f>
        <v>0</v>
      </c>
      <c r="E1734" s="5" t="b">
        <f t="shared" si="242"/>
        <v>0</v>
      </c>
      <c r="F1734" s="37"/>
      <c r="G1734" s="37"/>
      <c r="H1734" s="17">
        <f t="shared" ref="H1734:H1797" si="244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5">J1734</f>
        <v>0</v>
      </c>
      <c r="L1734" s="16">
        <f t="shared" ref="L1734:L1797" si="246">TEXT(J1734-I1734,"h:mm")*24</f>
        <v>0</v>
      </c>
      <c r="M1734" s="16">
        <f t="shared" ref="M1734:M1797" si="247">N1734*1</f>
        <v>0</v>
      </c>
      <c r="N1734" s="236" t="str">
        <f t="shared" ref="N1734:N1797" si="248">SUBSTITUTE(O1734,"MW","")</f>
        <v>0</v>
      </c>
      <c r="O1734" s="16">
        <f>'RAW MONTHLY'!K1734</f>
        <v>0</v>
      </c>
      <c r="P1734" s="16" t="str">
        <f t="shared" ref="P1734:P1797" si="249">IF(K1734&gt;=0.99,"0","1")</f>
        <v>1</v>
      </c>
      <c r="Q1734" s="241">
        <f>'RAW MONTHLY'!L1734</f>
        <v>0</v>
      </c>
      <c r="R1734" s="37"/>
      <c r="S1734" s="242">
        <f t="shared" ref="S1734:S1797" si="250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3"/>
        <v/>
      </c>
      <c r="D1735" s="5">
        <f>'RAW MONTHLY'!E1735</f>
        <v>0</v>
      </c>
      <c r="E1735" s="5" t="b">
        <f t="shared" ref="E1735:E1798" si="251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E/F","EDC",IF(D1735="TCN/L/S","L/S"))))))))))))))))))))))</f>
        <v>0</v>
      </c>
      <c r="F1735" s="37"/>
      <c r="G1735" s="37"/>
      <c r="H1735" s="17">
        <f t="shared" si="244"/>
        <v>0</v>
      </c>
      <c r="I1735" s="7">
        <f>'RAW MONTHLY'!H1735</f>
        <v>0</v>
      </c>
      <c r="J1735" s="8">
        <f>'RAW MONTHLY'!I1735</f>
        <v>0</v>
      </c>
      <c r="K1735" s="235">
        <f t="shared" si="245"/>
        <v>0</v>
      </c>
      <c r="L1735" s="16">
        <f t="shared" si="246"/>
        <v>0</v>
      </c>
      <c r="M1735" s="16">
        <f t="shared" si="247"/>
        <v>0</v>
      </c>
      <c r="N1735" s="236" t="str">
        <f t="shared" si="248"/>
        <v>0</v>
      </c>
      <c r="O1735" s="16">
        <f>'RAW MONTHLY'!K1735</f>
        <v>0</v>
      </c>
      <c r="P1735" s="16" t="str">
        <f t="shared" si="249"/>
        <v>1</v>
      </c>
      <c r="Q1735" s="241">
        <f>'RAW MONTHLY'!L1735</f>
        <v>0</v>
      </c>
      <c r="R1735" s="37"/>
      <c r="S1735" s="242">
        <f t="shared" si="250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3"/>
        <v/>
      </c>
      <c r="D1736" s="5">
        <f>'RAW MONTHLY'!E1736</f>
        <v>0</v>
      </c>
      <c r="E1736" s="5" t="b">
        <f t="shared" si="251"/>
        <v>0</v>
      </c>
      <c r="F1736" s="37"/>
      <c r="G1736" s="37"/>
      <c r="H1736" s="17">
        <f t="shared" si="244"/>
        <v>0</v>
      </c>
      <c r="I1736" s="7">
        <f>'RAW MONTHLY'!H1736</f>
        <v>0</v>
      </c>
      <c r="J1736" s="8">
        <f>'RAW MONTHLY'!I1736</f>
        <v>0</v>
      </c>
      <c r="K1736" s="235">
        <f t="shared" si="245"/>
        <v>0</v>
      </c>
      <c r="L1736" s="16">
        <f t="shared" si="246"/>
        <v>0</v>
      </c>
      <c r="M1736" s="16">
        <f t="shared" si="247"/>
        <v>0</v>
      </c>
      <c r="N1736" s="236" t="str">
        <f t="shared" si="248"/>
        <v>0</v>
      </c>
      <c r="O1736" s="16">
        <f>'RAW MONTHLY'!K1736</f>
        <v>0</v>
      </c>
      <c r="P1736" s="16" t="str">
        <f t="shared" si="249"/>
        <v>1</v>
      </c>
      <c r="Q1736" s="241">
        <f>'RAW MONTHLY'!L1736</f>
        <v>0</v>
      </c>
      <c r="R1736" s="37"/>
      <c r="S1736" s="242">
        <f t="shared" si="250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3"/>
        <v/>
      </c>
      <c r="D1737" s="5">
        <f>'RAW MONTHLY'!E1737</f>
        <v>0</v>
      </c>
      <c r="E1737" s="5" t="b">
        <f t="shared" si="251"/>
        <v>0</v>
      </c>
      <c r="F1737" s="37"/>
      <c r="G1737" s="37"/>
      <c r="H1737" s="17">
        <f t="shared" si="244"/>
        <v>0</v>
      </c>
      <c r="I1737" s="7">
        <f>'RAW MONTHLY'!H1737</f>
        <v>0</v>
      </c>
      <c r="J1737" s="8">
        <f>'RAW MONTHLY'!I1737</f>
        <v>0</v>
      </c>
      <c r="K1737" s="235">
        <f t="shared" si="245"/>
        <v>0</v>
      </c>
      <c r="L1737" s="16">
        <f t="shared" si="246"/>
        <v>0</v>
      </c>
      <c r="M1737" s="16">
        <f t="shared" si="247"/>
        <v>0</v>
      </c>
      <c r="N1737" s="236" t="str">
        <f t="shared" si="248"/>
        <v>0</v>
      </c>
      <c r="O1737" s="16">
        <f>'RAW MONTHLY'!K1737</f>
        <v>0</v>
      </c>
      <c r="P1737" s="16" t="str">
        <f t="shared" si="249"/>
        <v>1</v>
      </c>
      <c r="Q1737" s="241">
        <f>'RAW MONTHLY'!L1737</f>
        <v>0</v>
      </c>
      <c r="R1737" s="37"/>
      <c r="S1737" s="242">
        <f t="shared" si="250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3"/>
        <v/>
      </c>
      <c r="D1738" s="5">
        <f>'RAW MONTHLY'!E1738</f>
        <v>0</v>
      </c>
      <c r="E1738" s="5" t="b">
        <f t="shared" si="251"/>
        <v>0</v>
      </c>
      <c r="F1738" s="37"/>
      <c r="G1738" s="37"/>
      <c r="H1738" s="17">
        <f t="shared" si="244"/>
        <v>0</v>
      </c>
      <c r="I1738" s="7">
        <f>'RAW MONTHLY'!H1738</f>
        <v>0</v>
      </c>
      <c r="J1738" s="8">
        <f>'RAW MONTHLY'!I1738</f>
        <v>0</v>
      </c>
      <c r="K1738" s="235">
        <f t="shared" si="245"/>
        <v>0</v>
      </c>
      <c r="L1738" s="16">
        <f t="shared" si="246"/>
        <v>0</v>
      </c>
      <c r="M1738" s="16">
        <f t="shared" si="247"/>
        <v>0</v>
      </c>
      <c r="N1738" s="236" t="str">
        <f t="shared" si="248"/>
        <v>0</v>
      </c>
      <c r="O1738" s="16">
        <f>'RAW MONTHLY'!K1738</f>
        <v>0</v>
      </c>
      <c r="P1738" s="16" t="str">
        <f t="shared" si="249"/>
        <v>1</v>
      </c>
      <c r="Q1738" s="241">
        <f>'RAW MONTHLY'!L1738</f>
        <v>0</v>
      </c>
      <c r="R1738" s="37"/>
      <c r="S1738" s="242">
        <f t="shared" si="250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3"/>
        <v/>
      </c>
      <c r="D1739" s="5">
        <f>'RAW MONTHLY'!E1739</f>
        <v>0</v>
      </c>
      <c r="E1739" s="5" t="b">
        <f t="shared" si="251"/>
        <v>0</v>
      </c>
      <c r="F1739" s="37"/>
      <c r="G1739" s="37"/>
      <c r="H1739" s="17">
        <f t="shared" si="244"/>
        <v>0</v>
      </c>
      <c r="I1739" s="7">
        <f>'RAW MONTHLY'!H1739</f>
        <v>0</v>
      </c>
      <c r="J1739" s="8">
        <f>'RAW MONTHLY'!I1739</f>
        <v>0</v>
      </c>
      <c r="K1739" s="235">
        <f t="shared" si="245"/>
        <v>0</v>
      </c>
      <c r="L1739" s="16">
        <f t="shared" si="246"/>
        <v>0</v>
      </c>
      <c r="M1739" s="16">
        <f t="shared" si="247"/>
        <v>0</v>
      </c>
      <c r="N1739" s="236" t="str">
        <f t="shared" si="248"/>
        <v>0</v>
      </c>
      <c r="O1739" s="16">
        <f>'RAW MONTHLY'!K1739</f>
        <v>0</v>
      </c>
      <c r="P1739" s="16" t="str">
        <f t="shared" si="249"/>
        <v>1</v>
      </c>
      <c r="Q1739" s="241">
        <f>'RAW MONTHLY'!L1739</f>
        <v>0</v>
      </c>
      <c r="R1739" s="37"/>
      <c r="S1739" s="242">
        <f t="shared" si="250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3"/>
        <v/>
      </c>
      <c r="D1740" s="5">
        <f>'RAW MONTHLY'!E1740</f>
        <v>0</v>
      </c>
      <c r="E1740" s="5" t="b">
        <f t="shared" si="251"/>
        <v>0</v>
      </c>
      <c r="F1740" s="37"/>
      <c r="G1740" s="37"/>
      <c r="H1740" s="17">
        <f t="shared" si="244"/>
        <v>0</v>
      </c>
      <c r="I1740" s="7">
        <f>'RAW MONTHLY'!H1740</f>
        <v>0</v>
      </c>
      <c r="J1740" s="8">
        <f>'RAW MONTHLY'!I1740</f>
        <v>0</v>
      </c>
      <c r="K1740" s="235">
        <f t="shared" si="245"/>
        <v>0</v>
      </c>
      <c r="L1740" s="16">
        <f t="shared" si="246"/>
        <v>0</v>
      </c>
      <c r="M1740" s="16">
        <f t="shared" si="247"/>
        <v>0</v>
      </c>
      <c r="N1740" s="236" t="str">
        <f t="shared" si="248"/>
        <v>0</v>
      </c>
      <c r="O1740" s="16">
        <f>'RAW MONTHLY'!K1740</f>
        <v>0</v>
      </c>
      <c r="P1740" s="16" t="str">
        <f t="shared" si="249"/>
        <v>1</v>
      </c>
      <c r="Q1740" s="241">
        <f>'RAW MONTHLY'!L1740</f>
        <v>0</v>
      </c>
      <c r="R1740" s="37"/>
      <c r="S1740" s="242">
        <f t="shared" si="250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3"/>
        <v/>
      </c>
      <c r="D1741" s="5">
        <f>'RAW MONTHLY'!E1741</f>
        <v>0</v>
      </c>
      <c r="E1741" s="5" t="b">
        <f t="shared" si="251"/>
        <v>0</v>
      </c>
      <c r="F1741" s="37"/>
      <c r="G1741" s="37"/>
      <c r="H1741" s="17">
        <f t="shared" si="244"/>
        <v>0</v>
      </c>
      <c r="I1741" s="7">
        <f>'RAW MONTHLY'!H1741</f>
        <v>0</v>
      </c>
      <c r="J1741" s="8">
        <f>'RAW MONTHLY'!I1741</f>
        <v>0</v>
      </c>
      <c r="K1741" s="235">
        <f t="shared" si="245"/>
        <v>0</v>
      </c>
      <c r="L1741" s="16">
        <f t="shared" si="246"/>
        <v>0</v>
      </c>
      <c r="M1741" s="16">
        <f t="shared" si="247"/>
        <v>0</v>
      </c>
      <c r="N1741" s="236" t="str">
        <f t="shared" si="248"/>
        <v>0</v>
      </c>
      <c r="O1741" s="16">
        <f>'RAW MONTHLY'!K1741</f>
        <v>0</v>
      </c>
      <c r="P1741" s="16" t="str">
        <f t="shared" si="249"/>
        <v>1</v>
      </c>
      <c r="Q1741" s="241">
        <f>'RAW MONTHLY'!L1741</f>
        <v>0</v>
      </c>
      <c r="R1741" s="37"/>
      <c r="S1741" s="242">
        <f t="shared" si="250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3"/>
        <v/>
      </c>
      <c r="D1742" s="5">
        <f>'RAW MONTHLY'!E1742</f>
        <v>0</v>
      </c>
      <c r="E1742" s="5" t="b">
        <f t="shared" si="251"/>
        <v>0</v>
      </c>
      <c r="F1742" s="37"/>
      <c r="G1742" s="37"/>
      <c r="H1742" s="17">
        <f t="shared" si="244"/>
        <v>0</v>
      </c>
      <c r="I1742" s="7">
        <f>'RAW MONTHLY'!H1742</f>
        <v>0</v>
      </c>
      <c r="J1742" s="8">
        <f>'RAW MONTHLY'!I1742</f>
        <v>0</v>
      </c>
      <c r="K1742" s="235">
        <f t="shared" si="245"/>
        <v>0</v>
      </c>
      <c r="L1742" s="16">
        <f t="shared" si="246"/>
        <v>0</v>
      </c>
      <c r="M1742" s="16">
        <f t="shared" si="247"/>
        <v>0</v>
      </c>
      <c r="N1742" s="236" t="str">
        <f t="shared" si="248"/>
        <v>0</v>
      </c>
      <c r="O1742" s="16">
        <f>'RAW MONTHLY'!K1742</f>
        <v>0</v>
      </c>
      <c r="P1742" s="16" t="str">
        <f t="shared" si="249"/>
        <v>1</v>
      </c>
      <c r="Q1742" s="241">
        <f>'RAW MONTHLY'!L1742</f>
        <v>0</v>
      </c>
      <c r="R1742" s="37"/>
      <c r="S1742" s="242">
        <f t="shared" si="250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3"/>
        <v/>
      </c>
      <c r="D1743" s="5">
        <f>'RAW MONTHLY'!E1743</f>
        <v>0</v>
      </c>
      <c r="E1743" s="5" t="b">
        <f t="shared" si="251"/>
        <v>0</v>
      </c>
      <c r="F1743" s="37"/>
      <c r="G1743" s="37"/>
      <c r="H1743" s="17">
        <f t="shared" si="244"/>
        <v>0</v>
      </c>
      <c r="I1743" s="7">
        <f>'RAW MONTHLY'!H1743</f>
        <v>0</v>
      </c>
      <c r="J1743" s="8">
        <f>'RAW MONTHLY'!I1743</f>
        <v>0</v>
      </c>
      <c r="K1743" s="235">
        <f t="shared" si="245"/>
        <v>0</v>
      </c>
      <c r="L1743" s="16">
        <f t="shared" si="246"/>
        <v>0</v>
      </c>
      <c r="M1743" s="16">
        <f t="shared" si="247"/>
        <v>0</v>
      </c>
      <c r="N1743" s="236" t="str">
        <f t="shared" si="248"/>
        <v>0</v>
      </c>
      <c r="O1743" s="16">
        <f>'RAW MONTHLY'!K1743</f>
        <v>0</v>
      </c>
      <c r="P1743" s="16" t="str">
        <f t="shared" si="249"/>
        <v>1</v>
      </c>
      <c r="Q1743" s="241">
        <f>'RAW MONTHLY'!L1743</f>
        <v>0</v>
      </c>
      <c r="R1743" s="37"/>
      <c r="S1743" s="242">
        <f t="shared" si="250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3"/>
        <v/>
      </c>
      <c r="D1744" s="5">
        <f>'RAW MONTHLY'!E1744</f>
        <v>0</v>
      </c>
      <c r="E1744" s="5" t="b">
        <f t="shared" si="251"/>
        <v>0</v>
      </c>
      <c r="F1744" s="37"/>
      <c r="G1744" s="37"/>
      <c r="H1744" s="17">
        <f t="shared" si="244"/>
        <v>0</v>
      </c>
      <c r="I1744" s="7">
        <f>'RAW MONTHLY'!H1744</f>
        <v>0</v>
      </c>
      <c r="J1744" s="8">
        <f>'RAW MONTHLY'!I1744</f>
        <v>0</v>
      </c>
      <c r="K1744" s="235">
        <f t="shared" si="245"/>
        <v>0</v>
      </c>
      <c r="L1744" s="16">
        <f t="shared" si="246"/>
        <v>0</v>
      </c>
      <c r="M1744" s="16">
        <f t="shared" si="247"/>
        <v>0</v>
      </c>
      <c r="N1744" s="236" t="str">
        <f t="shared" si="248"/>
        <v>0</v>
      </c>
      <c r="O1744" s="16">
        <f>'RAW MONTHLY'!K1744</f>
        <v>0</v>
      </c>
      <c r="P1744" s="16" t="str">
        <f t="shared" si="249"/>
        <v>1</v>
      </c>
      <c r="Q1744" s="241">
        <f>'RAW MONTHLY'!L1744</f>
        <v>0</v>
      </c>
      <c r="R1744" s="37"/>
      <c r="S1744" s="242">
        <f t="shared" si="250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3"/>
        <v/>
      </c>
      <c r="D1745" s="5">
        <f>'RAW MONTHLY'!E1745</f>
        <v>0</v>
      </c>
      <c r="E1745" s="5" t="b">
        <f t="shared" si="251"/>
        <v>0</v>
      </c>
      <c r="F1745" s="37"/>
      <c r="G1745" s="37"/>
      <c r="H1745" s="17">
        <f t="shared" si="244"/>
        <v>0</v>
      </c>
      <c r="I1745" s="7">
        <f>'RAW MONTHLY'!H1745</f>
        <v>0</v>
      </c>
      <c r="J1745" s="8">
        <f>'RAW MONTHLY'!I1745</f>
        <v>0</v>
      </c>
      <c r="K1745" s="235">
        <f t="shared" si="245"/>
        <v>0</v>
      </c>
      <c r="L1745" s="16">
        <f t="shared" si="246"/>
        <v>0</v>
      </c>
      <c r="M1745" s="16">
        <f t="shared" si="247"/>
        <v>0</v>
      </c>
      <c r="N1745" s="236" t="str">
        <f t="shared" si="248"/>
        <v>0</v>
      </c>
      <c r="O1745" s="16">
        <f>'RAW MONTHLY'!K1745</f>
        <v>0</v>
      </c>
      <c r="P1745" s="16" t="str">
        <f t="shared" si="249"/>
        <v>1</v>
      </c>
      <c r="Q1745" s="241">
        <f>'RAW MONTHLY'!L1745</f>
        <v>0</v>
      </c>
      <c r="R1745" s="37"/>
      <c r="S1745" s="242">
        <f t="shared" si="250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3"/>
        <v/>
      </c>
      <c r="D1746" s="5">
        <f>'RAW MONTHLY'!E1746</f>
        <v>0</v>
      </c>
      <c r="E1746" s="5" t="b">
        <f t="shared" si="251"/>
        <v>0</v>
      </c>
      <c r="F1746" s="37"/>
      <c r="G1746" s="37"/>
      <c r="H1746" s="17">
        <f t="shared" si="244"/>
        <v>0</v>
      </c>
      <c r="I1746" s="7">
        <f>'RAW MONTHLY'!H1746</f>
        <v>0</v>
      </c>
      <c r="J1746" s="8">
        <f>'RAW MONTHLY'!I1746</f>
        <v>0</v>
      </c>
      <c r="K1746" s="235">
        <f t="shared" si="245"/>
        <v>0</v>
      </c>
      <c r="L1746" s="16">
        <f t="shared" si="246"/>
        <v>0</v>
      </c>
      <c r="M1746" s="16">
        <f t="shared" si="247"/>
        <v>0</v>
      </c>
      <c r="N1746" s="236" t="str">
        <f t="shared" si="248"/>
        <v>0</v>
      </c>
      <c r="O1746" s="16">
        <f>'RAW MONTHLY'!K1746</f>
        <v>0</v>
      </c>
      <c r="P1746" s="16" t="str">
        <f t="shared" si="249"/>
        <v>1</v>
      </c>
      <c r="Q1746" s="241">
        <f>'RAW MONTHLY'!L1746</f>
        <v>0</v>
      </c>
      <c r="R1746" s="37"/>
      <c r="S1746" s="242">
        <f t="shared" si="250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3"/>
        <v/>
      </c>
      <c r="D1747" s="5">
        <f>'RAW MONTHLY'!E1747</f>
        <v>0</v>
      </c>
      <c r="E1747" s="5" t="b">
        <f t="shared" si="251"/>
        <v>0</v>
      </c>
      <c r="F1747" s="37"/>
      <c r="G1747" s="37"/>
      <c r="H1747" s="17">
        <f t="shared" si="244"/>
        <v>0</v>
      </c>
      <c r="I1747" s="7">
        <f>'RAW MONTHLY'!H1747</f>
        <v>0</v>
      </c>
      <c r="J1747" s="8">
        <f>'RAW MONTHLY'!I1747</f>
        <v>0</v>
      </c>
      <c r="K1747" s="235">
        <f t="shared" si="245"/>
        <v>0</v>
      </c>
      <c r="L1747" s="16">
        <f t="shared" si="246"/>
        <v>0</v>
      </c>
      <c r="M1747" s="16">
        <f t="shared" si="247"/>
        <v>0</v>
      </c>
      <c r="N1747" s="236" t="str">
        <f t="shared" si="248"/>
        <v>0</v>
      </c>
      <c r="O1747" s="16">
        <f>'RAW MONTHLY'!K1747</f>
        <v>0</v>
      </c>
      <c r="P1747" s="16" t="str">
        <f t="shared" si="249"/>
        <v>1</v>
      </c>
      <c r="Q1747" s="241">
        <f>'RAW MONTHLY'!L1747</f>
        <v>0</v>
      </c>
      <c r="R1747" s="37"/>
      <c r="S1747" s="242">
        <f t="shared" si="250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3"/>
        <v/>
      </c>
      <c r="D1748" s="5">
        <f>'RAW MONTHLY'!E1748</f>
        <v>0</v>
      </c>
      <c r="E1748" s="5" t="b">
        <f t="shared" si="251"/>
        <v>0</v>
      </c>
      <c r="F1748" s="37"/>
      <c r="G1748" s="37"/>
      <c r="H1748" s="17">
        <f t="shared" si="244"/>
        <v>0</v>
      </c>
      <c r="I1748" s="7">
        <f>'RAW MONTHLY'!H1748</f>
        <v>0</v>
      </c>
      <c r="J1748" s="8">
        <f>'RAW MONTHLY'!I1748</f>
        <v>0</v>
      </c>
      <c r="K1748" s="235">
        <f t="shared" si="245"/>
        <v>0</v>
      </c>
      <c r="L1748" s="16">
        <f t="shared" si="246"/>
        <v>0</v>
      </c>
      <c r="M1748" s="16">
        <f t="shared" si="247"/>
        <v>0</v>
      </c>
      <c r="N1748" s="236" t="str">
        <f t="shared" si="248"/>
        <v>0</v>
      </c>
      <c r="O1748" s="16">
        <f>'RAW MONTHLY'!K1748</f>
        <v>0</v>
      </c>
      <c r="P1748" s="16" t="str">
        <f t="shared" si="249"/>
        <v>1</v>
      </c>
      <c r="Q1748" s="241">
        <f>'RAW MONTHLY'!L1748</f>
        <v>0</v>
      </c>
      <c r="R1748" s="37"/>
      <c r="S1748" s="242">
        <f t="shared" si="250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3"/>
        <v/>
      </c>
      <c r="D1749" s="5">
        <f>'RAW MONTHLY'!E1749</f>
        <v>0</v>
      </c>
      <c r="E1749" s="5" t="b">
        <f t="shared" si="251"/>
        <v>0</v>
      </c>
      <c r="F1749" s="37"/>
      <c r="G1749" s="37"/>
      <c r="H1749" s="17">
        <f t="shared" si="244"/>
        <v>0</v>
      </c>
      <c r="I1749" s="7">
        <f>'RAW MONTHLY'!H1749</f>
        <v>0</v>
      </c>
      <c r="J1749" s="8">
        <f>'RAW MONTHLY'!I1749</f>
        <v>0</v>
      </c>
      <c r="K1749" s="235">
        <f t="shared" si="245"/>
        <v>0</v>
      </c>
      <c r="L1749" s="16">
        <f t="shared" si="246"/>
        <v>0</v>
      </c>
      <c r="M1749" s="16">
        <f t="shared" si="247"/>
        <v>0</v>
      </c>
      <c r="N1749" s="236" t="str">
        <f t="shared" si="248"/>
        <v>0</v>
      </c>
      <c r="O1749" s="16">
        <f>'RAW MONTHLY'!K1749</f>
        <v>0</v>
      </c>
      <c r="P1749" s="16" t="str">
        <f t="shared" si="249"/>
        <v>1</v>
      </c>
      <c r="Q1749" s="241">
        <f>'RAW MONTHLY'!L1749</f>
        <v>0</v>
      </c>
      <c r="R1749" s="37"/>
      <c r="S1749" s="242">
        <f t="shared" si="250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3"/>
        <v/>
      </c>
      <c r="D1750" s="5">
        <f>'RAW MONTHLY'!E1750</f>
        <v>0</v>
      </c>
      <c r="E1750" s="5" t="b">
        <f t="shared" si="251"/>
        <v>0</v>
      </c>
      <c r="F1750" s="37"/>
      <c r="G1750" s="37"/>
      <c r="H1750" s="17">
        <f t="shared" si="244"/>
        <v>0</v>
      </c>
      <c r="I1750" s="7">
        <f>'RAW MONTHLY'!H1750</f>
        <v>0</v>
      </c>
      <c r="J1750" s="8">
        <f>'RAW MONTHLY'!I1750</f>
        <v>0</v>
      </c>
      <c r="K1750" s="235">
        <f t="shared" si="245"/>
        <v>0</v>
      </c>
      <c r="L1750" s="16">
        <f t="shared" si="246"/>
        <v>0</v>
      </c>
      <c r="M1750" s="16">
        <f t="shared" si="247"/>
        <v>0</v>
      </c>
      <c r="N1750" s="236" t="str">
        <f t="shared" si="248"/>
        <v>0</v>
      </c>
      <c r="O1750" s="16">
        <f>'RAW MONTHLY'!K1750</f>
        <v>0</v>
      </c>
      <c r="P1750" s="16" t="str">
        <f t="shared" si="249"/>
        <v>1</v>
      </c>
      <c r="Q1750" s="241">
        <f>'RAW MONTHLY'!L1750</f>
        <v>0</v>
      </c>
      <c r="R1750" s="37"/>
      <c r="S1750" s="242">
        <f t="shared" si="250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3"/>
        <v/>
      </c>
      <c r="D1751" s="5">
        <f>'RAW MONTHLY'!E1751</f>
        <v>0</v>
      </c>
      <c r="E1751" s="5" t="b">
        <f t="shared" si="251"/>
        <v>0</v>
      </c>
      <c r="F1751" s="37"/>
      <c r="G1751" s="37"/>
      <c r="H1751" s="17">
        <f t="shared" si="244"/>
        <v>0</v>
      </c>
      <c r="I1751" s="7">
        <f>'RAW MONTHLY'!H1751</f>
        <v>0</v>
      </c>
      <c r="J1751" s="8">
        <f>'RAW MONTHLY'!I1751</f>
        <v>0</v>
      </c>
      <c r="K1751" s="235">
        <f t="shared" si="245"/>
        <v>0</v>
      </c>
      <c r="L1751" s="16">
        <f t="shared" si="246"/>
        <v>0</v>
      </c>
      <c r="M1751" s="16">
        <f t="shared" si="247"/>
        <v>0</v>
      </c>
      <c r="N1751" s="236" t="str">
        <f t="shared" si="248"/>
        <v>0</v>
      </c>
      <c r="O1751" s="16">
        <f>'RAW MONTHLY'!K1751</f>
        <v>0</v>
      </c>
      <c r="P1751" s="16" t="str">
        <f t="shared" si="249"/>
        <v>1</v>
      </c>
      <c r="Q1751" s="241">
        <f>'RAW MONTHLY'!L1751</f>
        <v>0</v>
      </c>
      <c r="R1751" s="37"/>
      <c r="S1751" s="242">
        <f t="shared" si="250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3"/>
        <v/>
      </c>
      <c r="D1752" s="5">
        <f>'RAW MONTHLY'!E1752</f>
        <v>0</v>
      </c>
      <c r="E1752" s="5" t="b">
        <f t="shared" si="251"/>
        <v>0</v>
      </c>
      <c r="F1752" s="37"/>
      <c r="G1752" s="37"/>
      <c r="H1752" s="17">
        <f t="shared" si="244"/>
        <v>0</v>
      </c>
      <c r="I1752" s="7">
        <f>'RAW MONTHLY'!H1752</f>
        <v>0</v>
      </c>
      <c r="J1752" s="8">
        <f>'RAW MONTHLY'!I1752</f>
        <v>0</v>
      </c>
      <c r="K1752" s="235">
        <f t="shared" si="245"/>
        <v>0</v>
      </c>
      <c r="L1752" s="16">
        <f t="shared" si="246"/>
        <v>0</v>
      </c>
      <c r="M1752" s="16">
        <f t="shared" si="247"/>
        <v>0</v>
      </c>
      <c r="N1752" s="236" t="str">
        <f t="shared" si="248"/>
        <v>0</v>
      </c>
      <c r="O1752" s="16">
        <f>'RAW MONTHLY'!K1752</f>
        <v>0</v>
      </c>
      <c r="P1752" s="16" t="str">
        <f t="shared" si="249"/>
        <v>1</v>
      </c>
      <c r="Q1752" s="241">
        <f>'RAW MONTHLY'!L1752</f>
        <v>0</v>
      </c>
      <c r="R1752" s="37"/>
      <c r="S1752" s="242">
        <f t="shared" si="250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3"/>
        <v/>
      </c>
      <c r="D1753" s="5">
        <f>'RAW MONTHLY'!E1753</f>
        <v>0</v>
      </c>
      <c r="E1753" s="5" t="b">
        <f t="shared" si="251"/>
        <v>0</v>
      </c>
      <c r="F1753" s="37"/>
      <c r="G1753" s="37"/>
      <c r="H1753" s="17">
        <f t="shared" si="244"/>
        <v>0</v>
      </c>
      <c r="I1753" s="7">
        <f>'RAW MONTHLY'!H1753</f>
        <v>0</v>
      </c>
      <c r="J1753" s="8">
        <f>'RAW MONTHLY'!I1753</f>
        <v>0</v>
      </c>
      <c r="K1753" s="235">
        <f t="shared" si="245"/>
        <v>0</v>
      </c>
      <c r="L1753" s="16">
        <f t="shared" si="246"/>
        <v>0</v>
      </c>
      <c r="M1753" s="16">
        <f t="shared" si="247"/>
        <v>0</v>
      </c>
      <c r="N1753" s="236" t="str">
        <f t="shared" si="248"/>
        <v>0</v>
      </c>
      <c r="O1753" s="16">
        <f>'RAW MONTHLY'!K1753</f>
        <v>0</v>
      </c>
      <c r="P1753" s="16" t="str">
        <f t="shared" si="249"/>
        <v>1</v>
      </c>
      <c r="Q1753" s="241">
        <f>'RAW MONTHLY'!L1753</f>
        <v>0</v>
      </c>
      <c r="R1753" s="37"/>
      <c r="S1753" s="242">
        <f t="shared" si="250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3"/>
        <v/>
      </c>
      <c r="D1754" s="5">
        <f>'RAW MONTHLY'!E1754</f>
        <v>0</v>
      </c>
      <c r="E1754" s="5" t="b">
        <f t="shared" si="251"/>
        <v>0</v>
      </c>
      <c r="F1754" s="37"/>
      <c r="G1754" s="37"/>
      <c r="H1754" s="17">
        <f t="shared" si="244"/>
        <v>0</v>
      </c>
      <c r="I1754" s="7">
        <f>'RAW MONTHLY'!H1754</f>
        <v>0</v>
      </c>
      <c r="J1754" s="8">
        <f>'RAW MONTHLY'!I1754</f>
        <v>0</v>
      </c>
      <c r="K1754" s="235">
        <f t="shared" si="245"/>
        <v>0</v>
      </c>
      <c r="L1754" s="16">
        <f t="shared" si="246"/>
        <v>0</v>
      </c>
      <c r="M1754" s="16">
        <f t="shared" si="247"/>
        <v>0</v>
      </c>
      <c r="N1754" s="236" t="str">
        <f t="shared" si="248"/>
        <v>0</v>
      </c>
      <c r="O1754" s="16">
        <f>'RAW MONTHLY'!K1754</f>
        <v>0</v>
      </c>
      <c r="P1754" s="16" t="str">
        <f t="shared" si="249"/>
        <v>1</v>
      </c>
      <c r="Q1754" s="241">
        <f>'RAW MONTHLY'!L1754</f>
        <v>0</v>
      </c>
      <c r="R1754" s="37"/>
      <c r="S1754" s="242">
        <f t="shared" si="250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3"/>
        <v/>
      </c>
      <c r="D1755" s="5">
        <f>'RAW MONTHLY'!E1755</f>
        <v>0</v>
      </c>
      <c r="E1755" s="5" t="b">
        <f t="shared" si="251"/>
        <v>0</v>
      </c>
      <c r="F1755" s="37"/>
      <c r="G1755" s="37"/>
      <c r="H1755" s="17">
        <f t="shared" si="244"/>
        <v>0</v>
      </c>
      <c r="I1755" s="7">
        <f>'RAW MONTHLY'!H1755</f>
        <v>0</v>
      </c>
      <c r="J1755" s="8">
        <f>'RAW MONTHLY'!I1755</f>
        <v>0</v>
      </c>
      <c r="K1755" s="235">
        <f t="shared" si="245"/>
        <v>0</v>
      </c>
      <c r="L1755" s="16">
        <f t="shared" si="246"/>
        <v>0</v>
      </c>
      <c r="M1755" s="16">
        <f t="shared" si="247"/>
        <v>0</v>
      </c>
      <c r="N1755" s="236" t="str">
        <f t="shared" si="248"/>
        <v>0</v>
      </c>
      <c r="O1755" s="16">
        <f>'RAW MONTHLY'!K1755</f>
        <v>0</v>
      </c>
      <c r="P1755" s="16" t="str">
        <f t="shared" si="249"/>
        <v>1</v>
      </c>
      <c r="Q1755" s="241">
        <f>'RAW MONTHLY'!L1755</f>
        <v>0</v>
      </c>
      <c r="R1755" s="37"/>
      <c r="S1755" s="242">
        <f t="shared" si="250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3"/>
        <v/>
      </c>
      <c r="D1756" s="5">
        <f>'RAW MONTHLY'!E1756</f>
        <v>0</v>
      </c>
      <c r="E1756" s="5" t="b">
        <f t="shared" si="251"/>
        <v>0</v>
      </c>
      <c r="F1756" s="37"/>
      <c r="G1756" s="37"/>
      <c r="H1756" s="17">
        <f t="shared" si="244"/>
        <v>0</v>
      </c>
      <c r="I1756" s="7">
        <f>'RAW MONTHLY'!H1756</f>
        <v>0</v>
      </c>
      <c r="J1756" s="8">
        <f>'RAW MONTHLY'!I1756</f>
        <v>0</v>
      </c>
      <c r="K1756" s="235">
        <f t="shared" si="245"/>
        <v>0</v>
      </c>
      <c r="L1756" s="16">
        <f t="shared" si="246"/>
        <v>0</v>
      </c>
      <c r="M1756" s="16">
        <f t="shared" si="247"/>
        <v>0</v>
      </c>
      <c r="N1756" s="236" t="str">
        <f t="shared" si="248"/>
        <v>0</v>
      </c>
      <c r="O1756" s="16">
        <f>'RAW MONTHLY'!K1756</f>
        <v>0</v>
      </c>
      <c r="P1756" s="16" t="str">
        <f t="shared" si="249"/>
        <v>1</v>
      </c>
      <c r="Q1756" s="241">
        <f>'RAW MONTHLY'!L1756</f>
        <v>0</v>
      </c>
      <c r="R1756" s="37"/>
      <c r="S1756" s="242">
        <f t="shared" si="250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3"/>
        <v/>
      </c>
      <c r="D1757" s="5">
        <f>'RAW MONTHLY'!E1757</f>
        <v>0</v>
      </c>
      <c r="E1757" s="5" t="b">
        <f t="shared" si="251"/>
        <v>0</v>
      </c>
      <c r="F1757" s="37"/>
      <c r="G1757" s="37"/>
      <c r="H1757" s="17">
        <f t="shared" si="244"/>
        <v>0</v>
      </c>
      <c r="I1757" s="7">
        <f>'RAW MONTHLY'!H1757</f>
        <v>0</v>
      </c>
      <c r="J1757" s="8">
        <f>'RAW MONTHLY'!I1757</f>
        <v>0</v>
      </c>
      <c r="K1757" s="235">
        <f t="shared" si="245"/>
        <v>0</v>
      </c>
      <c r="L1757" s="16">
        <f t="shared" si="246"/>
        <v>0</v>
      </c>
      <c r="M1757" s="16">
        <f t="shared" si="247"/>
        <v>0</v>
      </c>
      <c r="N1757" s="236" t="str">
        <f t="shared" si="248"/>
        <v>0</v>
      </c>
      <c r="O1757" s="16">
        <f>'RAW MONTHLY'!K1757</f>
        <v>0</v>
      </c>
      <c r="P1757" s="16" t="str">
        <f t="shared" si="249"/>
        <v>1</v>
      </c>
      <c r="Q1757" s="241">
        <f>'RAW MONTHLY'!L1757</f>
        <v>0</v>
      </c>
      <c r="R1757" s="37"/>
      <c r="S1757" s="242">
        <f t="shared" si="250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3"/>
        <v/>
      </c>
      <c r="D1758" s="5">
        <f>'RAW MONTHLY'!E1758</f>
        <v>0</v>
      </c>
      <c r="E1758" s="5" t="b">
        <f t="shared" si="251"/>
        <v>0</v>
      </c>
      <c r="F1758" s="37"/>
      <c r="G1758" s="37"/>
      <c r="H1758" s="17">
        <f t="shared" si="244"/>
        <v>0</v>
      </c>
      <c r="I1758" s="7">
        <f>'RAW MONTHLY'!H1758</f>
        <v>0</v>
      </c>
      <c r="J1758" s="8">
        <f>'RAW MONTHLY'!I1758</f>
        <v>0</v>
      </c>
      <c r="K1758" s="235">
        <f t="shared" si="245"/>
        <v>0</v>
      </c>
      <c r="L1758" s="16">
        <f t="shared" si="246"/>
        <v>0</v>
      </c>
      <c r="M1758" s="16">
        <f t="shared" si="247"/>
        <v>0</v>
      </c>
      <c r="N1758" s="236" t="str">
        <f t="shared" si="248"/>
        <v>0</v>
      </c>
      <c r="O1758" s="16">
        <f>'RAW MONTHLY'!K1758</f>
        <v>0</v>
      </c>
      <c r="P1758" s="16" t="str">
        <f t="shared" si="249"/>
        <v>1</v>
      </c>
      <c r="Q1758" s="241">
        <f>'RAW MONTHLY'!L1758</f>
        <v>0</v>
      </c>
      <c r="R1758" s="37"/>
      <c r="S1758" s="242">
        <f t="shared" si="250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3"/>
        <v/>
      </c>
      <c r="D1759" s="5">
        <f>'RAW MONTHLY'!E1759</f>
        <v>0</v>
      </c>
      <c r="E1759" s="5" t="b">
        <f t="shared" si="251"/>
        <v>0</v>
      </c>
      <c r="F1759" s="37"/>
      <c r="G1759" s="37"/>
      <c r="H1759" s="17">
        <f t="shared" si="244"/>
        <v>0</v>
      </c>
      <c r="I1759" s="7">
        <f>'RAW MONTHLY'!H1759</f>
        <v>0</v>
      </c>
      <c r="J1759" s="8">
        <f>'RAW MONTHLY'!I1759</f>
        <v>0</v>
      </c>
      <c r="K1759" s="235">
        <f t="shared" si="245"/>
        <v>0</v>
      </c>
      <c r="L1759" s="16">
        <f t="shared" si="246"/>
        <v>0</v>
      </c>
      <c r="M1759" s="16">
        <f t="shared" si="247"/>
        <v>0</v>
      </c>
      <c r="N1759" s="236" t="str">
        <f t="shared" si="248"/>
        <v>0</v>
      </c>
      <c r="O1759" s="16">
        <f>'RAW MONTHLY'!K1759</f>
        <v>0</v>
      </c>
      <c r="P1759" s="16" t="str">
        <f t="shared" si="249"/>
        <v>1</v>
      </c>
      <c r="Q1759" s="241">
        <f>'RAW MONTHLY'!L1759</f>
        <v>0</v>
      </c>
      <c r="R1759" s="37"/>
      <c r="S1759" s="242">
        <f t="shared" si="250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3"/>
        <v/>
      </c>
      <c r="D1760" s="5">
        <f>'RAW MONTHLY'!E1760</f>
        <v>0</v>
      </c>
      <c r="E1760" s="5" t="b">
        <f t="shared" si="251"/>
        <v>0</v>
      </c>
      <c r="F1760" s="37"/>
      <c r="G1760" s="37"/>
      <c r="H1760" s="17">
        <f t="shared" si="244"/>
        <v>0</v>
      </c>
      <c r="I1760" s="7">
        <f>'RAW MONTHLY'!H1760</f>
        <v>0</v>
      </c>
      <c r="J1760" s="8">
        <f>'RAW MONTHLY'!I1760</f>
        <v>0</v>
      </c>
      <c r="K1760" s="235">
        <f t="shared" si="245"/>
        <v>0</v>
      </c>
      <c r="L1760" s="16">
        <f t="shared" si="246"/>
        <v>0</v>
      </c>
      <c r="M1760" s="16">
        <f t="shared" si="247"/>
        <v>0</v>
      </c>
      <c r="N1760" s="236" t="str">
        <f t="shared" si="248"/>
        <v>0</v>
      </c>
      <c r="O1760" s="16">
        <f>'RAW MONTHLY'!K1760</f>
        <v>0</v>
      </c>
      <c r="P1760" s="16" t="str">
        <f t="shared" si="249"/>
        <v>1</v>
      </c>
      <c r="Q1760" s="241">
        <f>'RAW MONTHLY'!L1760</f>
        <v>0</v>
      </c>
      <c r="R1760" s="37"/>
      <c r="S1760" s="242">
        <f t="shared" si="250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3"/>
        <v/>
      </c>
      <c r="D1761" s="5">
        <f>'RAW MONTHLY'!E1761</f>
        <v>0</v>
      </c>
      <c r="E1761" s="5" t="b">
        <f t="shared" si="251"/>
        <v>0</v>
      </c>
      <c r="F1761" s="37"/>
      <c r="G1761" s="37"/>
      <c r="H1761" s="17">
        <f t="shared" si="244"/>
        <v>0</v>
      </c>
      <c r="I1761" s="7">
        <f>'RAW MONTHLY'!H1761</f>
        <v>0</v>
      </c>
      <c r="J1761" s="8">
        <f>'RAW MONTHLY'!I1761</f>
        <v>0</v>
      </c>
      <c r="K1761" s="235">
        <f t="shared" si="245"/>
        <v>0</v>
      </c>
      <c r="L1761" s="16">
        <f t="shared" si="246"/>
        <v>0</v>
      </c>
      <c r="M1761" s="16">
        <f t="shared" si="247"/>
        <v>0</v>
      </c>
      <c r="N1761" s="236" t="str">
        <f t="shared" si="248"/>
        <v>0</v>
      </c>
      <c r="O1761" s="16">
        <f>'RAW MONTHLY'!K1761</f>
        <v>0</v>
      </c>
      <c r="P1761" s="16" t="str">
        <f t="shared" si="249"/>
        <v>1</v>
      </c>
      <c r="Q1761" s="241">
        <f>'RAW MONTHLY'!L1761</f>
        <v>0</v>
      </c>
      <c r="R1761" s="37"/>
      <c r="S1761" s="242">
        <f t="shared" si="250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3"/>
        <v/>
      </c>
      <c r="D1762" s="5">
        <f>'RAW MONTHLY'!E1762</f>
        <v>0</v>
      </c>
      <c r="E1762" s="5" t="b">
        <f t="shared" si="251"/>
        <v>0</v>
      </c>
      <c r="F1762" s="37"/>
      <c r="G1762" s="37"/>
      <c r="H1762" s="17">
        <f t="shared" si="244"/>
        <v>0</v>
      </c>
      <c r="I1762" s="7">
        <f>'RAW MONTHLY'!H1762</f>
        <v>0</v>
      </c>
      <c r="J1762" s="8">
        <f>'RAW MONTHLY'!I1762</f>
        <v>0</v>
      </c>
      <c r="K1762" s="235">
        <f t="shared" si="245"/>
        <v>0</v>
      </c>
      <c r="L1762" s="16">
        <f t="shared" si="246"/>
        <v>0</v>
      </c>
      <c r="M1762" s="16">
        <f t="shared" si="247"/>
        <v>0</v>
      </c>
      <c r="N1762" s="236" t="str">
        <f t="shared" si="248"/>
        <v>0</v>
      </c>
      <c r="O1762" s="16">
        <f>'RAW MONTHLY'!K1762</f>
        <v>0</v>
      </c>
      <c r="P1762" s="16" t="str">
        <f t="shared" si="249"/>
        <v>1</v>
      </c>
      <c r="Q1762" s="241">
        <f>'RAW MONTHLY'!L1762</f>
        <v>0</v>
      </c>
      <c r="R1762" s="37"/>
      <c r="S1762" s="242">
        <f t="shared" si="250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3"/>
        <v/>
      </c>
      <c r="D1763" s="5">
        <f>'RAW MONTHLY'!E1763</f>
        <v>0</v>
      </c>
      <c r="E1763" s="5" t="b">
        <f t="shared" si="251"/>
        <v>0</v>
      </c>
      <c r="F1763" s="37"/>
      <c r="G1763" s="37"/>
      <c r="H1763" s="17">
        <f t="shared" si="244"/>
        <v>0</v>
      </c>
      <c r="I1763" s="7">
        <f>'RAW MONTHLY'!H1763</f>
        <v>0</v>
      </c>
      <c r="J1763" s="8">
        <f>'RAW MONTHLY'!I1763</f>
        <v>0</v>
      </c>
      <c r="K1763" s="235">
        <f t="shared" si="245"/>
        <v>0</v>
      </c>
      <c r="L1763" s="16">
        <f t="shared" si="246"/>
        <v>0</v>
      </c>
      <c r="M1763" s="16">
        <f t="shared" si="247"/>
        <v>0</v>
      </c>
      <c r="N1763" s="236" t="str">
        <f t="shared" si="248"/>
        <v>0</v>
      </c>
      <c r="O1763" s="16">
        <f>'RAW MONTHLY'!K1763</f>
        <v>0</v>
      </c>
      <c r="P1763" s="16" t="str">
        <f t="shared" si="249"/>
        <v>1</v>
      </c>
      <c r="Q1763" s="241">
        <f>'RAW MONTHLY'!L1763</f>
        <v>0</v>
      </c>
      <c r="R1763" s="37"/>
      <c r="S1763" s="242">
        <f t="shared" si="250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3"/>
        <v/>
      </c>
      <c r="D1764" s="5">
        <f>'RAW MONTHLY'!E1764</f>
        <v>0</v>
      </c>
      <c r="E1764" s="5" t="b">
        <f t="shared" si="251"/>
        <v>0</v>
      </c>
      <c r="F1764" s="37"/>
      <c r="G1764" s="37"/>
      <c r="H1764" s="17">
        <f t="shared" si="244"/>
        <v>0</v>
      </c>
      <c r="I1764" s="7">
        <f>'RAW MONTHLY'!H1764</f>
        <v>0</v>
      </c>
      <c r="J1764" s="8">
        <f>'RAW MONTHLY'!I1764</f>
        <v>0</v>
      </c>
      <c r="K1764" s="235">
        <f t="shared" si="245"/>
        <v>0</v>
      </c>
      <c r="L1764" s="16">
        <f t="shared" si="246"/>
        <v>0</v>
      </c>
      <c r="M1764" s="16">
        <f t="shared" si="247"/>
        <v>0</v>
      </c>
      <c r="N1764" s="236" t="str">
        <f t="shared" si="248"/>
        <v>0</v>
      </c>
      <c r="O1764" s="16">
        <f>'RAW MONTHLY'!K1764</f>
        <v>0</v>
      </c>
      <c r="P1764" s="16" t="str">
        <f t="shared" si="249"/>
        <v>1</v>
      </c>
      <c r="Q1764" s="241">
        <f>'RAW MONTHLY'!L1764</f>
        <v>0</v>
      </c>
      <c r="R1764" s="37"/>
      <c r="S1764" s="242">
        <f t="shared" si="250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3"/>
        <v/>
      </c>
      <c r="D1765" s="5">
        <f>'RAW MONTHLY'!E1765</f>
        <v>0</v>
      </c>
      <c r="E1765" s="5" t="b">
        <f t="shared" si="251"/>
        <v>0</v>
      </c>
      <c r="F1765" s="37"/>
      <c r="G1765" s="37"/>
      <c r="H1765" s="17">
        <f t="shared" si="244"/>
        <v>0</v>
      </c>
      <c r="I1765" s="7">
        <f>'RAW MONTHLY'!H1765</f>
        <v>0</v>
      </c>
      <c r="J1765" s="8">
        <f>'RAW MONTHLY'!I1765</f>
        <v>0</v>
      </c>
      <c r="K1765" s="235">
        <f t="shared" si="245"/>
        <v>0</v>
      </c>
      <c r="L1765" s="16">
        <f t="shared" si="246"/>
        <v>0</v>
      </c>
      <c r="M1765" s="16">
        <f t="shared" si="247"/>
        <v>0</v>
      </c>
      <c r="N1765" s="236" t="str">
        <f t="shared" si="248"/>
        <v>0</v>
      </c>
      <c r="O1765" s="16">
        <f>'RAW MONTHLY'!K1765</f>
        <v>0</v>
      </c>
      <c r="P1765" s="16" t="str">
        <f t="shared" si="249"/>
        <v>1</v>
      </c>
      <c r="Q1765" s="241">
        <f>'RAW MONTHLY'!L1765</f>
        <v>0</v>
      </c>
      <c r="R1765" s="37"/>
      <c r="S1765" s="242">
        <f t="shared" si="250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3"/>
        <v/>
      </c>
      <c r="D1766" s="5">
        <f>'RAW MONTHLY'!E1766</f>
        <v>0</v>
      </c>
      <c r="E1766" s="5" t="b">
        <f t="shared" si="251"/>
        <v>0</v>
      </c>
      <c r="F1766" s="37"/>
      <c r="G1766" s="37"/>
      <c r="H1766" s="17">
        <f t="shared" si="244"/>
        <v>0</v>
      </c>
      <c r="I1766" s="7">
        <f>'RAW MONTHLY'!H1766</f>
        <v>0</v>
      </c>
      <c r="J1766" s="8">
        <f>'RAW MONTHLY'!I1766</f>
        <v>0</v>
      </c>
      <c r="K1766" s="235">
        <f t="shared" si="245"/>
        <v>0</v>
      </c>
      <c r="L1766" s="16">
        <f t="shared" si="246"/>
        <v>0</v>
      </c>
      <c r="M1766" s="16">
        <f t="shared" si="247"/>
        <v>0</v>
      </c>
      <c r="N1766" s="236" t="str">
        <f t="shared" si="248"/>
        <v>0</v>
      </c>
      <c r="O1766" s="16">
        <f>'RAW MONTHLY'!K1766</f>
        <v>0</v>
      </c>
      <c r="P1766" s="16" t="str">
        <f t="shared" si="249"/>
        <v>1</v>
      </c>
      <c r="Q1766" s="241">
        <f>'RAW MONTHLY'!L1766</f>
        <v>0</v>
      </c>
      <c r="R1766" s="37"/>
      <c r="S1766" s="242">
        <f t="shared" si="250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3"/>
        <v/>
      </c>
      <c r="D1767" s="5">
        <f>'RAW MONTHLY'!E1767</f>
        <v>0</v>
      </c>
      <c r="E1767" s="5" t="b">
        <f t="shared" si="251"/>
        <v>0</v>
      </c>
      <c r="F1767" s="37"/>
      <c r="G1767" s="37"/>
      <c r="H1767" s="17">
        <f t="shared" si="244"/>
        <v>0</v>
      </c>
      <c r="I1767" s="7">
        <f>'RAW MONTHLY'!H1767</f>
        <v>0</v>
      </c>
      <c r="J1767" s="8">
        <f>'RAW MONTHLY'!I1767</f>
        <v>0</v>
      </c>
      <c r="K1767" s="235">
        <f t="shared" si="245"/>
        <v>0</v>
      </c>
      <c r="L1767" s="16">
        <f t="shared" si="246"/>
        <v>0</v>
      </c>
      <c r="M1767" s="16">
        <f t="shared" si="247"/>
        <v>0</v>
      </c>
      <c r="N1767" s="236" t="str">
        <f t="shared" si="248"/>
        <v>0</v>
      </c>
      <c r="O1767" s="16">
        <f>'RAW MONTHLY'!K1767</f>
        <v>0</v>
      </c>
      <c r="P1767" s="16" t="str">
        <f t="shared" si="249"/>
        <v>1</v>
      </c>
      <c r="Q1767" s="241">
        <f>'RAW MONTHLY'!L1767</f>
        <v>0</v>
      </c>
      <c r="R1767" s="37"/>
      <c r="S1767" s="242">
        <f t="shared" si="250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3"/>
        <v/>
      </c>
      <c r="D1768" s="5">
        <f>'RAW MONTHLY'!E1768</f>
        <v>0</v>
      </c>
      <c r="E1768" s="5" t="b">
        <f t="shared" si="251"/>
        <v>0</v>
      </c>
      <c r="F1768" s="37"/>
      <c r="G1768" s="37"/>
      <c r="H1768" s="17">
        <f t="shared" si="244"/>
        <v>0</v>
      </c>
      <c r="I1768" s="7">
        <f>'RAW MONTHLY'!H1768</f>
        <v>0</v>
      </c>
      <c r="J1768" s="8">
        <f>'RAW MONTHLY'!I1768</f>
        <v>0</v>
      </c>
      <c r="K1768" s="235">
        <f t="shared" si="245"/>
        <v>0</v>
      </c>
      <c r="L1768" s="16">
        <f t="shared" si="246"/>
        <v>0</v>
      </c>
      <c r="M1768" s="16">
        <f t="shared" si="247"/>
        <v>0</v>
      </c>
      <c r="N1768" s="236" t="str">
        <f t="shared" si="248"/>
        <v>0</v>
      </c>
      <c r="O1768" s="16">
        <f>'RAW MONTHLY'!K1768</f>
        <v>0</v>
      </c>
      <c r="P1768" s="16" t="str">
        <f t="shared" si="249"/>
        <v>1</v>
      </c>
      <c r="Q1768" s="241">
        <f>'RAW MONTHLY'!L1768</f>
        <v>0</v>
      </c>
      <c r="R1768" s="37"/>
      <c r="S1768" s="242">
        <f t="shared" si="250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3"/>
        <v/>
      </c>
      <c r="D1769" s="5">
        <f>'RAW MONTHLY'!E1769</f>
        <v>0</v>
      </c>
      <c r="E1769" s="5" t="b">
        <f t="shared" si="251"/>
        <v>0</v>
      </c>
      <c r="F1769" s="37"/>
      <c r="G1769" s="37"/>
      <c r="H1769" s="17">
        <f t="shared" si="244"/>
        <v>0</v>
      </c>
      <c r="I1769" s="7">
        <f>'RAW MONTHLY'!H1769</f>
        <v>0</v>
      </c>
      <c r="J1769" s="8">
        <f>'RAW MONTHLY'!I1769</f>
        <v>0</v>
      </c>
      <c r="K1769" s="235">
        <f t="shared" si="245"/>
        <v>0</v>
      </c>
      <c r="L1769" s="16">
        <f t="shared" si="246"/>
        <v>0</v>
      </c>
      <c r="M1769" s="16">
        <f t="shared" si="247"/>
        <v>0</v>
      </c>
      <c r="N1769" s="236" t="str">
        <f t="shared" si="248"/>
        <v>0</v>
      </c>
      <c r="O1769" s="16">
        <f>'RAW MONTHLY'!K1769</f>
        <v>0</v>
      </c>
      <c r="P1769" s="16" t="str">
        <f t="shared" si="249"/>
        <v>1</v>
      </c>
      <c r="Q1769" s="241">
        <f>'RAW MONTHLY'!L1769</f>
        <v>0</v>
      </c>
      <c r="R1769" s="37"/>
      <c r="S1769" s="242">
        <f t="shared" si="250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3"/>
        <v/>
      </c>
      <c r="D1770" s="5">
        <f>'RAW MONTHLY'!E1770</f>
        <v>0</v>
      </c>
      <c r="E1770" s="5" t="b">
        <f t="shared" si="251"/>
        <v>0</v>
      </c>
      <c r="F1770" s="37"/>
      <c r="G1770" s="37"/>
      <c r="H1770" s="17">
        <f t="shared" si="244"/>
        <v>0</v>
      </c>
      <c r="I1770" s="7">
        <f>'RAW MONTHLY'!H1770</f>
        <v>0</v>
      </c>
      <c r="J1770" s="8">
        <f>'RAW MONTHLY'!I1770</f>
        <v>0</v>
      </c>
      <c r="K1770" s="235">
        <f t="shared" si="245"/>
        <v>0</v>
      </c>
      <c r="L1770" s="16">
        <f t="shared" si="246"/>
        <v>0</v>
      </c>
      <c r="M1770" s="16">
        <f t="shared" si="247"/>
        <v>0</v>
      </c>
      <c r="N1770" s="236" t="str">
        <f t="shared" si="248"/>
        <v>0</v>
      </c>
      <c r="O1770" s="16">
        <f>'RAW MONTHLY'!K1770</f>
        <v>0</v>
      </c>
      <c r="P1770" s="16" t="str">
        <f t="shared" si="249"/>
        <v>1</v>
      </c>
      <c r="Q1770" s="241">
        <f>'RAW MONTHLY'!L1770</f>
        <v>0</v>
      </c>
      <c r="R1770" s="37"/>
      <c r="S1770" s="242">
        <f t="shared" si="250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3"/>
        <v/>
      </c>
      <c r="D1771" s="5">
        <f>'RAW MONTHLY'!E1771</f>
        <v>0</v>
      </c>
      <c r="E1771" s="5" t="b">
        <f t="shared" si="251"/>
        <v>0</v>
      </c>
      <c r="F1771" s="37"/>
      <c r="G1771" s="37"/>
      <c r="H1771" s="17">
        <f t="shared" si="244"/>
        <v>0</v>
      </c>
      <c r="I1771" s="7">
        <f>'RAW MONTHLY'!H1771</f>
        <v>0</v>
      </c>
      <c r="J1771" s="8">
        <f>'RAW MONTHLY'!I1771</f>
        <v>0</v>
      </c>
      <c r="K1771" s="235">
        <f t="shared" si="245"/>
        <v>0</v>
      </c>
      <c r="L1771" s="16">
        <f t="shared" si="246"/>
        <v>0</v>
      </c>
      <c r="M1771" s="16">
        <f t="shared" si="247"/>
        <v>0</v>
      </c>
      <c r="N1771" s="236" t="str">
        <f t="shared" si="248"/>
        <v>0</v>
      </c>
      <c r="O1771" s="16">
        <f>'RAW MONTHLY'!K1771</f>
        <v>0</v>
      </c>
      <c r="P1771" s="16" t="str">
        <f t="shared" si="249"/>
        <v>1</v>
      </c>
      <c r="Q1771" s="241">
        <f>'RAW MONTHLY'!L1771</f>
        <v>0</v>
      </c>
      <c r="R1771" s="37"/>
      <c r="S1771" s="242">
        <f t="shared" si="250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3"/>
        <v/>
      </c>
      <c r="D1772" s="5">
        <f>'RAW MONTHLY'!E1772</f>
        <v>0</v>
      </c>
      <c r="E1772" s="5" t="b">
        <f t="shared" si="251"/>
        <v>0</v>
      </c>
      <c r="F1772" s="37"/>
      <c r="G1772" s="37"/>
      <c r="H1772" s="17">
        <f t="shared" si="244"/>
        <v>0</v>
      </c>
      <c r="I1772" s="7">
        <f>'RAW MONTHLY'!H1772</f>
        <v>0</v>
      </c>
      <c r="J1772" s="8">
        <f>'RAW MONTHLY'!I1772</f>
        <v>0</v>
      </c>
      <c r="K1772" s="235">
        <f t="shared" si="245"/>
        <v>0</v>
      </c>
      <c r="L1772" s="16">
        <f t="shared" si="246"/>
        <v>0</v>
      </c>
      <c r="M1772" s="16">
        <f t="shared" si="247"/>
        <v>0</v>
      </c>
      <c r="N1772" s="236" t="str">
        <f t="shared" si="248"/>
        <v>0</v>
      </c>
      <c r="O1772" s="16">
        <f>'RAW MONTHLY'!K1772</f>
        <v>0</v>
      </c>
      <c r="P1772" s="16" t="str">
        <f t="shared" si="249"/>
        <v>1</v>
      </c>
      <c r="Q1772" s="241">
        <f>'RAW MONTHLY'!L1772</f>
        <v>0</v>
      </c>
      <c r="R1772" s="37"/>
      <c r="S1772" s="242">
        <f t="shared" si="250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3"/>
        <v/>
      </c>
      <c r="D1773" s="5">
        <f>'RAW MONTHLY'!E1773</f>
        <v>0</v>
      </c>
      <c r="E1773" s="5" t="b">
        <f t="shared" si="251"/>
        <v>0</v>
      </c>
      <c r="F1773" s="37"/>
      <c r="G1773" s="37"/>
      <c r="H1773" s="17">
        <f t="shared" si="244"/>
        <v>0</v>
      </c>
      <c r="I1773" s="7">
        <f>'RAW MONTHLY'!H1773</f>
        <v>0</v>
      </c>
      <c r="J1773" s="8">
        <f>'RAW MONTHLY'!I1773</f>
        <v>0</v>
      </c>
      <c r="K1773" s="235">
        <f t="shared" si="245"/>
        <v>0</v>
      </c>
      <c r="L1773" s="16">
        <f t="shared" si="246"/>
        <v>0</v>
      </c>
      <c r="M1773" s="16">
        <f t="shared" si="247"/>
        <v>0</v>
      </c>
      <c r="N1773" s="236" t="str">
        <f t="shared" si="248"/>
        <v>0</v>
      </c>
      <c r="O1773" s="16">
        <f>'RAW MONTHLY'!K1773</f>
        <v>0</v>
      </c>
      <c r="P1773" s="16" t="str">
        <f t="shared" si="249"/>
        <v>1</v>
      </c>
      <c r="Q1773" s="241">
        <f>'RAW MONTHLY'!L1773</f>
        <v>0</v>
      </c>
      <c r="R1773" s="37"/>
      <c r="S1773" s="242">
        <f t="shared" si="250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3"/>
        <v/>
      </c>
      <c r="D1774" s="5">
        <f>'RAW MONTHLY'!E1774</f>
        <v>0</v>
      </c>
      <c r="E1774" s="5" t="b">
        <f t="shared" si="251"/>
        <v>0</v>
      </c>
      <c r="F1774" s="37"/>
      <c r="G1774" s="37"/>
      <c r="H1774" s="17">
        <f t="shared" si="244"/>
        <v>0</v>
      </c>
      <c r="I1774" s="7">
        <f>'RAW MONTHLY'!H1774</f>
        <v>0</v>
      </c>
      <c r="J1774" s="8">
        <f>'RAW MONTHLY'!I1774</f>
        <v>0</v>
      </c>
      <c r="K1774" s="235">
        <f t="shared" si="245"/>
        <v>0</v>
      </c>
      <c r="L1774" s="16">
        <f t="shared" si="246"/>
        <v>0</v>
      </c>
      <c r="M1774" s="16">
        <f t="shared" si="247"/>
        <v>0</v>
      </c>
      <c r="N1774" s="236" t="str">
        <f t="shared" si="248"/>
        <v>0</v>
      </c>
      <c r="O1774" s="16">
        <f>'RAW MONTHLY'!K1774</f>
        <v>0</v>
      </c>
      <c r="P1774" s="16" t="str">
        <f t="shared" si="249"/>
        <v>1</v>
      </c>
      <c r="Q1774" s="241">
        <f>'RAW MONTHLY'!L1774</f>
        <v>0</v>
      </c>
      <c r="R1774" s="37"/>
      <c r="S1774" s="242">
        <f t="shared" si="250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3"/>
        <v/>
      </c>
      <c r="D1775" s="5">
        <f>'RAW MONTHLY'!E1775</f>
        <v>0</v>
      </c>
      <c r="E1775" s="5" t="b">
        <f t="shared" si="251"/>
        <v>0</v>
      </c>
      <c r="F1775" s="37"/>
      <c r="G1775" s="37"/>
      <c r="H1775" s="17">
        <f t="shared" si="244"/>
        <v>0</v>
      </c>
      <c r="I1775" s="7">
        <f>'RAW MONTHLY'!H1775</f>
        <v>0</v>
      </c>
      <c r="J1775" s="8">
        <f>'RAW MONTHLY'!I1775</f>
        <v>0</v>
      </c>
      <c r="K1775" s="235">
        <f t="shared" si="245"/>
        <v>0</v>
      </c>
      <c r="L1775" s="16">
        <f t="shared" si="246"/>
        <v>0</v>
      </c>
      <c r="M1775" s="16">
        <f t="shared" si="247"/>
        <v>0</v>
      </c>
      <c r="N1775" s="236" t="str">
        <f t="shared" si="248"/>
        <v>0</v>
      </c>
      <c r="O1775" s="16">
        <f>'RAW MONTHLY'!K1775</f>
        <v>0</v>
      </c>
      <c r="P1775" s="16" t="str">
        <f t="shared" si="249"/>
        <v>1</v>
      </c>
      <c r="Q1775" s="241">
        <f>'RAW MONTHLY'!L1775</f>
        <v>0</v>
      </c>
      <c r="R1775" s="37"/>
      <c r="S1775" s="242">
        <f t="shared" si="250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3"/>
        <v/>
      </c>
      <c r="D1776" s="5">
        <f>'RAW MONTHLY'!E1776</f>
        <v>0</v>
      </c>
      <c r="E1776" s="5" t="b">
        <f t="shared" si="251"/>
        <v>0</v>
      </c>
      <c r="F1776" s="37"/>
      <c r="G1776" s="37"/>
      <c r="H1776" s="17">
        <f t="shared" si="244"/>
        <v>0</v>
      </c>
      <c r="I1776" s="7">
        <f>'RAW MONTHLY'!H1776</f>
        <v>0</v>
      </c>
      <c r="J1776" s="8">
        <f>'RAW MONTHLY'!I1776</f>
        <v>0</v>
      </c>
      <c r="K1776" s="235">
        <f t="shared" si="245"/>
        <v>0</v>
      </c>
      <c r="L1776" s="16">
        <f t="shared" si="246"/>
        <v>0</v>
      </c>
      <c r="M1776" s="16">
        <f t="shared" si="247"/>
        <v>0</v>
      </c>
      <c r="N1776" s="236" t="str">
        <f t="shared" si="248"/>
        <v>0</v>
      </c>
      <c r="O1776" s="16">
        <f>'RAW MONTHLY'!K1776</f>
        <v>0</v>
      </c>
      <c r="P1776" s="16" t="str">
        <f t="shared" si="249"/>
        <v>1</v>
      </c>
      <c r="Q1776" s="241">
        <f>'RAW MONTHLY'!L1776</f>
        <v>0</v>
      </c>
      <c r="R1776" s="37"/>
      <c r="S1776" s="242">
        <f t="shared" si="250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3"/>
        <v/>
      </c>
      <c r="D1777" s="5">
        <f>'RAW MONTHLY'!E1777</f>
        <v>0</v>
      </c>
      <c r="E1777" s="5" t="b">
        <f t="shared" si="251"/>
        <v>0</v>
      </c>
      <c r="F1777" s="37"/>
      <c r="G1777" s="37"/>
      <c r="H1777" s="17">
        <f t="shared" si="244"/>
        <v>0</v>
      </c>
      <c r="I1777" s="7">
        <f>'RAW MONTHLY'!H1777</f>
        <v>0</v>
      </c>
      <c r="J1777" s="8">
        <f>'RAW MONTHLY'!I1777</f>
        <v>0</v>
      </c>
      <c r="K1777" s="235">
        <f t="shared" si="245"/>
        <v>0</v>
      </c>
      <c r="L1777" s="16">
        <f t="shared" si="246"/>
        <v>0</v>
      </c>
      <c r="M1777" s="16">
        <f t="shared" si="247"/>
        <v>0</v>
      </c>
      <c r="N1777" s="236" t="str">
        <f t="shared" si="248"/>
        <v>0</v>
      </c>
      <c r="O1777" s="16">
        <f>'RAW MONTHLY'!K1777</f>
        <v>0</v>
      </c>
      <c r="P1777" s="16" t="str">
        <f t="shared" si="249"/>
        <v>1</v>
      </c>
      <c r="Q1777" s="241">
        <f>'RAW MONTHLY'!L1777</f>
        <v>0</v>
      </c>
      <c r="R1777" s="37"/>
      <c r="S1777" s="242">
        <f t="shared" si="250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3"/>
        <v/>
      </c>
      <c r="D1778" s="5">
        <f>'RAW MONTHLY'!E1778</f>
        <v>0</v>
      </c>
      <c r="E1778" s="5" t="b">
        <f t="shared" si="251"/>
        <v>0</v>
      </c>
      <c r="F1778" s="37"/>
      <c r="G1778" s="37"/>
      <c r="H1778" s="17">
        <f t="shared" si="244"/>
        <v>0</v>
      </c>
      <c r="I1778" s="7">
        <f>'RAW MONTHLY'!H1778</f>
        <v>0</v>
      </c>
      <c r="J1778" s="8">
        <f>'RAW MONTHLY'!I1778</f>
        <v>0</v>
      </c>
      <c r="K1778" s="235">
        <f t="shared" si="245"/>
        <v>0</v>
      </c>
      <c r="L1778" s="16">
        <f t="shared" si="246"/>
        <v>0</v>
      </c>
      <c r="M1778" s="16">
        <f t="shared" si="247"/>
        <v>0</v>
      </c>
      <c r="N1778" s="236" t="str">
        <f t="shared" si="248"/>
        <v>0</v>
      </c>
      <c r="O1778" s="16">
        <f>'RAW MONTHLY'!K1778</f>
        <v>0</v>
      </c>
      <c r="P1778" s="16" t="str">
        <f t="shared" si="249"/>
        <v>1</v>
      </c>
      <c r="Q1778" s="241">
        <f>'RAW MONTHLY'!L1778</f>
        <v>0</v>
      </c>
      <c r="R1778" s="37"/>
      <c r="S1778" s="242">
        <f t="shared" si="250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3"/>
        <v/>
      </c>
      <c r="D1779" s="5">
        <f>'RAW MONTHLY'!E1779</f>
        <v>0</v>
      </c>
      <c r="E1779" s="5" t="b">
        <f t="shared" si="251"/>
        <v>0</v>
      </c>
      <c r="F1779" s="37"/>
      <c r="G1779" s="37"/>
      <c r="H1779" s="17">
        <f t="shared" si="244"/>
        <v>0</v>
      </c>
      <c r="I1779" s="7">
        <f>'RAW MONTHLY'!H1779</f>
        <v>0</v>
      </c>
      <c r="J1779" s="8">
        <f>'RAW MONTHLY'!I1779</f>
        <v>0</v>
      </c>
      <c r="K1779" s="235">
        <f t="shared" si="245"/>
        <v>0</v>
      </c>
      <c r="L1779" s="16">
        <f t="shared" si="246"/>
        <v>0</v>
      </c>
      <c r="M1779" s="16">
        <f t="shared" si="247"/>
        <v>0</v>
      </c>
      <c r="N1779" s="236" t="str">
        <f t="shared" si="248"/>
        <v>0</v>
      </c>
      <c r="O1779" s="16">
        <f>'RAW MONTHLY'!K1779</f>
        <v>0</v>
      </c>
      <c r="P1779" s="16" t="str">
        <f t="shared" si="249"/>
        <v>1</v>
      </c>
      <c r="Q1779" s="241">
        <f>'RAW MONTHLY'!L1779</f>
        <v>0</v>
      </c>
      <c r="R1779" s="37"/>
      <c r="S1779" s="242">
        <f t="shared" si="250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3"/>
        <v/>
      </c>
      <c r="D1780" s="5">
        <f>'RAW MONTHLY'!E1780</f>
        <v>0</v>
      </c>
      <c r="E1780" s="5" t="b">
        <f t="shared" si="251"/>
        <v>0</v>
      </c>
      <c r="F1780" s="37"/>
      <c r="G1780" s="37"/>
      <c r="H1780" s="17">
        <f t="shared" si="244"/>
        <v>0</v>
      </c>
      <c r="I1780" s="7">
        <f>'RAW MONTHLY'!H1780</f>
        <v>0</v>
      </c>
      <c r="J1780" s="8">
        <f>'RAW MONTHLY'!I1780</f>
        <v>0</v>
      </c>
      <c r="K1780" s="235">
        <f t="shared" si="245"/>
        <v>0</v>
      </c>
      <c r="L1780" s="16">
        <f t="shared" si="246"/>
        <v>0</v>
      </c>
      <c r="M1780" s="16">
        <f t="shared" si="247"/>
        <v>0</v>
      </c>
      <c r="N1780" s="236" t="str">
        <f t="shared" si="248"/>
        <v>0</v>
      </c>
      <c r="O1780" s="16">
        <f>'RAW MONTHLY'!K1780</f>
        <v>0</v>
      </c>
      <c r="P1780" s="16" t="str">
        <f t="shared" si="249"/>
        <v>1</v>
      </c>
      <c r="Q1780" s="241">
        <f>'RAW MONTHLY'!L1780</f>
        <v>0</v>
      </c>
      <c r="R1780" s="37"/>
      <c r="S1780" s="242">
        <f t="shared" si="250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3"/>
        <v/>
      </c>
      <c r="D1781" s="5">
        <f>'RAW MONTHLY'!E1781</f>
        <v>0</v>
      </c>
      <c r="E1781" s="5" t="b">
        <f t="shared" si="251"/>
        <v>0</v>
      </c>
      <c r="F1781" s="37"/>
      <c r="G1781" s="37"/>
      <c r="H1781" s="17">
        <f t="shared" si="244"/>
        <v>0</v>
      </c>
      <c r="I1781" s="7">
        <f>'RAW MONTHLY'!H1781</f>
        <v>0</v>
      </c>
      <c r="J1781" s="8">
        <f>'RAW MONTHLY'!I1781</f>
        <v>0</v>
      </c>
      <c r="K1781" s="235">
        <f t="shared" si="245"/>
        <v>0</v>
      </c>
      <c r="L1781" s="16">
        <f t="shared" si="246"/>
        <v>0</v>
      </c>
      <c r="M1781" s="16">
        <f t="shared" si="247"/>
        <v>0</v>
      </c>
      <c r="N1781" s="236" t="str">
        <f t="shared" si="248"/>
        <v>0</v>
      </c>
      <c r="O1781" s="16">
        <f>'RAW MONTHLY'!K1781</f>
        <v>0</v>
      </c>
      <c r="P1781" s="16" t="str">
        <f t="shared" si="249"/>
        <v>1</v>
      </c>
      <c r="Q1781" s="241">
        <f>'RAW MONTHLY'!L1781</f>
        <v>0</v>
      </c>
      <c r="R1781" s="37"/>
      <c r="S1781" s="242">
        <f t="shared" si="250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3"/>
        <v/>
      </c>
      <c r="D1782" s="5">
        <f>'RAW MONTHLY'!E1782</f>
        <v>0</v>
      </c>
      <c r="E1782" s="5" t="b">
        <f t="shared" si="251"/>
        <v>0</v>
      </c>
      <c r="F1782" s="37"/>
      <c r="G1782" s="37"/>
      <c r="H1782" s="17">
        <f t="shared" si="244"/>
        <v>0</v>
      </c>
      <c r="I1782" s="7">
        <f>'RAW MONTHLY'!H1782</f>
        <v>0</v>
      </c>
      <c r="J1782" s="8">
        <f>'RAW MONTHLY'!I1782</f>
        <v>0</v>
      </c>
      <c r="K1782" s="235">
        <f t="shared" si="245"/>
        <v>0</v>
      </c>
      <c r="L1782" s="16">
        <f t="shared" si="246"/>
        <v>0</v>
      </c>
      <c r="M1782" s="16">
        <f t="shared" si="247"/>
        <v>0</v>
      </c>
      <c r="N1782" s="236" t="str">
        <f t="shared" si="248"/>
        <v>0</v>
      </c>
      <c r="O1782" s="16">
        <f>'RAW MONTHLY'!K1782</f>
        <v>0</v>
      </c>
      <c r="P1782" s="16" t="str">
        <f t="shared" si="249"/>
        <v>1</v>
      </c>
      <c r="Q1782" s="241">
        <f>'RAW MONTHLY'!L1782</f>
        <v>0</v>
      </c>
      <c r="R1782" s="37"/>
      <c r="S1782" s="242">
        <f t="shared" si="250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3"/>
        <v/>
      </c>
      <c r="D1783" s="5">
        <f>'RAW MONTHLY'!E1783</f>
        <v>0</v>
      </c>
      <c r="E1783" s="5" t="b">
        <f t="shared" si="251"/>
        <v>0</v>
      </c>
      <c r="F1783" s="37"/>
      <c r="G1783" s="37"/>
      <c r="H1783" s="17">
        <f t="shared" si="244"/>
        <v>0</v>
      </c>
      <c r="I1783" s="7">
        <f>'RAW MONTHLY'!H1783</f>
        <v>0</v>
      </c>
      <c r="J1783" s="8">
        <f>'RAW MONTHLY'!I1783</f>
        <v>0</v>
      </c>
      <c r="K1783" s="235">
        <f t="shared" si="245"/>
        <v>0</v>
      </c>
      <c r="L1783" s="16">
        <f t="shared" si="246"/>
        <v>0</v>
      </c>
      <c r="M1783" s="16">
        <f t="shared" si="247"/>
        <v>0</v>
      </c>
      <c r="N1783" s="236" t="str">
        <f t="shared" si="248"/>
        <v>0</v>
      </c>
      <c r="O1783" s="16">
        <f>'RAW MONTHLY'!K1783</f>
        <v>0</v>
      </c>
      <c r="P1783" s="16" t="str">
        <f t="shared" si="249"/>
        <v>1</v>
      </c>
      <c r="Q1783" s="241">
        <f>'RAW MONTHLY'!L1783</f>
        <v>0</v>
      </c>
      <c r="R1783" s="37"/>
      <c r="S1783" s="242">
        <f t="shared" si="250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3"/>
        <v/>
      </c>
      <c r="D1784" s="5">
        <f>'RAW MONTHLY'!E1784</f>
        <v>0</v>
      </c>
      <c r="E1784" s="5" t="b">
        <f t="shared" si="251"/>
        <v>0</v>
      </c>
      <c r="F1784" s="37"/>
      <c r="G1784" s="37"/>
      <c r="H1784" s="17">
        <f t="shared" si="244"/>
        <v>0</v>
      </c>
      <c r="I1784" s="7">
        <f>'RAW MONTHLY'!H1784</f>
        <v>0</v>
      </c>
      <c r="J1784" s="8">
        <f>'RAW MONTHLY'!I1784</f>
        <v>0</v>
      </c>
      <c r="K1784" s="235">
        <f t="shared" si="245"/>
        <v>0</v>
      </c>
      <c r="L1784" s="16">
        <f t="shared" si="246"/>
        <v>0</v>
      </c>
      <c r="M1784" s="16">
        <f t="shared" si="247"/>
        <v>0</v>
      </c>
      <c r="N1784" s="236" t="str">
        <f t="shared" si="248"/>
        <v>0</v>
      </c>
      <c r="O1784" s="16">
        <f>'RAW MONTHLY'!K1784</f>
        <v>0</v>
      </c>
      <c r="P1784" s="16" t="str">
        <f t="shared" si="249"/>
        <v>1</v>
      </c>
      <c r="Q1784" s="241">
        <f>'RAW MONTHLY'!L1784</f>
        <v>0</v>
      </c>
      <c r="R1784" s="37"/>
      <c r="S1784" s="242">
        <f t="shared" si="250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3"/>
        <v/>
      </c>
      <c r="D1785" s="5">
        <f>'RAW MONTHLY'!E1785</f>
        <v>0</v>
      </c>
      <c r="E1785" s="5" t="b">
        <f t="shared" si="251"/>
        <v>0</v>
      </c>
      <c r="F1785" s="37"/>
      <c r="G1785" s="37"/>
      <c r="H1785" s="17">
        <f t="shared" si="244"/>
        <v>0</v>
      </c>
      <c r="I1785" s="7">
        <f>'RAW MONTHLY'!H1785</f>
        <v>0</v>
      </c>
      <c r="J1785" s="8">
        <f>'RAW MONTHLY'!I1785</f>
        <v>0</v>
      </c>
      <c r="K1785" s="235">
        <f t="shared" si="245"/>
        <v>0</v>
      </c>
      <c r="L1785" s="16">
        <f t="shared" si="246"/>
        <v>0</v>
      </c>
      <c r="M1785" s="16">
        <f t="shared" si="247"/>
        <v>0</v>
      </c>
      <c r="N1785" s="236" t="str">
        <f t="shared" si="248"/>
        <v>0</v>
      </c>
      <c r="O1785" s="16">
        <f>'RAW MONTHLY'!K1785</f>
        <v>0</v>
      </c>
      <c r="P1785" s="16" t="str">
        <f t="shared" si="249"/>
        <v>1</v>
      </c>
      <c r="Q1785" s="241">
        <f>'RAW MONTHLY'!L1785</f>
        <v>0</v>
      </c>
      <c r="R1785" s="37"/>
      <c r="S1785" s="242">
        <f t="shared" si="250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3"/>
        <v/>
      </c>
      <c r="D1786" s="5">
        <f>'RAW MONTHLY'!E1786</f>
        <v>0</v>
      </c>
      <c r="E1786" s="5" t="b">
        <f t="shared" si="251"/>
        <v>0</v>
      </c>
      <c r="F1786" s="37"/>
      <c r="G1786" s="37"/>
      <c r="H1786" s="17">
        <f t="shared" si="244"/>
        <v>0</v>
      </c>
      <c r="I1786" s="7">
        <f>'RAW MONTHLY'!H1786</f>
        <v>0</v>
      </c>
      <c r="J1786" s="8">
        <f>'RAW MONTHLY'!I1786</f>
        <v>0</v>
      </c>
      <c r="K1786" s="235">
        <f t="shared" si="245"/>
        <v>0</v>
      </c>
      <c r="L1786" s="16">
        <f t="shared" si="246"/>
        <v>0</v>
      </c>
      <c r="M1786" s="16">
        <f t="shared" si="247"/>
        <v>0</v>
      </c>
      <c r="N1786" s="236" t="str">
        <f t="shared" si="248"/>
        <v>0</v>
      </c>
      <c r="O1786" s="16">
        <f>'RAW MONTHLY'!K1786</f>
        <v>0</v>
      </c>
      <c r="P1786" s="16" t="str">
        <f t="shared" si="249"/>
        <v>1</v>
      </c>
      <c r="Q1786" s="241">
        <f>'RAW MONTHLY'!L1786</f>
        <v>0</v>
      </c>
      <c r="R1786" s="37"/>
      <c r="S1786" s="242">
        <f t="shared" si="250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3"/>
        <v/>
      </c>
      <c r="D1787" s="5">
        <f>'RAW MONTHLY'!E1787</f>
        <v>0</v>
      </c>
      <c r="E1787" s="5" t="b">
        <f t="shared" si="251"/>
        <v>0</v>
      </c>
      <c r="F1787" s="37"/>
      <c r="G1787" s="37"/>
      <c r="H1787" s="17">
        <f t="shared" si="244"/>
        <v>0</v>
      </c>
      <c r="I1787" s="7">
        <f>'RAW MONTHLY'!H1787</f>
        <v>0</v>
      </c>
      <c r="J1787" s="8">
        <f>'RAW MONTHLY'!I1787</f>
        <v>0</v>
      </c>
      <c r="K1787" s="235">
        <f t="shared" si="245"/>
        <v>0</v>
      </c>
      <c r="L1787" s="16">
        <f t="shared" si="246"/>
        <v>0</v>
      </c>
      <c r="M1787" s="16">
        <f t="shared" si="247"/>
        <v>0</v>
      </c>
      <c r="N1787" s="236" t="str">
        <f t="shared" si="248"/>
        <v>0</v>
      </c>
      <c r="O1787" s="16">
        <f>'RAW MONTHLY'!K1787</f>
        <v>0</v>
      </c>
      <c r="P1787" s="16" t="str">
        <f t="shared" si="249"/>
        <v>1</v>
      </c>
      <c r="Q1787" s="241">
        <f>'RAW MONTHLY'!L1787</f>
        <v>0</v>
      </c>
      <c r="R1787" s="37"/>
      <c r="S1787" s="242">
        <f t="shared" si="250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3"/>
        <v/>
      </c>
      <c r="D1788" s="5">
        <f>'RAW MONTHLY'!E1788</f>
        <v>0</v>
      </c>
      <c r="E1788" s="5" t="b">
        <f t="shared" si="251"/>
        <v>0</v>
      </c>
      <c r="F1788" s="37"/>
      <c r="G1788" s="37"/>
      <c r="H1788" s="17">
        <f t="shared" si="244"/>
        <v>0</v>
      </c>
      <c r="I1788" s="7">
        <f>'RAW MONTHLY'!H1788</f>
        <v>0</v>
      </c>
      <c r="J1788" s="8">
        <f>'RAW MONTHLY'!I1788</f>
        <v>0</v>
      </c>
      <c r="K1788" s="235">
        <f t="shared" si="245"/>
        <v>0</v>
      </c>
      <c r="L1788" s="16">
        <f t="shared" si="246"/>
        <v>0</v>
      </c>
      <c r="M1788" s="16">
        <f t="shared" si="247"/>
        <v>0</v>
      </c>
      <c r="N1788" s="236" t="str">
        <f t="shared" si="248"/>
        <v>0</v>
      </c>
      <c r="O1788" s="16">
        <f>'RAW MONTHLY'!K1788</f>
        <v>0</v>
      </c>
      <c r="P1788" s="16" t="str">
        <f t="shared" si="249"/>
        <v>1</v>
      </c>
      <c r="Q1788" s="241">
        <f>'RAW MONTHLY'!L1788</f>
        <v>0</v>
      </c>
      <c r="R1788" s="37"/>
      <c r="S1788" s="242">
        <f t="shared" si="250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3"/>
        <v/>
      </c>
      <c r="D1789" s="5">
        <f>'RAW MONTHLY'!E1789</f>
        <v>0</v>
      </c>
      <c r="E1789" s="5" t="b">
        <f t="shared" si="251"/>
        <v>0</v>
      </c>
      <c r="F1789" s="37"/>
      <c r="G1789" s="37"/>
      <c r="H1789" s="17">
        <f t="shared" si="244"/>
        <v>0</v>
      </c>
      <c r="I1789" s="7">
        <f>'RAW MONTHLY'!H1789</f>
        <v>0</v>
      </c>
      <c r="J1789" s="8">
        <f>'RAW MONTHLY'!I1789</f>
        <v>0</v>
      </c>
      <c r="K1789" s="235">
        <f t="shared" si="245"/>
        <v>0</v>
      </c>
      <c r="L1789" s="16">
        <f t="shared" si="246"/>
        <v>0</v>
      </c>
      <c r="M1789" s="16">
        <f t="shared" si="247"/>
        <v>0</v>
      </c>
      <c r="N1789" s="236" t="str">
        <f t="shared" si="248"/>
        <v>0</v>
      </c>
      <c r="O1789" s="16">
        <f>'RAW MONTHLY'!K1789</f>
        <v>0</v>
      </c>
      <c r="P1789" s="16" t="str">
        <f t="shared" si="249"/>
        <v>1</v>
      </c>
      <c r="Q1789" s="241">
        <f>'RAW MONTHLY'!L1789</f>
        <v>0</v>
      </c>
      <c r="R1789" s="37"/>
      <c r="S1789" s="242">
        <f t="shared" si="250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3"/>
        <v/>
      </c>
      <c r="D1790" s="5">
        <f>'RAW MONTHLY'!E1790</f>
        <v>0</v>
      </c>
      <c r="E1790" s="5" t="b">
        <f t="shared" si="251"/>
        <v>0</v>
      </c>
      <c r="F1790" s="37"/>
      <c r="G1790" s="37"/>
      <c r="H1790" s="17">
        <f t="shared" si="244"/>
        <v>0</v>
      </c>
      <c r="I1790" s="7">
        <f>'RAW MONTHLY'!H1790</f>
        <v>0</v>
      </c>
      <c r="J1790" s="8">
        <f>'RAW MONTHLY'!I1790</f>
        <v>0</v>
      </c>
      <c r="K1790" s="235">
        <f t="shared" si="245"/>
        <v>0</v>
      </c>
      <c r="L1790" s="16">
        <f t="shared" si="246"/>
        <v>0</v>
      </c>
      <c r="M1790" s="16">
        <f t="shared" si="247"/>
        <v>0</v>
      </c>
      <c r="N1790" s="236" t="str">
        <f t="shared" si="248"/>
        <v>0</v>
      </c>
      <c r="O1790" s="16">
        <f>'RAW MONTHLY'!K1790</f>
        <v>0</v>
      </c>
      <c r="P1790" s="16" t="str">
        <f t="shared" si="249"/>
        <v>1</v>
      </c>
      <c r="Q1790" s="241">
        <f>'RAW MONTHLY'!L1790</f>
        <v>0</v>
      </c>
      <c r="R1790" s="37"/>
      <c r="S1790" s="242">
        <f t="shared" si="250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3"/>
        <v/>
      </c>
      <c r="D1791" s="5">
        <f>'RAW MONTHLY'!E1791</f>
        <v>0</v>
      </c>
      <c r="E1791" s="5" t="b">
        <f t="shared" si="251"/>
        <v>0</v>
      </c>
      <c r="F1791" s="37"/>
      <c r="G1791" s="37"/>
      <c r="H1791" s="17">
        <f t="shared" si="244"/>
        <v>0</v>
      </c>
      <c r="I1791" s="7">
        <f>'RAW MONTHLY'!H1791</f>
        <v>0</v>
      </c>
      <c r="J1791" s="8">
        <f>'RAW MONTHLY'!I1791</f>
        <v>0</v>
      </c>
      <c r="K1791" s="235">
        <f t="shared" si="245"/>
        <v>0</v>
      </c>
      <c r="L1791" s="16">
        <f t="shared" si="246"/>
        <v>0</v>
      </c>
      <c r="M1791" s="16">
        <f t="shared" si="247"/>
        <v>0</v>
      </c>
      <c r="N1791" s="236" t="str">
        <f t="shared" si="248"/>
        <v>0</v>
      </c>
      <c r="O1791" s="16">
        <f>'RAW MONTHLY'!K1791</f>
        <v>0</v>
      </c>
      <c r="P1791" s="16" t="str">
        <f t="shared" si="249"/>
        <v>1</v>
      </c>
      <c r="Q1791" s="241">
        <f>'RAW MONTHLY'!L1791</f>
        <v>0</v>
      </c>
      <c r="R1791" s="37"/>
      <c r="S1791" s="242">
        <f t="shared" si="250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3"/>
        <v/>
      </c>
      <c r="D1792" s="5">
        <f>'RAW MONTHLY'!E1792</f>
        <v>0</v>
      </c>
      <c r="E1792" s="5" t="b">
        <f t="shared" si="251"/>
        <v>0</v>
      </c>
      <c r="F1792" s="37"/>
      <c r="G1792" s="37"/>
      <c r="H1792" s="17">
        <f t="shared" si="244"/>
        <v>0</v>
      </c>
      <c r="I1792" s="7">
        <f>'RAW MONTHLY'!H1792</f>
        <v>0</v>
      </c>
      <c r="J1792" s="8">
        <f>'RAW MONTHLY'!I1792</f>
        <v>0</v>
      </c>
      <c r="K1792" s="235">
        <f t="shared" si="245"/>
        <v>0</v>
      </c>
      <c r="L1792" s="16">
        <f t="shared" si="246"/>
        <v>0</v>
      </c>
      <c r="M1792" s="16">
        <f t="shared" si="247"/>
        <v>0</v>
      </c>
      <c r="N1792" s="236" t="str">
        <f t="shared" si="248"/>
        <v>0</v>
      </c>
      <c r="O1792" s="16">
        <f>'RAW MONTHLY'!K1792</f>
        <v>0</v>
      </c>
      <c r="P1792" s="16" t="str">
        <f t="shared" si="249"/>
        <v>1</v>
      </c>
      <c r="Q1792" s="241">
        <f>'RAW MONTHLY'!L1792</f>
        <v>0</v>
      </c>
      <c r="R1792" s="37"/>
      <c r="S1792" s="242">
        <f t="shared" si="250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3"/>
        <v/>
      </c>
      <c r="D1793" s="5">
        <f>'RAW MONTHLY'!E1793</f>
        <v>0</v>
      </c>
      <c r="E1793" s="5" t="b">
        <f t="shared" si="251"/>
        <v>0</v>
      </c>
      <c r="F1793" s="37"/>
      <c r="G1793" s="37"/>
      <c r="H1793" s="17">
        <f t="shared" si="244"/>
        <v>0</v>
      </c>
      <c r="I1793" s="7">
        <f>'RAW MONTHLY'!H1793</f>
        <v>0</v>
      </c>
      <c r="J1793" s="8">
        <f>'RAW MONTHLY'!I1793</f>
        <v>0</v>
      </c>
      <c r="K1793" s="235">
        <f t="shared" si="245"/>
        <v>0</v>
      </c>
      <c r="L1793" s="16">
        <f t="shared" si="246"/>
        <v>0</v>
      </c>
      <c r="M1793" s="16">
        <f t="shared" si="247"/>
        <v>0</v>
      </c>
      <c r="N1793" s="236" t="str">
        <f t="shared" si="248"/>
        <v>0</v>
      </c>
      <c r="O1793" s="16">
        <f>'RAW MONTHLY'!K1793</f>
        <v>0</v>
      </c>
      <c r="P1793" s="16" t="str">
        <f t="shared" si="249"/>
        <v>1</v>
      </c>
      <c r="Q1793" s="241">
        <f>'RAW MONTHLY'!L1793</f>
        <v>0</v>
      </c>
      <c r="R1793" s="37"/>
      <c r="S1793" s="242">
        <f t="shared" si="250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3"/>
        <v/>
      </c>
      <c r="D1794" s="5">
        <f>'RAW MONTHLY'!E1794</f>
        <v>0</v>
      </c>
      <c r="E1794" s="5" t="b">
        <f t="shared" si="251"/>
        <v>0</v>
      </c>
      <c r="F1794" s="37"/>
      <c r="G1794" s="37"/>
      <c r="H1794" s="17">
        <f t="shared" si="244"/>
        <v>0</v>
      </c>
      <c r="I1794" s="7">
        <f>'RAW MONTHLY'!H1794</f>
        <v>0</v>
      </c>
      <c r="J1794" s="8">
        <f>'RAW MONTHLY'!I1794</f>
        <v>0</v>
      </c>
      <c r="K1794" s="235">
        <f t="shared" si="245"/>
        <v>0</v>
      </c>
      <c r="L1794" s="16">
        <f t="shared" si="246"/>
        <v>0</v>
      </c>
      <c r="M1794" s="16">
        <f t="shared" si="247"/>
        <v>0</v>
      </c>
      <c r="N1794" s="236" t="str">
        <f t="shared" si="248"/>
        <v>0</v>
      </c>
      <c r="O1794" s="16">
        <f>'RAW MONTHLY'!K1794</f>
        <v>0</v>
      </c>
      <c r="P1794" s="16" t="str">
        <f t="shared" si="249"/>
        <v>1</v>
      </c>
      <c r="Q1794" s="241">
        <f>'RAW MONTHLY'!L1794</f>
        <v>0</v>
      </c>
      <c r="R1794" s="37"/>
      <c r="S1794" s="242">
        <f t="shared" si="250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3"/>
        <v/>
      </c>
      <c r="D1795" s="5">
        <f>'RAW MONTHLY'!E1795</f>
        <v>0</v>
      </c>
      <c r="E1795" s="5" t="b">
        <f t="shared" si="251"/>
        <v>0</v>
      </c>
      <c r="F1795" s="37"/>
      <c r="G1795" s="37"/>
      <c r="H1795" s="17">
        <f t="shared" si="244"/>
        <v>0</v>
      </c>
      <c r="I1795" s="7">
        <f>'RAW MONTHLY'!H1795</f>
        <v>0</v>
      </c>
      <c r="J1795" s="8">
        <f>'RAW MONTHLY'!I1795</f>
        <v>0</v>
      </c>
      <c r="K1795" s="235">
        <f t="shared" si="245"/>
        <v>0</v>
      </c>
      <c r="L1795" s="16">
        <f t="shared" si="246"/>
        <v>0</v>
      </c>
      <c r="M1795" s="16">
        <f t="shared" si="247"/>
        <v>0</v>
      </c>
      <c r="N1795" s="236" t="str">
        <f t="shared" si="248"/>
        <v>0</v>
      </c>
      <c r="O1795" s="16">
        <f>'RAW MONTHLY'!K1795</f>
        <v>0</v>
      </c>
      <c r="P1795" s="16" t="str">
        <f t="shared" si="249"/>
        <v>1</v>
      </c>
      <c r="Q1795" s="241">
        <f>'RAW MONTHLY'!L1795</f>
        <v>0</v>
      </c>
      <c r="R1795" s="37"/>
      <c r="S1795" s="242">
        <f t="shared" si="250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3"/>
        <v/>
      </c>
      <c r="D1796" s="5">
        <f>'RAW MONTHLY'!E1796</f>
        <v>0</v>
      </c>
      <c r="E1796" s="5" t="b">
        <f t="shared" si="251"/>
        <v>0</v>
      </c>
      <c r="F1796" s="37"/>
      <c r="G1796" s="37"/>
      <c r="H1796" s="17">
        <f t="shared" si="244"/>
        <v>0</v>
      </c>
      <c r="I1796" s="7">
        <f>'RAW MONTHLY'!H1796</f>
        <v>0</v>
      </c>
      <c r="J1796" s="8">
        <f>'RAW MONTHLY'!I1796</f>
        <v>0</v>
      </c>
      <c r="K1796" s="235">
        <f t="shared" si="245"/>
        <v>0</v>
      </c>
      <c r="L1796" s="16">
        <f t="shared" si="246"/>
        <v>0</v>
      </c>
      <c r="M1796" s="16">
        <f t="shared" si="247"/>
        <v>0</v>
      </c>
      <c r="N1796" s="236" t="str">
        <f t="shared" si="248"/>
        <v>0</v>
      </c>
      <c r="O1796" s="16">
        <f>'RAW MONTHLY'!K1796</f>
        <v>0</v>
      </c>
      <c r="P1796" s="16" t="str">
        <f t="shared" si="249"/>
        <v>1</v>
      </c>
      <c r="Q1796" s="241">
        <f>'RAW MONTHLY'!L1796</f>
        <v>0</v>
      </c>
      <c r="R1796" s="37"/>
      <c r="S1796" s="242">
        <f t="shared" si="250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3"/>
        <v/>
      </c>
      <c r="D1797" s="5">
        <f>'RAW MONTHLY'!E1797</f>
        <v>0</v>
      </c>
      <c r="E1797" s="5" t="b">
        <f t="shared" si="251"/>
        <v>0</v>
      </c>
      <c r="F1797" s="37"/>
      <c r="G1797" s="37"/>
      <c r="H1797" s="17">
        <f t="shared" si="244"/>
        <v>0</v>
      </c>
      <c r="I1797" s="7">
        <f>'RAW MONTHLY'!H1797</f>
        <v>0</v>
      </c>
      <c r="J1797" s="8">
        <f>'RAW MONTHLY'!I1797</f>
        <v>0</v>
      </c>
      <c r="K1797" s="235">
        <f t="shared" si="245"/>
        <v>0</v>
      </c>
      <c r="L1797" s="16">
        <f t="shared" si="246"/>
        <v>0</v>
      </c>
      <c r="M1797" s="16">
        <f t="shared" si="247"/>
        <v>0</v>
      </c>
      <c r="N1797" s="236" t="str">
        <f t="shared" si="248"/>
        <v>0</v>
      </c>
      <c r="O1797" s="16">
        <f>'RAW MONTHLY'!K1797</f>
        <v>0</v>
      </c>
      <c r="P1797" s="16" t="str">
        <f t="shared" si="249"/>
        <v>1</v>
      </c>
      <c r="Q1797" s="241">
        <f>'RAW MONTHLY'!L1797</f>
        <v>0</v>
      </c>
      <c r="R1797" s="37"/>
      <c r="S1797" s="242">
        <f t="shared" si="250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2">IF(H1798&gt;=0.0001,"1","")</f>
        <v/>
      </c>
      <c r="D1798" s="5">
        <f>'RAW MONTHLY'!E1798</f>
        <v>0</v>
      </c>
      <c r="E1798" s="5" t="b">
        <f t="shared" si="251"/>
        <v>0</v>
      </c>
      <c r="F1798" s="37"/>
      <c r="G1798" s="37"/>
      <c r="H1798" s="17">
        <f t="shared" ref="H1798:H1861" si="253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4">J1798</f>
        <v>0</v>
      </c>
      <c r="L1798" s="16">
        <f t="shared" ref="L1798:L1861" si="255">TEXT(J1798-I1798,"h:mm")*24</f>
        <v>0</v>
      </c>
      <c r="M1798" s="16">
        <f t="shared" ref="M1798:M1861" si="256">N1798*1</f>
        <v>0</v>
      </c>
      <c r="N1798" s="236" t="str">
        <f t="shared" ref="N1798:N1861" si="257">SUBSTITUTE(O1798,"MW","")</f>
        <v>0</v>
      </c>
      <c r="O1798" s="16">
        <f>'RAW MONTHLY'!K1798</f>
        <v>0</v>
      </c>
      <c r="P1798" s="16" t="str">
        <f t="shared" ref="P1798:P1861" si="258">IF(K1798&gt;=0.99,"0","1")</f>
        <v>1</v>
      </c>
      <c r="Q1798" s="241">
        <f>'RAW MONTHLY'!L1798</f>
        <v>0</v>
      </c>
      <c r="R1798" s="37"/>
      <c r="S1798" s="242">
        <f t="shared" ref="S1798:S1861" si="259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2"/>
        <v/>
      </c>
      <c r="D1799" s="5">
        <f>'RAW MONTHLY'!E1799</f>
        <v>0</v>
      </c>
      <c r="E1799" s="5" t="b">
        <f t="shared" ref="E1799:E1862" si="260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E/F","EDC",IF(D1799="TCN/L/S","L/S"))))))))))))))))))))))</f>
        <v>0</v>
      </c>
      <c r="F1799" s="37"/>
      <c r="G1799" s="37"/>
      <c r="H1799" s="17">
        <f t="shared" si="253"/>
        <v>0</v>
      </c>
      <c r="I1799" s="7">
        <f>'RAW MONTHLY'!H1799</f>
        <v>0</v>
      </c>
      <c r="J1799" s="8">
        <f>'RAW MONTHLY'!I1799</f>
        <v>0</v>
      </c>
      <c r="K1799" s="235">
        <f t="shared" si="254"/>
        <v>0</v>
      </c>
      <c r="L1799" s="16">
        <f t="shared" si="255"/>
        <v>0</v>
      </c>
      <c r="M1799" s="16">
        <f t="shared" si="256"/>
        <v>0</v>
      </c>
      <c r="N1799" s="236" t="str">
        <f t="shared" si="257"/>
        <v>0</v>
      </c>
      <c r="O1799" s="16">
        <f>'RAW MONTHLY'!K1799</f>
        <v>0</v>
      </c>
      <c r="P1799" s="16" t="str">
        <f t="shared" si="258"/>
        <v>1</v>
      </c>
      <c r="Q1799" s="241">
        <f>'RAW MONTHLY'!L1799</f>
        <v>0</v>
      </c>
      <c r="R1799" s="37"/>
      <c r="S1799" s="242">
        <f t="shared" si="259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2"/>
        <v/>
      </c>
      <c r="D1800" s="5">
        <f>'RAW MONTHLY'!E1800</f>
        <v>0</v>
      </c>
      <c r="E1800" s="5" t="b">
        <f t="shared" si="260"/>
        <v>0</v>
      </c>
      <c r="F1800" s="37"/>
      <c r="G1800" s="37"/>
      <c r="H1800" s="17">
        <f t="shared" si="253"/>
        <v>0</v>
      </c>
      <c r="I1800" s="7">
        <f>'RAW MONTHLY'!H1800</f>
        <v>0</v>
      </c>
      <c r="J1800" s="8">
        <f>'RAW MONTHLY'!I1800</f>
        <v>0</v>
      </c>
      <c r="K1800" s="235">
        <f t="shared" si="254"/>
        <v>0</v>
      </c>
      <c r="L1800" s="16">
        <f t="shared" si="255"/>
        <v>0</v>
      </c>
      <c r="M1800" s="16">
        <f t="shared" si="256"/>
        <v>0</v>
      </c>
      <c r="N1800" s="236" t="str">
        <f t="shared" si="257"/>
        <v>0</v>
      </c>
      <c r="O1800" s="16">
        <f>'RAW MONTHLY'!K1800</f>
        <v>0</v>
      </c>
      <c r="P1800" s="16" t="str">
        <f t="shared" si="258"/>
        <v>1</v>
      </c>
      <c r="Q1800" s="241">
        <f>'RAW MONTHLY'!L1800</f>
        <v>0</v>
      </c>
      <c r="R1800" s="37"/>
      <c r="S1800" s="242">
        <f t="shared" si="259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2"/>
        <v/>
      </c>
      <c r="D1801" s="5">
        <f>'RAW MONTHLY'!E1801</f>
        <v>0</v>
      </c>
      <c r="E1801" s="5" t="b">
        <f t="shared" si="260"/>
        <v>0</v>
      </c>
      <c r="F1801" s="37"/>
      <c r="G1801" s="37"/>
      <c r="H1801" s="17">
        <f t="shared" si="253"/>
        <v>0</v>
      </c>
      <c r="I1801" s="7">
        <f>'RAW MONTHLY'!H1801</f>
        <v>0</v>
      </c>
      <c r="J1801" s="8">
        <f>'RAW MONTHLY'!I1801</f>
        <v>0</v>
      </c>
      <c r="K1801" s="235">
        <f t="shared" si="254"/>
        <v>0</v>
      </c>
      <c r="L1801" s="16">
        <f t="shared" si="255"/>
        <v>0</v>
      </c>
      <c r="M1801" s="16">
        <f t="shared" si="256"/>
        <v>0</v>
      </c>
      <c r="N1801" s="236" t="str">
        <f t="shared" si="257"/>
        <v>0</v>
      </c>
      <c r="O1801" s="16">
        <f>'RAW MONTHLY'!K1801</f>
        <v>0</v>
      </c>
      <c r="P1801" s="16" t="str">
        <f t="shared" si="258"/>
        <v>1</v>
      </c>
      <c r="Q1801" s="241">
        <f>'RAW MONTHLY'!L1801</f>
        <v>0</v>
      </c>
      <c r="R1801" s="37"/>
      <c r="S1801" s="242">
        <f t="shared" si="259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2"/>
        <v/>
      </c>
      <c r="D1802" s="5">
        <f>'RAW MONTHLY'!E1802</f>
        <v>0</v>
      </c>
      <c r="E1802" s="5" t="b">
        <f t="shared" si="260"/>
        <v>0</v>
      </c>
      <c r="F1802" s="37"/>
      <c r="G1802" s="37"/>
      <c r="H1802" s="17">
        <f t="shared" si="253"/>
        <v>0</v>
      </c>
      <c r="I1802" s="7">
        <f>'RAW MONTHLY'!H1802</f>
        <v>0</v>
      </c>
      <c r="J1802" s="8">
        <f>'RAW MONTHLY'!I1802</f>
        <v>0</v>
      </c>
      <c r="K1802" s="235">
        <f t="shared" si="254"/>
        <v>0</v>
      </c>
      <c r="L1802" s="16">
        <f t="shared" si="255"/>
        <v>0</v>
      </c>
      <c r="M1802" s="16">
        <f t="shared" si="256"/>
        <v>0</v>
      </c>
      <c r="N1802" s="236" t="str">
        <f t="shared" si="257"/>
        <v>0</v>
      </c>
      <c r="O1802" s="16">
        <f>'RAW MONTHLY'!K1802</f>
        <v>0</v>
      </c>
      <c r="P1802" s="16" t="str">
        <f t="shared" si="258"/>
        <v>1</v>
      </c>
      <c r="Q1802" s="241">
        <f>'RAW MONTHLY'!L1802</f>
        <v>0</v>
      </c>
      <c r="R1802" s="37"/>
      <c r="S1802" s="242">
        <f t="shared" si="259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2"/>
        <v/>
      </c>
      <c r="D1803" s="5">
        <f>'RAW MONTHLY'!E1803</f>
        <v>0</v>
      </c>
      <c r="E1803" s="5" t="b">
        <f t="shared" si="260"/>
        <v>0</v>
      </c>
      <c r="F1803" s="37"/>
      <c r="G1803" s="37"/>
      <c r="H1803" s="17">
        <f t="shared" si="253"/>
        <v>0</v>
      </c>
      <c r="I1803" s="7">
        <f>'RAW MONTHLY'!H1803</f>
        <v>0</v>
      </c>
      <c r="J1803" s="8">
        <f>'RAW MONTHLY'!I1803</f>
        <v>0</v>
      </c>
      <c r="K1803" s="235">
        <f t="shared" si="254"/>
        <v>0</v>
      </c>
      <c r="L1803" s="16">
        <f t="shared" si="255"/>
        <v>0</v>
      </c>
      <c r="M1803" s="16">
        <f t="shared" si="256"/>
        <v>0</v>
      </c>
      <c r="N1803" s="236" t="str">
        <f t="shared" si="257"/>
        <v>0</v>
      </c>
      <c r="O1803" s="16">
        <f>'RAW MONTHLY'!K1803</f>
        <v>0</v>
      </c>
      <c r="P1803" s="16" t="str">
        <f t="shared" si="258"/>
        <v>1</v>
      </c>
      <c r="Q1803" s="241">
        <f>'RAW MONTHLY'!L1803</f>
        <v>0</v>
      </c>
      <c r="R1803" s="37"/>
      <c r="S1803" s="242">
        <f t="shared" si="259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2"/>
        <v/>
      </c>
      <c r="D1804" s="5">
        <f>'RAW MONTHLY'!E1804</f>
        <v>0</v>
      </c>
      <c r="E1804" s="5" t="b">
        <f t="shared" si="260"/>
        <v>0</v>
      </c>
      <c r="F1804" s="37"/>
      <c r="G1804" s="37"/>
      <c r="H1804" s="17">
        <f t="shared" si="253"/>
        <v>0</v>
      </c>
      <c r="I1804" s="7">
        <f>'RAW MONTHLY'!H1804</f>
        <v>0</v>
      </c>
      <c r="J1804" s="8">
        <f>'RAW MONTHLY'!I1804</f>
        <v>0</v>
      </c>
      <c r="K1804" s="235">
        <f t="shared" si="254"/>
        <v>0</v>
      </c>
      <c r="L1804" s="16">
        <f t="shared" si="255"/>
        <v>0</v>
      </c>
      <c r="M1804" s="16">
        <f t="shared" si="256"/>
        <v>0</v>
      </c>
      <c r="N1804" s="236" t="str">
        <f t="shared" si="257"/>
        <v>0</v>
      </c>
      <c r="O1804" s="16">
        <f>'RAW MONTHLY'!K1804</f>
        <v>0</v>
      </c>
      <c r="P1804" s="16" t="str">
        <f t="shared" si="258"/>
        <v>1</v>
      </c>
      <c r="Q1804" s="241">
        <f>'RAW MONTHLY'!L1804</f>
        <v>0</v>
      </c>
      <c r="R1804" s="37"/>
      <c r="S1804" s="242">
        <f t="shared" si="259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2"/>
        <v/>
      </c>
      <c r="D1805" s="5">
        <f>'RAW MONTHLY'!E1805</f>
        <v>0</v>
      </c>
      <c r="E1805" s="5" t="b">
        <f t="shared" si="260"/>
        <v>0</v>
      </c>
      <c r="F1805" s="37"/>
      <c r="G1805" s="37"/>
      <c r="H1805" s="17">
        <f t="shared" si="253"/>
        <v>0</v>
      </c>
      <c r="I1805" s="7">
        <f>'RAW MONTHLY'!H1805</f>
        <v>0</v>
      </c>
      <c r="J1805" s="8">
        <f>'RAW MONTHLY'!I1805</f>
        <v>0</v>
      </c>
      <c r="K1805" s="235">
        <f t="shared" si="254"/>
        <v>0</v>
      </c>
      <c r="L1805" s="16">
        <f t="shared" si="255"/>
        <v>0</v>
      </c>
      <c r="M1805" s="16">
        <f t="shared" si="256"/>
        <v>0</v>
      </c>
      <c r="N1805" s="236" t="str">
        <f t="shared" si="257"/>
        <v>0</v>
      </c>
      <c r="O1805" s="16">
        <f>'RAW MONTHLY'!K1805</f>
        <v>0</v>
      </c>
      <c r="P1805" s="16" t="str">
        <f t="shared" si="258"/>
        <v>1</v>
      </c>
      <c r="Q1805" s="241">
        <f>'RAW MONTHLY'!L1805</f>
        <v>0</v>
      </c>
      <c r="R1805" s="37"/>
      <c r="S1805" s="242">
        <f t="shared" si="259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2"/>
        <v/>
      </c>
      <c r="D1806" s="5">
        <f>'RAW MONTHLY'!E1806</f>
        <v>0</v>
      </c>
      <c r="E1806" s="5" t="b">
        <f t="shared" si="260"/>
        <v>0</v>
      </c>
      <c r="F1806" s="37"/>
      <c r="G1806" s="37"/>
      <c r="H1806" s="17">
        <f t="shared" si="253"/>
        <v>0</v>
      </c>
      <c r="I1806" s="7">
        <f>'RAW MONTHLY'!H1806</f>
        <v>0</v>
      </c>
      <c r="J1806" s="8">
        <f>'RAW MONTHLY'!I1806</f>
        <v>0</v>
      </c>
      <c r="K1806" s="235">
        <f t="shared" si="254"/>
        <v>0</v>
      </c>
      <c r="L1806" s="16">
        <f t="shared" si="255"/>
        <v>0</v>
      </c>
      <c r="M1806" s="16">
        <f t="shared" si="256"/>
        <v>0</v>
      </c>
      <c r="N1806" s="236" t="str">
        <f t="shared" si="257"/>
        <v>0</v>
      </c>
      <c r="O1806" s="16">
        <f>'RAW MONTHLY'!K1806</f>
        <v>0</v>
      </c>
      <c r="P1806" s="16" t="str">
        <f t="shared" si="258"/>
        <v>1</v>
      </c>
      <c r="Q1806" s="241">
        <f>'RAW MONTHLY'!L1806</f>
        <v>0</v>
      </c>
      <c r="R1806" s="37"/>
      <c r="S1806" s="242">
        <f t="shared" si="259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2"/>
        <v/>
      </c>
      <c r="D1807" s="5">
        <f>'RAW MONTHLY'!E1807</f>
        <v>0</v>
      </c>
      <c r="E1807" s="5" t="b">
        <f t="shared" si="260"/>
        <v>0</v>
      </c>
      <c r="F1807" s="37"/>
      <c r="G1807" s="37"/>
      <c r="H1807" s="17">
        <f t="shared" si="253"/>
        <v>0</v>
      </c>
      <c r="I1807" s="7">
        <f>'RAW MONTHLY'!H1807</f>
        <v>0</v>
      </c>
      <c r="J1807" s="8">
        <f>'RAW MONTHLY'!I1807</f>
        <v>0</v>
      </c>
      <c r="K1807" s="235">
        <f t="shared" si="254"/>
        <v>0</v>
      </c>
      <c r="L1807" s="16">
        <f t="shared" si="255"/>
        <v>0</v>
      </c>
      <c r="M1807" s="16">
        <f t="shared" si="256"/>
        <v>0</v>
      </c>
      <c r="N1807" s="236" t="str">
        <f t="shared" si="257"/>
        <v>0</v>
      </c>
      <c r="O1807" s="16">
        <f>'RAW MONTHLY'!K1807</f>
        <v>0</v>
      </c>
      <c r="P1807" s="16" t="str">
        <f t="shared" si="258"/>
        <v>1</v>
      </c>
      <c r="Q1807" s="241">
        <f>'RAW MONTHLY'!L1807</f>
        <v>0</v>
      </c>
      <c r="R1807" s="37"/>
      <c r="S1807" s="242">
        <f t="shared" si="259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2"/>
        <v/>
      </c>
      <c r="D1808" s="5">
        <f>'RAW MONTHLY'!E1808</f>
        <v>0</v>
      </c>
      <c r="E1808" s="5" t="b">
        <f t="shared" si="260"/>
        <v>0</v>
      </c>
      <c r="F1808" s="37"/>
      <c r="G1808" s="37"/>
      <c r="H1808" s="17">
        <f t="shared" si="253"/>
        <v>0</v>
      </c>
      <c r="I1808" s="7">
        <f>'RAW MONTHLY'!H1808</f>
        <v>0</v>
      </c>
      <c r="J1808" s="8">
        <f>'RAW MONTHLY'!I1808</f>
        <v>0</v>
      </c>
      <c r="K1808" s="235">
        <f t="shared" si="254"/>
        <v>0</v>
      </c>
      <c r="L1808" s="16">
        <f t="shared" si="255"/>
        <v>0</v>
      </c>
      <c r="M1808" s="16">
        <f t="shared" si="256"/>
        <v>0</v>
      </c>
      <c r="N1808" s="236" t="str">
        <f t="shared" si="257"/>
        <v>0</v>
      </c>
      <c r="O1808" s="16">
        <f>'RAW MONTHLY'!K1808</f>
        <v>0</v>
      </c>
      <c r="P1808" s="16" t="str">
        <f t="shared" si="258"/>
        <v>1</v>
      </c>
      <c r="Q1808" s="241">
        <f>'RAW MONTHLY'!L1808</f>
        <v>0</v>
      </c>
      <c r="R1808" s="37"/>
      <c r="S1808" s="242">
        <f t="shared" si="259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2"/>
        <v/>
      </c>
      <c r="D1809" s="5">
        <f>'RAW MONTHLY'!E1809</f>
        <v>0</v>
      </c>
      <c r="E1809" s="5" t="b">
        <f t="shared" si="260"/>
        <v>0</v>
      </c>
      <c r="F1809" s="37"/>
      <c r="G1809" s="37"/>
      <c r="H1809" s="17">
        <f t="shared" si="253"/>
        <v>0</v>
      </c>
      <c r="I1809" s="7">
        <f>'RAW MONTHLY'!H1809</f>
        <v>0</v>
      </c>
      <c r="J1809" s="8">
        <f>'RAW MONTHLY'!I1809</f>
        <v>0</v>
      </c>
      <c r="K1809" s="235">
        <f t="shared" si="254"/>
        <v>0</v>
      </c>
      <c r="L1809" s="16">
        <f t="shared" si="255"/>
        <v>0</v>
      </c>
      <c r="M1809" s="16">
        <f t="shared" si="256"/>
        <v>0</v>
      </c>
      <c r="N1809" s="236" t="str">
        <f t="shared" si="257"/>
        <v>0</v>
      </c>
      <c r="O1809" s="16">
        <f>'RAW MONTHLY'!K1809</f>
        <v>0</v>
      </c>
      <c r="P1809" s="16" t="str">
        <f t="shared" si="258"/>
        <v>1</v>
      </c>
      <c r="Q1809" s="241">
        <f>'RAW MONTHLY'!L1809</f>
        <v>0</v>
      </c>
      <c r="R1809" s="37"/>
      <c r="S1809" s="242">
        <f t="shared" si="259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2"/>
        <v/>
      </c>
      <c r="D1810" s="5">
        <f>'RAW MONTHLY'!E1810</f>
        <v>0</v>
      </c>
      <c r="E1810" s="5" t="b">
        <f t="shared" si="260"/>
        <v>0</v>
      </c>
      <c r="F1810" s="37"/>
      <c r="G1810" s="37"/>
      <c r="H1810" s="17">
        <f t="shared" si="253"/>
        <v>0</v>
      </c>
      <c r="I1810" s="7">
        <f>'RAW MONTHLY'!H1810</f>
        <v>0</v>
      </c>
      <c r="J1810" s="8">
        <f>'RAW MONTHLY'!I1810</f>
        <v>0</v>
      </c>
      <c r="K1810" s="235">
        <f t="shared" si="254"/>
        <v>0</v>
      </c>
      <c r="L1810" s="16">
        <f t="shared" si="255"/>
        <v>0</v>
      </c>
      <c r="M1810" s="16">
        <f t="shared" si="256"/>
        <v>0</v>
      </c>
      <c r="N1810" s="236" t="str">
        <f t="shared" si="257"/>
        <v>0</v>
      </c>
      <c r="O1810" s="16">
        <f>'RAW MONTHLY'!K1810</f>
        <v>0</v>
      </c>
      <c r="P1810" s="16" t="str">
        <f t="shared" si="258"/>
        <v>1</v>
      </c>
      <c r="Q1810" s="241">
        <f>'RAW MONTHLY'!L1810</f>
        <v>0</v>
      </c>
      <c r="R1810" s="37"/>
      <c r="S1810" s="242">
        <f t="shared" si="259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2"/>
        <v/>
      </c>
      <c r="D1811" s="5">
        <f>'RAW MONTHLY'!E1811</f>
        <v>0</v>
      </c>
      <c r="E1811" s="5" t="b">
        <f t="shared" si="260"/>
        <v>0</v>
      </c>
      <c r="F1811" s="37"/>
      <c r="G1811" s="37"/>
      <c r="H1811" s="17">
        <f t="shared" si="253"/>
        <v>0</v>
      </c>
      <c r="I1811" s="7">
        <f>'RAW MONTHLY'!H1811</f>
        <v>0</v>
      </c>
      <c r="J1811" s="8">
        <f>'RAW MONTHLY'!I1811</f>
        <v>0</v>
      </c>
      <c r="K1811" s="235">
        <f t="shared" si="254"/>
        <v>0</v>
      </c>
      <c r="L1811" s="16">
        <f t="shared" si="255"/>
        <v>0</v>
      </c>
      <c r="M1811" s="16">
        <f t="shared" si="256"/>
        <v>0</v>
      </c>
      <c r="N1811" s="236" t="str">
        <f t="shared" si="257"/>
        <v>0</v>
      </c>
      <c r="O1811" s="16">
        <f>'RAW MONTHLY'!K1811</f>
        <v>0</v>
      </c>
      <c r="P1811" s="16" t="str">
        <f t="shared" si="258"/>
        <v>1</v>
      </c>
      <c r="Q1811" s="241">
        <f>'RAW MONTHLY'!L1811</f>
        <v>0</v>
      </c>
      <c r="R1811" s="37"/>
      <c r="S1811" s="242">
        <f t="shared" si="259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2"/>
        <v/>
      </c>
      <c r="D1812" s="5">
        <f>'RAW MONTHLY'!E1812</f>
        <v>0</v>
      </c>
      <c r="E1812" s="5" t="b">
        <f t="shared" si="260"/>
        <v>0</v>
      </c>
      <c r="F1812" s="37"/>
      <c r="G1812" s="37"/>
      <c r="H1812" s="17">
        <f t="shared" si="253"/>
        <v>0</v>
      </c>
      <c r="I1812" s="7">
        <f>'RAW MONTHLY'!H1812</f>
        <v>0</v>
      </c>
      <c r="J1812" s="8">
        <f>'RAW MONTHLY'!I1812</f>
        <v>0</v>
      </c>
      <c r="K1812" s="235">
        <f t="shared" si="254"/>
        <v>0</v>
      </c>
      <c r="L1812" s="16">
        <f t="shared" si="255"/>
        <v>0</v>
      </c>
      <c r="M1812" s="16">
        <f t="shared" si="256"/>
        <v>0</v>
      </c>
      <c r="N1812" s="236" t="str">
        <f t="shared" si="257"/>
        <v>0</v>
      </c>
      <c r="O1812" s="16">
        <f>'RAW MONTHLY'!K1812</f>
        <v>0</v>
      </c>
      <c r="P1812" s="16" t="str">
        <f t="shared" si="258"/>
        <v>1</v>
      </c>
      <c r="Q1812" s="241">
        <f>'RAW MONTHLY'!L1812</f>
        <v>0</v>
      </c>
      <c r="R1812" s="37"/>
      <c r="S1812" s="242">
        <f t="shared" si="259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2"/>
        <v/>
      </c>
      <c r="D1813" s="5">
        <f>'RAW MONTHLY'!E1813</f>
        <v>0</v>
      </c>
      <c r="E1813" s="5" t="b">
        <f t="shared" si="260"/>
        <v>0</v>
      </c>
      <c r="F1813" s="37"/>
      <c r="G1813" s="37"/>
      <c r="H1813" s="17">
        <f t="shared" si="253"/>
        <v>0</v>
      </c>
      <c r="I1813" s="7">
        <f>'RAW MONTHLY'!H1813</f>
        <v>0</v>
      </c>
      <c r="J1813" s="8">
        <f>'RAW MONTHLY'!I1813</f>
        <v>0</v>
      </c>
      <c r="K1813" s="235">
        <f t="shared" si="254"/>
        <v>0</v>
      </c>
      <c r="L1813" s="16">
        <f t="shared" si="255"/>
        <v>0</v>
      </c>
      <c r="M1813" s="16">
        <f t="shared" si="256"/>
        <v>0</v>
      </c>
      <c r="N1813" s="236" t="str">
        <f t="shared" si="257"/>
        <v>0</v>
      </c>
      <c r="O1813" s="16">
        <f>'RAW MONTHLY'!K1813</f>
        <v>0</v>
      </c>
      <c r="P1813" s="16" t="str">
        <f t="shared" si="258"/>
        <v>1</v>
      </c>
      <c r="Q1813" s="241">
        <f>'RAW MONTHLY'!L1813</f>
        <v>0</v>
      </c>
      <c r="R1813" s="37"/>
      <c r="S1813" s="242">
        <f t="shared" si="259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2"/>
        <v/>
      </c>
      <c r="D1814" s="5">
        <f>'RAW MONTHLY'!E1814</f>
        <v>0</v>
      </c>
      <c r="E1814" s="5" t="b">
        <f t="shared" si="260"/>
        <v>0</v>
      </c>
      <c r="F1814" s="37"/>
      <c r="G1814" s="37"/>
      <c r="H1814" s="17">
        <f t="shared" si="253"/>
        <v>0</v>
      </c>
      <c r="I1814" s="7">
        <f>'RAW MONTHLY'!H1814</f>
        <v>0</v>
      </c>
      <c r="J1814" s="8">
        <f>'RAW MONTHLY'!I1814</f>
        <v>0</v>
      </c>
      <c r="K1814" s="235">
        <f t="shared" si="254"/>
        <v>0</v>
      </c>
      <c r="L1814" s="16">
        <f t="shared" si="255"/>
        <v>0</v>
      </c>
      <c r="M1814" s="16">
        <f t="shared" si="256"/>
        <v>0</v>
      </c>
      <c r="N1814" s="236" t="str">
        <f t="shared" si="257"/>
        <v>0</v>
      </c>
      <c r="O1814" s="16">
        <f>'RAW MONTHLY'!K1814</f>
        <v>0</v>
      </c>
      <c r="P1814" s="16" t="str">
        <f t="shared" si="258"/>
        <v>1</v>
      </c>
      <c r="Q1814" s="241">
        <f>'RAW MONTHLY'!L1814</f>
        <v>0</v>
      </c>
      <c r="R1814" s="37"/>
      <c r="S1814" s="242">
        <f t="shared" si="259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2"/>
        <v/>
      </c>
      <c r="D1815" s="5">
        <f>'RAW MONTHLY'!E1815</f>
        <v>0</v>
      </c>
      <c r="E1815" s="5" t="b">
        <f t="shared" si="260"/>
        <v>0</v>
      </c>
      <c r="F1815" s="37"/>
      <c r="G1815" s="37"/>
      <c r="H1815" s="17">
        <f t="shared" si="253"/>
        <v>0</v>
      </c>
      <c r="I1815" s="7">
        <f>'RAW MONTHLY'!H1815</f>
        <v>0</v>
      </c>
      <c r="J1815" s="8">
        <f>'RAW MONTHLY'!I1815</f>
        <v>0</v>
      </c>
      <c r="K1815" s="235">
        <f t="shared" si="254"/>
        <v>0</v>
      </c>
      <c r="L1815" s="16">
        <f t="shared" si="255"/>
        <v>0</v>
      </c>
      <c r="M1815" s="16">
        <f t="shared" si="256"/>
        <v>0</v>
      </c>
      <c r="N1815" s="236" t="str">
        <f t="shared" si="257"/>
        <v>0</v>
      </c>
      <c r="O1815" s="16">
        <f>'RAW MONTHLY'!K1815</f>
        <v>0</v>
      </c>
      <c r="P1815" s="16" t="str">
        <f t="shared" si="258"/>
        <v>1</v>
      </c>
      <c r="Q1815" s="241">
        <f>'RAW MONTHLY'!L1815</f>
        <v>0</v>
      </c>
      <c r="R1815" s="37"/>
      <c r="S1815" s="242">
        <f t="shared" si="259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2"/>
        <v/>
      </c>
      <c r="D1816" s="5">
        <f>'RAW MONTHLY'!E1816</f>
        <v>0</v>
      </c>
      <c r="E1816" s="5" t="b">
        <f t="shared" si="260"/>
        <v>0</v>
      </c>
      <c r="F1816" s="37"/>
      <c r="G1816" s="37"/>
      <c r="H1816" s="17">
        <f t="shared" si="253"/>
        <v>0</v>
      </c>
      <c r="I1816" s="7">
        <f>'RAW MONTHLY'!H1816</f>
        <v>0</v>
      </c>
      <c r="J1816" s="8">
        <f>'RAW MONTHLY'!I1816</f>
        <v>0</v>
      </c>
      <c r="K1816" s="235">
        <f t="shared" si="254"/>
        <v>0</v>
      </c>
      <c r="L1816" s="16">
        <f t="shared" si="255"/>
        <v>0</v>
      </c>
      <c r="M1816" s="16">
        <f t="shared" si="256"/>
        <v>0</v>
      </c>
      <c r="N1816" s="236" t="str">
        <f t="shared" si="257"/>
        <v>0</v>
      </c>
      <c r="O1816" s="16">
        <f>'RAW MONTHLY'!K1816</f>
        <v>0</v>
      </c>
      <c r="P1816" s="16" t="str">
        <f t="shared" si="258"/>
        <v>1</v>
      </c>
      <c r="Q1816" s="241">
        <f>'RAW MONTHLY'!L1816</f>
        <v>0</v>
      </c>
      <c r="R1816" s="37"/>
      <c r="S1816" s="242">
        <f t="shared" si="259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2"/>
        <v/>
      </c>
      <c r="D1817" s="5">
        <f>'RAW MONTHLY'!E1817</f>
        <v>0</v>
      </c>
      <c r="E1817" s="5" t="b">
        <f t="shared" si="260"/>
        <v>0</v>
      </c>
      <c r="F1817" s="37"/>
      <c r="G1817" s="37"/>
      <c r="H1817" s="17">
        <f t="shared" si="253"/>
        <v>0</v>
      </c>
      <c r="I1817" s="7">
        <f>'RAW MONTHLY'!H1817</f>
        <v>0</v>
      </c>
      <c r="J1817" s="8">
        <f>'RAW MONTHLY'!I1817</f>
        <v>0</v>
      </c>
      <c r="K1817" s="235">
        <f t="shared" si="254"/>
        <v>0</v>
      </c>
      <c r="L1817" s="16">
        <f t="shared" si="255"/>
        <v>0</v>
      </c>
      <c r="M1817" s="16">
        <f t="shared" si="256"/>
        <v>0</v>
      </c>
      <c r="N1817" s="236" t="str">
        <f t="shared" si="257"/>
        <v>0</v>
      </c>
      <c r="O1817" s="16">
        <f>'RAW MONTHLY'!K1817</f>
        <v>0</v>
      </c>
      <c r="P1817" s="16" t="str">
        <f t="shared" si="258"/>
        <v>1</v>
      </c>
      <c r="Q1817" s="241">
        <f>'RAW MONTHLY'!L1817</f>
        <v>0</v>
      </c>
      <c r="R1817" s="37"/>
      <c r="S1817" s="242">
        <f t="shared" si="259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2"/>
        <v/>
      </c>
      <c r="D1818" s="5">
        <f>'RAW MONTHLY'!E1818</f>
        <v>0</v>
      </c>
      <c r="E1818" s="5" t="b">
        <f t="shared" si="260"/>
        <v>0</v>
      </c>
      <c r="F1818" s="37"/>
      <c r="G1818" s="37"/>
      <c r="H1818" s="17">
        <f t="shared" si="253"/>
        <v>0</v>
      </c>
      <c r="I1818" s="7">
        <f>'RAW MONTHLY'!H1818</f>
        <v>0</v>
      </c>
      <c r="J1818" s="8">
        <f>'RAW MONTHLY'!I1818</f>
        <v>0</v>
      </c>
      <c r="K1818" s="235">
        <f t="shared" si="254"/>
        <v>0</v>
      </c>
      <c r="L1818" s="16">
        <f t="shared" si="255"/>
        <v>0</v>
      </c>
      <c r="M1818" s="16">
        <f t="shared" si="256"/>
        <v>0</v>
      </c>
      <c r="N1818" s="236" t="str">
        <f t="shared" si="257"/>
        <v>0</v>
      </c>
      <c r="O1818" s="16">
        <f>'RAW MONTHLY'!K1818</f>
        <v>0</v>
      </c>
      <c r="P1818" s="16" t="str">
        <f t="shared" si="258"/>
        <v>1</v>
      </c>
      <c r="Q1818" s="241">
        <f>'RAW MONTHLY'!L1818</f>
        <v>0</v>
      </c>
      <c r="R1818" s="37"/>
      <c r="S1818" s="242">
        <f t="shared" si="259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2"/>
        <v/>
      </c>
      <c r="D1819" s="5">
        <f>'RAW MONTHLY'!E1819</f>
        <v>0</v>
      </c>
      <c r="E1819" s="5" t="b">
        <f t="shared" si="260"/>
        <v>0</v>
      </c>
      <c r="F1819" s="37"/>
      <c r="G1819" s="37"/>
      <c r="H1819" s="17">
        <f t="shared" si="253"/>
        <v>0</v>
      </c>
      <c r="I1819" s="7">
        <f>'RAW MONTHLY'!H1819</f>
        <v>0</v>
      </c>
      <c r="J1819" s="8">
        <f>'RAW MONTHLY'!I1819</f>
        <v>0</v>
      </c>
      <c r="K1819" s="235">
        <f t="shared" si="254"/>
        <v>0</v>
      </c>
      <c r="L1819" s="16">
        <f t="shared" si="255"/>
        <v>0</v>
      </c>
      <c r="M1819" s="16">
        <f t="shared" si="256"/>
        <v>0</v>
      </c>
      <c r="N1819" s="236" t="str">
        <f t="shared" si="257"/>
        <v>0</v>
      </c>
      <c r="O1819" s="16">
        <f>'RAW MONTHLY'!K1819</f>
        <v>0</v>
      </c>
      <c r="P1819" s="16" t="str">
        <f t="shared" si="258"/>
        <v>1</v>
      </c>
      <c r="Q1819" s="241">
        <f>'RAW MONTHLY'!L1819</f>
        <v>0</v>
      </c>
      <c r="R1819" s="37"/>
      <c r="S1819" s="242">
        <f t="shared" si="259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2"/>
        <v/>
      </c>
      <c r="D1820" s="5">
        <f>'RAW MONTHLY'!E1820</f>
        <v>0</v>
      </c>
      <c r="E1820" s="5" t="b">
        <f t="shared" si="260"/>
        <v>0</v>
      </c>
      <c r="F1820" s="37"/>
      <c r="G1820" s="37"/>
      <c r="H1820" s="17">
        <f t="shared" si="253"/>
        <v>0</v>
      </c>
      <c r="I1820" s="7">
        <f>'RAW MONTHLY'!H1820</f>
        <v>0</v>
      </c>
      <c r="J1820" s="8">
        <f>'RAW MONTHLY'!I1820</f>
        <v>0</v>
      </c>
      <c r="K1820" s="235">
        <f t="shared" si="254"/>
        <v>0</v>
      </c>
      <c r="L1820" s="16">
        <f t="shared" si="255"/>
        <v>0</v>
      </c>
      <c r="M1820" s="16">
        <f t="shared" si="256"/>
        <v>0</v>
      </c>
      <c r="N1820" s="236" t="str">
        <f t="shared" si="257"/>
        <v>0</v>
      </c>
      <c r="O1820" s="16">
        <f>'RAW MONTHLY'!K1820</f>
        <v>0</v>
      </c>
      <c r="P1820" s="16" t="str">
        <f t="shared" si="258"/>
        <v>1</v>
      </c>
      <c r="Q1820" s="241">
        <f>'RAW MONTHLY'!L1820</f>
        <v>0</v>
      </c>
      <c r="R1820" s="37"/>
      <c r="S1820" s="242">
        <f t="shared" si="259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2"/>
        <v/>
      </c>
      <c r="D1821" s="5">
        <f>'RAW MONTHLY'!E1821</f>
        <v>0</v>
      </c>
      <c r="E1821" s="5" t="b">
        <f t="shared" si="260"/>
        <v>0</v>
      </c>
      <c r="F1821" s="37"/>
      <c r="G1821" s="37"/>
      <c r="H1821" s="17">
        <f t="shared" si="253"/>
        <v>0</v>
      </c>
      <c r="I1821" s="7">
        <f>'RAW MONTHLY'!H1821</f>
        <v>0</v>
      </c>
      <c r="J1821" s="8">
        <f>'RAW MONTHLY'!I1821</f>
        <v>0</v>
      </c>
      <c r="K1821" s="235">
        <f t="shared" si="254"/>
        <v>0</v>
      </c>
      <c r="L1821" s="16">
        <f t="shared" si="255"/>
        <v>0</v>
      </c>
      <c r="M1821" s="16">
        <f t="shared" si="256"/>
        <v>0</v>
      </c>
      <c r="N1821" s="236" t="str">
        <f t="shared" si="257"/>
        <v>0</v>
      </c>
      <c r="O1821" s="16">
        <f>'RAW MONTHLY'!K1821</f>
        <v>0</v>
      </c>
      <c r="P1821" s="16" t="str">
        <f t="shared" si="258"/>
        <v>1</v>
      </c>
      <c r="Q1821" s="241">
        <f>'RAW MONTHLY'!L1821</f>
        <v>0</v>
      </c>
      <c r="R1821" s="37"/>
      <c r="S1821" s="242">
        <f t="shared" si="259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2"/>
        <v/>
      </c>
      <c r="D1822" s="5">
        <f>'RAW MONTHLY'!E1822</f>
        <v>0</v>
      </c>
      <c r="E1822" s="5" t="b">
        <f t="shared" si="260"/>
        <v>0</v>
      </c>
      <c r="F1822" s="37"/>
      <c r="G1822" s="37"/>
      <c r="H1822" s="17">
        <f t="shared" si="253"/>
        <v>0</v>
      </c>
      <c r="I1822" s="7">
        <f>'RAW MONTHLY'!H1822</f>
        <v>0</v>
      </c>
      <c r="J1822" s="8">
        <f>'RAW MONTHLY'!I1822</f>
        <v>0</v>
      </c>
      <c r="K1822" s="235">
        <f t="shared" si="254"/>
        <v>0</v>
      </c>
      <c r="L1822" s="16">
        <f t="shared" si="255"/>
        <v>0</v>
      </c>
      <c r="M1822" s="16">
        <f t="shared" si="256"/>
        <v>0</v>
      </c>
      <c r="N1822" s="236" t="str">
        <f t="shared" si="257"/>
        <v>0</v>
      </c>
      <c r="O1822" s="16">
        <f>'RAW MONTHLY'!K1822</f>
        <v>0</v>
      </c>
      <c r="P1822" s="16" t="str">
        <f t="shared" si="258"/>
        <v>1</v>
      </c>
      <c r="Q1822" s="241">
        <f>'RAW MONTHLY'!L1822</f>
        <v>0</v>
      </c>
      <c r="R1822" s="37"/>
      <c r="S1822" s="242">
        <f t="shared" si="259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2"/>
        <v/>
      </c>
      <c r="D1823" s="5">
        <f>'RAW MONTHLY'!E1823</f>
        <v>0</v>
      </c>
      <c r="E1823" s="5" t="b">
        <f t="shared" si="260"/>
        <v>0</v>
      </c>
      <c r="F1823" s="37"/>
      <c r="G1823" s="37"/>
      <c r="H1823" s="17">
        <f t="shared" si="253"/>
        <v>0</v>
      </c>
      <c r="I1823" s="7">
        <f>'RAW MONTHLY'!H1823</f>
        <v>0</v>
      </c>
      <c r="J1823" s="8">
        <f>'RAW MONTHLY'!I1823</f>
        <v>0</v>
      </c>
      <c r="K1823" s="235">
        <f t="shared" si="254"/>
        <v>0</v>
      </c>
      <c r="L1823" s="16">
        <f t="shared" si="255"/>
        <v>0</v>
      </c>
      <c r="M1823" s="16">
        <f t="shared" si="256"/>
        <v>0</v>
      </c>
      <c r="N1823" s="236" t="str">
        <f t="shared" si="257"/>
        <v>0</v>
      </c>
      <c r="O1823" s="16">
        <f>'RAW MONTHLY'!K1823</f>
        <v>0</v>
      </c>
      <c r="P1823" s="16" t="str">
        <f t="shared" si="258"/>
        <v>1</v>
      </c>
      <c r="Q1823" s="241">
        <f>'RAW MONTHLY'!L1823</f>
        <v>0</v>
      </c>
      <c r="R1823" s="37"/>
      <c r="S1823" s="242">
        <f t="shared" si="259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2"/>
        <v/>
      </c>
      <c r="D1824" s="5">
        <f>'RAW MONTHLY'!E1824</f>
        <v>0</v>
      </c>
      <c r="E1824" s="5" t="b">
        <f t="shared" si="260"/>
        <v>0</v>
      </c>
      <c r="F1824" s="37"/>
      <c r="G1824" s="37"/>
      <c r="H1824" s="17">
        <f t="shared" si="253"/>
        <v>0</v>
      </c>
      <c r="I1824" s="7">
        <f>'RAW MONTHLY'!H1824</f>
        <v>0</v>
      </c>
      <c r="J1824" s="8">
        <f>'RAW MONTHLY'!I1824</f>
        <v>0</v>
      </c>
      <c r="K1824" s="235">
        <f t="shared" si="254"/>
        <v>0</v>
      </c>
      <c r="L1824" s="16">
        <f t="shared" si="255"/>
        <v>0</v>
      </c>
      <c r="M1824" s="16">
        <f t="shared" si="256"/>
        <v>0</v>
      </c>
      <c r="N1824" s="236" t="str">
        <f t="shared" si="257"/>
        <v>0</v>
      </c>
      <c r="O1824" s="16">
        <f>'RAW MONTHLY'!K1824</f>
        <v>0</v>
      </c>
      <c r="P1824" s="16" t="str">
        <f t="shared" si="258"/>
        <v>1</v>
      </c>
      <c r="Q1824" s="241">
        <f>'RAW MONTHLY'!L1824</f>
        <v>0</v>
      </c>
      <c r="R1824" s="37"/>
      <c r="S1824" s="242">
        <f t="shared" si="259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2"/>
        <v/>
      </c>
      <c r="D1825" s="5">
        <f>'RAW MONTHLY'!E1825</f>
        <v>0</v>
      </c>
      <c r="E1825" s="5" t="b">
        <f t="shared" si="260"/>
        <v>0</v>
      </c>
      <c r="F1825" s="37"/>
      <c r="G1825" s="37"/>
      <c r="H1825" s="17">
        <f t="shared" si="253"/>
        <v>0</v>
      </c>
      <c r="I1825" s="7">
        <f>'RAW MONTHLY'!H1825</f>
        <v>0</v>
      </c>
      <c r="J1825" s="8">
        <f>'RAW MONTHLY'!I1825</f>
        <v>0</v>
      </c>
      <c r="K1825" s="235">
        <f t="shared" si="254"/>
        <v>0</v>
      </c>
      <c r="L1825" s="16">
        <f t="shared" si="255"/>
        <v>0</v>
      </c>
      <c r="M1825" s="16">
        <f t="shared" si="256"/>
        <v>0</v>
      </c>
      <c r="N1825" s="236" t="str">
        <f t="shared" si="257"/>
        <v>0</v>
      </c>
      <c r="O1825" s="16">
        <f>'RAW MONTHLY'!K1825</f>
        <v>0</v>
      </c>
      <c r="P1825" s="16" t="str">
        <f t="shared" si="258"/>
        <v>1</v>
      </c>
      <c r="Q1825" s="241">
        <f>'RAW MONTHLY'!L1825</f>
        <v>0</v>
      </c>
      <c r="R1825" s="37"/>
      <c r="S1825" s="242">
        <f t="shared" si="259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2"/>
        <v/>
      </c>
      <c r="D1826" s="5">
        <f>'RAW MONTHLY'!E1826</f>
        <v>0</v>
      </c>
      <c r="E1826" s="5" t="b">
        <f t="shared" si="260"/>
        <v>0</v>
      </c>
      <c r="F1826" s="37"/>
      <c r="G1826" s="37"/>
      <c r="H1826" s="17">
        <f t="shared" si="253"/>
        <v>0</v>
      </c>
      <c r="I1826" s="7">
        <f>'RAW MONTHLY'!H1826</f>
        <v>0</v>
      </c>
      <c r="J1826" s="8">
        <f>'RAW MONTHLY'!I1826</f>
        <v>0</v>
      </c>
      <c r="K1826" s="235">
        <f t="shared" si="254"/>
        <v>0</v>
      </c>
      <c r="L1826" s="16">
        <f t="shared" si="255"/>
        <v>0</v>
      </c>
      <c r="M1826" s="16">
        <f t="shared" si="256"/>
        <v>0</v>
      </c>
      <c r="N1826" s="236" t="str">
        <f t="shared" si="257"/>
        <v>0</v>
      </c>
      <c r="O1826" s="16">
        <f>'RAW MONTHLY'!K1826</f>
        <v>0</v>
      </c>
      <c r="P1826" s="16" t="str">
        <f t="shared" si="258"/>
        <v>1</v>
      </c>
      <c r="Q1826" s="241">
        <f>'RAW MONTHLY'!L1826</f>
        <v>0</v>
      </c>
      <c r="R1826" s="37"/>
      <c r="S1826" s="242">
        <f t="shared" si="259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2"/>
        <v/>
      </c>
      <c r="D1827" s="5">
        <f>'RAW MONTHLY'!E1827</f>
        <v>0</v>
      </c>
      <c r="E1827" s="5" t="b">
        <f t="shared" si="260"/>
        <v>0</v>
      </c>
      <c r="F1827" s="37"/>
      <c r="G1827" s="37"/>
      <c r="H1827" s="17">
        <f t="shared" si="253"/>
        <v>0</v>
      </c>
      <c r="I1827" s="7">
        <f>'RAW MONTHLY'!H1827</f>
        <v>0</v>
      </c>
      <c r="J1827" s="8">
        <f>'RAW MONTHLY'!I1827</f>
        <v>0</v>
      </c>
      <c r="K1827" s="235">
        <f t="shared" si="254"/>
        <v>0</v>
      </c>
      <c r="L1827" s="16">
        <f t="shared" si="255"/>
        <v>0</v>
      </c>
      <c r="M1827" s="16">
        <f t="shared" si="256"/>
        <v>0</v>
      </c>
      <c r="N1827" s="236" t="str">
        <f t="shared" si="257"/>
        <v>0</v>
      </c>
      <c r="O1827" s="16">
        <f>'RAW MONTHLY'!K1827</f>
        <v>0</v>
      </c>
      <c r="P1827" s="16" t="str">
        <f t="shared" si="258"/>
        <v>1</v>
      </c>
      <c r="Q1827" s="241">
        <f>'RAW MONTHLY'!L1827</f>
        <v>0</v>
      </c>
      <c r="R1827" s="37"/>
      <c r="S1827" s="242">
        <f t="shared" si="259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2"/>
        <v/>
      </c>
      <c r="D1828" s="5">
        <f>'RAW MONTHLY'!E1828</f>
        <v>0</v>
      </c>
      <c r="E1828" s="5" t="b">
        <f t="shared" si="260"/>
        <v>0</v>
      </c>
      <c r="F1828" s="37"/>
      <c r="G1828" s="37"/>
      <c r="H1828" s="17">
        <f t="shared" si="253"/>
        <v>0</v>
      </c>
      <c r="I1828" s="7">
        <f>'RAW MONTHLY'!H1828</f>
        <v>0</v>
      </c>
      <c r="J1828" s="8">
        <f>'RAW MONTHLY'!I1828</f>
        <v>0</v>
      </c>
      <c r="K1828" s="235">
        <f t="shared" si="254"/>
        <v>0</v>
      </c>
      <c r="L1828" s="16">
        <f t="shared" si="255"/>
        <v>0</v>
      </c>
      <c r="M1828" s="16">
        <f t="shared" si="256"/>
        <v>0</v>
      </c>
      <c r="N1828" s="236" t="str">
        <f t="shared" si="257"/>
        <v>0</v>
      </c>
      <c r="O1828" s="16">
        <f>'RAW MONTHLY'!K1828</f>
        <v>0</v>
      </c>
      <c r="P1828" s="16" t="str">
        <f t="shared" si="258"/>
        <v>1</v>
      </c>
      <c r="Q1828" s="241">
        <f>'RAW MONTHLY'!L1828</f>
        <v>0</v>
      </c>
      <c r="R1828" s="37"/>
      <c r="S1828" s="242">
        <f t="shared" si="259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2"/>
        <v/>
      </c>
      <c r="D1829" s="5">
        <f>'RAW MONTHLY'!E1829</f>
        <v>0</v>
      </c>
      <c r="E1829" s="5" t="b">
        <f t="shared" si="260"/>
        <v>0</v>
      </c>
      <c r="F1829" s="37"/>
      <c r="G1829" s="37"/>
      <c r="H1829" s="17">
        <f t="shared" si="253"/>
        <v>0</v>
      </c>
      <c r="I1829" s="7">
        <f>'RAW MONTHLY'!H1829</f>
        <v>0</v>
      </c>
      <c r="J1829" s="8">
        <f>'RAW MONTHLY'!I1829</f>
        <v>0</v>
      </c>
      <c r="K1829" s="235">
        <f t="shared" si="254"/>
        <v>0</v>
      </c>
      <c r="L1829" s="16">
        <f t="shared" si="255"/>
        <v>0</v>
      </c>
      <c r="M1829" s="16">
        <f t="shared" si="256"/>
        <v>0</v>
      </c>
      <c r="N1829" s="236" t="str">
        <f t="shared" si="257"/>
        <v>0</v>
      </c>
      <c r="O1829" s="16">
        <f>'RAW MONTHLY'!K1829</f>
        <v>0</v>
      </c>
      <c r="P1829" s="16" t="str">
        <f t="shared" si="258"/>
        <v>1</v>
      </c>
      <c r="Q1829" s="241">
        <f>'RAW MONTHLY'!L1829</f>
        <v>0</v>
      </c>
      <c r="R1829" s="37"/>
      <c r="S1829" s="242">
        <f t="shared" si="259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2"/>
        <v/>
      </c>
      <c r="D1830" s="5">
        <f>'RAW MONTHLY'!E1830</f>
        <v>0</v>
      </c>
      <c r="E1830" s="5" t="b">
        <f t="shared" si="260"/>
        <v>0</v>
      </c>
      <c r="F1830" s="37"/>
      <c r="G1830" s="37"/>
      <c r="H1830" s="17">
        <f t="shared" si="253"/>
        <v>0</v>
      </c>
      <c r="I1830" s="7">
        <f>'RAW MONTHLY'!H1830</f>
        <v>0</v>
      </c>
      <c r="J1830" s="8">
        <f>'RAW MONTHLY'!I1830</f>
        <v>0</v>
      </c>
      <c r="K1830" s="235">
        <f t="shared" si="254"/>
        <v>0</v>
      </c>
      <c r="L1830" s="16">
        <f t="shared" si="255"/>
        <v>0</v>
      </c>
      <c r="M1830" s="16">
        <f t="shared" si="256"/>
        <v>0</v>
      </c>
      <c r="N1830" s="236" t="str">
        <f t="shared" si="257"/>
        <v>0</v>
      </c>
      <c r="O1830" s="16">
        <f>'RAW MONTHLY'!K1830</f>
        <v>0</v>
      </c>
      <c r="P1830" s="16" t="str">
        <f t="shared" si="258"/>
        <v>1</v>
      </c>
      <c r="Q1830" s="241">
        <f>'RAW MONTHLY'!L1830</f>
        <v>0</v>
      </c>
      <c r="R1830" s="37"/>
      <c r="S1830" s="242">
        <f t="shared" si="259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2"/>
        <v/>
      </c>
      <c r="D1831" s="5">
        <f>'RAW MONTHLY'!E1831</f>
        <v>0</v>
      </c>
      <c r="E1831" s="5" t="b">
        <f t="shared" si="260"/>
        <v>0</v>
      </c>
      <c r="F1831" s="37"/>
      <c r="G1831" s="37"/>
      <c r="H1831" s="17">
        <f t="shared" si="253"/>
        <v>0</v>
      </c>
      <c r="I1831" s="7">
        <f>'RAW MONTHLY'!H1831</f>
        <v>0</v>
      </c>
      <c r="J1831" s="8">
        <f>'RAW MONTHLY'!I1831</f>
        <v>0</v>
      </c>
      <c r="K1831" s="235">
        <f t="shared" si="254"/>
        <v>0</v>
      </c>
      <c r="L1831" s="16">
        <f t="shared" si="255"/>
        <v>0</v>
      </c>
      <c r="M1831" s="16">
        <f t="shared" si="256"/>
        <v>0</v>
      </c>
      <c r="N1831" s="236" t="str">
        <f t="shared" si="257"/>
        <v>0</v>
      </c>
      <c r="O1831" s="16">
        <f>'RAW MONTHLY'!K1831</f>
        <v>0</v>
      </c>
      <c r="P1831" s="16" t="str">
        <f t="shared" si="258"/>
        <v>1</v>
      </c>
      <c r="Q1831" s="241">
        <f>'RAW MONTHLY'!L1831</f>
        <v>0</v>
      </c>
      <c r="R1831" s="37"/>
      <c r="S1831" s="242">
        <f t="shared" si="259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2"/>
        <v/>
      </c>
      <c r="D1832" s="5">
        <f>'RAW MONTHLY'!E1832</f>
        <v>0</v>
      </c>
      <c r="E1832" s="5" t="b">
        <f t="shared" si="260"/>
        <v>0</v>
      </c>
      <c r="F1832" s="37"/>
      <c r="G1832" s="37"/>
      <c r="H1832" s="17">
        <f t="shared" si="253"/>
        <v>0</v>
      </c>
      <c r="I1832" s="7">
        <f>'RAW MONTHLY'!H1832</f>
        <v>0</v>
      </c>
      <c r="J1832" s="8">
        <f>'RAW MONTHLY'!I1832</f>
        <v>0</v>
      </c>
      <c r="K1832" s="235">
        <f t="shared" si="254"/>
        <v>0</v>
      </c>
      <c r="L1832" s="16">
        <f t="shared" si="255"/>
        <v>0</v>
      </c>
      <c r="M1832" s="16">
        <f t="shared" si="256"/>
        <v>0</v>
      </c>
      <c r="N1832" s="236" t="str">
        <f t="shared" si="257"/>
        <v>0</v>
      </c>
      <c r="O1832" s="16">
        <f>'RAW MONTHLY'!K1832</f>
        <v>0</v>
      </c>
      <c r="P1832" s="16" t="str">
        <f t="shared" si="258"/>
        <v>1</v>
      </c>
      <c r="Q1832" s="241">
        <f>'RAW MONTHLY'!L1832</f>
        <v>0</v>
      </c>
      <c r="R1832" s="37"/>
      <c r="S1832" s="242">
        <f t="shared" si="259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2"/>
        <v/>
      </c>
      <c r="D1833" s="5">
        <f>'RAW MONTHLY'!E1833</f>
        <v>0</v>
      </c>
      <c r="E1833" s="5" t="b">
        <f t="shared" si="260"/>
        <v>0</v>
      </c>
      <c r="F1833" s="37"/>
      <c r="G1833" s="37"/>
      <c r="H1833" s="17">
        <f t="shared" si="253"/>
        <v>0</v>
      </c>
      <c r="I1833" s="7">
        <f>'RAW MONTHLY'!H1833</f>
        <v>0</v>
      </c>
      <c r="J1833" s="8">
        <f>'RAW MONTHLY'!I1833</f>
        <v>0</v>
      </c>
      <c r="K1833" s="235">
        <f t="shared" si="254"/>
        <v>0</v>
      </c>
      <c r="L1833" s="16">
        <f t="shared" si="255"/>
        <v>0</v>
      </c>
      <c r="M1833" s="16">
        <f t="shared" si="256"/>
        <v>0</v>
      </c>
      <c r="N1833" s="236" t="str">
        <f t="shared" si="257"/>
        <v>0</v>
      </c>
      <c r="O1833" s="16">
        <f>'RAW MONTHLY'!K1833</f>
        <v>0</v>
      </c>
      <c r="P1833" s="16" t="str">
        <f t="shared" si="258"/>
        <v>1</v>
      </c>
      <c r="Q1833" s="241">
        <f>'RAW MONTHLY'!L1833</f>
        <v>0</v>
      </c>
      <c r="R1833" s="37"/>
      <c r="S1833" s="242">
        <f t="shared" si="259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2"/>
        <v/>
      </c>
      <c r="D1834" s="5">
        <f>'RAW MONTHLY'!E1834</f>
        <v>0</v>
      </c>
      <c r="E1834" s="5" t="b">
        <f t="shared" si="260"/>
        <v>0</v>
      </c>
      <c r="F1834" s="37"/>
      <c r="G1834" s="37"/>
      <c r="H1834" s="17">
        <f t="shared" si="253"/>
        <v>0</v>
      </c>
      <c r="I1834" s="7">
        <f>'RAW MONTHLY'!H1834</f>
        <v>0</v>
      </c>
      <c r="J1834" s="8">
        <f>'RAW MONTHLY'!I1834</f>
        <v>0</v>
      </c>
      <c r="K1834" s="235">
        <f t="shared" si="254"/>
        <v>0</v>
      </c>
      <c r="L1834" s="16">
        <f t="shared" si="255"/>
        <v>0</v>
      </c>
      <c r="M1834" s="16">
        <f t="shared" si="256"/>
        <v>0</v>
      </c>
      <c r="N1834" s="236" t="str">
        <f t="shared" si="257"/>
        <v>0</v>
      </c>
      <c r="O1834" s="16">
        <f>'RAW MONTHLY'!K1834</f>
        <v>0</v>
      </c>
      <c r="P1834" s="16" t="str">
        <f t="shared" si="258"/>
        <v>1</v>
      </c>
      <c r="Q1834" s="241">
        <f>'RAW MONTHLY'!L1834</f>
        <v>0</v>
      </c>
      <c r="R1834" s="37"/>
      <c r="S1834" s="242">
        <f t="shared" si="259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2"/>
        <v/>
      </c>
      <c r="D1835" s="5">
        <f>'RAW MONTHLY'!E1835</f>
        <v>0</v>
      </c>
      <c r="E1835" s="5" t="b">
        <f t="shared" si="260"/>
        <v>0</v>
      </c>
      <c r="F1835" s="37"/>
      <c r="G1835" s="37"/>
      <c r="H1835" s="17">
        <f t="shared" si="253"/>
        <v>0</v>
      </c>
      <c r="I1835" s="7">
        <f>'RAW MONTHLY'!H1835</f>
        <v>0</v>
      </c>
      <c r="J1835" s="8">
        <f>'RAW MONTHLY'!I1835</f>
        <v>0</v>
      </c>
      <c r="K1835" s="235">
        <f t="shared" si="254"/>
        <v>0</v>
      </c>
      <c r="L1835" s="16">
        <f t="shared" si="255"/>
        <v>0</v>
      </c>
      <c r="M1835" s="16">
        <f t="shared" si="256"/>
        <v>0</v>
      </c>
      <c r="N1835" s="236" t="str">
        <f t="shared" si="257"/>
        <v>0</v>
      </c>
      <c r="O1835" s="16">
        <f>'RAW MONTHLY'!K1835</f>
        <v>0</v>
      </c>
      <c r="P1835" s="16" t="str">
        <f t="shared" si="258"/>
        <v>1</v>
      </c>
      <c r="Q1835" s="241">
        <f>'RAW MONTHLY'!L1835</f>
        <v>0</v>
      </c>
      <c r="R1835" s="37"/>
      <c r="S1835" s="242">
        <f t="shared" si="259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2"/>
        <v/>
      </c>
      <c r="D1836" s="5">
        <f>'RAW MONTHLY'!E1836</f>
        <v>0</v>
      </c>
      <c r="E1836" s="5" t="b">
        <f t="shared" si="260"/>
        <v>0</v>
      </c>
      <c r="F1836" s="37"/>
      <c r="G1836" s="37"/>
      <c r="H1836" s="17">
        <f t="shared" si="253"/>
        <v>0</v>
      </c>
      <c r="I1836" s="7">
        <f>'RAW MONTHLY'!H1836</f>
        <v>0</v>
      </c>
      <c r="J1836" s="8">
        <f>'RAW MONTHLY'!I1836</f>
        <v>0</v>
      </c>
      <c r="K1836" s="235">
        <f t="shared" si="254"/>
        <v>0</v>
      </c>
      <c r="L1836" s="16">
        <f t="shared" si="255"/>
        <v>0</v>
      </c>
      <c r="M1836" s="16">
        <f t="shared" si="256"/>
        <v>0</v>
      </c>
      <c r="N1836" s="236" t="str">
        <f t="shared" si="257"/>
        <v>0</v>
      </c>
      <c r="O1836" s="16">
        <f>'RAW MONTHLY'!K1836</f>
        <v>0</v>
      </c>
      <c r="P1836" s="16" t="str">
        <f t="shared" si="258"/>
        <v>1</v>
      </c>
      <c r="Q1836" s="241">
        <f>'RAW MONTHLY'!L1836</f>
        <v>0</v>
      </c>
      <c r="R1836" s="37"/>
      <c r="S1836" s="242">
        <f t="shared" si="259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2"/>
        <v/>
      </c>
      <c r="D1837" s="5">
        <f>'RAW MONTHLY'!E1837</f>
        <v>0</v>
      </c>
      <c r="E1837" s="5" t="b">
        <f t="shared" si="260"/>
        <v>0</v>
      </c>
      <c r="F1837" s="37"/>
      <c r="G1837" s="37"/>
      <c r="H1837" s="17">
        <f t="shared" si="253"/>
        <v>0</v>
      </c>
      <c r="I1837" s="7">
        <f>'RAW MONTHLY'!H1837</f>
        <v>0</v>
      </c>
      <c r="J1837" s="8">
        <f>'RAW MONTHLY'!I1837</f>
        <v>0</v>
      </c>
      <c r="K1837" s="235">
        <f t="shared" si="254"/>
        <v>0</v>
      </c>
      <c r="L1837" s="16">
        <f t="shared" si="255"/>
        <v>0</v>
      </c>
      <c r="M1837" s="16">
        <f t="shared" si="256"/>
        <v>0</v>
      </c>
      <c r="N1837" s="236" t="str">
        <f t="shared" si="257"/>
        <v>0</v>
      </c>
      <c r="O1837" s="16">
        <f>'RAW MONTHLY'!K1837</f>
        <v>0</v>
      </c>
      <c r="P1837" s="16" t="str">
        <f t="shared" si="258"/>
        <v>1</v>
      </c>
      <c r="Q1837" s="241">
        <f>'RAW MONTHLY'!L1837</f>
        <v>0</v>
      </c>
      <c r="R1837" s="37"/>
      <c r="S1837" s="242">
        <f t="shared" si="259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2"/>
        <v/>
      </c>
      <c r="D1838" s="5">
        <f>'RAW MONTHLY'!E1838</f>
        <v>0</v>
      </c>
      <c r="E1838" s="5" t="b">
        <f t="shared" si="260"/>
        <v>0</v>
      </c>
      <c r="F1838" s="37"/>
      <c r="G1838" s="37"/>
      <c r="H1838" s="17">
        <f t="shared" si="253"/>
        <v>0</v>
      </c>
      <c r="I1838" s="7">
        <f>'RAW MONTHLY'!H1838</f>
        <v>0</v>
      </c>
      <c r="J1838" s="8">
        <f>'RAW MONTHLY'!I1838</f>
        <v>0</v>
      </c>
      <c r="K1838" s="235">
        <f t="shared" si="254"/>
        <v>0</v>
      </c>
      <c r="L1838" s="16">
        <f t="shared" si="255"/>
        <v>0</v>
      </c>
      <c r="M1838" s="16">
        <f t="shared" si="256"/>
        <v>0</v>
      </c>
      <c r="N1838" s="236" t="str">
        <f t="shared" si="257"/>
        <v>0</v>
      </c>
      <c r="O1838" s="16">
        <f>'RAW MONTHLY'!K1838</f>
        <v>0</v>
      </c>
      <c r="P1838" s="16" t="str">
        <f t="shared" si="258"/>
        <v>1</v>
      </c>
      <c r="Q1838" s="241">
        <f>'RAW MONTHLY'!L1838</f>
        <v>0</v>
      </c>
      <c r="R1838" s="37"/>
      <c r="S1838" s="242">
        <f t="shared" si="259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2"/>
        <v/>
      </c>
      <c r="D1839" s="5">
        <f>'RAW MONTHLY'!E1839</f>
        <v>0</v>
      </c>
      <c r="E1839" s="5" t="b">
        <f t="shared" si="260"/>
        <v>0</v>
      </c>
      <c r="F1839" s="37"/>
      <c r="G1839" s="37"/>
      <c r="H1839" s="17">
        <f t="shared" si="253"/>
        <v>0</v>
      </c>
      <c r="I1839" s="7">
        <f>'RAW MONTHLY'!H1839</f>
        <v>0</v>
      </c>
      <c r="J1839" s="8">
        <f>'RAW MONTHLY'!I1839</f>
        <v>0</v>
      </c>
      <c r="K1839" s="235">
        <f t="shared" si="254"/>
        <v>0</v>
      </c>
      <c r="L1839" s="16">
        <f t="shared" si="255"/>
        <v>0</v>
      </c>
      <c r="M1839" s="16">
        <f t="shared" si="256"/>
        <v>0</v>
      </c>
      <c r="N1839" s="236" t="str">
        <f t="shared" si="257"/>
        <v>0</v>
      </c>
      <c r="O1839" s="16">
        <f>'RAW MONTHLY'!K1839</f>
        <v>0</v>
      </c>
      <c r="P1839" s="16" t="str">
        <f t="shared" si="258"/>
        <v>1</v>
      </c>
      <c r="Q1839" s="241">
        <f>'RAW MONTHLY'!L1839</f>
        <v>0</v>
      </c>
      <c r="R1839" s="37"/>
      <c r="S1839" s="242">
        <f t="shared" si="259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2"/>
        <v/>
      </c>
      <c r="D1840" s="5">
        <f>'RAW MONTHLY'!E1840</f>
        <v>0</v>
      </c>
      <c r="E1840" s="5" t="b">
        <f t="shared" si="260"/>
        <v>0</v>
      </c>
      <c r="F1840" s="37"/>
      <c r="G1840" s="37"/>
      <c r="H1840" s="17">
        <f t="shared" si="253"/>
        <v>0</v>
      </c>
      <c r="I1840" s="7">
        <f>'RAW MONTHLY'!H1840</f>
        <v>0</v>
      </c>
      <c r="J1840" s="8">
        <f>'RAW MONTHLY'!I1840</f>
        <v>0</v>
      </c>
      <c r="K1840" s="235">
        <f t="shared" si="254"/>
        <v>0</v>
      </c>
      <c r="L1840" s="16">
        <f t="shared" si="255"/>
        <v>0</v>
      </c>
      <c r="M1840" s="16">
        <f t="shared" si="256"/>
        <v>0</v>
      </c>
      <c r="N1840" s="236" t="str">
        <f t="shared" si="257"/>
        <v>0</v>
      </c>
      <c r="O1840" s="16">
        <f>'RAW MONTHLY'!K1840</f>
        <v>0</v>
      </c>
      <c r="P1840" s="16" t="str">
        <f t="shared" si="258"/>
        <v>1</v>
      </c>
      <c r="Q1840" s="241">
        <f>'RAW MONTHLY'!L1840</f>
        <v>0</v>
      </c>
      <c r="R1840" s="37"/>
      <c r="S1840" s="242">
        <f t="shared" si="259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2"/>
        <v/>
      </c>
      <c r="D1841" s="5">
        <f>'RAW MONTHLY'!E1841</f>
        <v>0</v>
      </c>
      <c r="E1841" s="5" t="b">
        <f t="shared" si="260"/>
        <v>0</v>
      </c>
      <c r="F1841" s="37"/>
      <c r="G1841" s="37"/>
      <c r="H1841" s="17">
        <f t="shared" si="253"/>
        <v>0</v>
      </c>
      <c r="I1841" s="7">
        <f>'RAW MONTHLY'!H1841</f>
        <v>0</v>
      </c>
      <c r="J1841" s="8">
        <f>'RAW MONTHLY'!I1841</f>
        <v>0</v>
      </c>
      <c r="K1841" s="235">
        <f t="shared" si="254"/>
        <v>0</v>
      </c>
      <c r="L1841" s="16">
        <f t="shared" si="255"/>
        <v>0</v>
      </c>
      <c r="M1841" s="16">
        <f t="shared" si="256"/>
        <v>0</v>
      </c>
      <c r="N1841" s="236" t="str">
        <f t="shared" si="257"/>
        <v>0</v>
      </c>
      <c r="O1841" s="16">
        <f>'RAW MONTHLY'!K1841</f>
        <v>0</v>
      </c>
      <c r="P1841" s="16" t="str">
        <f t="shared" si="258"/>
        <v>1</v>
      </c>
      <c r="Q1841" s="241">
        <f>'RAW MONTHLY'!L1841</f>
        <v>0</v>
      </c>
      <c r="R1841" s="37"/>
      <c r="S1841" s="242">
        <f t="shared" si="259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2"/>
        <v/>
      </c>
      <c r="D1842" s="5">
        <f>'RAW MONTHLY'!E1842</f>
        <v>0</v>
      </c>
      <c r="E1842" s="5" t="b">
        <f t="shared" si="260"/>
        <v>0</v>
      </c>
      <c r="F1842" s="37"/>
      <c r="G1842" s="37"/>
      <c r="H1842" s="17">
        <f t="shared" si="253"/>
        <v>0</v>
      </c>
      <c r="I1842" s="7">
        <f>'RAW MONTHLY'!H1842</f>
        <v>0</v>
      </c>
      <c r="J1842" s="8">
        <f>'RAW MONTHLY'!I1842</f>
        <v>0</v>
      </c>
      <c r="K1842" s="235">
        <f t="shared" si="254"/>
        <v>0</v>
      </c>
      <c r="L1842" s="16">
        <f t="shared" si="255"/>
        <v>0</v>
      </c>
      <c r="M1842" s="16">
        <f t="shared" si="256"/>
        <v>0</v>
      </c>
      <c r="N1842" s="236" t="str">
        <f t="shared" si="257"/>
        <v>0</v>
      </c>
      <c r="O1842" s="16">
        <f>'RAW MONTHLY'!K1842</f>
        <v>0</v>
      </c>
      <c r="P1842" s="16" t="str">
        <f t="shared" si="258"/>
        <v>1</v>
      </c>
      <c r="Q1842" s="241">
        <f>'RAW MONTHLY'!L1842</f>
        <v>0</v>
      </c>
      <c r="R1842" s="37"/>
      <c r="S1842" s="242">
        <f t="shared" si="259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2"/>
        <v/>
      </c>
      <c r="D1843" s="5">
        <f>'RAW MONTHLY'!E1843</f>
        <v>0</v>
      </c>
      <c r="E1843" s="5" t="b">
        <f t="shared" si="260"/>
        <v>0</v>
      </c>
      <c r="F1843" s="37"/>
      <c r="G1843" s="37"/>
      <c r="H1843" s="17">
        <f t="shared" si="253"/>
        <v>0</v>
      </c>
      <c r="I1843" s="7">
        <f>'RAW MONTHLY'!H1843</f>
        <v>0</v>
      </c>
      <c r="J1843" s="8">
        <f>'RAW MONTHLY'!I1843</f>
        <v>0</v>
      </c>
      <c r="K1843" s="235">
        <f t="shared" si="254"/>
        <v>0</v>
      </c>
      <c r="L1843" s="16">
        <f t="shared" si="255"/>
        <v>0</v>
      </c>
      <c r="M1843" s="16">
        <f t="shared" si="256"/>
        <v>0</v>
      </c>
      <c r="N1843" s="236" t="str">
        <f t="shared" si="257"/>
        <v>0</v>
      </c>
      <c r="O1843" s="16">
        <f>'RAW MONTHLY'!K1843</f>
        <v>0</v>
      </c>
      <c r="P1843" s="16" t="str">
        <f t="shared" si="258"/>
        <v>1</v>
      </c>
      <c r="Q1843" s="241">
        <f>'RAW MONTHLY'!L1843</f>
        <v>0</v>
      </c>
      <c r="R1843" s="37"/>
      <c r="S1843" s="242">
        <f t="shared" si="259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2"/>
        <v/>
      </c>
      <c r="D1844" s="5">
        <f>'RAW MONTHLY'!E1844</f>
        <v>0</v>
      </c>
      <c r="E1844" s="5" t="b">
        <f t="shared" si="260"/>
        <v>0</v>
      </c>
      <c r="F1844" s="37"/>
      <c r="G1844" s="37"/>
      <c r="H1844" s="17">
        <f t="shared" si="253"/>
        <v>0</v>
      </c>
      <c r="I1844" s="7">
        <f>'RAW MONTHLY'!H1844</f>
        <v>0</v>
      </c>
      <c r="J1844" s="8">
        <f>'RAW MONTHLY'!I1844</f>
        <v>0</v>
      </c>
      <c r="K1844" s="235">
        <f t="shared" si="254"/>
        <v>0</v>
      </c>
      <c r="L1844" s="16">
        <f t="shared" si="255"/>
        <v>0</v>
      </c>
      <c r="M1844" s="16">
        <f t="shared" si="256"/>
        <v>0</v>
      </c>
      <c r="N1844" s="236" t="str">
        <f t="shared" si="257"/>
        <v>0</v>
      </c>
      <c r="O1844" s="16">
        <f>'RAW MONTHLY'!K1844</f>
        <v>0</v>
      </c>
      <c r="P1844" s="16" t="str">
        <f t="shared" si="258"/>
        <v>1</v>
      </c>
      <c r="Q1844" s="241">
        <f>'RAW MONTHLY'!L1844</f>
        <v>0</v>
      </c>
      <c r="R1844" s="37"/>
      <c r="S1844" s="242">
        <f t="shared" si="259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2"/>
        <v/>
      </c>
      <c r="D1845" s="5">
        <f>'RAW MONTHLY'!E1845</f>
        <v>0</v>
      </c>
      <c r="E1845" s="5" t="b">
        <f t="shared" si="260"/>
        <v>0</v>
      </c>
      <c r="F1845" s="37"/>
      <c r="G1845" s="37"/>
      <c r="H1845" s="17">
        <f t="shared" si="253"/>
        <v>0</v>
      </c>
      <c r="I1845" s="7">
        <f>'RAW MONTHLY'!H1845</f>
        <v>0</v>
      </c>
      <c r="J1845" s="8">
        <f>'RAW MONTHLY'!I1845</f>
        <v>0</v>
      </c>
      <c r="K1845" s="235">
        <f t="shared" si="254"/>
        <v>0</v>
      </c>
      <c r="L1845" s="16">
        <f t="shared" si="255"/>
        <v>0</v>
      </c>
      <c r="M1845" s="16">
        <f t="shared" si="256"/>
        <v>0</v>
      </c>
      <c r="N1845" s="236" t="str">
        <f t="shared" si="257"/>
        <v>0</v>
      </c>
      <c r="O1845" s="16">
        <f>'RAW MONTHLY'!K1845</f>
        <v>0</v>
      </c>
      <c r="P1845" s="16" t="str">
        <f t="shared" si="258"/>
        <v>1</v>
      </c>
      <c r="Q1845" s="241">
        <f>'RAW MONTHLY'!L1845</f>
        <v>0</v>
      </c>
      <c r="R1845" s="37"/>
      <c r="S1845" s="242">
        <f t="shared" si="259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2"/>
        <v/>
      </c>
      <c r="D1846" s="5">
        <f>'RAW MONTHLY'!E1846</f>
        <v>0</v>
      </c>
      <c r="E1846" s="5" t="b">
        <f t="shared" si="260"/>
        <v>0</v>
      </c>
      <c r="F1846" s="37"/>
      <c r="G1846" s="37"/>
      <c r="H1846" s="17">
        <f t="shared" si="253"/>
        <v>0</v>
      </c>
      <c r="I1846" s="7">
        <f>'RAW MONTHLY'!H1846</f>
        <v>0</v>
      </c>
      <c r="J1846" s="8">
        <f>'RAW MONTHLY'!I1846</f>
        <v>0</v>
      </c>
      <c r="K1846" s="235">
        <f t="shared" si="254"/>
        <v>0</v>
      </c>
      <c r="L1846" s="16">
        <f t="shared" si="255"/>
        <v>0</v>
      </c>
      <c r="M1846" s="16">
        <f t="shared" si="256"/>
        <v>0</v>
      </c>
      <c r="N1846" s="236" t="str">
        <f t="shared" si="257"/>
        <v>0</v>
      </c>
      <c r="O1846" s="16">
        <f>'RAW MONTHLY'!K1846</f>
        <v>0</v>
      </c>
      <c r="P1846" s="16" t="str">
        <f t="shared" si="258"/>
        <v>1</v>
      </c>
      <c r="Q1846" s="241">
        <f>'RAW MONTHLY'!L1846</f>
        <v>0</v>
      </c>
      <c r="R1846" s="37"/>
      <c r="S1846" s="242">
        <f t="shared" si="259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2"/>
        <v/>
      </c>
      <c r="D1847" s="5">
        <f>'RAW MONTHLY'!E1847</f>
        <v>0</v>
      </c>
      <c r="E1847" s="5" t="b">
        <f t="shared" si="260"/>
        <v>0</v>
      </c>
      <c r="F1847" s="37"/>
      <c r="G1847" s="37"/>
      <c r="H1847" s="17">
        <f t="shared" si="253"/>
        <v>0</v>
      </c>
      <c r="I1847" s="7">
        <f>'RAW MONTHLY'!H1847</f>
        <v>0</v>
      </c>
      <c r="J1847" s="8">
        <f>'RAW MONTHLY'!I1847</f>
        <v>0</v>
      </c>
      <c r="K1847" s="235">
        <f t="shared" si="254"/>
        <v>0</v>
      </c>
      <c r="L1847" s="16">
        <f t="shared" si="255"/>
        <v>0</v>
      </c>
      <c r="M1847" s="16">
        <f t="shared" si="256"/>
        <v>0</v>
      </c>
      <c r="N1847" s="236" t="str">
        <f t="shared" si="257"/>
        <v>0</v>
      </c>
      <c r="O1847" s="16">
        <f>'RAW MONTHLY'!K1847</f>
        <v>0</v>
      </c>
      <c r="P1847" s="16" t="str">
        <f t="shared" si="258"/>
        <v>1</v>
      </c>
      <c r="Q1847" s="241">
        <f>'RAW MONTHLY'!L1847</f>
        <v>0</v>
      </c>
      <c r="R1847" s="37"/>
      <c r="S1847" s="242">
        <f t="shared" si="259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2"/>
        <v/>
      </c>
      <c r="D1848" s="5">
        <f>'RAW MONTHLY'!E1848</f>
        <v>0</v>
      </c>
      <c r="E1848" s="5" t="b">
        <f t="shared" si="260"/>
        <v>0</v>
      </c>
      <c r="F1848" s="37"/>
      <c r="G1848" s="37"/>
      <c r="H1848" s="17">
        <f t="shared" si="253"/>
        <v>0</v>
      </c>
      <c r="I1848" s="7">
        <f>'RAW MONTHLY'!H1848</f>
        <v>0</v>
      </c>
      <c r="J1848" s="8">
        <f>'RAW MONTHLY'!I1848</f>
        <v>0</v>
      </c>
      <c r="K1848" s="235">
        <f t="shared" si="254"/>
        <v>0</v>
      </c>
      <c r="L1848" s="16">
        <f t="shared" si="255"/>
        <v>0</v>
      </c>
      <c r="M1848" s="16">
        <f t="shared" si="256"/>
        <v>0</v>
      </c>
      <c r="N1848" s="236" t="str">
        <f t="shared" si="257"/>
        <v>0</v>
      </c>
      <c r="O1848" s="16">
        <f>'RAW MONTHLY'!K1848</f>
        <v>0</v>
      </c>
      <c r="P1848" s="16" t="str">
        <f t="shared" si="258"/>
        <v>1</v>
      </c>
      <c r="Q1848" s="241">
        <f>'RAW MONTHLY'!L1848</f>
        <v>0</v>
      </c>
      <c r="R1848" s="37"/>
      <c r="S1848" s="242">
        <f t="shared" si="259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2"/>
        <v/>
      </c>
      <c r="D1849" s="5">
        <f>'RAW MONTHLY'!E1849</f>
        <v>0</v>
      </c>
      <c r="E1849" s="5" t="b">
        <f t="shared" si="260"/>
        <v>0</v>
      </c>
      <c r="F1849" s="37"/>
      <c r="G1849" s="37"/>
      <c r="H1849" s="17">
        <f t="shared" si="253"/>
        <v>0</v>
      </c>
      <c r="I1849" s="7">
        <f>'RAW MONTHLY'!H1849</f>
        <v>0</v>
      </c>
      <c r="J1849" s="8">
        <f>'RAW MONTHLY'!I1849</f>
        <v>0</v>
      </c>
      <c r="K1849" s="235">
        <f t="shared" si="254"/>
        <v>0</v>
      </c>
      <c r="L1849" s="16">
        <f t="shared" si="255"/>
        <v>0</v>
      </c>
      <c r="M1849" s="16">
        <f t="shared" si="256"/>
        <v>0</v>
      </c>
      <c r="N1849" s="236" t="str">
        <f t="shared" si="257"/>
        <v>0</v>
      </c>
      <c r="O1849" s="16">
        <f>'RAW MONTHLY'!K1849</f>
        <v>0</v>
      </c>
      <c r="P1849" s="16" t="str">
        <f t="shared" si="258"/>
        <v>1</v>
      </c>
      <c r="Q1849" s="241">
        <f>'RAW MONTHLY'!L1849</f>
        <v>0</v>
      </c>
      <c r="R1849" s="37"/>
      <c r="S1849" s="242">
        <f t="shared" si="259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2"/>
        <v/>
      </c>
      <c r="D1850" s="5">
        <f>'RAW MONTHLY'!E1850</f>
        <v>0</v>
      </c>
      <c r="E1850" s="5" t="b">
        <f t="shared" si="260"/>
        <v>0</v>
      </c>
      <c r="F1850" s="37"/>
      <c r="G1850" s="37"/>
      <c r="H1850" s="17">
        <f t="shared" si="253"/>
        <v>0</v>
      </c>
      <c r="I1850" s="7">
        <f>'RAW MONTHLY'!H1850</f>
        <v>0</v>
      </c>
      <c r="J1850" s="8">
        <f>'RAW MONTHLY'!I1850</f>
        <v>0</v>
      </c>
      <c r="K1850" s="235">
        <f t="shared" si="254"/>
        <v>0</v>
      </c>
      <c r="L1850" s="16">
        <f t="shared" si="255"/>
        <v>0</v>
      </c>
      <c r="M1850" s="16">
        <f t="shared" si="256"/>
        <v>0</v>
      </c>
      <c r="N1850" s="236" t="str">
        <f t="shared" si="257"/>
        <v>0</v>
      </c>
      <c r="O1850" s="16">
        <f>'RAW MONTHLY'!K1850</f>
        <v>0</v>
      </c>
      <c r="P1850" s="16" t="str">
        <f t="shared" si="258"/>
        <v>1</v>
      </c>
      <c r="Q1850" s="241">
        <f>'RAW MONTHLY'!L1850</f>
        <v>0</v>
      </c>
      <c r="R1850" s="37"/>
      <c r="S1850" s="242">
        <f t="shared" si="259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2"/>
        <v/>
      </c>
      <c r="D1851" s="5">
        <f>'RAW MONTHLY'!E1851</f>
        <v>0</v>
      </c>
      <c r="E1851" s="5" t="b">
        <f t="shared" si="260"/>
        <v>0</v>
      </c>
      <c r="F1851" s="37"/>
      <c r="G1851" s="37"/>
      <c r="H1851" s="17">
        <f t="shared" si="253"/>
        <v>0</v>
      </c>
      <c r="I1851" s="7">
        <f>'RAW MONTHLY'!H1851</f>
        <v>0</v>
      </c>
      <c r="J1851" s="8">
        <f>'RAW MONTHLY'!I1851</f>
        <v>0</v>
      </c>
      <c r="K1851" s="235">
        <f t="shared" si="254"/>
        <v>0</v>
      </c>
      <c r="L1851" s="16">
        <f t="shared" si="255"/>
        <v>0</v>
      </c>
      <c r="M1851" s="16">
        <f t="shared" si="256"/>
        <v>0</v>
      </c>
      <c r="N1851" s="236" t="str">
        <f t="shared" si="257"/>
        <v>0</v>
      </c>
      <c r="O1851" s="16">
        <f>'RAW MONTHLY'!K1851</f>
        <v>0</v>
      </c>
      <c r="P1851" s="16" t="str">
        <f t="shared" si="258"/>
        <v>1</v>
      </c>
      <c r="Q1851" s="241">
        <f>'RAW MONTHLY'!L1851</f>
        <v>0</v>
      </c>
      <c r="R1851" s="37"/>
      <c r="S1851" s="242">
        <f t="shared" si="259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2"/>
        <v/>
      </c>
      <c r="D1852" s="5">
        <f>'RAW MONTHLY'!E1852</f>
        <v>0</v>
      </c>
      <c r="E1852" s="5" t="b">
        <f t="shared" si="260"/>
        <v>0</v>
      </c>
      <c r="F1852" s="37"/>
      <c r="G1852" s="37"/>
      <c r="H1852" s="17">
        <f t="shared" si="253"/>
        <v>0</v>
      </c>
      <c r="I1852" s="7">
        <f>'RAW MONTHLY'!H1852</f>
        <v>0</v>
      </c>
      <c r="J1852" s="8">
        <f>'RAW MONTHLY'!I1852</f>
        <v>0</v>
      </c>
      <c r="K1852" s="235">
        <f t="shared" si="254"/>
        <v>0</v>
      </c>
      <c r="L1852" s="16">
        <f t="shared" si="255"/>
        <v>0</v>
      </c>
      <c r="M1852" s="16">
        <f t="shared" si="256"/>
        <v>0</v>
      </c>
      <c r="N1852" s="236" t="str">
        <f t="shared" si="257"/>
        <v>0</v>
      </c>
      <c r="O1852" s="16">
        <f>'RAW MONTHLY'!K1852</f>
        <v>0</v>
      </c>
      <c r="P1852" s="16" t="str">
        <f t="shared" si="258"/>
        <v>1</v>
      </c>
      <c r="Q1852" s="241">
        <f>'RAW MONTHLY'!L1852</f>
        <v>0</v>
      </c>
      <c r="R1852" s="37"/>
      <c r="S1852" s="242">
        <f t="shared" si="259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2"/>
        <v/>
      </c>
      <c r="D1853" s="5">
        <f>'RAW MONTHLY'!E1853</f>
        <v>0</v>
      </c>
      <c r="E1853" s="5" t="b">
        <f t="shared" si="260"/>
        <v>0</v>
      </c>
      <c r="F1853" s="37"/>
      <c r="G1853" s="37"/>
      <c r="H1853" s="17">
        <f t="shared" si="253"/>
        <v>0</v>
      </c>
      <c r="I1853" s="7">
        <f>'RAW MONTHLY'!H1853</f>
        <v>0</v>
      </c>
      <c r="J1853" s="8">
        <f>'RAW MONTHLY'!I1853</f>
        <v>0</v>
      </c>
      <c r="K1853" s="235">
        <f t="shared" si="254"/>
        <v>0</v>
      </c>
      <c r="L1853" s="16">
        <f t="shared" si="255"/>
        <v>0</v>
      </c>
      <c r="M1853" s="16">
        <f t="shared" si="256"/>
        <v>0</v>
      </c>
      <c r="N1853" s="236" t="str">
        <f t="shared" si="257"/>
        <v>0</v>
      </c>
      <c r="O1853" s="16">
        <f>'RAW MONTHLY'!K1853</f>
        <v>0</v>
      </c>
      <c r="P1853" s="16" t="str">
        <f t="shared" si="258"/>
        <v>1</v>
      </c>
      <c r="Q1853" s="241">
        <f>'RAW MONTHLY'!L1853</f>
        <v>0</v>
      </c>
      <c r="R1853" s="37"/>
      <c r="S1853" s="242">
        <f t="shared" si="259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2"/>
        <v/>
      </c>
      <c r="D1854" s="5">
        <f>'RAW MONTHLY'!E1854</f>
        <v>0</v>
      </c>
      <c r="E1854" s="5" t="b">
        <f t="shared" si="260"/>
        <v>0</v>
      </c>
      <c r="F1854" s="37"/>
      <c r="G1854" s="37"/>
      <c r="H1854" s="17">
        <f t="shared" si="253"/>
        <v>0</v>
      </c>
      <c r="I1854" s="7">
        <f>'RAW MONTHLY'!H1854</f>
        <v>0</v>
      </c>
      <c r="J1854" s="8">
        <f>'RAW MONTHLY'!I1854</f>
        <v>0</v>
      </c>
      <c r="K1854" s="235">
        <f t="shared" si="254"/>
        <v>0</v>
      </c>
      <c r="L1854" s="16">
        <f t="shared" si="255"/>
        <v>0</v>
      </c>
      <c r="M1854" s="16">
        <f t="shared" si="256"/>
        <v>0</v>
      </c>
      <c r="N1854" s="236" t="str">
        <f t="shared" si="257"/>
        <v>0</v>
      </c>
      <c r="O1854" s="16">
        <f>'RAW MONTHLY'!K1854</f>
        <v>0</v>
      </c>
      <c r="P1854" s="16" t="str">
        <f t="shared" si="258"/>
        <v>1</v>
      </c>
      <c r="Q1854" s="241">
        <f>'RAW MONTHLY'!L1854</f>
        <v>0</v>
      </c>
      <c r="R1854" s="37"/>
      <c r="S1854" s="242">
        <f t="shared" si="259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2"/>
        <v/>
      </c>
      <c r="D1855" s="5">
        <f>'RAW MONTHLY'!E1855</f>
        <v>0</v>
      </c>
      <c r="E1855" s="5" t="b">
        <f t="shared" si="260"/>
        <v>0</v>
      </c>
      <c r="F1855" s="37"/>
      <c r="G1855" s="37"/>
      <c r="H1855" s="17">
        <f t="shared" si="253"/>
        <v>0</v>
      </c>
      <c r="I1855" s="7">
        <f>'RAW MONTHLY'!H1855</f>
        <v>0</v>
      </c>
      <c r="J1855" s="8">
        <f>'RAW MONTHLY'!I1855</f>
        <v>0</v>
      </c>
      <c r="K1855" s="235">
        <f t="shared" si="254"/>
        <v>0</v>
      </c>
      <c r="L1855" s="16">
        <f t="shared" si="255"/>
        <v>0</v>
      </c>
      <c r="M1855" s="16">
        <f t="shared" si="256"/>
        <v>0</v>
      </c>
      <c r="N1855" s="236" t="str">
        <f t="shared" si="257"/>
        <v>0</v>
      </c>
      <c r="O1855" s="16">
        <f>'RAW MONTHLY'!K1855</f>
        <v>0</v>
      </c>
      <c r="P1855" s="16" t="str">
        <f t="shared" si="258"/>
        <v>1</v>
      </c>
      <c r="Q1855" s="241">
        <f>'RAW MONTHLY'!L1855</f>
        <v>0</v>
      </c>
      <c r="R1855" s="37"/>
      <c r="S1855" s="242">
        <f t="shared" si="259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2"/>
        <v/>
      </c>
      <c r="D1856" s="5">
        <f>'RAW MONTHLY'!E1856</f>
        <v>0</v>
      </c>
      <c r="E1856" s="5" t="b">
        <f t="shared" si="260"/>
        <v>0</v>
      </c>
      <c r="F1856" s="37"/>
      <c r="G1856" s="37"/>
      <c r="H1856" s="17">
        <f t="shared" si="253"/>
        <v>0</v>
      </c>
      <c r="I1856" s="7">
        <f>'RAW MONTHLY'!H1856</f>
        <v>0</v>
      </c>
      <c r="J1856" s="8">
        <f>'RAW MONTHLY'!I1856</f>
        <v>0</v>
      </c>
      <c r="K1856" s="235">
        <f t="shared" si="254"/>
        <v>0</v>
      </c>
      <c r="L1856" s="16">
        <f t="shared" si="255"/>
        <v>0</v>
      </c>
      <c r="M1856" s="16">
        <f t="shared" si="256"/>
        <v>0</v>
      </c>
      <c r="N1856" s="236" t="str">
        <f t="shared" si="257"/>
        <v>0</v>
      </c>
      <c r="O1856" s="16">
        <f>'RAW MONTHLY'!K1856</f>
        <v>0</v>
      </c>
      <c r="P1856" s="16" t="str">
        <f t="shared" si="258"/>
        <v>1</v>
      </c>
      <c r="Q1856" s="241">
        <f>'RAW MONTHLY'!L1856</f>
        <v>0</v>
      </c>
      <c r="R1856" s="37"/>
      <c r="S1856" s="242">
        <f t="shared" si="259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2"/>
        <v/>
      </c>
      <c r="D1857" s="5">
        <f>'RAW MONTHLY'!E1857</f>
        <v>0</v>
      </c>
      <c r="E1857" s="5" t="b">
        <f t="shared" si="260"/>
        <v>0</v>
      </c>
      <c r="F1857" s="37"/>
      <c r="G1857" s="37"/>
      <c r="H1857" s="17">
        <f t="shared" si="253"/>
        <v>0</v>
      </c>
      <c r="I1857" s="7">
        <f>'RAW MONTHLY'!H1857</f>
        <v>0</v>
      </c>
      <c r="J1857" s="8">
        <f>'RAW MONTHLY'!I1857</f>
        <v>0</v>
      </c>
      <c r="K1857" s="235">
        <f t="shared" si="254"/>
        <v>0</v>
      </c>
      <c r="L1857" s="16">
        <f t="shared" si="255"/>
        <v>0</v>
      </c>
      <c r="M1857" s="16">
        <f t="shared" si="256"/>
        <v>0</v>
      </c>
      <c r="N1857" s="236" t="str">
        <f t="shared" si="257"/>
        <v>0</v>
      </c>
      <c r="O1857" s="16">
        <f>'RAW MONTHLY'!K1857</f>
        <v>0</v>
      </c>
      <c r="P1857" s="16" t="str">
        <f t="shared" si="258"/>
        <v>1</v>
      </c>
      <c r="Q1857" s="241">
        <f>'RAW MONTHLY'!L1857</f>
        <v>0</v>
      </c>
      <c r="R1857" s="37"/>
      <c r="S1857" s="242">
        <f t="shared" si="259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2"/>
        <v/>
      </c>
      <c r="D1858" s="5">
        <f>'RAW MONTHLY'!E1858</f>
        <v>0</v>
      </c>
      <c r="E1858" s="5" t="b">
        <f t="shared" si="260"/>
        <v>0</v>
      </c>
      <c r="F1858" s="37"/>
      <c r="G1858" s="37"/>
      <c r="H1858" s="17">
        <f t="shared" si="253"/>
        <v>0</v>
      </c>
      <c r="I1858" s="7">
        <f>'RAW MONTHLY'!H1858</f>
        <v>0</v>
      </c>
      <c r="J1858" s="8">
        <f>'RAW MONTHLY'!I1858</f>
        <v>0</v>
      </c>
      <c r="K1858" s="235">
        <f t="shared" si="254"/>
        <v>0</v>
      </c>
      <c r="L1858" s="16">
        <f t="shared" si="255"/>
        <v>0</v>
      </c>
      <c r="M1858" s="16">
        <f t="shared" si="256"/>
        <v>0</v>
      </c>
      <c r="N1858" s="236" t="str">
        <f t="shared" si="257"/>
        <v>0</v>
      </c>
      <c r="O1858" s="16">
        <f>'RAW MONTHLY'!K1858</f>
        <v>0</v>
      </c>
      <c r="P1858" s="16" t="str">
        <f t="shared" si="258"/>
        <v>1</v>
      </c>
      <c r="Q1858" s="241">
        <f>'RAW MONTHLY'!L1858</f>
        <v>0</v>
      </c>
      <c r="R1858" s="37"/>
      <c r="S1858" s="242">
        <f t="shared" si="259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2"/>
        <v/>
      </c>
      <c r="D1859" s="5">
        <f>'RAW MONTHLY'!E1859</f>
        <v>0</v>
      </c>
      <c r="E1859" s="5" t="b">
        <f t="shared" si="260"/>
        <v>0</v>
      </c>
      <c r="F1859" s="37"/>
      <c r="G1859" s="37"/>
      <c r="H1859" s="17">
        <f t="shared" si="253"/>
        <v>0</v>
      </c>
      <c r="I1859" s="7">
        <f>'RAW MONTHLY'!H1859</f>
        <v>0</v>
      </c>
      <c r="J1859" s="8">
        <f>'RAW MONTHLY'!I1859</f>
        <v>0</v>
      </c>
      <c r="K1859" s="235">
        <f t="shared" si="254"/>
        <v>0</v>
      </c>
      <c r="L1859" s="16">
        <f t="shared" si="255"/>
        <v>0</v>
      </c>
      <c r="M1859" s="16">
        <f t="shared" si="256"/>
        <v>0</v>
      </c>
      <c r="N1859" s="236" t="str">
        <f t="shared" si="257"/>
        <v>0</v>
      </c>
      <c r="O1859" s="16">
        <f>'RAW MONTHLY'!K1859</f>
        <v>0</v>
      </c>
      <c r="P1859" s="16" t="str">
        <f t="shared" si="258"/>
        <v>1</v>
      </c>
      <c r="Q1859" s="241">
        <f>'RAW MONTHLY'!L1859</f>
        <v>0</v>
      </c>
      <c r="R1859" s="37"/>
      <c r="S1859" s="242">
        <f t="shared" si="259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2"/>
        <v/>
      </c>
      <c r="D1860" s="5">
        <f>'RAW MONTHLY'!E1860</f>
        <v>0</v>
      </c>
      <c r="E1860" s="5" t="b">
        <f t="shared" si="260"/>
        <v>0</v>
      </c>
      <c r="F1860" s="37"/>
      <c r="G1860" s="37"/>
      <c r="H1860" s="17">
        <f t="shared" si="253"/>
        <v>0</v>
      </c>
      <c r="I1860" s="7">
        <f>'RAW MONTHLY'!H1860</f>
        <v>0</v>
      </c>
      <c r="J1860" s="8">
        <f>'RAW MONTHLY'!I1860</f>
        <v>0</v>
      </c>
      <c r="K1860" s="235">
        <f t="shared" si="254"/>
        <v>0</v>
      </c>
      <c r="L1860" s="16">
        <f t="shared" si="255"/>
        <v>0</v>
      </c>
      <c r="M1860" s="16">
        <f t="shared" si="256"/>
        <v>0</v>
      </c>
      <c r="N1860" s="236" t="str">
        <f t="shared" si="257"/>
        <v>0</v>
      </c>
      <c r="O1860" s="16">
        <f>'RAW MONTHLY'!K1860</f>
        <v>0</v>
      </c>
      <c r="P1860" s="16" t="str">
        <f t="shared" si="258"/>
        <v>1</v>
      </c>
      <c r="Q1860" s="241">
        <f>'RAW MONTHLY'!L1860</f>
        <v>0</v>
      </c>
      <c r="R1860" s="37"/>
      <c r="S1860" s="242">
        <f t="shared" si="259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2"/>
        <v/>
      </c>
      <c r="D1861" s="5">
        <f>'RAW MONTHLY'!E1861</f>
        <v>0</v>
      </c>
      <c r="E1861" s="5" t="b">
        <f t="shared" si="260"/>
        <v>0</v>
      </c>
      <c r="F1861" s="37"/>
      <c r="G1861" s="37"/>
      <c r="H1861" s="17">
        <f t="shared" si="253"/>
        <v>0</v>
      </c>
      <c r="I1861" s="7">
        <f>'RAW MONTHLY'!H1861</f>
        <v>0</v>
      </c>
      <c r="J1861" s="8">
        <f>'RAW MONTHLY'!I1861</f>
        <v>0</v>
      </c>
      <c r="K1861" s="235">
        <f t="shared" si="254"/>
        <v>0</v>
      </c>
      <c r="L1861" s="16">
        <f t="shared" si="255"/>
        <v>0</v>
      </c>
      <c r="M1861" s="16">
        <f t="shared" si="256"/>
        <v>0</v>
      </c>
      <c r="N1861" s="236" t="str">
        <f t="shared" si="257"/>
        <v>0</v>
      </c>
      <c r="O1861" s="16">
        <f>'RAW MONTHLY'!K1861</f>
        <v>0</v>
      </c>
      <c r="P1861" s="16" t="str">
        <f t="shared" si="258"/>
        <v>1</v>
      </c>
      <c r="Q1861" s="241">
        <f>'RAW MONTHLY'!L1861</f>
        <v>0</v>
      </c>
      <c r="R1861" s="37"/>
      <c r="S1861" s="242">
        <f t="shared" si="259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1">IF(H1862&gt;=0.0001,"1","")</f>
        <v/>
      </c>
      <c r="D1862" s="5">
        <f>'RAW MONTHLY'!E1862</f>
        <v>0</v>
      </c>
      <c r="E1862" s="5" t="b">
        <f t="shared" si="260"/>
        <v>0</v>
      </c>
      <c r="F1862" s="37"/>
      <c r="G1862" s="37"/>
      <c r="H1862" s="17">
        <f t="shared" ref="H1862:H1925" si="262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3">J1862</f>
        <v>0</v>
      </c>
      <c r="L1862" s="16">
        <f t="shared" ref="L1862:L1925" si="264">TEXT(J1862-I1862,"h:mm")*24</f>
        <v>0</v>
      </c>
      <c r="M1862" s="16">
        <f t="shared" ref="M1862:M1925" si="265">N1862*1</f>
        <v>0</v>
      </c>
      <c r="N1862" s="236" t="str">
        <f t="shared" ref="N1862:N1925" si="266">SUBSTITUTE(O1862,"MW","")</f>
        <v>0</v>
      </c>
      <c r="O1862" s="16">
        <f>'RAW MONTHLY'!K1862</f>
        <v>0</v>
      </c>
      <c r="P1862" s="16" t="str">
        <f t="shared" ref="P1862:P1925" si="267">IF(K1862&gt;=0.99,"0","1")</f>
        <v>1</v>
      </c>
      <c r="Q1862" s="241">
        <f>'RAW MONTHLY'!L1862</f>
        <v>0</v>
      </c>
      <c r="R1862" s="37"/>
      <c r="S1862" s="242">
        <f t="shared" ref="S1862:S1925" si="268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1"/>
        <v/>
      </c>
      <c r="D1863" s="5">
        <f>'RAW MONTHLY'!E1863</f>
        <v>0</v>
      </c>
      <c r="E1863" s="5" t="b">
        <f t="shared" ref="E1863:E1926" si="269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E/F","EDC",IF(D1863="TCN/L/S","L/S"))))))))))))))))))))))</f>
        <v>0</v>
      </c>
      <c r="F1863" s="37"/>
      <c r="G1863" s="37"/>
      <c r="H1863" s="17">
        <f t="shared" si="262"/>
        <v>0</v>
      </c>
      <c r="I1863" s="7">
        <f>'RAW MONTHLY'!H1863</f>
        <v>0</v>
      </c>
      <c r="J1863" s="8">
        <f>'RAW MONTHLY'!I1863</f>
        <v>0</v>
      </c>
      <c r="K1863" s="235">
        <f t="shared" si="263"/>
        <v>0</v>
      </c>
      <c r="L1863" s="16">
        <f t="shared" si="264"/>
        <v>0</v>
      </c>
      <c r="M1863" s="16">
        <f t="shared" si="265"/>
        <v>0</v>
      </c>
      <c r="N1863" s="236" t="str">
        <f t="shared" si="266"/>
        <v>0</v>
      </c>
      <c r="O1863" s="16">
        <f>'RAW MONTHLY'!K1863</f>
        <v>0</v>
      </c>
      <c r="P1863" s="16" t="str">
        <f t="shared" si="267"/>
        <v>1</v>
      </c>
      <c r="Q1863" s="241">
        <f>'RAW MONTHLY'!L1863</f>
        <v>0</v>
      </c>
      <c r="R1863" s="37"/>
      <c r="S1863" s="242">
        <f t="shared" si="268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1"/>
        <v/>
      </c>
      <c r="D1864" s="5">
        <f>'RAW MONTHLY'!E1864</f>
        <v>0</v>
      </c>
      <c r="E1864" s="5" t="b">
        <f t="shared" si="269"/>
        <v>0</v>
      </c>
      <c r="F1864" s="37"/>
      <c r="G1864" s="37"/>
      <c r="H1864" s="17">
        <f t="shared" si="262"/>
        <v>0</v>
      </c>
      <c r="I1864" s="7">
        <f>'RAW MONTHLY'!H1864</f>
        <v>0</v>
      </c>
      <c r="J1864" s="8">
        <f>'RAW MONTHLY'!I1864</f>
        <v>0</v>
      </c>
      <c r="K1864" s="235">
        <f t="shared" si="263"/>
        <v>0</v>
      </c>
      <c r="L1864" s="16">
        <f t="shared" si="264"/>
        <v>0</v>
      </c>
      <c r="M1864" s="16">
        <f t="shared" si="265"/>
        <v>0</v>
      </c>
      <c r="N1864" s="236" t="str">
        <f t="shared" si="266"/>
        <v>0</v>
      </c>
      <c r="O1864" s="16">
        <f>'RAW MONTHLY'!K1864</f>
        <v>0</v>
      </c>
      <c r="P1864" s="16" t="str">
        <f t="shared" si="267"/>
        <v>1</v>
      </c>
      <c r="Q1864" s="241">
        <f>'RAW MONTHLY'!L1864</f>
        <v>0</v>
      </c>
      <c r="R1864" s="37"/>
      <c r="S1864" s="242">
        <f t="shared" si="268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1"/>
        <v/>
      </c>
      <c r="D1865" s="5">
        <f>'RAW MONTHLY'!E1865</f>
        <v>0</v>
      </c>
      <c r="E1865" s="5" t="b">
        <f t="shared" si="269"/>
        <v>0</v>
      </c>
      <c r="F1865" s="37"/>
      <c r="G1865" s="37"/>
      <c r="H1865" s="17">
        <f t="shared" si="262"/>
        <v>0</v>
      </c>
      <c r="I1865" s="7">
        <f>'RAW MONTHLY'!H1865</f>
        <v>0</v>
      </c>
      <c r="J1865" s="8">
        <f>'RAW MONTHLY'!I1865</f>
        <v>0</v>
      </c>
      <c r="K1865" s="235">
        <f t="shared" si="263"/>
        <v>0</v>
      </c>
      <c r="L1865" s="16">
        <f t="shared" si="264"/>
        <v>0</v>
      </c>
      <c r="M1865" s="16">
        <f t="shared" si="265"/>
        <v>0</v>
      </c>
      <c r="N1865" s="236" t="str">
        <f t="shared" si="266"/>
        <v>0</v>
      </c>
      <c r="O1865" s="16">
        <f>'RAW MONTHLY'!K1865</f>
        <v>0</v>
      </c>
      <c r="P1865" s="16" t="str">
        <f t="shared" si="267"/>
        <v>1</v>
      </c>
      <c r="Q1865" s="241">
        <f>'RAW MONTHLY'!L1865</f>
        <v>0</v>
      </c>
      <c r="R1865" s="37"/>
      <c r="S1865" s="242">
        <f t="shared" si="268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1"/>
        <v/>
      </c>
      <c r="D1866" s="5">
        <f>'RAW MONTHLY'!E1866</f>
        <v>0</v>
      </c>
      <c r="E1866" s="5" t="b">
        <f t="shared" si="269"/>
        <v>0</v>
      </c>
      <c r="F1866" s="37"/>
      <c r="G1866" s="37"/>
      <c r="H1866" s="17">
        <f t="shared" si="262"/>
        <v>0</v>
      </c>
      <c r="I1866" s="7">
        <f>'RAW MONTHLY'!H1866</f>
        <v>0</v>
      </c>
      <c r="J1866" s="8">
        <f>'RAW MONTHLY'!I1866</f>
        <v>0</v>
      </c>
      <c r="K1866" s="235">
        <f t="shared" si="263"/>
        <v>0</v>
      </c>
      <c r="L1866" s="16">
        <f t="shared" si="264"/>
        <v>0</v>
      </c>
      <c r="M1866" s="16">
        <f t="shared" si="265"/>
        <v>0</v>
      </c>
      <c r="N1866" s="236" t="str">
        <f t="shared" si="266"/>
        <v>0</v>
      </c>
      <c r="O1866" s="16">
        <f>'RAW MONTHLY'!K1866</f>
        <v>0</v>
      </c>
      <c r="P1866" s="16" t="str">
        <f t="shared" si="267"/>
        <v>1</v>
      </c>
      <c r="Q1866" s="241">
        <f>'RAW MONTHLY'!L1866</f>
        <v>0</v>
      </c>
      <c r="R1866" s="37"/>
      <c r="S1866" s="242">
        <f t="shared" si="268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1"/>
        <v/>
      </c>
      <c r="D1867" s="5">
        <f>'RAW MONTHLY'!E1867</f>
        <v>0</v>
      </c>
      <c r="E1867" s="5" t="b">
        <f t="shared" si="269"/>
        <v>0</v>
      </c>
      <c r="F1867" s="37"/>
      <c r="G1867" s="37"/>
      <c r="H1867" s="17">
        <f t="shared" si="262"/>
        <v>0</v>
      </c>
      <c r="I1867" s="7">
        <f>'RAW MONTHLY'!H1867</f>
        <v>0</v>
      </c>
      <c r="J1867" s="8">
        <f>'RAW MONTHLY'!I1867</f>
        <v>0</v>
      </c>
      <c r="K1867" s="235">
        <f t="shared" si="263"/>
        <v>0</v>
      </c>
      <c r="L1867" s="16">
        <f t="shared" si="264"/>
        <v>0</v>
      </c>
      <c r="M1867" s="16">
        <f t="shared" si="265"/>
        <v>0</v>
      </c>
      <c r="N1867" s="236" t="str">
        <f t="shared" si="266"/>
        <v>0</v>
      </c>
      <c r="O1867" s="16">
        <f>'RAW MONTHLY'!K1867</f>
        <v>0</v>
      </c>
      <c r="P1867" s="16" t="str">
        <f t="shared" si="267"/>
        <v>1</v>
      </c>
      <c r="Q1867" s="241">
        <f>'RAW MONTHLY'!L1867</f>
        <v>0</v>
      </c>
      <c r="R1867" s="37"/>
      <c r="S1867" s="242">
        <f t="shared" si="268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1"/>
        <v/>
      </c>
      <c r="D1868" s="5">
        <f>'RAW MONTHLY'!E1868</f>
        <v>0</v>
      </c>
      <c r="E1868" s="5" t="b">
        <f t="shared" si="269"/>
        <v>0</v>
      </c>
      <c r="F1868" s="37"/>
      <c r="G1868" s="37"/>
      <c r="H1868" s="17">
        <f t="shared" si="262"/>
        <v>0</v>
      </c>
      <c r="I1868" s="7">
        <f>'RAW MONTHLY'!H1868</f>
        <v>0</v>
      </c>
      <c r="J1868" s="8">
        <f>'RAW MONTHLY'!I1868</f>
        <v>0</v>
      </c>
      <c r="K1868" s="235">
        <f t="shared" si="263"/>
        <v>0</v>
      </c>
      <c r="L1868" s="16">
        <f t="shared" si="264"/>
        <v>0</v>
      </c>
      <c r="M1868" s="16">
        <f t="shared" si="265"/>
        <v>0</v>
      </c>
      <c r="N1868" s="236" t="str">
        <f t="shared" si="266"/>
        <v>0</v>
      </c>
      <c r="O1868" s="16">
        <f>'RAW MONTHLY'!K1868</f>
        <v>0</v>
      </c>
      <c r="P1868" s="16" t="str">
        <f t="shared" si="267"/>
        <v>1</v>
      </c>
      <c r="Q1868" s="241">
        <f>'RAW MONTHLY'!L1868</f>
        <v>0</v>
      </c>
      <c r="R1868" s="37"/>
      <c r="S1868" s="242">
        <f t="shared" si="268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1"/>
        <v/>
      </c>
      <c r="D1869" s="5">
        <f>'RAW MONTHLY'!E1869</f>
        <v>0</v>
      </c>
      <c r="E1869" s="5" t="b">
        <f t="shared" si="269"/>
        <v>0</v>
      </c>
      <c r="F1869" s="37"/>
      <c r="G1869" s="37"/>
      <c r="H1869" s="17">
        <f t="shared" si="262"/>
        <v>0</v>
      </c>
      <c r="I1869" s="7">
        <f>'RAW MONTHLY'!H1869</f>
        <v>0</v>
      </c>
      <c r="J1869" s="8">
        <f>'RAW MONTHLY'!I1869</f>
        <v>0</v>
      </c>
      <c r="K1869" s="235">
        <f t="shared" si="263"/>
        <v>0</v>
      </c>
      <c r="L1869" s="16">
        <f t="shared" si="264"/>
        <v>0</v>
      </c>
      <c r="M1869" s="16">
        <f t="shared" si="265"/>
        <v>0</v>
      </c>
      <c r="N1869" s="236" t="str">
        <f t="shared" si="266"/>
        <v>0</v>
      </c>
      <c r="O1869" s="16">
        <f>'RAW MONTHLY'!K1869</f>
        <v>0</v>
      </c>
      <c r="P1869" s="16" t="str">
        <f t="shared" si="267"/>
        <v>1</v>
      </c>
      <c r="Q1869" s="241">
        <f>'RAW MONTHLY'!L1869</f>
        <v>0</v>
      </c>
      <c r="R1869" s="37"/>
      <c r="S1869" s="242">
        <f t="shared" si="268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1"/>
        <v/>
      </c>
      <c r="D1870" s="5">
        <f>'RAW MONTHLY'!E1870</f>
        <v>0</v>
      </c>
      <c r="E1870" s="5" t="b">
        <f t="shared" si="269"/>
        <v>0</v>
      </c>
      <c r="F1870" s="37"/>
      <c r="G1870" s="37"/>
      <c r="H1870" s="17">
        <f t="shared" si="262"/>
        <v>0</v>
      </c>
      <c r="I1870" s="7">
        <f>'RAW MONTHLY'!H1870</f>
        <v>0</v>
      </c>
      <c r="J1870" s="8">
        <f>'RAW MONTHLY'!I1870</f>
        <v>0</v>
      </c>
      <c r="K1870" s="235">
        <f t="shared" si="263"/>
        <v>0</v>
      </c>
      <c r="L1870" s="16">
        <f t="shared" si="264"/>
        <v>0</v>
      </c>
      <c r="M1870" s="16">
        <f t="shared" si="265"/>
        <v>0</v>
      </c>
      <c r="N1870" s="236" t="str">
        <f t="shared" si="266"/>
        <v>0</v>
      </c>
      <c r="O1870" s="16">
        <f>'RAW MONTHLY'!K1870</f>
        <v>0</v>
      </c>
      <c r="P1870" s="16" t="str">
        <f t="shared" si="267"/>
        <v>1</v>
      </c>
      <c r="Q1870" s="241">
        <f>'RAW MONTHLY'!L1870</f>
        <v>0</v>
      </c>
      <c r="R1870" s="37"/>
      <c r="S1870" s="242">
        <f t="shared" si="268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1"/>
        <v/>
      </c>
      <c r="D1871" s="5">
        <f>'RAW MONTHLY'!E1871</f>
        <v>0</v>
      </c>
      <c r="E1871" s="5" t="b">
        <f t="shared" si="269"/>
        <v>0</v>
      </c>
      <c r="F1871" s="37"/>
      <c r="G1871" s="37"/>
      <c r="H1871" s="17">
        <f t="shared" si="262"/>
        <v>0</v>
      </c>
      <c r="I1871" s="7">
        <f>'RAW MONTHLY'!H1871</f>
        <v>0</v>
      </c>
      <c r="J1871" s="8">
        <f>'RAW MONTHLY'!I1871</f>
        <v>0</v>
      </c>
      <c r="K1871" s="235">
        <f t="shared" si="263"/>
        <v>0</v>
      </c>
      <c r="L1871" s="16">
        <f t="shared" si="264"/>
        <v>0</v>
      </c>
      <c r="M1871" s="16">
        <f t="shared" si="265"/>
        <v>0</v>
      </c>
      <c r="N1871" s="236" t="str">
        <f t="shared" si="266"/>
        <v>0</v>
      </c>
      <c r="O1871" s="16">
        <f>'RAW MONTHLY'!K1871</f>
        <v>0</v>
      </c>
      <c r="P1871" s="16" t="str">
        <f t="shared" si="267"/>
        <v>1</v>
      </c>
      <c r="Q1871" s="241">
        <f>'RAW MONTHLY'!L1871</f>
        <v>0</v>
      </c>
      <c r="R1871" s="37"/>
      <c r="S1871" s="242">
        <f t="shared" si="268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1"/>
        <v/>
      </c>
      <c r="D1872" s="5">
        <f>'RAW MONTHLY'!E1872</f>
        <v>0</v>
      </c>
      <c r="E1872" s="5" t="b">
        <f t="shared" si="269"/>
        <v>0</v>
      </c>
      <c r="F1872" s="37"/>
      <c r="G1872" s="37"/>
      <c r="H1872" s="17">
        <f t="shared" si="262"/>
        <v>0</v>
      </c>
      <c r="I1872" s="7">
        <f>'RAW MONTHLY'!H1872</f>
        <v>0</v>
      </c>
      <c r="J1872" s="8">
        <f>'RAW MONTHLY'!I1872</f>
        <v>0</v>
      </c>
      <c r="K1872" s="235">
        <f t="shared" si="263"/>
        <v>0</v>
      </c>
      <c r="L1872" s="16">
        <f t="shared" si="264"/>
        <v>0</v>
      </c>
      <c r="M1872" s="16">
        <f t="shared" si="265"/>
        <v>0</v>
      </c>
      <c r="N1872" s="236" t="str">
        <f t="shared" si="266"/>
        <v>0</v>
      </c>
      <c r="O1872" s="16">
        <f>'RAW MONTHLY'!K1872</f>
        <v>0</v>
      </c>
      <c r="P1872" s="16" t="str">
        <f t="shared" si="267"/>
        <v>1</v>
      </c>
      <c r="Q1872" s="241">
        <f>'RAW MONTHLY'!L1872</f>
        <v>0</v>
      </c>
      <c r="R1872" s="37"/>
      <c r="S1872" s="242">
        <f t="shared" si="268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1"/>
        <v/>
      </c>
      <c r="D1873" s="5">
        <f>'RAW MONTHLY'!E1873</f>
        <v>0</v>
      </c>
      <c r="E1873" s="5" t="b">
        <f t="shared" si="269"/>
        <v>0</v>
      </c>
      <c r="F1873" s="37"/>
      <c r="G1873" s="37"/>
      <c r="H1873" s="17">
        <f t="shared" si="262"/>
        <v>0</v>
      </c>
      <c r="I1873" s="7">
        <f>'RAW MONTHLY'!H1873</f>
        <v>0</v>
      </c>
      <c r="J1873" s="8">
        <f>'RAW MONTHLY'!I1873</f>
        <v>0</v>
      </c>
      <c r="K1873" s="235">
        <f t="shared" si="263"/>
        <v>0</v>
      </c>
      <c r="L1873" s="16">
        <f t="shared" si="264"/>
        <v>0</v>
      </c>
      <c r="M1873" s="16">
        <f t="shared" si="265"/>
        <v>0</v>
      </c>
      <c r="N1873" s="236" t="str">
        <f t="shared" si="266"/>
        <v>0</v>
      </c>
      <c r="O1873" s="16">
        <f>'RAW MONTHLY'!K1873</f>
        <v>0</v>
      </c>
      <c r="P1873" s="16" t="str">
        <f t="shared" si="267"/>
        <v>1</v>
      </c>
      <c r="Q1873" s="241">
        <f>'RAW MONTHLY'!L1873</f>
        <v>0</v>
      </c>
      <c r="R1873" s="37"/>
      <c r="S1873" s="242">
        <f t="shared" si="268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1"/>
        <v/>
      </c>
      <c r="D1874" s="5">
        <f>'RAW MONTHLY'!E1874</f>
        <v>0</v>
      </c>
      <c r="E1874" s="5" t="b">
        <f t="shared" si="269"/>
        <v>0</v>
      </c>
      <c r="F1874" s="37"/>
      <c r="G1874" s="37"/>
      <c r="H1874" s="17">
        <f t="shared" si="262"/>
        <v>0</v>
      </c>
      <c r="I1874" s="7">
        <f>'RAW MONTHLY'!H1874</f>
        <v>0</v>
      </c>
      <c r="J1874" s="8">
        <f>'RAW MONTHLY'!I1874</f>
        <v>0</v>
      </c>
      <c r="K1874" s="235">
        <f t="shared" si="263"/>
        <v>0</v>
      </c>
      <c r="L1874" s="16">
        <f t="shared" si="264"/>
        <v>0</v>
      </c>
      <c r="M1874" s="16">
        <f t="shared" si="265"/>
        <v>0</v>
      </c>
      <c r="N1874" s="236" t="str">
        <f t="shared" si="266"/>
        <v>0</v>
      </c>
      <c r="O1874" s="16">
        <f>'RAW MONTHLY'!K1874</f>
        <v>0</v>
      </c>
      <c r="P1874" s="16" t="str">
        <f t="shared" si="267"/>
        <v>1</v>
      </c>
      <c r="Q1874" s="241">
        <f>'RAW MONTHLY'!L1874</f>
        <v>0</v>
      </c>
      <c r="R1874" s="37"/>
      <c r="S1874" s="242">
        <f t="shared" si="268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1"/>
        <v/>
      </c>
      <c r="D1875" s="5">
        <f>'RAW MONTHLY'!E1875</f>
        <v>0</v>
      </c>
      <c r="E1875" s="5" t="b">
        <f t="shared" si="269"/>
        <v>0</v>
      </c>
      <c r="F1875" s="37"/>
      <c r="G1875" s="37"/>
      <c r="H1875" s="17">
        <f t="shared" si="262"/>
        <v>0</v>
      </c>
      <c r="I1875" s="7">
        <f>'RAW MONTHLY'!H1875</f>
        <v>0</v>
      </c>
      <c r="J1875" s="8">
        <f>'RAW MONTHLY'!I1875</f>
        <v>0</v>
      </c>
      <c r="K1875" s="235">
        <f t="shared" si="263"/>
        <v>0</v>
      </c>
      <c r="L1875" s="16">
        <f t="shared" si="264"/>
        <v>0</v>
      </c>
      <c r="M1875" s="16">
        <f t="shared" si="265"/>
        <v>0</v>
      </c>
      <c r="N1875" s="236" t="str">
        <f t="shared" si="266"/>
        <v>0</v>
      </c>
      <c r="O1875" s="16">
        <f>'RAW MONTHLY'!K1875</f>
        <v>0</v>
      </c>
      <c r="P1875" s="16" t="str">
        <f t="shared" si="267"/>
        <v>1</v>
      </c>
      <c r="Q1875" s="241">
        <f>'RAW MONTHLY'!L1875</f>
        <v>0</v>
      </c>
      <c r="R1875" s="37"/>
      <c r="S1875" s="242">
        <f t="shared" si="268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1"/>
        <v/>
      </c>
      <c r="D1876" s="5">
        <f>'RAW MONTHLY'!E1876</f>
        <v>0</v>
      </c>
      <c r="E1876" s="5" t="b">
        <f t="shared" si="269"/>
        <v>0</v>
      </c>
      <c r="F1876" s="37"/>
      <c r="G1876" s="37"/>
      <c r="H1876" s="17">
        <f t="shared" si="262"/>
        <v>0</v>
      </c>
      <c r="I1876" s="7">
        <f>'RAW MONTHLY'!H1876</f>
        <v>0</v>
      </c>
      <c r="J1876" s="8">
        <f>'RAW MONTHLY'!I1876</f>
        <v>0</v>
      </c>
      <c r="K1876" s="235">
        <f t="shared" si="263"/>
        <v>0</v>
      </c>
      <c r="L1876" s="16">
        <f t="shared" si="264"/>
        <v>0</v>
      </c>
      <c r="M1876" s="16">
        <f t="shared" si="265"/>
        <v>0</v>
      </c>
      <c r="N1876" s="236" t="str">
        <f t="shared" si="266"/>
        <v>0</v>
      </c>
      <c r="O1876" s="16">
        <f>'RAW MONTHLY'!K1876</f>
        <v>0</v>
      </c>
      <c r="P1876" s="16" t="str">
        <f t="shared" si="267"/>
        <v>1</v>
      </c>
      <c r="Q1876" s="241">
        <f>'RAW MONTHLY'!L1876</f>
        <v>0</v>
      </c>
      <c r="R1876" s="37"/>
      <c r="S1876" s="242">
        <f t="shared" si="268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1"/>
        <v/>
      </c>
      <c r="D1877" s="5">
        <f>'RAW MONTHLY'!E1877</f>
        <v>0</v>
      </c>
      <c r="E1877" s="5" t="b">
        <f t="shared" si="269"/>
        <v>0</v>
      </c>
      <c r="F1877" s="37"/>
      <c r="G1877" s="37"/>
      <c r="H1877" s="17">
        <f t="shared" si="262"/>
        <v>0</v>
      </c>
      <c r="I1877" s="7">
        <f>'RAW MONTHLY'!H1877</f>
        <v>0</v>
      </c>
      <c r="J1877" s="8">
        <f>'RAW MONTHLY'!I1877</f>
        <v>0</v>
      </c>
      <c r="K1877" s="235">
        <f t="shared" si="263"/>
        <v>0</v>
      </c>
      <c r="L1877" s="16">
        <f t="shared" si="264"/>
        <v>0</v>
      </c>
      <c r="M1877" s="16">
        <f t="shared" si="265"/>
        <v>0</v>
      </c>
      <c r="N1877" s="236" t="str">
        <f t="shared" si="266"/>
        <v>0</v>
      </c>
      <c r="O1877" s="16">
        <f>'RAW MONTHLY'!K1877</f>
        <v>0</v>
      </c>
      <c r="P1877" s="16" t="str">
        <f t="shared" si="267"/>
        <v>1</v>
      </c>
      <c r="Q1877" s="241">
        <f>'RAW MONTHLY'!L1877</f>
        <v>0</v>
      </c>
      <c r="R1877" s="37"/>
      <c r="S1877" s="242">
        <f t="shared" si="268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1"/>
        <v/>
      </c>
      <c r="D1878" s="5">
        <f>'RAW MONTHLY'!E1878</f>
        <v>0</v>
      </c>
      <c r="E1878" s="5" t="b">
        <f t="shared" si="269"/>
        <v>0</v>
      </c>
      <c r="F1878" s="37"/>
      <c r="G1878" s="37"/>
      <c r="H1878" s="17">
        <f t="shared" si="262"/>
        <v>0</v>
      </c>
      <c r="I1878" s="7">
        <f>'RAW MONTHLY'!H1878</f>
        <v>0</v>
      </c>
      <c r="J1878" s="8">
        <f>'RAW MONTHLY'!I1878</f>
        <v>0</v>
      </c>
      <c r="K1878" s="235">
        <f t="shared" si="263"/>
        <v>0</v>
      </c>
      <c r="L1878" s="16">
        <f t="shared" si="264"/>
        <v>0</v>
      </c>
      <c r="M1878" s="16">
        <f t="shared" si="265"/>
        <v>0</v>
      </c>
      <c r="N1878" s="236" t="str">
        <f t="shared" si="266"/>
        <v>0</v>
      </c>
      <c r="O1878" s="16">
        <f>'RAW MONTHLY'!K1878</f>
        <v>0</v>
      </c>
      <c r="P1878" s="16" t="str">
        <f t="shared" si="267"/>
        <v>1</v>
      </c>
      <c r="Q1878" s="241">
        <f>'RAW MONTHLY'!L1878</f>
        <v>0</v>
      </c>
      <c r="R1878" s="37"/>
      <c r="S1878" s="242">
        <f t="shared" si="268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1"/>
        <v/>
      </c>
      <c r="D1879" s="5">
        <f>'RAW MONTHLY'!E1879</f>
        <v>0</v>
      </c>
      <c r="E1879" s="5" t="b">
        <f t="shared" si="269"/>
        <v>0</v>
      </c>
      <c r="F1879" s="37"/>
      <c r="G1879" s="37"/>
      <c r="H1879" s="17">
        <f t="shared" si="262"/>
        <v>0</v>
      </c>
      <c r="I1879" s="7">
        <f>'RAW MONTHLY'!H1879</f>
        <v>0</v>
      </c>
      <c r="J1879" s="8">
        <f>'RAW MONTHLY'!I1879</f>
        <v>0</v>
      </c>
      <c r="K1879" s="235">
        <f t="shared" si="263"/>
        <v>0</v>
      </c>
      <c r="L1879" s="16">
        <f t="shared" si="264"/>
        <v>0</v>
      </c>
      <c r="M1879" s="16">
        <f t="shared" si="265"/>
        <v>0</v>
      </c>
      <c r="N1879" s="236" t="str">
        <f t="shared" si="266"/>
        <v>0</v>
      </c>
      <c r="O1879" s="16">
        <f>'RAW MONTHLY'!K1879</f>
        <v>0</v>
      </c>
      <c r="P1879" s="16" t="str">
        <f t="shared" si="267"/>
        <v>1</v>
      </c>
      <c r="Q1879" s="241">
        <f>'RAW MONTHLY'!L1879</f>
        <v>0</v>
      </c>
      <c r="R1879" s="37"/>
      <c r="S1879" s="242">
        <f t="shared" si="268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1"/>
        <v/>
      </c>
      <c r="D1880" s="5">
        <f>'RAW MONTHLY'!E1880</f>
        <v>0</v>
      </c>
      <c r="E1880" s="5" t="b">
        <f t="shared" si="269"/>
        <v>0</v>
      </c>
      <c r="F1880" s="37"/>
      <c r="G1880" s="37"/>
      <c r="H1880" s="17">
        <f t="shared" si="262"/>
        <v>0</v>
      </c>
      <c r="I1880" s="7">
        <f>'RAW MONTHLY'!H1880</f>
        <v>0</v>
      </c>
      <c r="J1880" s="8">
        <f>'RAW MONTHLY'!I1880</f>
        <v>0</v>
      </c>
      <c r="K1880" s="235">
        <f t="shared" si="263"/>
        <v>0</v>
      </c>
      <c r="L1880" s="16">
        <f t="shared" si="264"/>
        <v>0</v>
      </c>
      <c r="M1880" s="16">
        <f t="shared" si="265"/>
        <v>0</v>
      </c>
      <c r="N1880" s="236" t="str">
        <f t="shared" si="266"/>
        <v>0</v>
      </c>
      <c r="O1880" s="16">
        <f>'RAW MONTHLY'!K1880</f>
        <v>0</v>
      </c>
      <c r="P1880" s="16" t="str">
        <f t="shared" si="267"/>
        <v>1</v>
      </c>
      <c r="Q1880" s="241">
        <f>'RAW MONTHLY'!L1880</f>
        <v>0</v>
      </c>
      <c r="R1880" s="37"/>
      <c r="S1880" s="242">
        <f t="shared" si="268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1"/>
        <v/>
      </c>
      <c r="D1881" s="5">
        <f>'RAW MONTHLY'!E1881</f>
        <v>0</v>
      </c>
      <c r="E1881" s="5" t="b">
        <f t="shared" si="269"/>
        <v>0</v>
      </c>
      <c r="F1881" s="37"/>
      <c r="G1881" s="37"/>
      <c r="H1881" s="17">
        <f t="shared" si="262"/>
        <v>0</v>
      </c>
      <c r="I1881" s="7">
        <f>'RAW MONTHLY'!H1881</f>
        <v>0</v>
      </c>
      <c r="J1881" s="8">
        <f>'RAW MONTHLY'!I1881</f>
        <v>0</v>
      </c>
      <c r="K1881" s="235">
        <f t="shared" si="263"/>
        <v>0</v>
      </c>
      <c r="L1881" s="16">
        <f t="shared" si="264"/>
        <v>0</v>
      </c>
      <c r="M1881" s="16">
        <f t="shared" si="265"/>
        <v>0</v>
      </c>
      <c r="N1881" s="236" t="str">
        <f t="shared" si="266"/>
        <v>0</v>
      </c>
      <c r="O1881" s="16">
        <f>'RAW MONTHLY'!K1881</f>
        <v>0</v>
      </c>
      <c r="P1881" s="16" t="str">
        <f t="shared" si="267"/>
        <v>1</v>
      </c>
      <c r="Q1881" s="241">
        <f>'RAW MONTHLY'!L1881</f>
        <v>0</v>
      </c>
      <c r="R1881" s="37"/>
      <c r="S1881" s="242">
        <f t="shared" si="268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1"/>
        <v/>
      </c>
      <c r="D1882" s="5">
        <f>'RAW MONTHLY'!E1882</f>
        <v>0</v>
      </c>
      <c r="E1882" s="5" t="b">
        <f t="shared" si="269"/>
        <v>0</v>
      </c>
      <c r="F1882" s="37"/>
      <c r="G1882" s="37"/>
      <c r="H1882" s="17">
        <f t="shared" si="262"/>
        <v>0</v>
      </c>
      <c r="I1882" s="7">
        <f>'RAW MONTHLY'!H1882</f>
        <v>0</v>
      </c>
      <c r="J1882" s="8">
        <f>'RAW MONTHLY'!I1882</f>
        <v>0</v>
      </c>
      <c r="K1882" s="235">
        <f t="shared" si="263"/>
        <v>0</v>
      </c>
      <c r="L1882" s="16">
        <f t="shared" si="264"/>
        <v>0</v>
      </c>
      <c r="M1882" s="16">
        <f t="shared" si="265"/>
        <v>0</v>
      </c>
      <c r="N1882" s="236" t="str">
        <f t="shared" si="266"/>
        <v>0</v>
      </c>
      <c r="O1882" s="16">
        <f>'RAW MONTHLY'!K1882</f>
        <v>0</v>
      </c>
      <c r="P1882" s="16" t="str">
        <f t="shared" si="267"/>
        <v>1</v>
      </c>
      <c r="Q1882" s="241">
        <f>'RAW MONTHLY'!L1882</f>
        <v>0</v>
      </c>
      <c r="R1882" s="37"/>
      <c r="S1882" s="242">
        <f t="shared" si="268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1"/>
        <v/>
      </c>
      <c r="D1883" s="5">
        <f>'RAW MONTHLY'!E1883</f>
        <v>0</v>
      </c>
      <c r="E1883" s="5" t="b">
        <f t="shared" si="269"/>
        <v>0</v>
      </c>
      <c r="F1883" s="37"/>
      <c r="G1883" s="37"/>
      <c r="H1883" s="17">
        <f t="shared" si="262"/>
        <v>0</v>
      </c>
      <c r="I1883" s="7">
        <f>'RAW MONTHLY'!H1883</f>
        <v>0</v>
      </c>
      <c r="J1883" s="8">
        <f>'RAW MONTHLY'!I1883</f>
        <v>0</v>
      </c>
      <c r="K1883" s="235">
        <f t="shared" si="263"/>
        <v>0</v>
      </c>
      <c r="L1883" s="16">
        <f t="shared" si="264"/>
        <v>0</v>
      </c>
      <c r="M1883" s="16">
        <f t="shared" si="265"/>
        <v>0</v>
      </c>
      <c r="N1883" s="236" t="str">
        <f t="shared" si="266"/>
        <v>0</v>
      </c>
      <c r="O1883" s="16">
        <f>'RAW MONTHLY'!K1883</f>
        <v>0</v>
      </c>
      <c r="P1883" s="16" t="str">
        <f t="shared" si="267"/>
        <v>1</v>
      </c>
      <c r="Q1883" s="241">
        <f>'RAW MONTHLY'!L1883</f>
        <v>0</v>
      </c>
      <c r="R1883" s="37"/>
      <c r="S1883" s="242">
        <f t="shared" si="268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1"/>
        <v/>
      </c>
      <c r="D1884" s="5">
        <f>'RAW MONTHLY'!E1884</f>
        <v>0</v>
      </c>
      <c r="E1884" s="5" t="b">
        <f t="shared" si="269"/>
        <v>0</v>
      </c>
      <c r="F1884" s="37"/>
      <c r="G1884" s="37"/>
      <c r="H1884" s="17">
        <f t="shared" si="262"/>
        <v>0</v>
      </c>
      <c r="I1884" s="7">
        <f>'RAW MONTHLY'!H1884</f>
        <v>0</v>
      </c>
      <c r="J1884" s="8">
        <f>'RAW MONTHLY'!I1884</f>
        <v>0</v>
      </c>
      <c r="K1884" s="235">
        <f t="shared" si="263"/>
        <v>0</v>
      </c>
      <c r="L1884" s="16">
        <f t="shared" si="264"/>
        <v>0</v>
      </c>
      <c r="M1884" s="16">
        <f t="shared" si="265"/>
        <v>0</v>
      </c>
      <c r="N1884" s="236" t="str">
        <f t="shared" si="266"/>
        <v>0</v>
      </c>
      <c r="O1884" s="16">
        <f>'RAW MONTHLY'!K1884</f>
        <v>0</v>
      </c>
      <c r="P1884" s="16" t="str">
        <f t="shared" si="267"/>
        <v>1</v>
      </c>
      <c r="Q1884" s="241">
        <f>'RAW MONTHLY'!L1884</f>
        <v>0</v>
      </c>
      <c r="R1884" s="37"/>
      <c r="S1884" s="242">
        <f t="shared" si="268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1"/>
        <v/>
      </c>
      <c r="D1885" s="5">
        <f>'RAW MONTHLY'!E1885</f>
        <v>0</v>
      </c>
      <c r="E1885" s="5" t="b">
        <f t="shared" si="269"/>
        <v>0</v>
      </c>
      <c r="F1885" s="37"/>
      <c r="G1885" s="37"/>
      <c r="H1885" s="17">
        <f t="shared" si="262"/>
        <v>0</v>
      </c>
      <c r="I1885" s="7">
        <f>'RAW MONTHLY'!H1885</f>
        <v>0</v>
      </c>
      <c r="J1885" s="8">
        <f>'RAW MONTHLY'!I1885</f>
        <v>0</v>
      </c>
      <c r="K1885" s="235">
        <f t="shared" si="263"/>
        <v>0</v>
      </c>
      <c r="L1885" s="16">
        <f t="shared" si="264"/>
        <v>0</v>
      </c>
      <c r="M1885" s="16">
        <f t="shared" si="265"/>
        <v>0</v>
      </c>
      <c r="N1885" s="236" t="str">
        <f t="shared" si="266"/>
        <v>0</v>
      </c>
      <c r="O1885" s="16">
        <f>'RAW MONTHLY'!K1885</f>
        <v>0</v>
      </c>
      <c r="P1885" s="16" t="str">
        <f t="shared" si="267"/>
        <v>1</v>
      </c>
      <c r="Q1885" s="241">
        <f>'RAW MONTHLY'!L1885</f>
        <v>0</v>
      </c>
      <c r="R1885" s="37"/>
      <c r="S1885" s="242">
        <f t="shared" si="268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1"/>
        <v/>
      </c>
      <c r="D1886" s="5">
        <f>'RAW MONTHLY'!E1886</f>
        <v>0</v>
      </c>
      <c r="E1886" s="5" t="b">
        <f t="shared" si="269"/>
        <v>0</v>
      </c>
      <c r="F1886" s="37"/>
      <c r="G1886" s="37"/>
      <c r="H1886" s="17">
        <f t="shared" si="262"/>
        <v>0</v>
      </c>
      <c r="I1886" s="7">
        <f>'RAW MONTHLY'!H1886</f>
        <v>0</v>
      </c>
      <c r="J1886" s="8">
        <f>'RAW MONTHLY'!I1886</f>
        <v>0</v>
      </c>
      <c r="K1886" s="235">
        <f t="shared" si="263"/>
        <v>0</v>
      </c>
      <c r="L1886" s="16">
        <f t="shared" si="264"/>
        <v>0</v>
      </c>
      <c r="M1886" s="16">
        <f t="shared" si="265"/>
        <v>0</v>
      </c>
      <c r="N1886" s="236" t="str">
        <f t="shared" si="266"/>
        <v>0</v>
      </c>
      <c r="O1886" s="16">
        <f>'RAW MONTHLY'!K1886</f>
        <v>0</v>
      </c>
      <c r="P1886" s="16" t="str">
        <f t="shared" si="267"/>
        <v>1</v>
      </c>
      <c r="Q1886" s="241">
        <f>'RAW MONTHLY'!L1886</f>
        <v>0</v>
      </c>
      <c r="R1886" s="37"/>
      <c r="S1886" s="242">
        <f t="shared" si="268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1"/>
        <v/>
      </c>
      <c r="D1887" s="5">
        <f>'RAW MONTHLY'!E1887</f>
        <v>0</v>
      </c>
      <c r="E1887" s="5" t="b">
        <f t="shared" si="269"/>
        <v>0</v>
      </c>
      <c r="F1887" s="37"/>
      <c r="G1887" s="37"/>
      <c r="H1887" s="17">
        <f t="shared" si="262"/>
        <v>0</v>
      </c>
      <c r="I1887" s="7">
        <f>'RAW MONTHLY'!H1887</f>
        <v>0</v>
      </c>
      <c r="J1887" s="8">
        <f>'RAW MONTHLY'!I1887</f>
        <v>0</v>
      </c>
      <c r="K1887" s="235">
        <f t="shared" si="263"/>
        <v>0</v>
      </c>
      <c r="L1887" s="16">
        <f t="shared" si="264"/>
        <v>0</v>
      </c>
      <c r="M1887" s="16">
        <f t="shared" si="265"/>
        <v>0</v>
      </c>
      <c r="N1887" s="236" t="str">
        <f t="shared" si="266"/>
        <v>0</v>
      </c>
      <c r="O1887" s="16">
        <f>'RAW MONTHLY'!K1887</f>
        <v>0</v>
      </c>
      <c r="P1887" s="16" t="str">
        <f t="shared" si="267"/>
        <v>1</v>
      </c>
      <c r="Q1887" s="241">
        <f>'RAW MONTHLY'!L1887</f>
        <v>0</v>
      </c>
      <c r="R1887" s="37"/>
      <c r="S1887" s="242">
        <f t="shared" si="268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1"/>
        <v/>
      </c>
      <c r="D1888" s="5">
        <f>'RAW MONTHLY'!E1888</f>
        <v>0</v>
      </c>
      <c r="E1888" s="5" t="b">
        <f t="shared" si="269"/>
        <v>0</v>
      </c>
      <c r="F1888" s="37"/>
      <c r="G1888" s="37"/>
      <c r="H1888" s="17">
        <f t="shared" si="262"/>
        <v>0</v>
      </c>
      <c r="I1888" s="7">
        <f>'RAW MONTHLY'!H1888</f>
        <v>0</v>
      </c>
      <c r="J1888" s="8">
        <f>'RAW MONTHLY'!I1888</f>
        <v>0</v>
      </c>
      <c r="K1888" s="235">
        <f t="shared" si="263"/>
        <v>0</v>
      </c>
      <c r="L1888" s="16">
        <f t="shared" si="264"/>
        <v>0</v>
      </c>
      <c r="M1888" s="16">
        <f t="shared" si="265"/>
        <v>0</v>
      </c>
      <c r="N1888" s="236" t="str">
        <f t="shared" si="266"/>
        <v>0</v>
      </c>
      <c r="O1888" s="16">
        <f>'RAW MONTHLY'!K1888</f>
        <v>0</v>
      </c>
      <c r="P1888" s="16" t="str">
        <f t="shared" si="267"/>
        <v>1</v>
      </c>
      <c r="Q1888" s="241">
        <f>'RAW MONTHLY'!L1888</f>
        <v>0</v>
      </c>
      <c r="R1888" s="37"/>
      <c r="S1888" s="242">
        <f t="shared" si="268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1"/>
        <v/>
      </c>
      <c r="D1889" s="5">
        <f>'RAW MONTHLY'!E1889</f>
        <v>0</v>
      </c>
      <c r="E1889" s="5" t="b">
        <f t="shared" si="269"/>
        <v>0</v>
      </c>
      <c r="F1889" s="37"/>
      <c r="G1889" s="37"/>
      <c r="H1889" s="17">
        <f t="shared" si="262"/>
        <v>0</v>
      </c>
      <c r="I1889" s="7">
        <f>'RAW MONTHLY'!H1889</f>
        <v>0</v>
      </c>
      <c r="J1889" s="8">
        <f>'RAW MONTHLY'!I1889</f>
        <v>0</v>
      </c>
      <c r="K1889" s="235">
        <f t="shared" si="263"/>
        <v>0</v>
      </c>
      <c r="L1889" s="16">
        <f t="shared" si="264"/>
        <v>0</v>
      </c>
      <c r="M1889" s="16">
        <f t="shared" si="265"/>
        <v>0</v>
      </c>
      <c r="N1889" s="236" t="str">
        <f t="shared" si="266"/>
        <v>0</v>
      </c>
      <c r="O1889" s="16">
        <f>'RAW MONTHLY'!K1889</f>
        <v>0</v>
      </c>
      <c r="P1889" s="16" t="str">
        <f t="shared" si="267"/>
        <v>1</v>
      </c>
      <c r="Q1889" s="241">
        <f>'RAW MONTHLY'!L1889</f>
        <v>0</v>
      </c>
      <c r="R1889" s="37"/>
      <c r="S1889" s="242">
        <f t="shared" si="268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1"/>
        <v/>
      </c>
      <c r="D1890" s="5">
        <f>'RAW MONTHLY'!E1890</f>
        <v>0</v>
      </c>
      <c r="E1890" s="5" t="b">
        <f t="shared" si="269"/>
        <v>0</v>
      </c>
      <c r="F1890" s="37"/>
      <c r="G1890" s="37"/>
      <c r="H1890" s="17">
        <f t="shared" si="262"/>
        <v>0</v>
      </c>
      <c r="I1890" s="7">
        <f>'RAW MONTHLY'!H1890</f>
        <v>0</v>
      </c>
      <c r="J1890" s="8">
        <f>'RAW MONTHLY'!I1890</f>
        <v>0</v>
      </c>
      <c r="K1890" s="235">
        <f t="shared" si="263"/>
        <v>0</v>
      </c>
      <c r="L1890" s="16">
        <f t="shared" si="264"/>
        <v>0</v>
      </c>
      <c r="M1890" s="16">
        <f t="shared" si="265"/>
        <v>0</v>
      </c>
      <c r="N1890" s="236" t="str">
        <f t="shared" si="266"/>
        <v>0</v>
      </c>
      <c r="O1890" s="16">
        <f>'RAW MONTHLY'!K1890</f>
        <v>0</v>
      </c>
      <c r="P1890" s="16" t="str">
        <f t="shared" si="267"/>
        <v>1</v>
      </c>
      <c r="Q1890" s="241">
        <f>'RAW MONTHLY'!L1890</f>
        <v>0</v>
      </c>
      <c r="R1890" s="37"/>
      <c r="S1890" s="242">
        <f t="shared" si="268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1"/>
        <v/>
      </c>
      <c r="D1891" s="5">
        <f>'RAW MONTHLY'!E1891</f>
        <v>0</v>
      </c>
      <c r="E1891" s="5" t="b">
        <f t="shared" si="269"/>
        <v>0</v>
      </c>
      <c r="F1891" s="37"/>
      <c r="G1891" s="37"/>
      <c r="H1891" s="17">
        <f t="shared" si="262"/>
        <v>0</v>
      </c>
      <c r="I1891" s="7">
        <f>'RAW MONTHLY'!H1891</f>
        <v>0</v>
      </c>
      <c r="J1891" s="8">
        <f>'RAW MONTHLY'!I1891</f>
        <v>0</v>
      </c>
      <c r="K1891" s="235">
        <f t="shared" si="263"/>
        <v>0</v>
      </c>
      <c r="L1891" s="16">
        <f t="shared" si="264"/>
        <v>0</v>
      </c>
      <c r="M1891" s="16">
        <f t="shared" si="265"/>
        <v>0</v>
      </c>
      <c r="N1891" s="236" t="str">
        <f t="shared" si="266"/>
        <v>0</v>
      </c>
      <c r="O1891" s="16">
        <f>'RAW MONTHLY'!K1891</f>
        <v>0</v>
      </c>
      <c r="P1891" s="16" t="str">
        <f t="shared" si="267"/>
        <v>1</v>
      </c>
      <c r="Q1891" s="241">
        <f>'RAW MONTHLY'!L1891</f>
        <v>0</v>
      </c>
      <c r="R1891" s="37"/>
      <c r="S1891" s="242">
        <f t="shared" si="268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1"/>
        <v/>
      </c>
      <c r="D1892" s="5">
        <f>'RAW MONTHLY'!E1892</f>
        <v>0</v>
      </c>
      <c r="E1892" s="5" t="b">
        <f t="shared" si="269"/>
        <v>0</v>
      </c>
      <c r="F1892" s="37"/>
      <c r="G1892" s="37"/>
      <c r="H1892" s="17">
        <f t="shared" si="262"/>
        <v>0</v>
      </c>
      <c r="I1892" s="7">
        <f>'RAW MONTHLY'!H1892</f>
        <v>0</v>
      </c>
      <c r="J1892" s="8">
        <f>'RAW MONTHLY'!I1892</f>
        <v>0</v>
      </c>
      <c r="K1892" s="235">
        <f t="shared" si="263"/>
        <v>0</v>
      </c>
      <c r="L1892" s="16">
        <f t="shared" si="264"/>
        <v>0</v>
      </c>
      <c r="M1892" s="16">
        <f t="shared" si="265"/>
        <v>0</v>
      </c>
      <c r="N1892" s="236" t="str">
        <f t="shared" si="266"/>
        <v>0</v>
      </c>
      <c r="O1892" s="16">
        <f>'RAW MONTHLY'!K1892</f>
        <v>0</v>
      </c>
      <c r="P1892" s="16" t="str">
        <f t="shared" si="267"/>
        <v>1</v>
      </c>
      <c r="Q1892" s="241">
        <f>'RAW MONTHLY'!L1892</f>
        <v>0</v>
      </c>
      <c r="R1892" s="37"/>
      <c r="S1892" s="242">
        <f t="shared" si="268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1"/>
        <v/>
      </c>
      <c r="D1893" s="5">
        <f>'RAW MONTHLY'!E1893</f>
        <v>0</v>
      </c>
      <c r="E1893" s="5" t="b">
        <f t="shared" si="269"/>
        <v>0</v>
      </c>
      <c r="F1893" s="37"/>
      <c r="G1893" s="37"/>
      <c r="H1893" s="17">
        <f t="shared" si="262"/>
        <v>0</v>
      </c>
      <c r="I1893" s="7">
        <f>'RAW MONTHLY'!H1893</f>
        <v>0</v>
      </c>
      <c r="J1893" s="8">
        <f>'RAW MONTHLY'!I1893</f>
        <v>0</v>
      </c>
      <c r="K1893" s="235">
        <f t="shared" si="263"/>
        <v>0</v>
      </c>
      <c r="L1893" s="16">
        <f t="shared" si="264"/>
        <v>0</v>
      </c>
      <c r="M1893" s="16">
        <f t="shared" si="265"/>
        <v>0</v>
      </c>
      <c r="N1893" s="236" t="str">
        <f t="shared" si="266"/>
        <v>0</v>
      </c>
      <c r="O1893" s="16">
        <f>'RAW MONTHLY'!K1893</f>
        <v>0</v>
      </c>
      <c r="P1893" s="16" t="str">
        <f t="shared" si="267"/>
        <v>1</v>
      </c>
      <c r="Q1893" s="241">
        <f>'RAW MONTHLY'!L1893</f>
        <v>0</v>
      </c>
      <c r="R1893" s="37"/>
      <c r="S1893" s="242">
        <f t="shared" si="268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1"/>
        <v/>
      </c>
      <c r="D1894" s="5">
        <f>'RAW MONTHLY'!E1894</f>
        <v>0</v>
      </c>
      <c r="E1894" s="5" t="b">
        <f t="shared" si="269"/>
        <v>0</v>
      </c>
      <c r="F1894" s="37"/>
      <c r="G1894" s="37"/>
      <c r="H1894" s="17">
        <f t="shared" si="262"/>
        <v>0</v>
      </c>
      <c r="I1894" s="7">
        <f>'RAW MONTHLY'!H1894</f>
        <v>0</v>
      </c>
      <c r="J1894" s="8">
        <f>'RAW MONTHLY'!I1894</f>
        <v>0</v>
      </c>
      <c r="K1894" s="235">
        <f t="shared" si="263"/>
        <v>0</v>
      </c>
      <c r="L1894" s="16">
        <f t="shared" si="264"/>
        <v>0</v>
      </c>
      <c r="M1894" s="16">
        <f t="shared" si="265"/>
        <v>0</v>
      </c>
      <c r="N1894" s="236" t="str">
        <f t="shared" si="266"/>
        <v>0</v>
      </c>
      <c r="O1894" s="16">
        <f>'RAW MONTHLY'!K1894</f>
        <v>0</v>
      </c>
      <c r="P1894" s="16" t="str">
        <f t="shared" si="267"/>
        <v>1</v>
      </c>
      <c r="Q1894" s="241">
        <f>'RAW MONTHLY'!L1894</f>
        <v>0</v>
      </c>
      <c r="R1894" s="37"/>
      <c r="S1894" s="242">
        <f t="shared" si="268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1"/>
        <v/>
      </c>
      <c r="D1895" s="5">
        <f>'RAW MONTHLY'!E1895</f>
        <v>0</v>
      </c>
      <c r="E1895" s="5" t="b">
        <f t="shared" si="269"/>
        <v>0</v>
      </c>
      <c r="F1895" s="37"/>
      <c r="G1895" s="37"/>
      <c r="H1895" s="17">
        <f t="shared" si="262"/>
        <v>0</v>
      </c>
      <c r="I1895" s="7">
        <f>'RAW MONTHLY'!H1895</f>
        <v>0</v>
      </c>
      <c r="J1895" s="8">
        <f>'RAW MONTHLY'!I1895</f>
        <v>0</v>
      </c>
      <c r="K1895" s="235">
        <f t="shared" si="263"/>
        <v>0</v>
      </c>
      <c r="L1895" s="16">
        <f t="shared" si="264"/>
        <v>0</v>
      </c>
      <c r="M1895" s="16">
        <f t="shared" si="265"/>
        <v>0</v>
      </c>
      <c r="N1895" s="236" t="str">
        <f t="shared" si="266"/>
        <v>0</v>
      </c>
      <c r="O1895" s="16">
        <f>'RAW MONTHLY'!K1895</f>
        <v>0</v>
      </c>
      <c r="P1895" s="16" t="str">
        <f t="shared" si="267"/>
        <v>1</v>
      </c>
      <c r="Q1895" s="241">
        <f>'RAW MONTHLY'!L1895</f>
        <v>0</v>
      </c>
      <c r="R1895" s="37"/>
      <c r="S1895" s="242">
        <f t="shared" si="268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1"/>
        <v/>
      </c>
      <c r="D1896" s="5">
        <f>'RAW MONTHLY'!E1896</f>
        <v>0</v>
      </c>
      <c r="E1896" s="5" t="b">
        <f t="shared" si="269"/>
        <v>0</v>
      </c>
      <c r="F1896" s="37"/>
      <c r="G1896" s="37"/>
      <c r="H1896" s="17">
        <f t="shared" si="262"/>
        <v>0</v>
      </c>
      <c r="I1896" s="7">
        <f>'RAW MONTHLY'!H1896</f>
        <v>0</v>
      </c>
      <c r="J1896" s="8">
        <f>'RAW MONTHLY'!I1896</f>
        <v>0</v>
      </c>
      <c r="K1896" s="235">
        <f t="shared" si="263"/>
        <v>0</v>
      </c>
      <c r="L1896" s="16">
        <f t="shared" si="264"/>
        <v>0</v>
      </c>
      <c r="M1896" s="16">
        <f t="shared" si="265"/>
        <v>0</v>
      </c>
      <c r="N1896" s="236" t="str">
        <f t="shared" si="266"/>
        <v>0</v>
      </c>
      <c r="O1896" s="16">
        <f>'RAW MONTHLY'!K1896</f>
        <v>0</v>
      </c>
      <c r="P1896" s="16" t="str">
        <f t="shared" si="267"/>
        <v>1</v>
      </c>
      <c r="Q1896" s="241">
        <f>'RAW MONTHLY'!L1896</f>
        <v>0</v>
      </c>
      <c r="R1896" s="37"/>
      <c r="S1896" s="242">
        <f t="shared" si="268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1"/>
        <v/>
      </c>
      <c r="D1897" s="5">
        <f>'RAW MONTHLY'!E1897</f>
        <v>0</v>
      </c>
      <c r="E1897" s="5" t="b">
        <f t="shared" si="269"/>
        <v>0</v>
      </c>
      <c r="F1897" s="37"/>
      <c r="G1897" s="37"/>
      <c r="H1897" s="17">
        <f t="shared" si="262"/>
        <v>0</v>
      </c>
      <c r="I1897" s="7">
        <f>'RAW MONTHLY'!H1897</f>
        <v>0</v>
      </c>
      <c r="J1897" s="8">
        <f>'RAW MONTHLY'!I1897</f>
        <v>0</v>
      </c>
      <c r="K1897" s="235">
        <f t="shared" si="263"/>
        <v>0</v>
      </c>
      <c r="L1897" s="16">
        <f t="shared" si="264"/>
        <v>0</v>
      </c>
      <c r="M1897" s="16">
        <f t="shared" si="265"/>
        <v>0</v>
      </c>
      <c r="N1897" s="236" t="str">
        <f t="shared" si="266"/>
        <v>0</v>
      </c>
      <c r="O1897" s="16">
        <f>'RAW MONTHLY'!K1897</f>
        <v>0</v>
      </c>
      <c r="P1897" s="16" t="str">
        <f t="shared" si="267"/>
        <v>1</v>
      </c>
      <c r="Q1897" s="241">
        <f>'RAW MONTHLY'!L1897</f>
        <v>0</v>
      </c>
      <c r="R1897" s="37"/>
      <c r="S1897" s="242">
        <f t="shared" si="268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1"/>
        <v/>
      </c>
      <c r="D1898" s="5">
        <f>'RAW MONTHLY'!E1898</f>
        <v>0</v>
      </c>
      <c r="E1898" s="5" t="b">
        <f t="shared" si="269"/>
        <v>0</v>
      </c>
      <c r="F1898" s="37"/>
      <c r="G1898" s="37"/>
      <c r="H1898" s="17">
        <f t="shared" si="262"/>
        <v>0</v>
      </c>
      <c r="I1898" s="7">
        <f>'RAW MONTHLY'!H1898</f>
        <v>0</v>
      </c>
      <c r="J1898" s="8">
        <f>'RAW MONTHLY'!I1898</f>
        <v>0</v>
      </c>
      <c r="K1898" s="235">
        <f t="shared" si="263"/>
        <v>0</v>
      </c>
      <c r="L1898" s="16">
        <f t="shared" si="264"/>
        <v>0</v>
      </c>
      <c r="M1898" s="16">
        <f t="shared" si="265"/>
        <v>0</v>
      </c>
      <c r="N1898" s="236" t="str">
        <f t="shared" si="266"/>
        <v>0</v>
      </c>
      <c r="O1898" s="16">
        <f>'RAW MONTHLY'!K1898</f>
        <v>0</v>
      </c>
      <c r="P1898" s="16" t="str">
        <f t="shared" si="267"/>
        <v>1</v>
      </c>
      <c r="Q1898" s="241">
        <f>'RAW MONTHLY'!L1898</f>
        <v>0</v>
      </c>
      <c r="R1898" s="37"/>
      <c r="S1898" s="242">
        <f t="shared" si="268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1"/>
        <v/>
      </c>
      <c r="D1899" s="5">
        <f>'RAW MONTHLY'!E1899</f>
        <v>0</v>
      </c>
      <c r="E1899" s="5" t="b">
        <f t="shared" si="269"/>
        <v>0</v>
      </c>
      <c r="F1899" s="37"/>
      <c r="G1899" s="37"/>
      <c r="H1899" s="17">
        <f t="shared" si="262"/>
        <v>0</v>
      </c>
      <c r="I1899" s="7">
        <f>'RAW MONTHLY'!H1899</f>
        <v>0</v>
      </c>
      <c r="J1899" s="8">
        <f>'RAW MONTHLY'!I1899</f>
        <v>0</v>
      </c>
      <c r="K1899" s="235">
        <f t="shared" si="263"/>
        <v>0</v>
      </c>
      <c r="L1899" s="16">
        <f t="shared" si="264"/>
        <v>0</v>
      </c>
      <c r="M1899" s="16">
        <f t="shared" si="265"/>
        <v>0</v>
      </c>
      <c r="N1899" s="236" t="str">
        <f t="shared" si="266"/>
        <v>0</v>
      </c>
      <c r="O1899" s="16">
        <f>'RAW MONTHLY'!K1899</f>
        <v>0</v>
      </c>
      <c r="P1899" s="16" t="str">
        <f t="shared" si="267"/>
        <v>1</v>
      </c>
      <c r="Q1899" s="241">
        <f>'RAW MONTHLY'!L1899</f>
        <v>0</v>
      </c>
      <c r="R1899" s="37"/>
      <c r="S1899" s="242">
        <f t="shared" si="268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1"/>
        <v/>
      </c>
      <c r="D1900" s="5">
        <f>'RAW MONTHLY'!E1900</f>
        <v>0</v>
      </c>
      <c r="E1900" s="5" t="b">
        <f t="shared" si="269"/>
        <v>0</v>
      </c>
      <c r="F1900" s="37"/>
      <c r="G1900" s="37"/>
      <c r="H1900" s="17">
        <f t="shared" si="262"/>
        <v>0</v>
      </c>
      <c r="I1900" s="7">
        <f>'RAW MONTHLY'!H1900</f>
        <v>0</v>
      </c>
      <c r="J1900" s="8">
        <f>'RAW MONTHLY'!I1900</f>
        <v>0</v>
      </c>
      <c r="K1900" s="235">
        <f t="shared" si="263"/>
        <v>0</v>
      </c>
      <c r="L1900" s="16">
        <f t="shared" si="264"/>
        <v>0</v>
      </c>
      <c r="M1900" s="16">
        <f t="shared" si="265"/>
        <v>0</v>
      </c>
      <c r="N1900" s="236" t="str">
        <f t="shared" si="266"/>
        <v>0</v>
      </c>
      <c r="O1900" s="16">
        <f>'RAW MONTHLY'!K1900</f>
        <v>0</v>
      </c>
      <c r="P1900" s="16" t="str">
        <f t="shared" si="267"/>
        <v>1</v>
      </c>
      <c r="Q1900" s="241">
        <f>'RAW MONTHLY'!L1900</f>
        <v>0</v>
      </c>
      <c r="R1900" s="37"/>
      <c r="S1900" s="242">
        <f t="shared" si="268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1"/>
        <v/>
      </c>
      <c r="D1901" s="5">
        <f>'RAW MONTHLY'!E1901</f>
        <v>0</v>
      </c>
      <c r="E1901" s="5" t="b">
        <f t="shared" si="269"/>
        <v>0</v>
      </c>
      <c r="F1901" s="37"/>
      <c r="G1901" s="37"/>
      <c r="H1901" s="17">
        <f t="shared" si="262"/>
        <v>0</v>
      </c>
      <c r="I1901" s="7">
        <f>'RAW MONTHLY'!H1901</f>
        <v>0</v>
      </c>
      <c r="J1901" s="8">
        <f>'RAW MONTHLY'!I1901</f>
        <v>0</v>
      </c>
      <c r="K1901" s="235">
        <f t="shared" si="263"/>
        <v>0</v>
      </c>
      <c r="L1901" s="16">
        <f t="shared" si="264"/>
        <v>0</v>
      </c>
      <c r="M1901" s="16">
        <f t="shared" si="265"/>
        <v>0</v>
      </c>
      <c r="N1901" s="236" t="str">
        <f t="shared" si="266"/>
        <v>0</v>
      </c>
      <c r="O1901" s="16">
        <f>'RAW MONTHLY'!K1901</f>
        <v>0</v>
      </c>
      <c r="P1901" s="16" t="str">
        <f t="shared" si="267"/>
        <v>1</v>
      </c>
      <c r="Q1901" s="241">
        <f>'RAW MONTHLY'!L1901</f>
        <v>0</v>
      </c>
      <c r="R1901" s="37"/>
      <c r="S1901" s="242">
        <f t="shared" si="268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1"/>
        <v/>
      </c>
      <c r="D1902" s="5">
        <f>'RAW MONTHLY'!E1902</f>
        <v>0</v>
      </c>
      <c r="E1902" s="5" t="b">
        <f t="shared" si="269"/>
        <v>0</v>
      </c>
      <c r="F1902" s="37"/>
      <c r="G1902" s="37"/>
      <c r="H1902" s="17">
        <f t="shared" si="262"/>
        <v>0</v>
      </c>
      <c r="I1902" s="7">
        <f>'RAW MONTHLY'!H1902</f>
        <v>0</v>
      </c>
      <c r="J1902" s="8">
        <f>'RAW MONTHLY'!I1902</f>
        <v>0</v>
      </c>
      <c r="K1902" s="235">
        <f t="shared" si="263"/>
        <v>0</v>
      </c>
      <c r="L1902" s="16">
        <f t="shared" si="264"/>
        <v>0</v>
      </c>
      <c r="M1902" s="16">
        <f t="shared" si="265"/>
        <v>0</v>
      </c>
      <c r="N1902" s="236" t="str">
        <f t="shared" si="266"/>
        <v>0</v>
      </c>
      <c r="O1902" s="16">
        <f>'RAW MONTHLY'!K1902</f>
        <v>0</v>
      </c>
      <c r="P1902" s="16" t="str">
        <f t="shared" si="267"/>
        <v>1</v>
      </c>
      <c r="Q1902" s="241">
        <f>'RAW MONTHLY'!L1902</f>
        <v>0</v>
      </c>
      <c r="R1902" s="37"/>
      <c r="S1902" s="242">
        <f t="shared" si="268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1"/>
        <v/>
      </c>
      <c r="D1903" s="5">
        <f>'RAW MONTHLY'!E1903</f>
        <v>0</v>
      </c>
      <c r="E1903" s="5" t="b">
        <f t="shared" si="269"/>
        <v>0</v>
      </c>
      <c r="F1903" s="37"/>
      <c r="G1903" s="37"/>
      <c r="H1903" s="17">
        <f t="shared" si="262"/>
        <v>0</v>
      </c>
      <c r="I1903" s="7">
        <f>'RAW MONTHLY'!H1903</f>
        <v>0</v>
      </c>
      <c r="J1903" s="8">
        <f>'RAW MONTHLY'!I1903</f>
        <v>0</v>
      </c>
      <c r="K1903" s="235">
        <f t="shared" si="263"/>
        <v>0</v>
      </c>
      <c r="L1903" s="16">
        <f t="shared" si="264"/>
        <v>0</v>
      </c>
      <c r="M1903" s="16">
        <f t="shared" si="265"/>
        <v>0</v>
      </c>
      <c r="N1903" s="236" t="str">
        <f t="shared" si="266"/>
        <v>0</v>
      </c>
      <c r="O1903" s="16">
        <f>'RAW MONTHLY'!K1903</f>
        <v>0</v>
      </c>
      <c r="P1903" s="16" t="str">
        <f t="shared" si="267"/>
        <v>1</v>
      </c>
      <c r="Q1903" s="241">
        <f>'RAW MONTHLY'!L1903</f>
        <v>0</v>
      </c>
      <c r="R1903" s="37"/>
      <c r="S1903" s="242">
        <f t="shared" si="268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1"/>
        <v/>
      </c>
      <c r="D1904" s="5">
        <f>'RAW MONTHLY'!E1904</f>
        <v>0</v>
      </c>
      <c r="E1904" s="5" t="b">
        <f t="shared" si="269"/>
        <v>0</v>
      </c>
      <c r="F1904" s="37"/>
      <c r="G1904" s="37"/>
      <c r="H1904" s="17">
        <f t="shared" si="262"/>
        <v>0</v>
      </c>
      <c r="I1904" s="7">
        <f>'RAW MONTHLY'!H1904</f>
        <v>0</v>
      </c>
      <c r="J1904" s="8">
        <f>'RAW MONTHLY'!I1904</f>
        <v>0</v>
      </c>
      <c r="K1904" s="235">
        <f t="shared" si="263"/>
        <v>0</v>
      </c>
      <c r="L1904" s="16">
        <f t="shared" si="264"/>
        <v>0</v>
      </c>
      <c r="M1904" s="16">
        <f t="shared" si="265"/>
        <v>0</v>
      </c>
      <c r="N1904" s="236" t="str">
        <f t="shared" si="266"/>
        <v>0</v>
      </c>
      <c r="O1904" s="16">
        <f>'RAW MONTHLY'!K1904</f>
        <v>0</v>
      </c>
      <c r="P1904" s="16" t="str">
        <f t="shared" si="267"/>
        <v>1</v>
      </c>
      <c r="Q1904" s="241">
        <f>'RAW MONTHLY'!L1904</f>
        <v>0</v>
      </c>
      <c r="R1904" s="37"/>
      <c r="S1904" s="242">
        <f t="shared" si="268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1"/>
        <v/>
      </c>
      <c r="D1905" s="5">
        <f>'RAW MONTHLY'!E1905</f>
        <v>0</v>
      </c>
      <c r="E1905" s="5" t="b">
        <f t="shared" si="269"/>
        <v>0</v>
      </c>
      <c r="F1905" s="37"/>
      <c r="G1905" s="37"/>
      <c r="H1905" s="17">
        <f t="shared" si="262"/>
        <v>0</v>
      </c>
      <c r="I1905" s="7">
        <f>'RAW MONTHLY'!H1905</f>
        <v>0</v>
      </c>
      <c r="J1905" s="8">
        <f>'RAW MONTHLY'!I1905</f>
        <v>0</v>
      </c>
      <c r="K1905" s="235">
        <f t="shared" si="263"/>
        <v>0</v>
      </c>
      <c r="L1905" s="16">
        <f t="shared" si="264"/>
        <v>0</v>
      </c>
      <c r="M1905" s="16">
        <f t="shared" si="265"/>
        <v>0</v>
      </c>
      <c r="N1905" s="236" t="str">
        <f t="shared" si="266"/>
        <v>0</v>
      </c>
      <c r="O1905" s="16">
        <f>'RAW MONTHLY'!K1905</f>
        <v>0</v>
      </c>
      <c r="P1905" s="16" t="str">
        <f t="shared" si="267"/>
        <v>1</v>
      </c>
      <c r="Q1905" s="241">
        <f>'RAW MONTHLY'!L1905</f>
        <v>0</v>
      </c>
      <c r="R1905" s="37"/>
      <c r="S1905" s="242">
        <f t="shared" si="268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1"/>
        <v/>
      </c>
      <c r="D1906" s="5">
        <f>'RAW MONTHLY'!E1906</f>
        <v>0</v>
      </c>
      <c r="E1906" s="5" t="b">
        <f t="shared" si="269"/>
        <v>0</v>
      </c>
      <c r="F1906" s="37"/>
      <c r="G1906" s="37"/>
      <c r="H1906" s="17">
        <f t="shared" si="262"/>
        <v>0</v>
      </c>
      <c r="I1906" s="7">
        <f>'RAW MONTHLY'!H1906</f>
        <v>0</v>
      </c>
      <c r="J1906" s="8">
        <f>'RAW MONTHLY'!I1906</f>
        <v>0</v>
      </c>
      <c r="K1906" s="235">
        <f t="shared" si="263"/>
        <v>0</v>
      </c>
      <c r="L1906" s="16">
        <f t="shared" si="264"/>
        <v>0</v>
      </c>
      <c r="M1906" s="16">
        <f t="shared" si="265"/>
        <v>0</v>
      </c>
      <c r="N1906" s="236" t="str">
        <f t="shared" si="266"/>
        <v>0</v>
      </c>
      <c r="O1906" s="16">
        <f>'RAW MONTHLY'!K1906</f>
        <v>0</v>
      </c>
      <c r="P1906" s="16" t="str">
        <f t="shared" si="267"/>
        <v>1</v>
      </c>
      <c r="Q1906" s="241">
        <f>'RAW MONTHLY'!L1906</f>
        <v>0</v>
      </c>
      <c r="R1906" s="37"/>
      <c r="S1906" s="242">
        <f t="shared" si="268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1"/>
        <v/>
      </c>
      <c r="D1907" s="5">
        <f>'RAW MONTHLY'!E1907</f>
        <v>0</v>
      </c>
      <c r="E1907" s="5" t="b">
        <f t="shared" si="269"/>
        <v>0</v>
      </c>
      <c r="F1907" s="37"/>
      <c r="G1907" s="37"/>
      <c r="H1907" s="17">
        <f t="shared" si="262"/>
        <v>0</v>
      </c>
      <c r="I1907" s="7">
        <f>'RAW MONTHLY'!H1907</f>
        <v>0</v>
      </c>
      <c r="J1907" s="8">
        <f>'RAW MONTHLY'!I1907</f>
        <v>0</v>
      </c>
      <c r="K1907" s="235">
        <f t="shared" si="263"/>
        <v>0</v>
      </c>
      <c r="L1907" s="16">
        <f t="shared" si="264"/>
        <v>0</v>
      </c>
      <c r="M1907" s="16">
        <f t="shared" si="265"/>
        <v>0</v>
      </c>
      <c r="N1907" s="236" t="str">
        <f t="shared" si="266"/>
        <v>0</v>
      </c>
      <c r="O1907" s="16">
        <f>'RAW MONTHLY'!K1907</f>
        <v>0</v>
      </c>
      <c r="P1907" s="16" t="str">
        <f t="shared" si="267"/>
        <v>1</v>
      </c>
      <c r="Q1907" s="241">
        <f>'RAW MONTHLY'!L1907</f>
        <v>0</v>
      </c>
      <c r="R1907" s="37"/>
      <c r="S1907" s="242">
        <f t="shared" si="268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1"/>
        <v/>
      </c>
      <c r="D1908" s="5">
        <f>'RAW MONTHLY'!E1908</f>
        <v>0</v>
      </c>
      <c r="E1908" s="5" t="b">
        <f t="shared" si="269"/>
        <v>0</v>
      </c>
      <c r="F1908" s="37"/>
      <c r="G1908" s="37"/>
      <c r="H1908" s="17">
        <f t="shared" si="262"/>
        <v>0</v>
      </c>
      <c r="I1908" s="7">
        <f>'RAW MONTHLY'!H1908</f>
        <v>0</v>
      </c>
      <c r="J1908" s="8">
        <f>'RAW MONTHLY'!I1908</f>
        <v>0</v>
      </c>
      <c r="K1908" s="235">
        <f t="shared" si="263"/>
        <v>0</v>
      </c>
      <c r="L1908" s="16">
        <f t="shared" si="264"/>
        <v>0</v>
      </c>
      <c r="M1908" s="16">
        <f t="shared" si="265"/>
        <v>0</v>
      </c>
      <c r="N1908" s="236" t="str">
        <f t="shared" si="266"/>
        <v>0</v>
      </c>
      <c r="O1908" s="16">
        <f>'RAW MONTHLY'!K1908</f>
        <v>0</v>
      </c>
      <c r="P1908" s="16" t="str">
        <f t="shared" si="267"/>
        <v>1</v>
      </c>
      <c r="Q1908" s="241">
        <f>'RAW MONTHLY'!L1908</f>
        <v>0</v>
      </c>
      <c r="R1908" s="37"/>
      <c r="S1908" s="242">
        <f t="shared" si="268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1"/>
        <v/>
      </c>
      <c r="D1909" s="5">
        <f>'RAW MONTHLY'!E1909</f>
        <v>0</v>
      </c>
      <c r="E1909" s="5" t="b">
        <f t="shared" si="269"/>
        <v>0</v>
      </c>
      <c r="F1909" s="37"/>
      <c r="G1909" s="37"/>
      <c r="H1909" s="17">
        <f t="shared" si="262"/>
        <v>0</v>
      </c>
      <c r="I1909" s="7">
        <f>'RAW MONTHLY'!H1909</f>
        <v>0</v>
      </c>
      <c r="J1909" s="8">
        <f>'RAW MONTHLY'!I1909</f>
        <v>0</v>
      </c>
      <c r="K1909" s="235">
        <f t="shared" si="263"/>
        <v>0</v>
      </c>
      <c r="L1909" s="16">
        <f t="shared" si="264"/>
        <v>0</v>
      </c>
      <c r="M1909" s="16">
        <f t="shared" si="265"/>
        <v>0</v>
      </c>
      <c r="N1909" s="236" t="str">
        <f t="shared" si="266"/>
        <v>0</v>
      </c>
      <c r="O1909" s="16">
        <f>'RAW MONTHLY'!K1909</f>
        <v>0</v>
      </c>
      <c r="P1909" s="16" t="str">
        <f t="shared" si="267"/>
        <v>1</v>
      </c>
      <c r="Q1909" s="241">
        <f>'RAW MONTHLY'!L1909</f>
        <v>0</v>
      </c>
      <c r="R1909" s="37"/>
      <c r="S1909" s="242">
        <f t="shared" si="268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1"/>
        <v/>
      </c>
      <c r="D1910" s="5">
        <f>'RAW MONTHLY'!E1910</f>
        <v>0</v>
      </c>
      <c r="E1910" s="5" t="b">
        <f t="shared" si="269"/>
        <v>0</v>
      </c>
      <c r="F1910" s="37"/>
      <c r="G1910" s="37"/>
      <c r="H1910" s="17">
        <f t="shared" si="262"/>
        <v>0</v>
      </c>
      <c r="I1910" s="7">
        <f>'RAW MONTHLY'!H1910</f>
        <v>0</v>
      </c>
      <c r="J1910" s="8">
        <f>'RAW MONTHLY'!I1910</f>
        <v>0</v>
      </c>
      <c r="K1910" s="235">
        <f t="shared" si="263"/>
        <v>0</v>
      </c>
      <c r="L1910" s="16">
        <f t="shared" si="264"/>
        <v>0</v>
      </c>
      <c r="M1910" s="16">
        <f t="shared" si="265"/>
        <v>0</v>
      </c>
      <c r="N1910" s="236" t="str">
        <f t="shared" si="266"/>
        <v>0</v>
      </c>
      <c r="O1910" s="16">
        <f>'RAW MONTHLY'!K1910</f>
        <v>0</v>
      </c>
      <c r="P1910" s="16" t="str">
        <f t="shared" si="267"/>
        <v>1</v>
      </c>
      <c r="Q1910" s="241">
        <f>'RAW MONTHLY'!L1910</f>
        <v>0</v>
      </c>
      <c r="R1910" s="37"/>
      <c r="S1910" s="242">
        <f t="shared" si="268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1"/>
        <v/>
      </c>
      <c r="D1911" s="5">
        <f>'RAW MONTHLY'!E1911</f>
        <v>0</v>
      </c>
      <c r="E1911" s="5" t="b">
        <f t="shared" si="269"/>
        <v>0</v>
      </c>
      <c r="F1911" s="37"/>
      <c r="G1911" s="37"/>
      <c r="H1911" s="17">
        <f t="shared" si="262"/>
        <v>0</v>
      </c>
      <c r="I1911" s="7">
        <f>'RAW MONTHLY'!H1911</f>
        <v>0</v>
      </c>
      <c r="J1911" s="8">
        <f>'RAW MONTHLY'!I1911</f>
        <v>0</v>
      </c>
      <c r="K1911" s="235">
        <f t="shared" si="263"/>
        <v>0</v>
      </c>
      <c r="L1911" s="16">
        <f t="shared" si="264"/>
        <v>0</v>
      </c>
      <c r="M1911" s="16">
        <f t="shared" si="265"/>
        <v>0</v>
      </c>
      <c r="N1911" s="236" t="str">
        <f t="shared" si="266"/>
        <v>0</v>
      </c>
      <c r="O1911" s="16">
        <f>'RAW MONTHLY'!K1911</f>
        <v>0</v>
      </c>
      <c r="P1911" s="16" t="str">
        <f t="shared" si="267"/>
        <v>1</v>
      </c>
      <c r="Q1911" s="241">
        <f>'RAW MONTHLY'!L1911</f>
        <v>0</v>
      </c>
      <c r="R1911" s="37"/>
      <c r="S1911" s="242">
        <f t="shared" si="268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1"/>
        <v/>
      </c>
      <c r="D1912" s="5">
        <f>'RAW MONTHLY'!E1912</f>
        <v>0</v>
      </c>
      <c r="E1912" s="5" t="b">
        <f t="shared" si="269"/>
        <v>0</v>
      </c>
      <c r="F1912" s="37"/>
      <c r="G1912" s="37"/>
      <c r="H1912" s="17">
        <f t="shared" si="262"/>
        <v>0</v>
      </c>
      <c r="I1912" s="7">
        <f>'RAW MONTHLY'!H1912</f>
        <v>0</v>
      </c>
      <c r="J1912" s="8">
        <f>'RAW MONTHLY'!I1912</f>
        <v>0</v>
      </c>
      <c r="K1912" s="235">
        <f t="shared" si="263"/>
        <v>0</v>
      </c>
      <c r="L1912" s="16">
        <f t="shared" si="264"/>
        <v>0</v>
      </c>
      <c r="M1912" s="16">
        <f t="shared" si="265"/>
        <v>0</v>
      </c>
      <c r="N1912" s="236" t="str">
        <f t="shared" si="266"/>
        <v>0</v>
      </c>
      <c r="O1912" s="16">
        <f>'RAW MONTHLY'!K1912</f>
        <v>0</v>
      </c>
      <c r="P1912" s="16" t="str">
        <f t="shared" si="267"/>
        <v>1</v>
      </c>
      <c r="Q1912" s="241">
        <f>'RAW MONTHLY'!L1912</f>
        <v>0</v>
      </c>
      <c r="R1912" s="37"/>
      <c r="S1912" s="242">
        <f t="shared" si="268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1"/>
        <v/>
      </c>
      <c r="D1913" s="5">
        <f>'RAW MONTHLY'!E1913</f>
        <v>0</v>
      </c>
      <c r="E1913" s="5" t="b">
        <f t="shared" si="269"/>
        <v>0</v>
      </c>
      <c r="F1913" s="37"/>
      <c r="G1913" s="37"/>
      <c r="H1913" s="17">
        <f t="shared" si="262"/>
        <v>0</v>
      </c>
      <c r="I1913" s="7">
        <f>'RAW MONTHLY'!H1913</f>
        <v>0</v>
      </c>
      <c r="J1913" s="8">
        <f>'RAW MONTHLY'!I1913</f>
        <v>0</v>
      </c>
      <c r="K1913" s="235">
        <f t="shared" si="263"/>
        <v>0</v>
      </c>
      <c r="L1913" s="16">
        <f t="shared" si="264"/>
        <v>0</v>
      </c>
      <c r="M1913" s="16">
        <f t="shared" si="265"/>
        <v>0</v>
      </c>
      <c r="N1913" s="236" t="str">
        <f t="shared" si="266"/>
        <v>0</v>
      </c>
      <c r="O1913" s="16">
        <f>'RAW MONTHLY'!K1913</f>
        <v>0</v>
      </c>
      <c r="P1913" s="16" t="str">
        <f t="shared" si="267"/>
        <v>1</v>
      </c>
      <c r="Q1913" s="241">
        <f>'RAW MONTHLY'!L1913</f>
        <v>0</v>
      </c>
      <c r="R1913" s="37"/>
      <c r="S1913" s="242">
        <f t="shared" si="268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1"/>
        <v/>
      </c>
      <c r="D1914" s="5">
        <f>'RAW MONTHLY'!E1914</f>
        <v>0</v>
      </c>
      <c r="E1914" s="5" t="b">
        <f t="shared" si="269"/>
        <v>0</v>
      </c>
      <c r="F1914" s="37"/>
      <c r="G1914" s="37"/>
      <c r="H1914" s="17">
        <f t="shared" si="262"/>
        <v>0</v>
      </c>
      <c r="I1914" s="7">
        <f>'RAW MONTHLY'!H1914</f>
        <v>0</v>
      </c>
      <c r="J1914" s="8">
        <f>'RAW MONTHLY'!I1914</f>
        <v>0</v>
      </c>
      <c r="K1914" s="235">
        <f t="shared" si="263"/>
        <v>0</v>
      </c>
      <c r="L1914" s="16">
        <f t="shared" si="264"/>
        <v>0</v>
      </c>
      <c r="M1914" s="16">
        <f t="shared" si="265"/>
        <v>0</v>
      </c>
      <c r="N1914" s="236" t="str">
        <f t="shared" si="266"/>
        <v>0</v>
      </c>
      <c r="O1914" s="16">
        <f>'RAW MONTHLY'!K1914</f>
        <v>0</v>
      </c>
      <c r="P1914" s="16" t="str">
        <f t="shared" si="267"/>
        <v>1</v>
      </c>
      <c r="Q1914" s="241">
        <f>'RAW MONTHLY'!L1914</f>
        <v>0</v>
      </c>
      <c r="R1914" s="37"/>
      <c r="S1914" s="242">
        <f t="shared" si="268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1"/>
        <v/>
      </c>
      <c r="D1915" s="5">
        <f>'RAW MONTHLY'!E1915</f>
        <v>0</v>
      </c>
      <c r="E1915" s="5" t="b">
        <f t="shared" si="269"/>
        <v>0</v>
      </c>
      <c r="F1915" s="37"/>
      <c r="G1915" s="37"/>
      <c r="H1915" s="17">
        <f t="shared" si="262"/>
        <v>0</v>
      </c>
      <c r="I1915" s="7">
        <f>'RAW MONTHLY'!H1915</f>
        <v>0</v>
      </c>
      <c r="J1915" s="8">
        <f>'RAW MONTHLY'!I1915</f>
        <v>0</v>
      </c>
      <c r="K1915" s="235">
        <f t="shared" si="263"/>
        <v>0</v>
      </c>
      <c r="L1915" s="16">
        <f t="shared" si="264"/>
        <v>0</v>
      </c>
      <c r="M1915" s="16">
        <f t="shared" si="265"/>
        <v>0</v>
      </c>
      <c r="N1915" s="236" t="str">
        <f t="shared" si="266"/>
        <v>0</v>
      </c>
      <c r="O1915" s="16">
        <f>'RAW MONTHLY'!K1915</f>
        <v>0</v>
      </c>
      <c r="P1915" s="16" t="str">
        <f t="shared" si="267"/>
        <v>1</v>
      </c>
      <c r="Q1915" s="241">
        <f>'RAW MONTHLY'!L1915</f>
        <v>0</v>
      </c>
      <c r="R1915" s="37"/>
      <c r="S1915" s="242">
        <f t="shared" si="268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1"/>
        <v/>
      </c>
      <c r="D1916" s="5">
        <f>'RAW MONTHLY'!E1916</f>
        <v>0</v>
      </c>
      <c r="E1916" s="5" t="b">
        <f t="shared" si="269"/>
        <v>0</v>
      </c>
      <c r="F1916" s="37"/>
      <c r="G1916" s="37"/>
      <c r="H1916" s="17">
        <f t="shared" si="262"/>
        <v>0</v>
      </c>
      <c r="I1916" s="7">
        <f>'RAW MONTHLY'!H1916</f>
        <v>0</v>
      </c>
      <c r="J1916" s="8">
        <f>'RAW MONTHLY'!I1916</f>
        <v>0</v>
      </c>
      <c r="K1916" s="235">
        <f t="shared" si="263"/>
        <v>0</v>
      </c>
      <c r="L1916" s="16">
        <f t="shared" si="264"/>
        <v>0</v>
      </c>
      <c r="M1916" s="16">
        <f t="shared" si="265"/>
        <v>0</v>
      </c>
      <c r="N1916" s="236" t="str">
        <f t="shared" si="266"/>
        <v>0</v>
      </c>
      <c r="O1916" s="16">
        <f>'RAW MONTHLY'!K1916</f>
        <v>0</v>
      </c>
      <c r="P1916" s="16" t="str">
        <f t="shared" si="267"/>
        <v>1</v>
      </c>
      <c r="Q1916" s="241">
        <f>'RAW MONTHLY'!L1916</f>
        <v>0</v>
      </c>
      <c r="R1916" s="37"/>
      <c r="S1916" s="242">
        <f t="shared" si="268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1"/>
        <v/>
      </c>
      <c r="D1917" s="5">
        <f>'RAW MONTHLY'!E1917</f>
        <v>0</v>
      </c>
      <c r="E1917" s="5" t="b">
        <f t="shared" si="269"/>
        <v>0</v>
      </c>
      <c r="F1917" s="37"/>
      <c r="G1917" s="37"/>
      <c r="H1917" s="17">
        <f t="shared" si="262"/>
        <v>0</v>
      </c>
      <c r="I1917" s="7">
        <f>'RAW MONTHLY'!H1917</f>
        <v>0</v>
      </c>
      <c r="J1917" s="8">
        <f>'RAW MONTHLY'!I1917</f>
        <v>0</v>
      </c>
      <c r="K1917" s="235">
        <f t="shared" si="263"/>
        <v>0</v>
      </c>
      <c r="L1917" s="16">
        <f t="shared" si="264"/>
        <v>0</v>
      </c>
      <c r="M1917" s="16">
        <f t="shared" si="265"/>
        <v>0</v>
      </c>
      <c r="N1917" s="236" t="str">
        <f t="shared" si="266"/>
        <v>0</v>
      </c>
      <c r="O1917" s="16">
        <f>'RAW MONTHLY'!K1917</f>
        <v>0</v>
      </c>
      <c r="P1917" s="16" t="str">
        <f t="shared" si="267"/>
        <v>1</v>
      </c>
      <c r="Q1917" s="241">
        <f>'RAW MONTHLY'!L1917</f>
        <v>0</v>
      </c>
      <c r="R1917" s="37"/>
      <c r="S1917" s="242">
        <f t="shared" si="268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1"/>
        <v/>
      </c>
      <c r="D1918" s="5">
        <f>'RAW MONTHLY'!E1918</f>
        <v>0</v>
      </c>
      <c r="E1918" s="5" t="b">
        <f t="shared" si="269"/>
        <v>0</v>
      </c>
      <c r="F1918" s="37"/>
      <c r="G1918" s="37"/>
      <c r="H1918" s="17">
        <f t="shared" si="262"/>
        <v>0</v>
      </c>
      <c r="I1918" s="7">
        <f>'RAW MONTHLY'!H1918</f>
        <v>0</v>
      </c>
      <c r="J1918" s="8">
        <f>'RAW MONTHLY'!I1918</f>
        <v>0</v>
      </c>
      <c r="K1918" s="235">
        <f t="shared" si="263"/>
        <v>0</v>
      </c>
      <c r="L1918" s="16">
        <f t="shared" si="264"/>
        <v>0</v>
      </c>
      <c r="M1918" s="16">
        <f t="shared" si="265"/>
        <v>0</v>
      </c>
      <c r="N1918" s="236" t="str">
        <f t="shared" si="266"/>
        <v>0</v>
      </c>
      <c r="O1918" s="16">
        <f>'RAW MONTHLY'!K1918</f>
        <v>0</v>
      </c>
      <c r="P1918" s="16" t="str">
        <f t="shared" si="267"/>
        <v>1</v>
      </c>
      <c r="Q1918" s="241">
        <f>'RAW MONTHLY'!L1918</f>
        <v>0</v>
      </c>
      <c r="R1918" s="37"/>
      <c r="S1918" s="242">
        <f t="shared" si="268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1"/>
        <v/>
      </c>
      <c r="D1919" s="5">
        <f>'RAW MONTHLY'!E1919</f>
        <v>0</v>
      </c>
      <c r="E1919" s="5" t="b">
        <f t="shared" si="269"/>
        <v>0</v>
      </c>
      <c r="F1919" s="37"/>
      <c r="G1919" s="37"/>
      <c r="H1919" s="17">
        <f t="shared" si="262"/>
        <v>0</v>
      </c>
      <c r="I1919" s="7">
        <f>'RAW MONTHLY'!H1919</f>
        <v>0</v>
      </c>
      <c r="J1919" s="8">
        <f>'RAW MONTHLY'!I1919</f>
        <v>0</v>
      </c>
      <c r="K1919" s="235">
        <f t="shared" si="263"/>
        <v>0</v>
      </c>
      <c r="L1919" s="16">
        <f t="shared" si="264"/>
        <v>0</v>
      </c>
      <c r="M1919" s="16">
        <f t="shared" si="265"/>
        <v>0</v>
      </c>
      <c r="N1919" s="236" t="str">
        <f t="shared" si="266"/>
        <v>0</v>
      </c>
      <c r="O1919" s="16">
        <f>'RAW MONTHLY'!K1919</f>
        <v>0</v>
      </c>
      <c r="P1919" s="16" t="str">
        <f t="shared" si="267"/>
        <v>1</v>
      </c>
      <c r="Q1919" s="241">
        <f>'RAW MONTHLY'!L1919</f>
        <v>0</v>
      </c>
      <c r="R1919" s="37"/>
      <c r="S1919" s="242">
        <f t="shared" si="268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1"/>
        <v/>
      </c>
      <c r="D1920" s="5">
        <f>'RAW MONTHLY'!E1920</f>
        <v>0</v>
      </c>
      <c r="E1920" s="5" t="b">
        <f t="shared" si="269"/>
        <v>0</v>
      </c>
      <c r="F1920" s="37"/>
      <c r="G1920" s="37"/>
      <c r="H1920" s="17">
        <f t="shared" si="262"/>
        <v>0</v>
      </c>
      <c r="I1920" s="7">
        <f>'RAW MONTHLY'!H1920</f>
        <v>0</v>
      </c>
      <c r="J1920" s="8">
        <f>'RAW MONTHLY'!I1920</f>
        <v>0</v>
      </c>
      <c r="K1920" s="235">
        <f t="shared" si="263"/>
        <v>0</v>
      </c>
      <c r="L1920" s="16">
        <f t="shared" si="264"/>
        <v>0</v>
      </c>
      <c r="M1920" s="16">
        <f t="shared" si="265"/>
        <v>0</v>
      </c>
      <c r="N1920" s="236" t="str">
        <f t="shared" si="266"/>
        <v>0</v>
      </c>
      <c r="O1920" s="16">
        <f>'RAW MONTHLY'!K1920</f>
        <v>0</v>
      </c>
      <c r="P1920" s="16" t="str">
        <f t="shared" si="267"/>
        <v>1</v>
      </c>
      <c r="Q1920" s="241">
        <f>'RAW MONTHLY'!L1920</f>
        <v>0</v>
      </c>
      <c r="R1920" s="37"/>
      <c r="S1920" s="242">
        <f t="shared" si="268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1"/>
        <v/>
      </c>
      <c r="D1921" s="5">
        <f>'RAW MONTHLY'!E1921</f>
        <v>0</v>
      </c>
      <c r="E1921" s="5" t="b">
        <f t="shared" si="269"/>
        <v>0</v>
      </c>
      <c r="F1921" s="37"/>
      <c r="G1921" s="37"/>
      <c r="H1921" s="17">
        <f t="shared" si="262"/>
        <v>0</v>
      </c>
      <c r="I1921" s="7">
        <f>'RAW MONTHLY'!H1921</f>
        <v>0</v>
      </c>
      <c r="J1921" s="8">
        <f>'RAW MONTHLY'!I1921</f>
        <v>0</v>
      </c>
      <c r="K1921" s="235">
        <f t="shared" si="263"/>
        <v>0</v>
      </c>
      <c r="L1921" s="16">
        <f t="shared" si="264"/>
        <v>0</v>
      </c>
      <c r="M1921" s="16">
        <f t="shared" si="265"/>
        <v>0</v>
      </c>
      <c r="N1921" s="236" t="str">
        <f t="shared" si="266"/>
        <v>0</v>
      </c>
      <c r="O1921" s="16">
        <f>'RAW MONTHLY'!K1921</f>
        <v>0</v>
      </c>
      <c r="P1921" s="16" t="str">
        <f t="shared" si="267"/>
        <v>1</v>
      </c>
      <c r="Q1921" s="241">
        <f>'RAW MONTHLY'!L1921</f>
        <v>0</v>
      </c>
      <c r="R1921" s="37"/>
      <c r="S1921" s="242">
        <f t="shared" si="268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1"/>
        <v/>
      </c>
      <c r="D1922" s="5">
        <f>'RAW MONTHLY'!E1922</f>
        <v>0</v>
      </c>
      <c r="E1922" s="5" t="b">
        <f t="shared" si="269"/>
        <v>0</v>
      </c>
      <c r="F1922" s="37"/>
      <c r="G1922" s="37"/>
      <c r="H1922" s="17">
        <f t="shared" si="262"/>
        <v>0</v>
      </c>
      <c r="I1922" s="7">
        <f>'RAW MONTHLY'!H1922</f>
        <v>0</v>
      </c>
      <c r="J1922" s="8">
        <f>'RAW MONTHLY'!I1922</f>
        <v>0</v>
      </c>
      <c r="K1922" s="235">
        <f t="shared" si="263"/>
        <v>0</v>
      </c>
      <c r="L1922" s="16">
        <f t="shared" si="264"/>
        <v>0</v>
      </c>
      <c r="M1922" s="16">
        <f t="shared" si="265"/>
        <v>0</v>
      </c>
      <c r="N1922" s="236" t="str">
        <f t="shared" si="266"/>
        <v>0</v>
      </c>
      <c r="O1922" s="16">
        <f>'RAW MONTHLY'!K1922</f>
        <v>0</v>
      </c>
      <c r="P1922" s="16" t="str">
        <f t="shared" si="267"/>
        <v>1</v>
      </c>
      <c r="Q1922" s="241">
        <f>'RAW MONTHLY'!L1922</f>
        <v>0</v>
      </c>
      <c r="R1922" s="37"/>
      <c r="S1922" s="242">
        <f t="shared" si="268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1"/>
        <v/>
      </c>
      <c r="D1923" s="5">
        <f>'RAW MONTHLY'!E1923</f>
        <v>0</v>
      </c>
      <c r="E1923" s="5" t="b">
        <f t="shared" si="269"/>
        <v>0</v>
      </c>
      <c r="F1923" s="37"/>
      <c r="G1923" s="37"/>
      <c r="H1923" s="17">
        <f t="shared" si="262"/>
        <v>0</v>
      </c>
      <c r="I1923" s="7">
        <f>'RAW MONTHLY'!H1923</f>
        <v>0</v>
      </c>
      <c r="J1923" s="8">
        <f>'RAW MONTHLY'!I1923</f>
        <v>0</v>
      </c>
      <c r="K1923" s="235">
        <f t="shared" si="263"/>
        <v>0</v>
      </c>
      <c r="L1923" s="16">
        <f t="shared" si="264"/>
        <v>0</v>
      </c>
      <c r="M1923" s="16">
        <f t="shared" si="265"/>
        <v>0</v>
      </c>
      <c r="N1923" s="236" t="str">
        <f t="shared" si="266"/>
        <v>0</v>
      </c>
      <c r="O1923" s="16">
        <f>'RAW MONTHLY'!K1923</f>
        <v>0</v>
      </c>
      <c r="P1923" s="16" t="str">
        <f t="shared" si="267"/>
        <v>1</v>
      </c>
      <c r="Q1923" s="241">
        <f>'RAW MONTHLY'!L1923</f>
        <v>0</v>
      </c>
      <c r="R1923" s="37"/>
      <c r="S1923" s="242">
        <f t="shared" si="268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1"/>
        <v/>
      </c>
      <c r="D1924" s="5">
        <f>'RAW MONTHLY'!E1924</f>
        <v>0</v>
      </c>
      <c r="E1924" s="5" t="b">
        <f t="shared" si="269"/>
        <v>0</v>
      </c>
      <c r="F1924" s="37"/>
      <c r="G1924" s="37"/>
      <c r="H1924" s="17">
        <f t="shared" si="262"/>
        <v>0</v>
      </c>
      <c r="I1924" s="7">
        <f>'RAW MONTHLY'!H1924</f>
        <v>0</v>
      </c>
      <c r="J1924" s="8">
        <f>'RAW MONTHLY'!I1924</f>
        <v>0</v>
      </c>
      <c r="K1924" s="235">
        <f t="shared" si="263"/>
        <v>0</v>
      </c>
      <c r="L1924" s="16">
        <f t="shared" si="264"/>
        <v>0</v>
      </c>
      <c r="M1924" s="16">
        <f t="shared" si="265"/>
        <v>0</v>
      </c>
      <c r="N1924" s="236" t="str">
        <f t="shared" si="266"/>
        <v>0</v>
      </c>
      <c r="O1924" s="16">
        <f>'RAW MONTHLY'!K1924</f>
        <v>0</v>
      </c>
      <c r="P1924" s="16" t="str">
        <f t="shared" si="267"/>
        <v>1</v>
      </c>
      <c r="Q1924" s="241">
        <f>'RAW MONTHLY'!L1924</f>
        <v>0</v>
      </c>
      <c r="R1924" s="37"/>
      <c r="S1924" s="242">
        <f t="shared" si="268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1"/>
        <v/>
      </c>
      <c r="D1925" s="5">
        <f>'RAW MONTHLY'!E1925</f>
        <v>0</v>
      </c>
      <c r="E1925" s="5" t="b">
        <f t="shared" si="269"/>
        <v>0</v>
      </c>
      <c r="F1925" s="37"/>
      <c r="G1925" s="37"/>
      <c r="H1925" s="17">
        <f t="shared" si="262"/>
        <v>0</v>
      </c>
      <c r="I1925" s="7">
        <f>'RAW MONTHLY'!H1925</f>
        <v>0</v>
      </c>
      <c r="J1925" s="8">
        <f>'RAW MONTHLY'!I1925</f>
        <v>0</v>
      </c>
      <c r="K1925" s="235">
        <f t="shared" si="263"/>
        <v>0</v>
      </c>
      <c r="L1925" s="16">
        <f t="shared" si="264"/>
        <v>0</v>
      </c>
      <c r="M1925" s="16">
        <f t="shared" si="265"/>
        <v>0</v>
      </c>
      <c r="N1925" s="236" t="str">
        <f t="shared" si="266"/>
        <v>0</v>
      </c>
      <c r="O1925" s="16">
        <f>'RAW MONTHLY'!K1925</f>
        <v>0</v>
      </c>
      <c r="P1925" s="16" t="str">
        <f t="shared" si="267"/>
        <v>1</v>
      </c>
      <c r="Q1925" s="241">
        <f>'RAW MONTHLY'!L1925</f>
        <v>0</v>
      </c>
      <c r="R1925" s="37"/>
      <c r="S1925" s="242">
        <f t="shared" si="268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0">IF(H1926&gt;=0.0001,"1","")</f>
        <v/>
      </c>
      <c r="D1926" s="5">
        <f>'RAW MONTHLY'!E1926</f>
        <v>0</v>
      </c>
      <c r="E1926" s="5" t="b">
        <f t="shared" si="269"/>
        <v>0</v>
      </c>
      <c r="F1926" s="37"/>
      <c r="G1926" s="37"/>
      <c r="H1926" s="17">
        <f t="shared" ref="H1926:H1989" si="271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2">J1926</f>
        <v>0</v>
      </c>
      <c r="L1926" s="16">
        <f t="shared" ref="L1926:L1989" si="273">TEXT(J1926-I1926,"h:mm")*24</f>
        <v>0</v>
      </c>
      <c r="M1926" s="16">
        <f t="shared" ref="M1926:M1989" si="274">N1926*1</f>
        <v>0</v>
      </c>
      <c r="N1926" s="236" t="str">
        <f t="shared" ref="N1926:N1989" si="275">SUBSTITUTE(O1926,"MW","")</f>
        <v>0</v>
      </c>
      <c r="O1926" s="16">
        <f>'RAW MONTHLY'!K1926</f>
        <v>0</v>
      </c>
      <c r="P1926" s="16" t="str">
        <f t="shared" ref="P1926:P1989" si="276">IF(K1926&gt;=0.99,"0","1")</f>
        <v>1</v>
      </c>
      <c r="Q1926" s="241">
        <f>'RAW MONTHLY'!L1926</f>
        <v>0</v>
      </c>
      <c r="R1926" s="37"/>
      <c r="S1926" s="242">
        <f t="shared" ref="S1926:S1989" si="277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0"/>
        <v/>
      </c>
      <c r="D1927" s="5">
        <f>'RAW MONTHLY'!E1927</f>
        <v>0</v>
      </c>
      <c r="E1927" s="5" t="b">
        <f t="shared" ref="E1927:E1990" si="278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E/F","EDC",IF(D1927="TCN/L/S","L/S"))))))))))))))))))))))</f>
        <v>0</v>
      </c>
      <c r="F1927" s="37"/>
      <c r="G1927" s="37"/>
      <c r="H1927" s="17">
        <f t="shared" si="271"/>
        <v>0</v>
      </c>
      <c r="I1927" s="7">
        <f>'RAW MONTHLY'!H1927</f>
        <v>0</v>
      </c>
      <c r="J1927" s="8">
        <f>'RAW MONTHLY'!I1927</f>
        <v>0</v>
      </c>
      <c r="K1927" s="235">
        <f t="shared" si="272"/>
        <v>0</v>
      </c>
      <c r="L1927" s="16">
        <f t="shared" si="273"/>
        <v>0</v>
      </c>
      <c r="M1927" s="16">
        <f t="shared" si="274"/>
        <v>0</v>
      </c>
      <c r="N1927" s="236" t="str">
        <f t="shared" si="275"/>
        <v>0</v>
      </c>
      <c r="O1927" s="16">
        <f>'RAW MONTHLY'!K1927</f>
        <v>0</v>
      </c>
      <c r="P1927" s="16" t="str">
        <f t="shared" si="276"/>
        <v>1</v>
      </c>
      <c r="Q1927" s="241">
        <f>'RAW MONTHLY'!L1927</f>
        <v>0</v>
      </c>
      <c r="R1927" s="37"/>
      <c r="S1927" s="242">
        <f t="shared" si="277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0"/>
        <v/>
      </c>
      <c r="D1928" s="5">
        <f>'RAW MONTHLY'!E1928</f>
        <v>0</v>
      </c>
      <c r="E1928" s="5" t="b">
        <f t="shared" si="278"/>
        <v>0</v>
      </c>
      <c r="F1928" s="37"/>
      <c r="G1928" s="37"/>
      <c r="H1928" s="17">
        <f t="shared" si="271"/>
        <v>0</v>
      </c>
      <c r="I1928" s="7">
        <f>'RAW MONTHLY'!H1928</f>
        <v>0</v>
      </c>
      <c r="J1928" s="8">
        <f>'RAW MONTHLY'!I1928</f>
        <v>0</v>
      </c>
      <c r="K1928" s="235">
        <f t="shared" si="272"/>
        <v>0</v>
      </c>
      <c r="L1928" s="16">
        <f t="shared" si="273"/>
        <v>0</v>
      </c>
      <c r="M1928" s="16">
        <f t="shared" si="274"/>
        <v>0</v>
      </c>
      <c r="N1928" s="236" t="str">
        <f t="shared" si="275"/>
        <v>0</v>
      </c>
      <c r="O1928" s="16">
        <f>'RAW MONTHLY'!K1928</f>
        <v>0</v>
      </c>
      <c r="P1928" s="16" t="str">
        <f t="shared" si="276"/>
        <v>1</v>
      </c>
      <c r="Q1928" s="241">
        <f>'RAW MONTHLY'!L1928</f>
        <v>0</v>
      </c>
      <c r="R1928" s="37"/>
      <c r="S1928" s="242">
        <f t="shared" si="277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0"/>
        <v/>
      </c>
      <c r="D1929" s="5">
        <f>'RAW MONTHLY'!E1929</f>
        <v>0</v>
      </c>
      <c r="E1929" s="5" t="b">
        <f t="shared" si="278"/>
        <v>0</v>
      </c>
      <c r="F1929" s="37"/>
      <c r="G1929" s="37"/>
      <c r="H1929" s="17">
        <f t="shared" si="271"/>
        <v>0</v>
      </c>
      <c r="I1929" s="7">
        <f>'RAW MONTHLY'!H1929</f>
        <v>0</v>
      </c>
      <c r="J1929" s="8">
        <f>'RAW MONTHLY'!I1929</f>
        <v>0</v>
      </c>
      <c r="K1929" s="235">
        <f t="shared" si="272"/>
        <v>0</v>
      </c>
      <c r="L1929" s="16">
        <f t="shared" si="273"/>
        <v>0</v>
      </c>
      <c r="M1929" s="16">
        <f t="shared" si="274"/>
        <v>0</v>
      </c>
      <c r="N1929" s="236" t="str">
        <f t="shared" si="275"/>
        <v>0</v>
      </c>
      <c r="O1929" s="16">
        <f>'RAW MONTHLY'!K1929</f>
        <v>0</v>
      </c>
      <c r="P1929" s="16" t="str">
        <f t="shared" si="276"/>
        <v>1</v>
      </c>
      <c r="Q1929" s="241">
        <f>'RAW MONTHLY'!L1929</f>
        <v>0</v>
      </c>
      <c r="R1929" s="37"/>
      <c r="S1929" s="242">
        <f t="shared" si="277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0"/>
        <v/>
      </c>
      <c r="D1930" s="5">
        <f>'RAW MONTHLY'!E1930</f>
        <v>0</v>
      </c>
      <c r="E1930" s="5" t="b">
        <f t="shared" si="278"/>
        <v>0</v>
      </c>
      <c r="F1930" s="37"/>
      <c r="G1930" s="37"/>
      <c r="H1930" s="17">
        <f t="shared" si="271"/>
        <v>0</v>
      </c>
      <c r="I1930" s="7">
        <f>'RAW MONTHLY'!H1930</f>
        <v>0</v>
      </c>
      <c r="J1930" s="8">
        <f>'RAW MONTHLY'!I1930</f>
        <v>0</v>
      </c>
      <c r="K1930" s="235">
        <f t="shared" si="272"/>
        <v>0</v>
      </c>
      <c r="L1930" s="16">
        <f t="shared" si="273"/>
        <v>0</v>
      </c>
      <c r="M1930" s="16">
        <f t="shared" si="274"/>
        <v>0</v>
      </c>
      <c r="N1930" s="236" t="str">
        <f t="shared" si="275"/>
        <v>0</v>
      </c>
      <c r="O1930" s="16">
        <f>'RAW MONTHLY'!K1930</f>
        <v>0</v>
      </c>
      <c r="P1930" s="16" t="str">
        <f t="shared" si="276"/>
        <v>1</v>
      </c>
      <c r="Q1930" s="241">
        <f>'RAW MONTHLY'!L1930</f>
        <v>0</v>
      </c>
      <c r="R1930" s="37"/>
      <c r="S1930" s="242">
        <f t="shared" si="277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0"/>
        <v/>
      </c>
      <c r="D1931" s="5">
        <f>'RAW MONTHLY'!E1931</f>
        <v>0</v>
      </c>
      <c r="E1931" s="5" t="b">
        <f t="shared" si="278"/>
        <v>0</v>
      </c>
      <c r="F1931" s="37"/>
      <c r="G1931" s="37"/>
      <c r="H1931" s="17">
        <f t="shared" si="271"/>
        <v>0</v>
      </c>
      <c r="I1931" s="7">
        <f>'RAW MONTHLY'!H1931</f>
        <v>0</v>
      </c>
      <c r="J1931" s="8">
        <f>'RAW MONTHLY'!I1931</f>
        <v>0</v>
      </c>
      <c r="K1931" s="235">
        <f t="shared" si="272"/>
        <v>0</v>
      </c>
      <c r="L1931" s="16">
        <f t="shared" si="273"/>
        <v>0</v>
      </c>
      <c r="M1931" s="16">
        <f t="shared" si="274"/>
        <v>0</v>
      </c>
      <c r="N1931" s="236" t="str">
        <f t="shared" si="275"/>
        <v>0</v>
      </c>
      <c r="O1931" s="16">
        <f>'RAW MONTHLY'!K1931</f>
        <v>0</v>
      </c>
      <c r="P1931" s="16" t="str">
        <f t="shared" si="276"/>
        <v>1</v>
      </c>
      <c r="Q1931" s="241">
        <f>'RAW MONTHLY'!L1931</f>
        <v>0</v>
      </c>
      <c r="R1931" s="37"/>
      <c r="S1931" s="242">
        <f t="shared" si="277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0"/>
        <v/>
      </c>
      <c r="D1932" s="5">
        <f>'RAW MONTHLY'!E1932</f>
        <v>0</v>
      </c>
      <c r="E1932" s="5" t="b">
        <f t="shared" si="278"/>
        <v>0</v>
      </c>
      <c r="F1932" s="37"/>
      <c r="G1932" s="37"/>
      <c r="H1932" s="17">
        <f t="shared" si="271"/>
        <v>0</v>
      </c>
      <c r="I1932" s="7">
        <f>'RAW MONTHLY'!H1932</f>
        <v>0</v>
      </c>
      <c r="J1932" s="8">
        <f>'RAW MONTHLY'!I1932</f>
        <v>0</v>
      </c>
      <c r="K1932" s="235">
        <f t="shared" si="272"/>
        <v>0</v>
      </c>
      <c r="L1932" s="16">
        <f t="shared" si="273"/>
        <v>0</v>
      </c>
      <c r="M1932" s="16">
        <f t="shared" si="274"/>
        <v>0</v>
      </c>
      <c r="N1932" s="236" t="str">
        <f t="shared" si="275"/>
        <v>0</v>
      </c>
      <c r="O1932" s="16">
        <f>'RAW MONTHLY'!K1932</f>
        <v>0</v>
      </c>
      <c r="P1932" s="16" t="str">
        <f t="shared" si="276"/>
        <v>1</v>
      </c>
      <c r="Q1932" s="241">
        <f>'RAW MONTHLY'!L1932</f>
        <v>0</v>
      </c>
      <c r="R1932" s="37"/>
      <c r="S1932" s="242">
        <f t="shared" si="277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0"/>
        <v/>
      </c>
      <c r="D1933" s="5">
        <f>'RAW MONTHLY'!E1933</f>
        <v>0</v>
      </c>
      <c r="E1933" s="5" t="b">
        <f t="shared" si="278"/>
        <v>0</v>
      </c>
      <c r="F1933" s="37"/>
      <c r="G1933" s="37"/>
      <c r="H1933" s="17">
        <f t="shared" si="271"/>
        <v>0</v>
      </c>
      <c r="I1933" s="7">
        <f>'RAW MONTHLY'!H1933</f>
        <v>0</v>
      </c>
      <c r="J1933" s="8">
        <f>'RAW MONTHLY'!I1933</f>
        <v>0</v>
      </c>
      <c r="K1933" s="235">
        <f t="shared" si="272"/>
        <v>0</v>
      </c>
      <c r="L1933" s="16">
        <f t="shared" si="273"/>
        <v>0</v>
      </c>
      <c r="M1933" s="16">
        <f t="shared" si="274"/>
        <v>0</v>
      </c>
      <c r="N1933" s="236" t="str">
        <f t="shared" si="275"/>
        <v>0</v>
      </c>
      <c r="O1933" s="16">
        <f>'RAW MONTHLY'!K1933</f>
        <v>0</v>
      </c>
      <c r="P1933" s="16" t="str">
        <f t="shared" si="276"/>
        <v>1</v>
      </c>
      <c r="Q1933" s="241">
        <f>'RAW MONTHLY'!L1933</f>
        <v>0</v>
      </c>
      <c r="R1933" s="37"/>
      <c r="S1933" s="242">
        <f t="shared" si="277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0"/>
        <v/>
      </c>
      <c r="D1934" s="5">
        <f>'RAW MONTHLY'!E1934</f>
        <v>0</v>
      </c>
      <c r="E1934" s="5" t="b">
        <f t="shared" si="278"/>
        <v>0</v>
      </c>
      <c r="F1934" s="37"/>
      <c r="G1934" s="37"/>
      <c r="H1934" s="17">
        <f t="shared" si="271"/>
        <v>0</v>
      </c>
      <c r="I1934" s="7">
        <f>'RAW MONTHLY'!H1934</f>
        <v>0</v>
      </c>
      <c r="J1934" s="8">
        <f>'RAW MONTHLY'!I1934</f>
        <v>0</v>
      </c>
      <c r="K1934" s="235">
        <f t="shared" si="272"/>
        <v>0</v>
      </c>
      <c r="L1934" s="16">
        <f t="shared" si="273"/>
        <v>0</v>
      </c>
      <c r="M1934" s="16">
        <f t="shared" si="274"/>
        <v>0</v>
      </c>
      <c r="N1934" s="236" t="str">
        <f t="shared" si="275"/>
        <v>0</v>
      </c>
      <c r="O1934" s="16">
        <f>'RAW MONTHLY'!K1934</f>
        <v>0</v>
      </c>
      <c r="P1934" s="16" t="str">
        <f t="shared" si="276"/>
        <v>1</v>
      </c>
      <c r="Q1934" s="241">
        <f>'RAW MONTHLY'!L1934</f>
        <v>0</v>
      </c>
      <c r="R1934" s="37"/>
      <c r="S1934" s="242">
        <f t="shared" si="277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0"/>
        <v/>
      </c>
      <c r="D1935" s="5">
        <f>'RAW MONTHLY'!E1935</f>
        <v>0</v>
      </c>
      <c r="E1935" s="5" t="b">
        <f t="shared" si="278"/>
        <v>0</v>
      </c>
      <c r="F1935" s="37"/>
      <c r="G1935" s="37"/>
      <c r="H1935" s="17">
        <f t="shared" si="271"/>
        <v>0</v>
      </c>
      <c r="I1935" s="7">
        <f>'RAW MONTHLY'!H1935</f>
        <v>0</v>
      </c>
      <c r="J1935" s="8">
        <f>'RAW MONTHLY'!I1935</f>
        <v>0</v>
      </c>
      <c r="K1935" s="235">
        <f t="shared" si="272"/>
        <v>0</v>
      </c>
      <c r="L1935" s="16">
        <f t="shared" si="273"/>
        <v>0</v>
      </c>
      <c r="M1935" s="16">
        <f t="shared" si="274"/>
        <v>0</v>
      </c>
      <c r="N1935" s="236" t="str">
        <f t="shared" si="275"/>
        <v>0</v>
      </c>
      <c r="O1935" s="16">
        <f>'RAW MONTHLY'!K1935</f>
        <v>0</v>
      </c>
      <c r="P1935" s="16" t="str">
        <f t="shared" si="276"/>
        <v>1</v>
      </c>
      <c r="Q1935" s="241">
        <f>'RAW MONTHLY'!L1935</f>
        <v>0</v>
      </c>
      <c r="R1935" s="37"/>
      <c r="S1935" s="242">
        <f t="shared" si="277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0"/>
        <v/>
      </c>
      <c r="D1936" s="5">
        <f>'RAW MONTHLY'!E1936</f>
        <v>0</v>
      </c>
      <c r="E1936" s="5" t="b">
        <f t="shared" si="278"/>
        <v>0</v>
      </c>
      <c r="F1936" s="37"/>
      <c r="G1936" s="37"/>
      <c r="H1936" s="17">
        <f t="shared" si="271"/>
        <v>0</v>
      </c>
      <c r="I1936" s="7">
        <f>'RAW MONTHLY'!H1936</f>
        <v>0</v>
      </c>
      <c r="J1936" s="8">
        <f>'RAW MONTHLY'!I1936</f>
        <v>0</v>
      </c>
      <c r="K1936" s="235">
        <f t="shared" si="272"/>
        <v>0</v>
      </c>
      <c r="L1936" s="16">
        <f t="shared" si="273"/>
        <v>0</v>
      </c>
      <c r="M1936" s="16">
        <f t="shared" si="274"/>
        <v>0</v>
      </c>
      <c r="N1936" s="236" t="str">
        <f t="shared" si="275"/>
        <v>0</v>
      </c>
      <c r="O1936" s="16">
        <f>'RAW MONTHLY'!K1936</f>
        <v>0</v>
      </c>
      <c r="P1936" s="16" t="str">
        <f t="shared" si="276"/>
        <v>1</v>
      </c>
      <c r="Q1936" s="241">
        <f>'RAW MONTHLY'!L1936</f>
        <v>0</v>
      </c>
      <c r="R1936" s="37"/>
      <c r="S1936" s="242">
        <f t="shared" si="277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0"/>
        <v/>
      </c>
      <c r="D1937" s="5">
        <f>'RAW MONTHLY'!E1937</f>
        <v>0</v>
      </c>
      <c r="E1937" s="5" t="b">
        <f t="shared" si="278"/>
        <v>0</v>
      </c>
      <c r="F1937" s="37"/>
      <c r="G1937" s="37"/>
      <c r="H1937" s="17">
        <f t="shared" si="271"/>
        <v>0</v>
      </c>
      <c r="I1937" s="7">
        <f>'RAW MONTHLY'!H1937</f>
        <v>0</v>
      </c>
      <c r="J1937" s="8">
        <f>'RAW MONTHLY'!I1937</f>
        <v>0</v>
      </c>
      <c r="K1937" s="235">
        <f t="shared" si="272"/>
        <v>0</v>
      </c>
      <c r="L1937" s="16">
        <f t="shared" si="273"/>
        <v>0</v>
      </c>
      <c r="M1937" s="16">
        <f t="shared" si="274"/>
        <v>0</v>
      </c>
      <c r="N1937" s="236" t="str">
        <f t="shared" si="275"/>
        <v>0</v>
      </c>
      <c r="O1937" s="16">
        <f>'RAW MONTHLY'!K1937</f>
        <v>0</v>
      </c>
      <c r="P1937" s="16" t="str">
        <f t="shared" si="276"/>
        <v>1</v>
      </c>
      <c r="Q1937" s="241">
        <f>'RAW MONTHLY'!L1937</f>
        <v>0</v>
      </c>
      <c r="R1937" s="37"/>
      <c r="S1937" s="242">
        <f t="shared" si="277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0"/>
        <v/>
      </c>
      <c r="D1938" s="5">
        <f>'RAW MONTHLY'!E1938</f>
        <v>0</v>
      </c>
      <c r="E1938" s="5" t="b">
        <f t="shared" si="278"/>
        <v>0</v>
      </c>
      <c r="F1938" s="37"/>
      <c r="G1938" s="37"/>
      <c r="H1938" s="17">
        <f t="shared" si="271"/>
        <v>0</v>
      </c>
      <c r="I1938" s="7">
        <f>'RAW MONTHLY'!H1938</f>
        <v>0</v>
      </c>
      <c r="J1938" s="8">
        <f>'RAW MONTHLY'!I1938</f>
        <v>0</v>
      </c>
      <c r="K1938" s="235">
        <f t="shared" si="272"/>
        <v>0</v>
      </c>
      <c r="L1938" s="16">
        <f t="shared" si="273"/>
        <v>0</v>
      </c>
      <c r="M1938" s="16">
        <f t="shared" si="274"/>
        <v>0</v>
      </c>
      <c r="N1938" s="236" t="str">
        <f t="shared" si="275"/>
        <v>0</v>
      </c>
      <c r="O1938" s="16">
        <f>'RAW MONTHLY'!K1938</f>
        <v>0</v>
      </c>
      <c r="P1938" s="16" t="str">
        <f t="shared" si="276"/>
        <v>1</v>
      </c>
      <c r="Q1938" s="241">
        <f>'RAW MONTHLY'!L1938</f>
        <v>0</v>
      </c>
      <c r="R1938" s="37"/>
      <c r="S1938" s="242">
        <f t="shared" si="277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0"/>
        <v/>
      </c>
      <c r="D1939" s="5">
        <f>'RAW MONTHLY'!E1939</f>
        <v>0</v>
      </c>
      <c r="E1939" s="5" t="b">
        <f t="shared" si="278"/>
        <v>0</v>
      </c>
      <c r="F1939" s="37"/>
      <c r="G1939" s="37"/>
      <c r="H1939" s="17">
        <f t="shared" si="271"/>
        <v>0</v>
      </c>
      <c r="I1939" s="7">
        <f>'RAW MONTHLY'!H1939</f>
        <v>0</v>
      </c>
      <c r="J1939" s="8">
        <f>'RAW MONTHLY'!I1939</f>
        <v>0</v>
      </c>
      <c r="K1939" s="235">
        <f t="shared" si="272"/>
        <v>0</v>
      </c>
      <c r="L1939" s="16">
        <f t="shared" si="273"/>
        <v>0</v>
      </c>
      <c r="M1939" s="16">
        <f t="shared" si="274"/>
        <v>0</v>
      </c>
      <c r="N1939" s="236" t="str">
        <f t="shared" si="275"/>
        <v>0</v>
      </c>
      <c r="O1939" s="16">
        <f>'RAW MONTHLY'!K1939</f>
        <v>0</v>
      </c>
      <c r="P1939" s="16" t="str">
        <f t="shared" si="276"/>
        <v>1</v>
      </c>
      <c r="Q1939" s="241">
        <f>'RAW MONTHLY'!L1939</f>
        <v>0</v>
      </c>
      <c r="R1939" s="37"/>
      <c r="S1939" s="242">
        <f t="shared" si="277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0"/>
        <v/>
      </c>
      <c r="D1940" s="5">
        <f>'RAW MONTHLY'!E1940</f>
        <v>0</v>
      </c>
      <c r="E1940" s="5" t="b">
        <f t="shared" si="278"/>
        <v>0</v>
      </c>
      <c r="F1940" s="37"/>
      <c r="G1940" s="37"/>
      <c r="H1940" s="17">
        <f t="shared" si="271"/>
        <v>0</v>
      </c>
      <c r="I1940" s="7">
        <f>'RAW MONTHLY'!H1940</f>
        <v>0</v>
      </c>
      <c r="J1940" s="8">
        <f>'RAW MONTHLY'!I1940</f>
        <v>0</v>
      </c>
      <c r="K1940" s="235">
        <f t="shared" si="272"/>
        <v>0</v>
      </c>
      <c r="L1940" s="16">
        <f t="shared" si="273"/>
        <v>0</v>
      </c>
      <c r="M1940" s="16">
        <f t="shared" si="274"/>
        <v>0</v>
      </c>
      <c r="N1940" s="236" t="str">
        <f t="shared" si="275"/>
        <v>0</v>
      </c>
      <c r="O1940" s="16">
        <f>'RAW MONTHLY'!K1940</f>
        <v>0</v>
      </c>
      <c r="P1940" s="16" t="str">
        <f t="shared" si="276"/>
        <v>1</v>
      </c>
      <c r="Q1940" s="241">
        <f>'RAW MONTHLY'!L1940</f>
        <v>0</v>
      </c>
      <c r="R1940" s="37"/>
      <c r="S1940" s="242">
        <f t="shared" si="277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0"/>
        <v/>
      </c>
      <c r="D1941" s="5">
        <f>'RAW MONTHLY'!E1941</f>
        <v>0</v>
      </c>
      <c r="E1941" s="5" t="b">
        <f t="shared" si="278"/>
        <v>0</v>
      </c>
      <c r="F1941" s="37"/>
      <c r="G1941" s="37"/>
      <c r="H1941" s="17">
        <f t="shared" si="271"/>
        <v>0</v>
      </c>
      <c r="I1941" s="7">
        <f>'RAW MONTHLY'!H1941</f>
        <v>0</v>
      </c>
      <c r="J1941" s="8">
        <f>'RAW MONTHLY'!I1941</f>
        <v>0</v>
      </c>
      <c r="K1941" s="235">
        <f t="shared" si="272"/>
        <v>0</v>
      </c>
      <c r="L1941" s="16">
        <f t="shared" si="273"/>
        <v>0</v>
      </c>
      <c r="M1941" s="16">
        <f t="shared" si="274"/>
        <v>0</v>
      </c>
      <c r="N1941" s="236" t="str">
        <f t="shared" si="275"/>
        <v>0</v>
      </c>
      <c r="O1941" s="16">
        <f>'RAW MONTHLY'!K1941</f>
        <v>0</v>
      </c>
      <c r="P1941" s="16" t="str">
        <f t="shared" si="276"/>
        <v>1</v>
      </c>
      <c r="Q1941" s="241">
        <f>'RAW MONTHLY'!L1941</f>
        <v>0</v>
      </c>
      <c r="R1941" s="37"/>
      <c r="S1941" s="242">
        <f t="shared" si="277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0"/>
        <v/>
      </c>
      <c r="D1942" s="5">
        <f>'RAW MONTHLY'!E1942</f>
        <v>0</v>
      </c>
      <c r="E1942" s="5" t="b">
        <f t="shared" si="278"/>
        <v>0</v>
      </c>
      <c r="F1942" s="37"/>
      <c r="G1942" s="37"/>
      <c r="H1942" s="17">
        <f t="shared" si="271"/>
        <v>0</v>
      </c>
      <c r="I1942" s="7">
        <f>'RAW MONTHLY'!H1942</f>
        <v>0</v>
      </c>
      <c r="J1942" s="8">
        <f>'RAW MONTHLY'!I1942</f>
        <v>0</v>
      </c>
      <c r="K1942" s="235">
        <f t="shared" si="272"/>
        <v>0</v>
      </c>
      <c r="L1942" s="16">
        <f t="shared" si="273"/>
        <v>0</v>
      </c>
      <c r="M1942" s="16">
        <f t="shared" si="274"/>
        <v>0</v>
      </c>
      <c r="N1942" s="236" t="str">
        <f t="shared" si="275"/>
        <v>0</v>
      </c>
      <c r="O1942" s="16">
        <f>'RAW MONTHLY'!K1942</f>
        <v>0</v>
      </c>
      <c r="P1942" s="16" t="str">
        <f t="shared" si="276"/>
        <v>1</v>
      </c>
      <c r="Q1942" s="241">
        <f>'RAW MONTHLY'!L1942</f>
        <v>0</v>
      </c>
      <c r="R1942" s="37"/>
      <c r="S1942" s="242">
        <f t="shared" si="277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0"/>
        <v/>
      </c>
      <c r="D1943" s="5">
        <f>'RAW MONTHLY'!E1943</f>
        <v>0</v>
      </c>
      <c r="E1943" s="5" t="b">
        <f t="shared" si="278"/>
        <v>0</v>
      </c>
      <c r="F1943" s="37"/>
      <c r="G1943" s="37"/>
      <c r="H1943" s="17">
        <f t="shared" si="271"/>
        <v>0</v>
      </c>
      <c r="I1943" s="7">
        <f>'RAW MONTHLY'!H1943</f>
        <v>0</v>
      </c>
      <c r="J1943" s="8">
        <f>'RAW MONTHLY'!I1943</f>
        <v>0</v>
      </c>
      <c r="K1943" s="235">
        <f t="shared" si="272"/>
        <v>0</v>
      </c>
      <c r="L1943" s="16">
        <f t="shared" si="273"/>
        <v>0</v>
      </c>
      <c r="M1943" s="16">
        <f t="shared" si="274"/>
        <v>0</v>
      </c>
      <c r="N1943" s="236" t="str">
        <f t="shared" si="275"/>
        <v>0</v>
      </c>
      <c r="O1943" s="16">
        <f>'RAW MONTHLY'!K1943</f>
        <v>0</v>
      </c>
      <c r="P1943" s="16" t="str">
        <f t="shared" si="276"/>
        <v>1</v>
      </c>
      <c r="Q1943" s="241">
        <f>'RAW MONTHLY'!L1943</f>
        <v>0</v>
      </c>
      <c r="R1943" s="37"/>
      <c r="S1943" s="242">
        <f t="shared" si="277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0"/>
        <v/>
      </c>
      <c r="D1944" s="5">
        <f>'RAW MONTHLY'!E1944</f>
        <v>0</v>
      </c>
      <c r="E1944" s="5" t="b">
        <f t="shared" si="278"/>
        <v>0</v>
      </c>
      <c r="F1944" s="37"/>
      <c r="G1944" s="37"/>
      <c r="H1944" s="17">
        <f t="shared" si="271"/>
        <v>0</v>
      </c>
      <c r="I1944" s="7">
        <f>'RAW MONTHLY'!H1944</f>
        <v>0</v>
      </c>
      <c r="J1944" s="8">
        <f>'RAW MONTHLY'!I1944</f>
        <v>0</v>
      </c>
      <c r="K1944" s="235">
        <f t="shared" si="272"/>
        <v>0</v>
      </c>
      <c r="L1944" s="16">
        <f t="shared" si="273"/>
        <v>0</v>
      </c>
      <c r="M1944" s="16">
        <f t="shared" si="274"/>
        <v>0</v>
      </c>
      <c r="N1944" s="236" t="str">
        <f t="shared" si="275"/>
        <v>0</v>
      </c>
      <c r="O1944" s="16">
        <f>'RAW MONTHLY'!K1944</f>
        <v>0</v>
      </c>
      <c r="P1944" s="16" t="str">
        <f t="shared" si="276"/>
        <v>1</v>
      </c>
      <c r="Q1944" s="241">
        <f>'RAW MONTHLY'!L1944</f>
        <v>0</v>
      </c>
      <c r="R1944" s="37"/>
      <c r="S1944" s="242">
        <f t="shared" si="277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0"/>
        <v/>
      </c>
      <c r="D1945" s="5">
        <f>'RAW MONTHLY'!E1945</f>
        <v>0</v>
      </c>
      <c r="E1945" s="5" t="b">
        <f t="shared" si="278"/>
        <v>0</v>
      </c>
      <c r="F1945" s="37"/>
      <c r="G1945" s="37"/>
      <c r="H1945" s="17">
        <f t="shared" si="271"/>
        <v>0</v>
      </c>
      <c r="I1945" s="7">
        <f>'RAW MONTHLY'!H1945</f>
        <v>0</v>
      </c>
      <c r="J1945" s="8">
        <f>'RAW MONTHLY'!I1945</f>
        <v>0</v>
      </c>
      <c r="K1945" s="235">
        <f t="shared" si="272"/>
        <v>0</v>
      </c>
      <c r="L1945" s="16">
        <f t="shared" si="273"/>
        <v>0</v>
      </c>
      <c r="M1945" s="16">
        <f t="shared" si="274"/>
        <v>0</v>
      </c>
      <c r="N1945" s="236" t="str">
        <f t="shared" si="275"/>
        <v>0</v>
      </c>
      <c r="O1945" s="16">
        <f>'RAW MONTHLY'!K1945</f>
        <v>0</v>
      </c>
      <c r="P1945" s="16" t="str">
        <f t="shared" si="276"/>
        <v>1</v>
      </c>
      <c r="Q1945" s="241">
        <f>'RAW MONTHLY'!L1945</f>
        <v>0</v>
      </c>
      <c r="R1945" s="37"/>
      <c r="S1945" s="242">
        <f t="shared" si="277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0"/>
        <v/>
      </c>
      <c r="D1946" s="5">
        <f>'RAW MONTHLY'!E1946</f>
        <v>0</v>
      </c>
      <c r="E1946" s="5" t="b">
        <f t="shared" si="278"/>
        <v>0</v>
      </c>
      <c r="F1946" s="37"/>
      <c r="G1946" s="37"/>
      <c r="H1946" s="17">
        <f t="shared" si="271"/>
        <v>0</v>
      </c>
      <c r="I1946" s="7">
        <f>'RAW MONTHLY'!H1946</f>
        <v>0</v>
      </c>
      <c r="J1946" s="8">
        <f>'RAW MONTHLY'!I1946</f>
        <v>0</v>
      </c>
      <c r="K1946" s="235">
        <f t="shared" si="272"/>
        <v>0</v>
      </c>
      <c r="L1946" s="16">
        <f t="shared" si="273"/>
        <v>0</v>
      </c>
      <c r="M1946" s="16">
        <f t="shared" si="274"/>
        <v>0</v>
      </c>
      <c r="N1946" s="236" t="str">
        <f t="shared" si="275"/>
        <v>0</v>
      </c>
      <c r="O1946" s="16">
        <f>'RAW MONTHLY'!K1946</f>
        <v>0</v>
      </c>
      <c r="P1946" s="16" t="str">
        <f t="shared" si="276"/>
        <v>1</v>
      </c>
      <c r="Q1946" s="241">
        <f>'RAW MONTHLY'!L1946</f>
        <v>0</v>
      </c>
      <c r="R1946" s="37"/>
      <c r="S1946" s="242">
        <f t="shared" si="277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0"/>
        <v/>
      </c>
      <c r="D1947" s="5">
        <f>'RAW MONTHLY'!E1947</f>
        <v>0</v>
      </c>
      <c r="E1947" s="5" t="b">
        <f t="shared" si="278"/>
        <v>0</v>
      </c>
      <c r="F1947" s="37"/>
      <c r="G1947" s="37"/>
      <c r="H1947" s="17">
        <f t="shared" si="271"/>
        <v>0</v>
      </c>
      <c r="I1947" s="7">
        <f>'RAW MONTHLY'!H1947</f>
        <v>0</v>
      </c>
      <c r="J1947" s="8">
        <f>'RAW MONTHLY'!I1947</f>
        <v>0</v>
      </c>
      <c r="K1947" s="235">
        <f t="shared" si="272"/>
        <v>0</v>
      </c>
      <c r="L1947" s="16">
        <f t="shared" si="273"/>
        <v>0</v>
      </c>
      <c r="M1947" s="16">
        <f t="shared" si="274"/>
        <v>0</v>
      </c>
      <c r="N1947" s="236" t="str">
        <f t="shared" si="275"/>
        <v>0</v>
      </c>
      <c r="O1947" s="16">
        <f>'RAW MONTHLY'!K1947</f>
        <v>0</v>
      </c>
      <c r="P1947" s="16" t="str">
        <f t="shared" si="276"/>
        <v>1</v>
      </c>
      <c r="Q1947" s="241">
        <f>'RAW MONTHLY'!L1947</f>
        <v>0</v>
      </c>
      <c r="R1947" s="37"/>
      <c r="S1947" s="242">
        <f t="shared" si="277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0"/>
        <v/>
      </c>
      <c r="D1948" s="5">
        <f>'RAW MONTHLY'!E1948</f>
        <v>0</v>
      </c>
      <c r="E1948" s="5" t="b">
        <f t="shared" si="278"/>
        <v>0</v>
      </c>
      <c r="F1948" s="37"/>
      <c r="G1948" s="37"/>
      <c r="H1948" s="17">
        <f t="shared" si="271"/>
        <v>0</v>
      </c>
      <c r="I1948" s="7">
        <f>'RAW MONTHLY'!H1948</f>
        <v>0</v>
      </c>
      <c r="J1948" s="8">
        <f>'RAW MONTHLY'!I1948</f>
        <v>0</v>
      </c>
      <c r="K1948" s="235">
        <f t="shared" si="272"/>
        <v>0</v>
      </c>
      <c r="L1948" s="16">
        <f t="shared" si="273"/>
        <v>0</v>
      </c>
      <c r="M1948" s="16">
        <f t="shared" si="274"/>
        <v>0</v>
      </c>
      <c r="N1948" s="236" t="str">
        <f t="shared" si="275"/>
        <v>0</v>
      </c>
      <c r="O1948" s="16">
        <f>'RAW MONTHLY'!K1948</f>
        <v>0</v>
      </c>
      <c r="P1948" s="16" t="str">
        <f t="shared" si="276"/>
        <v>1</v>
      </c>
      <c r="Q1948" s="241">
        <f>'RAW MONTHLY'!L1948</f>
        <v>0</v>
      </c>
      <c r="R1948" s="37"/>
      <c r="S1948" s="242">
        <f t="shared" si="277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0"/>
        <v/>
      </c>
      <c r="D1949" s="5">
        <f>'RAW MONTHLY'!E1949</f>
        <v>0</v>
      </c>
      <c r="E1949" s="5" t="b">
        <f t="shared" si="278"/>
        <v>0</v>
      </c>
      <c r="F1949" s="37"/>
      <c r="G1949" s="37"/>
      <c r="H1949" s="17">
        <f t="shared" si="271"/>
        <v>0</v>
      </c>
      <c r="I1949" s="7">
        <f>'RAW MONTHLY'!H1949</f>
        <v>0</v>
      </c>
      <c r="J1949" s="8">
        <f>'RAW MONTHLY'!I1949</f>
        <v>0</v>
      </c>
      <c r="K1949" s="235">
        <f t="shared" si="272"/>
        <v>0</v>
      </c>
      <c r="L1949" s="16">
        <f t="shared" si="273"/>
        <v>0</v>
      </c>
      <c r="M1949" s="16">
        <f t="shared" si="274"/>
        <v>0</v>
      </c>
      <c r="N1949" s="236" t="str">
        <f t="shared" si="275"/>
        <v>0</v>
      </c>
      <c r="O1949" s="16">
        <f>'RAW MONTHLY'!K1949</f>
        <v>0</v>
      </c>
      <c r="P1949" s="16" t="str">
        <f t="shared" si="276"/>
        <v>1</v>
      </c>
      <c r="Q1949" s="241">
        <f>'RAW MONTHLY'!L1949</f>
        <v>0</v>
      </c>
      <c r="R1949" s="37"/>
      <c r="S1949" s="242">
        <f t="shared" si="277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0"/>
        <v/>
      </c>
      <c r="D1950" s="5">
        <f>'RAW MONTHLY'!E1950</f>
        <v>0</v>
      </c>
      <c r="E1950" s="5" t="b">
        <f t="shared" si="278"/>
        <v>0</v>
      </c>
      <c r="F1950" s="37"/>
      <c r="G1950" s="37"/>
      <c r="H1950" s="17">
        <f t="shared" si="271"/>
        <v>0</v>
      </c>
      <c r="I1950" s="7">
        <f>'RAW MONTHLY'!H1950</f>
        <v>0</v>
      </c>
      <c r="J1950" s="8">
        <f>'RAW MONTHLY'!I1950</f>
        <v>0</v>
      </c>
      <c r="K1950" s="235">
        <f t="shared" si="272"/>
        <v>0</v>
      </c>
      <c r="L1950" s="16">
        <f t="shared" si="273"/>
        <v>0</v>
      </c>
      <c r="M1950" s="16">
        <f t="shared" si="274"/>
        <v>0</v>
      </c>
      <c r="N1950" s="236" t="str">
        <f t="shared" si="275"/>
        <v>0</v>
      </c>
      <c r="O1950" s="16">
        <f>'RAW MONTHLY'!K1950</f>
        <v>0</v>
      </c>
      <c r="P1950" s="16" t="str">
        <f t="shared" si="276"/>
        <v>1</v>
      </c>
      <c r="Q1950" s="241">
        <f>'RAW MONTHLY'!L1950</f>
        <v>0</v>
      </c>
      <c r="R1950" s="37"/>
      <c r="S1950" s="242">
        <f t="shared" si="277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0"/>
        <v/>
      </c>
      <c r="D1951" s="5">
        <f>'RAW MONTHLY'!E1951</f>
        <v>0</v>
      </c>
      <c r="E1951" s="5" t="b">
        <f t="shared" si="278"/>
        <v>0</v>
      </c>
      <c r="F1951" s="37"/>
      <c r="G1951" s="37"/>
      <c r="H1951" s="17">
        <f t="shared" si="271"/>
        <v>0</v>
      </c>
      <c r="I1951" s="7">
        <f>'RAW MONTHLY'!H1951</f>
        <v>0</v>
      </c>
      <c r="J1951" s="8">
        <f>'RAW MONTHLY'!I1951</f>
        <v>0</v>
      </c>
      <c r="K1951" s="235">
        <f t="shared" si="272"/>
        <v>0</v>
      </c>
      <c r="L1951" s="16">
        <f t="shared" si="273"/>
        <v>0</v>
      </c>
      <c r="M1951" s="16">
        <f t="shared" si="274"/>
        <v>0</v>
      </c>
      <c r="N1951" s="236" t="str">
        <f t="shared" si="275"/>
        <v>0</v>
      </c>
      <c r="O1951" s="16">
        <f>'RAW MONTHLY'!K1951</f>
        <v>0</v>
      </c>
      <c r="P1951" s="16" t="str">
        <f t="shared" si="276"/>
        <v>1</v>
      </c>
      <c r="Q1951" s="241">
        <f>'RAW MONTHLY'!L1951</f>
        <v>0</v>
      </c>
      <c r="R1951" s="37"/>
      <c r="S1951" s="242">
        <f t="shared" si="277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0"/>
        <v/>
      </c>
      <c r="D1952" s="5">
        <f>'RAW MONTHLY'!E1952</f>
        <v>0</v>
      </c>
      <c r="E1952" s="5" t="b">
        <f t="shared" si="278"/>
        <v>0</v>
      </c>
      <c r="F1952" s="37"/>
      <c r="G1952" s="37"/>
      <c r="H1952" s="17">
        <f t="shared" si="271"/>
        <v>0</v>
      </c>
      <c r="I1952" s="7">
        <f>'RAW MONTHLY'!H1952</f>
        <v>0</v>
      </c>
      <c r="J1952" s="8">
        <f>'RAW MONTHLY'!I1952</f>
        <v>0</v>
      </c>
      <c r="K1952" s="235">
        <f t="shared" si="272"/>
        <v>0</v>
      </c>
      <c r="L1952" s="16">
        <f t="shared" si="273"/>
        <v>0</v>
      </c>
      <c r="M1952" s="16">
        <f t="shared" si="274"/>
        <v>0</v>
      </c>
      <c r="N1952" s="236" t="str">
        <f t="shared" si="275"/>
        <v>0</v>
      </c>
      <c r="O1952" s="16">
        <f>'RAW MONTHLY'!K1952</f>
        <v>0</v>
      </c>
      <c r="P1952" s="16" t="str">
        <f t="shared" si="276"/>
        <v>1</v>
      </c>
      <c r="Q1952" s="241">
        <f>'RAW MONTHLY'!L1952</f>
        <v>0</v>
      </c>
      <c r="R1952" s="37"/>
      <c r="S1952" s="242">
        <f t="shared" si="277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0"/>
        <v/>
      </c>
      <c r="D1953" s="5">
        <f>'RAW MONTHLY'!E1953</f>
        <v>0</v>
      </c>
      <c r="E1953" s="5" t="b">
        <f t="shared" si="278"/>
        <v>0</v>
      </c>
      <c r="F1953" s="37"/>
      <c r="G1953" s="37"/>
      <c r="H1953" s="17">
        <f t="shared" si="271"/>
        <v>0</v>
      </c>
      <c r="I1953" s="7">
        <f>'RAW MONTHLY'!H1953</f>
        <v>0</v>
      </c>
      <c r="J1953" s="8">
        <f>'RAW MONTHLY'!I1953</f>
        <v>0</v>
      </c>
      <c r="K1953" s="235">
        <f t="shared" si="272"/>
        <v>0</v>
      </c>
      <c r="L1953" s="16">
        <f t="shared" si="273"/>
        <v>0</v>
      </c>
      <c r="M1953" s="16">
        <f t="shared" si="274"/>
        <v>0</v>
      </c>
      <c r="N1953" s="236" t="str">
        <f t="shared" si="275"/>
        <v>0</v>
      </c>
      <c r="O1953" s="16">
        <f>'RAW MONTHLY'!K1953</f>
        <v>0</v>
      </c>
      <c r="P1953" s="16" t="str">
        <f t="shared" si="276"/>
        <v>1</v>
      </c>
      <c r="Q1953" s="241">
        <f>'RAW MONTHLY'!L1953</f>
        <v>0</v>
      </c>
      <c r="R1953" s="37"/>
      <c r="S1953" s="242">
        <f t="shared" si="277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0"/>
        <v/>
      </c>
      <c r="D1954" s="5">
        <f>'RAW MONTHLY'!E1954</f>
        <v>0</v>
      </c>
      <c r="E1954" s="5" t="b">
        <f t="shared" si="278"/>
        <v>0</v>
      </c>
      <c r="F1954" s="37"/>
      <c r="G1954" s="37"/>
      <c r="H1954" s="17">
        <f t="shared" si="271"/>
        <v>0</v>
      </c>
      <c r="I1954" s="7">
        <f>'RAW MONTHLY'!H1954</f>
        <v>0</v>
      </c>
      <c r="J1954" s="8">
        <f>'RAW MONTHLY'!I1954</f>
        <v>0</v>
      </c>
      <c r="K1954" s="235">
        <f t="shared" si="272"/>
        <v>0</v>
      </c>
      <c r="L1954" s="16">
        <f t="shared" si="273"/>
        <v>0</v>
      </c>
      <c r="M1954" s="16">
        <f t="shared" si="274"/>
        <v>0</v>
      </c>
      <c r="N1954" s="236" t="str">
        <f t="shared" si="275"/>
        <v>0</v>
      </c>
      <c r="O1954" s="16">
        <f>'RAW MONTHLY'!K1954</f>
        <v>0</v>
      </c>
      <c r="P1954" s="16" t="str">
        <f t="shared" si="276"/>
        <v>1</v>
      </c>
      <c r="Q1954" s="241">
        <f>'RAW MONTHLY'!L1954</f>
        <v>0</v>
      </c>
      <c r="R1954" s="37"/>
      <c r="S1954" s="242">
        <f t="shared" si="277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0"/>
        <v/>
      </c>
      <c r="D1955" s="5">
        <f>'RAW MONTHLY'!E1955</f>
        <v>0</v>
      </c>
      <c r="E1955" s="5" t="b">
        <f t="shared" si="278"/>
        <v>0</v>
      </c>
      <c r="F1955" s="37"/>
      <c r="G1955" s="37"/>
      <c r="H1955" s="17">
        <f t="shared" si="271"/>
        <v>0</v>
      </c>
      <c r="I1955" s="7">
        <f>'RAW MONTHLY'!H1955</f>
        <v>0</v>
      </c>
      <c r="J1955" s="8">
        <f>'RAW MONTHLY'!I1955</f>
        <v>0</v>
      </c>
      <c r="K1955" s="235">
        <f t="shared" si="272"/>
        <v>0</v>
      </c>
      <c r="L1955" s="16">
        <f t="shared" si="273"/>
        <v>0</v>
      </c>
      <c r="M1955" s="16">
        <f t="shared" si="274"/>
        <v>0</v>
      </c>
      <c r="N1955" s="236" t="str">
        <f t="shared" si="275"/>
        <v>0</v>
      </c>
      <c r="O1955" s="16">
        <f>'RAW MONTHLY'!K1955</f>
        <v>0</v>
      </c>
      <c r="P1955" s="16" t="str">
        <f t="shared" si="276"/>
        <v>1</v>
      </c>
      <c r="Q1955" s="241">
        <f>'RAW MONTHLY'!L1955</f>
        <v>0</v>
      </c>
      <c r="R1955" s="37"/>
      <c r="S1955" s="242">
        <f t="shared" si="277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0"/>
        <v/>
      </c>
      <c r="D1956" s="5">
        <f>'RAW MONTHLY'!E1956</f>
        <v>0</v>
      </c>
      <c r="E1956" s="5" t="b">
        <f t="shared" si="278"/>
        <v>0</v>
      </c>
      <c r="F1956" s="37"/>
      <c r="G1956" s="37"/>
      <c r="H1956" s="17">
        <f t="shared" si="271"/>
        <v>0</v>
      </c>
      <c r="I1956" s="7">
        <f>'RAW MONTHLY'!H1956</f>
        <v>0</v>
      </c>
      <c r="J1956" s="8">
        <f>'RAW MONTHLY'!I1956</f>
        <v>0</v>
      </c>
      <c r="K1956" s="235">
        <f t="shared" si="272"/>
        <v>0</v>
      </c>
      <c r="L1956" s="16">
        <f t="shared" si="273"/>
        <v>0</v>
      </c>
      <c r="M1956" s="16">
        <f t="shared" si="274"/>
        <v>0</v>
      </c>
      <c r="N1956" s="236" t="str">
        <f t="shared" si="275"/>
        <v>0</v>
      </c>
      <c r="O1956" s="16">
        <f>'RAW MONTHLY'!K1956</f>
        <v>0</v>
      </c>
      <c r="P1956" s="16" t="str">
        <f t="shared" si="276"/>
        <v>1</v>
      </c>
      <c r="Q1956" s="241">
        <f>'RAW MONTHLY'!L1956</f>
        <v>0</v>
      </c>
      <c r="R1956" s="37"/>
      <c r="S1956" s="242">
        <f t="shared" si="277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0"/>
        <v/>
      </c>
      <c r="D1957" s="5">
        <f>'RAW MONTHLY'!E1957</f>
        <v>0</v>
      </c>
      <c r="E1957" s="5" t="b">
        <f t="shared" si="278"/>
        <v>0</v>
      </c>
      <c r="F1957" s="37"/>
      <c r="G1957" s="37"/>
      <c r="H1957" s="17">
        <f t="shared" si="271"/>
        <v>0</v>
      </c>
      <c r="I1957" s="7">
        <f>'RAW MONTHLY'!H1957</f>
        <v>0</v>
      </c>
      <c r="J1957" s="8">
        <f>'RAW MONTHLY'!I1957</f>
        <v>0</v>
      </c>
      <c r="K1957" s="235">
        <f t="shared" si="272"/>
        <v>0</v>
      </c>
      <c r="L1957" s="16">
        <f t="shared" si="273"/>
        <v>0</v>
      </c>
      <c r="M1957" s="16">
        <f t="shared" si="274"/>
        <v>0</v>
      </c>
      <c r="N1957" s="236" t="str">
        <f t="shared" si="275"/>
        <v>0</v>
      </c>
      <c r="O1957" s="16">
        <f>'RAW MONTHLY'!K1957</f>
        <v>0</v>
      </c>
      <c r="P1957" s="16" t="str">
        <f t="shared" si="276"/>
        <v>1</v>
      </c>
      <c r="Q1957" s="241">
        <f>'RAW MONTHLY'!L1957</f>
        <v>0</v>
      </c>
      <c r="R1957" s="37"/>
      <c r="S1957" s="242">
        <f t="shared" si="277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0"/>
        <v/>
      </c>
      <c r="D1958" s="5">
        <f>'RAW MONTHLY'!E1958</f>
        <v>0</v>
      </c>
      <c r="E1958" s="5" t="b">
        <f t="shared" si="278"/>
        <v>0</v>
      </c>
      <c r="F1958" s="37"/>
      <c r="G1958" s="37"/>
      <c r="H1958" s="17">
        <f t="shared" si="271"/>
        <v>0</v>
      </c>
      <c r="I1958" s="7">
        <f>'RAW MONTHLY'!H1958</f>
        <v>0</v>
      </c>
      <c r="J1958" s="8">
        <f>'RAW MONTHLY'!I1958</f>
        <v>0</v>
      </c>
      <c r="K1958" s="235">
        <f t="shared" si="272"/>
        <v>0</v>
      </c>
      <c r="L1958" s="16">
        <f t="shared" si="273"/>
        <v>0</v>
      </c>
      <c r="M1958" s="16">
        <f t="shared" si="274"/>
        <v>0</v>
      </c>
      <c r="N1958" s="236" t="str">
        <f t="shared" si="275"/>
        <v>0</v>
      </c>
      <c r="O1958" s="16">
        <f>'RAW MONTHLY'!K1958</f>
        <v>0</v>
      </c>
      <c r="P1958" s="16" t="str">
        <f t="shared" si="276"/>
        <v>1</v>
      </c>
      <c r="Q1958" s="241">
        <f>'RAW MONTHLY'!L1958</f>
        <v>0</v>
      </c>
      <c r="R1958" s="37"/>
      <c r="S1958" s="242">
        <f t="shared" si="277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0"/>
        <v/>
      </c>
      <c r="D1959" s="5">
        <f>'RAW MONTHLY'!E1959</f>
        <v>0</v>
      </c>
      <c r="E1959" s="5" t="b">
        <f t="shared" si="278"/>
        <v>0</v>
      </c>
      <c r="F1959" s="37"/>
      <c r="G1959" s="37"/>
      <c r="H1959" s="17">
        <f t="shared" si="271"/>
        <v>0</v>
      </c>
      <c r="I1959" s="7">
        <f>'RAW MONTHLY'!H1959</f>
        <v>0</v>
      </c>
      <c r="J1959" s="8">
        <f>'RAW MONTHLY'!I1959</f>
        <v>0</v>
      </c>
      <c r="K1959" s="235">
        <f t="shared" si="272"/>
        <v>0</v>
      </c>
      <c r="L1959" s="16">
        <f t="shared" si="273"/>
        <v>0</v>
      </c>
      <c r="M1959" s="16">
        <f t="shared" si="274"/>
        <v>0</v>
      </c>
      <c r="N1959" s="236" t="str">
        <f t="shared" si="275"/>
        <v>0</v>
      </c>
      <c r="O1959" s="16">
        <f>'RAW MONTHLY'!K1959</f>
        <v>0</v>
      </c>
      <c r="P1959" s="16" t="str">
        <f t="shared" si="276"/>
        <v>1</v>
      </c>
      <c r="Q1959" s="241">
        <f>'RAW MONTHLY'!L1959</f>
        <v>0</v>
      </c>
      <c r="R1959" s="37"/>
      <c r="S1959" s="242">
        <f t="shared" si="277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0"/>
        <v/>
      </c>
      <c r="D1960" s="5">
        <f>'RAW MONTHLY'!E1960</f>
        <v>0</v>
      </c>
      <c r="E1960" s="5" t="b">
        <f t="shared" si="278"/>
        <v>0</v>
      </c>
      <c r="F1960" s="37"/>
      <c r="G1960" s="37"/>
      <c r="H1960" s="17">
        <f t="shared" si="271"/>
        <v>0</v>
      </c>
      <c r="I1960" s="7">
        <f>'RAW MONTHLY'!H1960</f>
        <v>0</v>
      </c>
      <c r="J1960" s="8">
        <f>'RAW MONTHLY'!I1960</f>
        <v>0</v>
      </c>
      <c r="K1960" s="235">
        <f t="shared" si="272"/>
        <v>0</v>
      </c>
      <c r="L1960" s="16">
        <f t="shared" si="273"/>
        <v>0</v>
      </c>
      <c r="M1960" s="16">
        <f t="shared" si="274"/>
        <v>0</v>
      </c>
      <c r="N1960" s="236" t="str">
        <f t="shared" si="275"/>
        <v>0</v>
      </c>
      <c r="O1960" s="16">
        <f>'RAW MONTHLY'!K1960</f>
        <v>0</v>
      </c>
      <c r="P1960" s="16" t="str">
        <f t="shared" si="276"/>
        <v>1</v>
      </c>
      <c r="Q1960" s="241">
        <f>'RAW MONTHLY'!L1960</f>
        <v>0</v>
      </c>
      <c r="R1960" s="37"/>
      <c r="S1960" s="242">
        <f t="shared" si="277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0"/>
        <v/>
      </c>
      <c r="D1961" s="5">
        <f>'RAW MONTHLY'!E1961</f>
        <v>0</v>
      </c>
      <c r="E1961" s="5" t="b">
        <f t="shared" si="278"/>
        <v>0</v>
      </c>
      <c r="F1961" s="37"/>
      <c r="G1961" s="37"/>
      <c r="H1961" s="17">
        <f t="shared" si="271"/>
        <v>0</v>
      </c>
      <c r="I1961" s="7">
        <f>'RAW MONTHLY'!H1961</f>
        <v>0</v>
      </c>
      <c r="J1961" s="8">
        <f>'RAW MONTHLY'!I1961</f>
        <v>0</v>
      </c>
      <c r="K1961" s="235">
        <f t="shared" si="272"/>
        <v>0</v>
      </c>
      <c r="L1961" s="16">
        <f t="shared" si="273"/>
        <v>0</v>
      </c>
      <c r="M1961" s="16">
        <f t="shared" si="274"/>
        <v>0</v>
      </c>
      <c r="N1961" s="236" t="str">
        <f t="shared" si="275"/>
        <v>0</v>
      </c>
      <c r="O1961" s="16">
        <f>'RAW MONTHLY'!K1961</f>
        <v>0</v>
      </c>
      <c r="P1961" s="16" t="str">
        <f t="shared" si="276"/>
        <v>1</v>
      </c>
      <c r="Q1961" s="241">
        <f>'RAW MONTHLY'!L1961</f>
        <v>0</v>
      </c>
      <c r="R1961" s="37"/>
      <c r="S1961" s="242">
        <f t="shared" si="277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0"/>
        <v/>
      </c>
      <c r="D1962" s="5">
        <f>'RAW MONTHLY'!E1962</f>
        <v>0</v>
      </c>
      <c r="E1962" s="5" t="b">
        <f t="shared" si="278"/>
        <v>0</v>
      </c>
      <c r="F1962" s="37"/>
      <c r="G1962" s="37"/>
      <c r="H1962" s="17">
        <f t="shared" si="271"/>
        <v>0</v>
      </c>
      <c r="I1962" s="7">
        <f>'RAW MONTHLY'!H1962</f>
        <v>0</v>
      </c>
      <c r="J1962" s="8">
        <f>'RAW MONTHLY'!I1962</f>
        <v>0</v>
      </c>
      <c r="K1962" s="235">
        <f t="shared" si="272"/>
        <v>0</v>
      </c>
      <c r="L1962" s="16">
        <f t="shared" si="273"/>
        <v>0</v>
      </c>
      <c r="M1962" s="16">
        <f t="shared" si="274"/>
        <v>0</v>
      </c>
      <c r="N1962" s="236" t="str">
        <f t="shared" si="275"/>
        <v>0</v>
      </c>
      <c r="O1962" s="16">
        <f>'RAW MONTHLY'!K1962</f>
        <v>0</v>
      </c>
      <c r="P1962" s="16" t="str">
        <f t="shared" si="276"/>
        <v>1</v>
      </c>
      <c r="Q1962" s="241">
        <f>'RAW MONTHLY'!L1962</f>
        <v>0</v>
      </c>
      <c r="R1962" s="37"/>
      <c r="S1962" s="242">
        <f t="shared" si="277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0"/>
        <v/>
      </c>
      <c r="D1963" s="5">
        <f>'RAW MONTHLY'!E1963</f>
        <v>0</v>
      </c>
      <c r="E1963" s="5" t="b">
        <f t="shared" si="278"/>
        <v>0</v>
      </c>
      <c r="F1963" s="37"/>
      <c r="G1963" s="37"/>
      <c r="H1963" s="17">
        <f t="shared" si="271"/>
        <v>0</v>
      </c>
      <c r="I1963" s="7">
        <f>'RAW MONTHLY'!H1963</f>
        <v>0</v>
      </c>
      <c r="J1963" s="8">
        <f>'RAW MONTHLY'!I1963</f>
        <v>0</v>
      </c>
      <c r="K1963" s="235">
        <f t="shared" si="272"/>
        <v>0</v>
      </c>
      <c r="L1963" s="16">
        <f t="shared" si="273"/>
        <v>0</v>
      </c>
      <c r="M1963" s="16">
        <f t="shared" si="274"/>
        <v>0</v>
      </c>
      <c r="N1963" s="236" t="str">
        <f t="shared" si="275"/>
        <v>0</v>
      </c>
      <c r="O1963" s="16">
        <f>'RAW MONTHLY'!K1963</f>
        <v>0</v>
      </c>
      <c r="P1963" s="16" t="str">
        <f t="shared" si="276"/>
        <v>1</v>
      </c>
      <c r="Q1963" s="241">
        <f>'RAW MONTHLY'!L1963</f>
        <v>0</v>
      </c>
      <c r="R1963" s="37"/>
      <c r="S1963" s="242">
        <f t="shared" si="277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0"/>
        <v/>
      </c>
      <c r="D1964" s="5">
        <f>'RAW MONTHLY'!E1964</f>
        <v>0</v>
      </c>
      <c r="E1964" s="5" t="b">
        <f t="shared" si="278"/>
        <v>0</v>
      </c>
      <c r="F1964" s="37"/>
      <c r="G1964" s="37"/>
      <c r="H1964" s="17">
        <f t="shared" si="271"/>
        <v>0</v>
      </c>
      <c r="I1964" s="7">
        <f>'RAW MONTHLY'!H1964</f>
        <v>0</v>
      </c>
      <c r="J1964" s="8">
        <f>'RAW MONTHLY'!I1964</f>
        <v>0</v>
      </c>
      <c r="K1964" s="235">
        <f t="shared" si="272"/>
        <v>0</v>
      </c>
      <c r="L1964" s="16">
        <f t="shared" si="273"/>
        <v>0</v>
      </c>
      <c r="M1964" s="16">
        <f t="shared" si="274"/>
        <v>0</v>
      </c>
      <c r="N1964" s="236" t="str">
        <f t="shared" si="275"/>
        <v>0</v>
      </c>
      <c r="O1964" s="16">
        <f>'RAW MONTHLY'!K1964</f>
        <v>0</v>
      </c>
      <c r="P1964" s="16" t="str">
        <f t="shared" si="276"/>
        <v>1</v>
      </c>
      <c r="Q1964" s="241">
        <f>'RAW MONTHLY'!L1964</f>
        <v>0</v>
      </c>
      <c r="R1964" s="37"/>
      <c r="S1964" s="242">
        <f t="shared" si="277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0"/>
        <v/>
      </c>
      <c r="D1965" s="5">
        <f>'RAW MONTHLY'!E1965</f>
        <v>0</v>
      </c>
      <c r="E1965" s="5" t="b">
        <f t="shared" si="278"/>
        <v>0</v>
      </c>
      <c r="F1965" s="37"/>
      <c r="G1965" s="37"/>
      <c r="H1965" s="17">
        <f t="shared" si="271"/>
        <v>0</v>
      </c>
      <c r="I1965" s="7">
        <f>'RAW MONTHLY'!H1965</f>
        <v>0</v>
      </c>
      <c r="J1965" s="8">
        <f>'RAW MONTHLY'!I1965</f>
        <v>0</v>
      </c>
      <c r="K1965" s="235">
        <f t="shared" si="272"/>
        <v>0</v>
      </c>
      <c r="L1965" s="16">
        <f t="shared" si="273"/>
        <v>0</v>
      </c>
      <c r="M1965" s="16">
        <f t="shared" si="274"/>
        <v>0</v>
      </c>
      <c r="N1965" s="236" t="str">
        <f t="shared" si="275"/>
        <v>0</v>
      </c>
      <c r="O1965" s="16">
        <f>'RAW MONTHLY'!K1965</f>
        <v>0</v>
      </c>
      <c r="P1965" s="16" t="str">
        <f t="shared" si="276"/>
        <v>1</v>
      </c>
      <c r="Q1965" s="241">
        <f>'RAW MONTHLY'!L1965</f>
        <v>0</v>
      </c>
      <c r="R1965" s="37"/>
      <c r="S1965" s="242">
        <f t="shared" si="277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0"/>
        <v/>
      </c>
      <c r="D1966" s="5">
        <f>'RAW MONTHLY'!E1966</f>
        <v>0</v>
      </c>
      <c r="E1966" s="5" t="b">
        <f t="shared" si="278"/>
        <v>0</v>
      </c>
      <c r="F1966" s="37"/>
      <c r="G1966" s="37"/>
      <c r="H1966" s="17">
        <f t="shared" si="271"/>
        <v>0</v>
      </c>
      <c r="I1966" s="7">
        <f>'RAW MONTHLY'!H1966</f>
        <v>0</v>
      </c>
      <c r="J1966" s="8">
        <f>'RAW MONTHLY'!I1966</f>
        <v>0</v>
      </c>
      <c r="K1966" s="235">
        <f t="shared" si="272"/>
        <v>0</v>
      </c>
      <c r="L1966" s="16">
        <f t="shared" si="273"/>
        <v>0</v>
      </c>
      <c r="M1966" s="16">
        <f t="shared" si="274"/>
        <v>0</v>
      </c>
      <c r="N1966" s="236" t="str">
        <f t="shared" si="275"/>
        <v>0</v>
      </c>
      <c r="O1966" s="16">
        <f>'RAW MONTHLY'!K1966</f>
        <v>0</v>
      </c>
      <c r="P1966" s="16" t="str">
        <f t="shared" si="276"/>
        <v>1</v>
      </c>
      <c r="Q1966" s="241">
        <f>'RAW MONTHLY'!L1966</f>
        <v>0</v>
      </c>
      <c r="R1966" s="37"/>
      <c r="S1966" s="242">
        <f t="shared" si="277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0"/>
        <v/>
      </c>
      <c r="D1967" s="5">
        <f>'RAW MONTHLY'!E1967</f>
        <v>0</v>
      </c>
      <c r="E1967" s="5" t="b">
        <f t="shared" si="278"/>
        <v>0</v>
      </c>
      <c r="F1967" s="37"/>
      <c r="G1967" s="37"/>
      <c r="H1967" s="17">
        <f t="shared" si="271"/>
        <v>0</v>
      </c>
      <c r="I1967" s="7">
        <f>'RAW MONTHLY'!H1967</f>
        <v>0</v>
      </c>
      <c r="J1967" s="8">
        <f>'RAW MONTHLY'!I1967</f>
        <v>0</v>
      </c>
      <c r="K1967" s="235">
        <f t="shared" si="272"/>
        <v>0</v>
      </c>
      <c r="L1967" s="16">
        <f t="shared" si="273"/>
        <v>0</v>
      </c>
      <c r="M1967" s="16">
        <f t="shared" si="274"/>
        <v>0</v>
      </c>
      <c r="N1967" s="236" t="str">
        <f t="shared" si="275"/>
        <v>0</v>
      </c>
      <c r="O1967" s="16">
        <f>'RAW MONTHLY'!K1967</f>
        <v>0</v>
      </c>
      <c r="P1967" s="16" t="str">
        <f t="shared" si="276"/>
        <v>1</v>
      </c>
      <c r="Q1967" s="241">
        <f>'RAW MONTHLY'!L1967</f>
        <v>0</v>
      </c>
      <c r="R1967" s="37"/>
      <c r="S1967" s="242">
        <f t="shared" si="277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0"/>
        <v/>
      </c>
      <c r="D1968" s="5">
        <f>'RAW MONTHLY'!E1968</f>
        <v>0</v>
      </c>
      <c r="E1968" s="5" t="b">
        <f t="shared" si="278"/>
        <v>0</v>
      </c>
      <c r="F1968" s="37"/>
      <c r="G1968" s="37"/>
      <c r="H1968" s="17">
        <f t="shared" si="271"/>
        <v>0</v>
      </c>
      <c r="I1968" s="7">
        <f>'RAW MONTHLY'!H1968</f>
        <v>0</v>
      </c>
      <c r="J1968" s="8">
        <f>'RAW MONTHLY'!I1968</f>
        <v>0</v>
      </c>
      <c r="K1968" s="235">
        <f t="shared" si="272"/>
        <v>0</v>
      </c>
      <c r="L1968" s="16">
        <f t="shared" si="273"/>
        <v>0</v>
      </c>
      <c r="M1968" s="16">
        <f t="shared" si="274"/>
        <v>0</v>
      </c>
      <c r="N1968" s="236" t="str">
        <f t="shared" si="275"/>
        <v>0</v>
      </c>
      <c r="O1968" s="16">
        <f>'RAW MONTHLY'!K1968</f>
        <v>0</v>
      </c>
      <c r="P1968" s="16" t="str">
        <f t="shared" si="276"/>
        <v>1</v>
      </c>
      <c r="Q1968" s="241">
        <f>'RAW MONTHLY'!L1968</f>
        <v>0</v>
      </c>
      <c r="R1968" s="37"/>
      <c r="S1968" s="242">
        <f t="shared" si="277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0"/>
        <v/>
      </c>
      <c r="D1969" s="5">
        <f>'RAW MONTHLY'!E1969</f>
        <v>0</v>
      </c>
      <c r="E1969" s="5" t="b">
        <f t="shared" si="278"/>
        <v>0</v>
      </c>
      <c r="F1969" s="37"/>
      <c r="G1969" s="37"/>
      <c r="H1969" s="17">
        <f t="shared" si="271"/>
        <v>0</v>
      </c>
      <c r="I1969" s="7">
        <f>'RAW MONTHLY'!H1969</f>
        <v>0</v>
      </c>
      <c r="J1969" s="8">
        <f>'RAW MONTHLY'!I1969</f>
        <v>0</v>
      </c>
      <c r="K1969" s="235">
        <f t="shared" si="272"/>
        <v>0</v>
      </c>
      <c r="L1969" s="16">
        <f t="shared" si="273"/>
        <v>0</v>
      </c>
      <c r="M1969" s="16">
        <f t="shared" si="274"/>
        <v>0</v>
      </c>
      <c r="N1969" s="236" t="str">
        <f t="shared" si="275"/>
        <v>0</v>
      </c>
      <c r="O1969" s="16">
        <f>'RAW MONTHLY'!K1969</f>
        <v>0</v>
      </c>
      <c r="P1969" s="16" t="str">
        <f t="shared" si="276"/>
        <v>1</v>
      </c>
      <c r="Q1969" s="241">
        <f>'RAW MONTHLY'!L1969</f>
        <v>0</v>
      </c>
      <c r="R1969" s="37"/>
      <c r="S1969" s="242">
        <f t="shared" si="277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0"/>
        <v/>
      </c>
      <c r="D1970" s="5">
        <f>'RAW MONTHLY'!E1970</f>
        <v>0</v>
      </c>
      <c r="E1970" s="5" t="b">
        <f t="shared" si="278"/>
        <v>0</v>
      </c>
      <c r="F1970" s="37"/>
      <c r="G1970" s="37"/>
      <c r="H1970" s="17">
        <f t="shared" si="271"/>
        <v>0</v>
      </c>
      <c r="I1970" s="7">
        <f>'RAW MONTHLY'!H1970</f>
        <v>0</v>
      </c>
      <c r="J1970" s="8">
        <f>'RAW MONTHLY'!I1970</f>
        <v>0</v>
      </c>
      <c r="K1970" s="235">
        <f t="shared" si="272"/>
        <v>0</v>
      </c>
      <c r="L1970" s="16">
        <f t="shared" si="273"/>
        <v>0</v>
      </c>
      <c r="M1970" s="16">
        <f t="shared" si="274"/>
        <v>0</v>
      </c>
      <c r="N1970" s="236" t="str">
        <f t="shared" si="275"/>
        <v>0</v>
      </c>
      <c r="O1970" s="16">
        <f>'RAW MONTHLY'!K1970</f>
        <v>0</v>
      </c>
      <c r="P1970" s="16" t="str">
        <f t="shared" si="276"/>
        <v>1</v>
      </c>
      <c r="Q1970" s="241">
        <f>'RAW MONTHLY'!L1970</f>
        <v>0</v>
      </c>
      <c r="R1970" s="37"/>
      <c r="S1970" s="242">
        <f t="shared" si="277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0"/>
        <v/>
      </c>
      <c r="D1971" s="5">
        <f>'RAW MONTHLY'!E1971</f>
        <v>0</v>
      </c>
      <c r="E1971" s="5" t="b">
        <f t="shared" si="278"/>
        <v>0</v>
      </c>
      <c r="F1971" s="37"/>
      <c r="G1971" s="37"/>
      <c r="H1971" s="17">
        <f t="shared" si="271"/>
        <v>0</v>
      </c>
      <c r="I1971" s="7">
        <f>'RAW MONTHLY'!H1971</f>
        <v>0</v>
      </c>
      <c r="J1971" s="8">
        <f>'RAW MONTHLY'!I1971</f>
        <v>0</v>
      </c>
      <c r="K1971" s="235">
        <f t="shared" si="272"/>
        <v>0</v>
      </c>
      <c r="L1971" s="16">
        <f t="shared" si="273"/>
        <v>0</v>
      </c>
      <c r="M1971" s="16">
        <f t="shared" si="274"/>
        <v>0</v>
      </c>
      <c r="N1971" s="236" t="str">
        <f t="shared" si="275"/>
        <v>0</v>
      </c>
      <c r="O1971" s="16">
        <f>'RAW MONTHLY'!K1971</f>
        <v>0</v>
      </c>
      <c r="P1971" s="16" t="str">
        <f t="shared" si="276"/>
        <v>1</v>
      </c>
      <c r="Q1971" s="241">
        <f>'RAW MONTHLY'!L1971</f>
        <v>0</v>
      </c>
      <c r="R1971" s="37"/>
      <c r="S1971" s="242">
        <f t="shared" si="277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0"/>
        <v/>
      </c>
      <c r="D1972" s="5">
        <f>'RAW MONTHLY'!E1972</f>
        <v>0</v>
      </c>
      <c r="E1972" s="5" t="b">
        <f t="shared" si="278"/>
        <v>0</v>
      </c>
      <c r="F1972" s="37"/>
      <c r="G1972" s="37"/>
      <c r="H1972" s="17">
        <f t="shared" si="271"/>
        <v>0</v>
      </c>
      <c r="I1972" s="7">
        <f>'RAW MONTHLY'!H1972</f>
        <v>0</v>
      </c>
      <c r="J1972" s="8">
        <f>'RAW MONTHLY'!I1972</f>
        <v>0</v>
      </c>
      <c r="K1972" s="235">
        <f t="shared" si="272"/>
        <v>0</v>
      </c>
      <c r="L1972" s="16">
        <f t="shared" si="273"/>
        <v>0</v>
      </c>
      <c r="M1972" s="16">
        <f t="shared" si="274"/>
        <v>0</v>
      </c>
      <c r="N1972" s="236" t="str">
        <f t="shared" si="275"/>
        <v>0</v>
      </c>
      <c r="O1972" s="16">
        <f>'RAW MONTHLY'!K1972</f>
        <v>0</v>
      </c>
      <c r="P1972" s="16" t="str">
        <f t="shared" si="276"/>
        <v>1</v>
      </c>
      <c r="Q1972" s="241">
        <f>'RAW MONTHLY'!L1972</f>
        <v>0</v>
      </c>
      <c r="R1972" s="37"/>
      <c r="S1972" s="242">
        <f t="shared" si="277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0"/>
        <v/>
      </c>
      <c r="D1973" s="5">
        <f>'RAW MONTHLY'!E1973</f>
        <v>0</v>
      </c>
      <c r="E1973" s="5" t="b">
        <f t="shared" si="278"/>
        <v>0</v>
      </c>
      <c r="F1973" s="37"/>
      <c r="G1973" s="37"/>
      <c r="H1973" s="17">
        <f t="shared" si="271"/>
        <v>0</v>
      </c>
      <c r="I1973" s="7">
        <f>'RAW MONTHLY'!H1973</f>
        <v>0</v>
      </c>
      <c r="J1973" s="8">
        <f>'RAW MONTHLY'!I1973</f>
        <v>0</v>
      </c>
      <c r="K1973" s="235">
        <f t="shared" si="272"/>
        <v>0</v>
      </c>
      <c r="L1973" s="16">
        <f t="shared" si="273"/>
        <v>0</v>
      </c>
      <c r="M1973" s="16">
        <f t="shared" si="274"/>
        <v>0</v>
      </c>
      <c r="N1973" s="236" t="str">
        <f t="shared" si="275"/>
        <v>0</v>
      </c>
      <c r="O1973" s="16">
        <f>'RAW MONTHLY'!K1973</f>
        <v>0</v>
      </c>
      <c r="P1973" s="16" t="str">
        <f t="shared" si="276"/>
        <v>1</v>
      </c>
      <c r="Q1973" s="241">
        <f>'RAW MONTHLY'!L1973</f>
        <v>0</v>
      </c>
      <c r="R1973" s="37"/>
      <c r="S1973" s="242">
        <f t="shared" si="277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0"/>
        <v/>
      </c>
      <c r="D1974" s="5">
        <f>'RAW MONTHLY'!E1974</f>
        <v>0</v>
      </c>
      <c r="E1974" s="5" t="b">
        <f t="shared" si="278"/>
        <v>0</v>
      </c>
      <c r="F1974" s="37"/>
      <c r="G1974" s="37"/>
      <c r="H1974" s="17">
        <f t="shared" si="271"/>
        <v>0</v>
      </c>
      <c r="I1974" s="7">
        <f>'RAW MONTHLY'!H1974</f>
        <v>0</v>
      </c>
      <c r="J1974" s="8">
        <f>'RAW MONTHLY'!I1974</f>
        <v>0</v>
      </c>
      <c r="K1974" s="235">
        <f t="shared" si="272"/>
        <v>0</v>
      </c>
      <c r="L1974" s="16">
        <f t="shared" si="273"/>
        <v>0</v>
      </c>
      <c r="M1974" s="16">
        <f t="shared" si="274"/>
        <v>0</v>
      </c>
      <c r="N1974" s="236" t="str">
        <f t="shared" si="275"/>
        <v>0</v>
      </c>
      <c r="O1974" s="16">
        <f>'RAW MONTHLY'!K1974</f>
        <v>0</v>
      </c>
      <c r="P1974" s="16" t="str">
        <f t="shared" si="276"/>
        <v>1</v>
      </c>
      <c r="Q1974" s="241">
        <f>'RAW MONTHLY'!L1974</f>
        <v>0</v>
      </c>
      <c r="R1974" s="37"/>
      <c r="S1974" s="242">
        <f t="shared" si="277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0"/>
        <v/>
      </c>
      <c r="D1975" s="5">
        <f>'RAW MONTHLY'!E1975</f>
        <v>0</v>
      </c>
      <c r="E1975" s="5" t="b">
        <f t="shared" si="278"/>
        <v>0</v>
      </c>
      <c r="F1975" s="37"/>
      <c r="G1975" s="37"/>
      <c r="H1975" s="17">
        <f t="shared" si="271"/>
        <v>0</v>
      </c>
      <c r="I1975" s="7">
        <f>'RAW MONTHLY'!H1975</f>
        <v>0</v>
      </c>
      <c r="J1975" s="8">
        <f>'RAW MONTHLY'!I1975</f>
        <v>0</v>
      </c>
      <c r="K1975" s="235">
        <f t="shared" si="272"/>
        <v>0</v>
      </c>
      <c r="L1975" s="16">
        <f t="shared" si="273"/>
        <v>0</v>
      </c>
      <c r="M1975" s="16">
        <f t="shared" si="274"/>
        <v>0</v>
      </c>
      <c r="N1975" s="236" t="str">
        <f t="shared" si="275"/>
        <v>0</v>
      </c>
      <c r="O1975" s="16">
        <f>'RAW MONTHLY'!K1975</f>
        <v>0</v>
      </c>
      <c r="P1975" s="16" t="str">
        <f t="shared" si="276"/>
        <v>1</v>
      </c>
      <c r="Q1975" s="241">
        <f>'RAW MONTHLY'!L1975</f>
        <v>0</v>
      </c>
      <c r="R1975" s="37"/>
      <c r="S1975" s="242">
        <f t="shared" si="277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0"/>
        <v/>
      </c>
      <c r="D1976" s="5">
        <f>'RAW MONTHLY'!E1976</f>
        <v>0</v>
      </c>
      <c r="E1976" s="5" t="b">
        <f t="shared" si="278"/>
        <v>0</v>
      </c>
      <c r="F1976" s="37"/>
      <c r="G1976" s="37"/>
      <c r="H1976" s="17">
        <f t="shared" si="271"/>
        <v>0</v>
      </c>
      <c r="I1976" s="7">
        <f>'RAW MONTHLY'!H1976</f>
        <v>0</v>
      </c>
      <c r="J1976" s="8">
        <f>'RAW MONTHLY'!I1976</f>
        <v>0</v>
      </c>
      <c r="K1976" s="235">
        <f t="shared" si="272"/>
        <v>0</v>
      </c>
      <c r="L1976" s="16">
        <f t="shared" si="273"/>
        <v>0</v>
      </c>
      <c r="M1976" s="16">
        <f t="shared" si="274"/>
        <v>0</v>
      </c>
      <c r="N1976" s="236" t="str">
        <f t="shared" si="275"/>
        <v>0</v>
      </c>
      <c r="O1976" s="16">
        <f>'RAW MONTHLY'!K1976</f>
        <v>0</v>
      </c>
      <c r="P1976" s="16" t="str">
        <f t="shared" si="276"/>
        <v>1</v>
      </c>
      <c r="Q1976" s="241">
        <f>'RAW MONTHLY'!L1976</f>
        <v>0</v>
      </c>
      <c r="R1976" s="37"/>
      <c r="S1976" s="242">
        <f t="shared" si="277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0"/>
        <v/>
      </c>
      <c r="D1977" s="5">
        <f>'RAW MONTHLY'!E1977</f>
        <v>0</v>
      </c>
      <c r="E1977" s="5" t="b">
        <f t="shared" si="278"/>
        <v>0</v>
      </c>
      <c r="F1977" s="37"/>
      <c r="G1977" s="37"/>
      <c r="H1977" s="17">
        <f t="shared" si="271"/>
        <v>0</v>
      </c>
      <c r="I1977" s="7">
        <f>'RAW MONTHLY'!H1977</f>
        <v>0</v>
      </c>
      <c r="J1977" s="8">
        <f>'RAW MONTHLY'!I1977</f>
        <v>0</v>
      </c>
      <c r="K1977" s="235">
        <f t="shared" si="272"/>
        <v>0</v>
      </c>
      <c r="L1977" s="16">
        <f t="shared" si="273"/>
        <v>0</v>
      </c>
      <c r="M1977" s="16">
        <f t="shared" si="274"/>
        <v>0</v>
      </c>
      <c r="N1977" s="236" t="str">
        <f t="shared" si="275"/>
        <v>0</v>
      </c>
      <c r="O1977" s="16">
        <f>'RAW MONTHLY'!K1977</f>
        <v>0</v>
      </c>
      <c r="P1977" s="16" t="str">
        <f t="shared" si="276"/>
        <v>1</v>
      </c>
      <c r="Q1977" s="241">
        <f>'RAW MONTHLY'!L1977</f>
        <v>0</v>
      </c>
      <c r="R1977" s="37"/>
      <c r="S1977" s="242">
        <f t="shared" si="277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0"/>
        <v/>
      </c>
      <c r="D1978" s="5">
        <f>'RAW MONTHLY'!E1978</f>
        <v>0</v>
      </c>
      <c r="E1978" s="5" t="b">
        <f t="shared" si="278"/>
        <v>0</v>
      </c>
      <c r="F1978" s="37"/>
      <c r="G1978" s="37"/>
      <c r="H1978" s="17">
        <f t="shared" si="271"/>
        <v>0</v>
      </c>
      <c r="I1978" s="7">
        <f>'RAW MONTHLY'!H1978</f>
        <v>0</v>
      </c>
      <c r="J1978" s="8">
        <f>'RAW MONTHLY'!I1978</f>
        <v>0</v>
      </c>
      <c r="K1978" s="235">
        <f t="shared" si="272"/>
        <v>0</v>
      </c>
      <c r="L1978" s="16">
        <f t="shared" si="273"/>
        <v>0</v>
      </c>
      <c r="M1978" s="16">
        <f t="shared" si="274"/>
        <v>0</v>
      </c>
      <c r="N1978" s="236" t="str">
        <f t="shared" si="275"/>
        <v>0</v>
      </c>
      <c r="O1978" s="16">
        <f>'RAW MONTHLY'!K1978</f>
        <v>0</v>
      </c>
      <c r="P1978" s="16" t="str">
        <f t="shared" si="276"/>
        <v>1</v>
      </c>
      <c r="Q1978" s="241">
        <f>'RAW MONTHLY'!L1978</f>
        <v>0</v>
      </c>
      <c r="R1978" s="37"/>
      <c r="S1978" s="242">
        <f t="shared" si="277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0"/>
        <v/>
      </c>
      <c r="D1979" s="5">
        <f>'RAW MONTHLY'!E1979</f>
        <v>0</v>
      </c>
      <c r="E1979" s="5" t="b">
        <f t="shared" si="278"/>
        <v>0</v>
      </c>
      <c r="F1979" s="37"/>
      <c r="G1979" s="37"/>
      <c r="H1979" s="17">
        <f t="shared" si="271"/>
        <v>0</v>
      </c>
      <c r="I1979" s="7">
        <f>'RAW MONTHLY'!H1979</f>
        <v>0</v>
      </c>
      <c r="J1979" s="8">
        <f>'RAW MONTHLY'!I1979</f>
        <v>0</v>
      </c>
      <c r="K1979" s="235">
        <f t="shared" si="272"/>
        <v>0</v>
      </c>
      <c r="L1979" s="16">
        <f t="shared" si="273"/>
        <v>0</v>
      </c>
      <c r="M1979" s="16">
        <f t="shared" si="274"/>
        <v>0</v>
      </c>
      <c r="N1979" s="236" t="str">
        <f t="shared" si="275"/>
        <v>0</v>
      </c>
      <c r="O1979" s="16">
        <f>'RAW MONTHLY'!K1979</f>
        <v>0</v>
      </c>
      <c r="P1979" s="16" t="str">
        <f t="shared" si="276"/>
        <v>1</v>
      </c>
      <c r="Q1979" s="241">
        <f>'RAW MONTHLY'!L1979</f>
        <v>0</v>
      </c>
      <c r="R1979" s="37"/>
      <c r="S1979" s="242">
        <f t="shared" si="277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0"/>
        <v/>
      </c>
      <c r="D1980" s="5">
        <f>'RAW MONTHLY'!E1980</f>
        <v>0</v>
      </c>
      <c r="E1980" s="5" t="b">
        <f t="shared" si="278"/>
        <v>0</v>
      </c>
      <c r="F1980" s="37"/>
      <c r="G1980" s="37"/>
      <c r="H1980" s="17">
        <f t="shared" si="271"/>
        <v>0</v>
      </c>
      <c r="I1980" s="7">
        <f>'RAW MONTHLY'!H1980</f>
        <v>0</v>
      </c>
      <c r="J1980" s="8">
        <f>'RAW MONTHLY'!I1980</f>
        <v>0</v>
      </c>
      <c r="K1980" s="235">
        <f t="shared" si="272"/>
        <v>0</v>
      </c>
      <c r="L1980" s="16">
        <f t="shared" si="273"/>
        <v>0</v>
      </c>
      <c r="M1980" s="16">
        <f t="shared" si="274"/>
        <v>0</v>
      </c>
      <c r="N1980" s="236" t="str">
        <f t="shared" si="275"/>
        <v>0</v>
      </c>
      <c r="O1980" s="16">
        <f>'RAW MONTHLY'!K1980</f>
        <v>0</v>
      </c>
      <c r="P1980" s="16" t="str">
        <f t="shared" si="276"/>
        <v>1</v>
      </c>
      <c r="Q1980" s="241">
        <f>'RAW MONTHLY'!L1980</f>
        <v>0</v>
      </c>
      <c r="R1980" s="37"/>
      <c r="S1980" s="242">
        <f t="shared" si="277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0"/>
        <v/>
      </c>
      <c r="D1981" s="5">
        <f>'RAW MONTHLY'!E1981</f>
        <v>0</v>
      </c>
      <c r="E1981" s="5" t="b">
        <f t="shared" si="278"/>
        <v>0</v>
      </c>
      <c r="F1981" s="37"/>
      <c r="G1981" s="37"/>
      <c r="H1981" s="17">
        <f t="shared" si="271"/>
        <v>0</v>
      </c>
      <c r="I1981" s="7">
        <f>'RAW MONTHLY'!H1981</f>
        <v>0</v>
      </c>
      <c r="J1981" s="8">
        <f>'RAW MONTHLY'!I1981</f>
        <v>0</v>
      </c>
      <c r="K1981" s="235">
        <f t="shared" si="272"/>
        <v>0</v>
      </c>
      <c r="L1981" s="16">
        <f t="shared" si="273"/>
        <v>0</v>
      </c>
      <c r="M1981" s="16">
        <f t="shared" si="274"/>
        <v>0</v>
      </c>
      <c r="N1981" s="236" t="str">
        <f t="shared" si="275"/>
        <v>0</v>
      </c>
      <c r="O1981" s="16">
        <f>'RAW MONTHLY'!K1981</f>
        <v>0</v>
      </c>
      <c r="P1981" s="16" t="str">
        <f t="shared" si="276"/>
        <v>1</v>
      </c>
      <c r="Q1981" s="241">
        <f>'RAW MONTHLY'!L1981</f>
        <v>0</v>
      </c>
      <c r="R1981" s="37"/>
      <c r="S1981" s="242">
        <f t="shared" si="277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0"/>
        <v/>
      </c>
      <c r="D1982" s="5">
        <f>'RAW MONTHLY'!E1982</f>
        <v>0</v>
      </c>
      <c r="E1982" s="5" t="b">
        <f t="shared" si="278"/>
        <v>0</v>
      </c>
      <c r="F1982" s="37"/>
      <c r="G1982" s="37"/>
      <c r="H1982" s="17">
        <f t="shared" si="271"/>
        <v>0</v>
      </c>
      <c r="I1982" s="7">
        <f>'RAW MONTHLY'!H1982</f>
        <v>0</v>
      </c>
      <c r="J1982" s="8">
        <f>'RAW MONTHLY'!I1982</f>
        <v>0</v>
      </c>
      <c r="K1982" s="235">
        <f t="shared" si="272"/>
        <v>0</v>
      </c>
      <c r="L1982" s="16">
        <f t="shared" si="273"/>
        <v>0</v>
      </c>
      <c r="M1982" s="16">
        <f t="shared" si="274"/>
        <v>0</v>
      </c>
      <c r="N1982" s="236" t="str">
        <f t="shared" si="275"/>
        <v>0</v>
      </c>
      <c r="O1982" s="16">
        <f>'RAW MONTHLY'!K1982</f>
        <v>0</v>
      </c>
      <c r="P1982" s="16" t="str">
        <f t="shared" si="276"/>
        <v>1</v>
      </c>
      <c r="Q1982" s="241">
        <f>'RAW MONTHLY'!L1982</f>
        <v>0</v>
      </c>
      <c r="R1982" s="37"/>
      <c r="S1982" s="242">
        <f t="shared" si="277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0"/>
        <v/>
      </c>
      <c r="D1983" s="5">
        <f>'RAW MONTHLY'!E1983</f>
        <v>0</v>
      </c>
      <c r="E1983" s="5" t="b">
        <f t="shared" si="278"/>
        <v>0</v>
      </c>
      <c r="F1983" s="37"/>
      <c r="G1983" s="37"/>
      <c r="H1983" s="17">
        <f t="shared" si="271"/>
        <v>0</v>
      </c>
      <c r="I1983" s="7">
        <f>'RAW MONTHLY'!H1983</f>
        <v>0</v>
      </c>
      <c r="J1983" s="8">
        <f>'RAW MONTHLY'!I1983</f>
        <v>0</v>
      </c>
      <c r="K1983" s="235">
        <f t="shared" si="272"/>
        <v>0</v>
      </c>
      <c r="L1983" s="16">
        <f t="shared" si="273"/>
        <v>0</v>
      </c>
      <c r="M1983" s="16">
        <f t="shared" si="274"/>
        <v>0</v>
      </c>
      <c r="N1983" s="236" t="str">
        <f t="shared" si="275"/>
        <v>0</v>
      </c>
      <c r="O1983" s="16">
        <f>'RAW MONTHLY'!K1983</f>
        <v>0</v>
      </c>
      <c r="P1983" s="16" t="str">
        <f t="shared" si="276"/>
        <v>1</v>
      </c>
      <c r="Q1983" s="241">
        <f>'RAW MONTHLY'!L1983</f>
        <v>0</v>
      </c>
      <c r="R1983" s="37"/>
      <c r="S1983" s="242">
        <f t="shared" si="277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0"/>
        <v/>
      </c>
      <c r="D1984" s="5">
        <f>'RAW MONTHLY'!E1984</f>
        <v>0</v>
      </c>
      <c r="E1984" s="5" t="b">
        <f t="shared" si="278"/>
        <v>0</v>
      </c>
      <c r="F1984" s="37"/>
      <c r="G1984" s="37"/>
      <c r="H1984" s="17">
        <f t="shared" si="271"/>
        <v>0</v>
      </c>
      <c r="I1984" s="7">
        <f>'RAW MONTHLY'!H1984</f>
        <v>0</v>
      </c>
      <c r="J1984" s="8">
        <f>'RAW MONTHLY'!I1984</f>
        <v>0</v>
      </c>
      <c r="K1984" s="235">
        <f t="shared" si="272"/>
        <v>0</v>
      </c>
      <c r="L1984" s="16">
        <f t="shared" si="273"/>
        <v>0</v>
      </c>
      <c r="M1984" s="16">
        <f t="shared" si="274"/>
        <v>0</v>
      </c>
      <c r="N1984" s="236" t="str">
        <f t="shared" si="275"/>
        <v>0</v>
      </c>
      <c r="O1984" s="16">
        <f>'RAW MONTHLY'!K1984</f>
        <v>0</v>
      </c>
      <c r="P1984" s="16" t="str">
        <f t="shared" si="276"/>
        <v>1</v>
      </c>
      <c r="Q1984" s="241">
        <f>'RAW MONTHLY'!L1984</f>
        <v>0</v>
      </c>
      <c r="R1984" s="37"/>
      <c r="S1984" s="242">
        <f t="shared" si="277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0"/>
        <v/>
      </c>
      <c r="D1985" s="5">
        <f>'RAW MONTHLY'!E1985</f>
        <v>0</v>
      </c>
      <c r="E1985" s="5" t="b">
        <f t="shared" si="278"/>
        <v>0</v>
      </c>
      <c r="F1985" s="37"/>
      <c r="G1985" s="37"/>
      <c r="H1985" s="17">
        <f t="shared" si="271"/>
        <v>0</v>
      </c>
      <c r="I1985" s="7">
        <f>'RAW MONTHLY'!H1985</f>
        <v>0</v>
      </c>
      <c r="J1985" s="8">
        <f>'RAW MONTHLY'!I1985</f>
        <v>0</v>
      </c>
      <c r="K1985" s="235">
        <f t="shared" si="272"/>
        <v>0</v>
      </c>
      <c r="L1985" s="16">
        <f t="shared" si="273"/>
        <v>0</v>
      </c>
      <c r="M1985" s="16">
        <f t="shared" si="274"/>
        <v>0</v>
      </c>
      <c r="N1985" s="236" t="str">
        <f t="shared" si="275"/>
        <v>0</v>
      </c>
      <c r="O1985" s="16">
        <f>'RAW MONTHLY'!K1985</f>
        <v>0</v>
      </c>
      <c r="P1985" s="16" t="str">
        <f t="shared" si="276"/>
        <v>1</v>
      </c>
      <c r="Q1985" s="241">
        <f>'RAW MONTHLY'!L1985</f>
        <v>0</v>
      </c>
      <c r="R1985" s="37"/>
      <c r="S1985" s="242">
        <f t="shared" si="277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0"/>
        <v/>
      </c>
      <c r="D1986" s="5">
        <f>'RAW MONTHLY'!E1986</f>
        <v>0</v>
      </c>
      <c r="E1986" s="5" t="b">
        <f t="shared" si="278"/>
        <v>0</v>
      </c>
      <c r="F1986" s="37"/>
      <c r="G1986" s="37"/>
      <c r="H1986" s="17">
        <f t="shared" si="271"/>
        <v>0</v>
      </c>
      <c r="I1986" s="7">
        <f>'RAW MONTHLY'!H1986</f>
        <v>0</v>
      </c>
      <c r="J1986" s="8">
        <f>'RAW MONTHLY'!I1986</f>
        <v>0</v>
      </c>
      <c r="K1986" s="235">
        <f t="shared" si="272"/>
        <v>0</v>
      </c>
      <c r="L1986" s="16">
        <f t="shared" si="273"/>
        <v>0</v>
      </c>
      <c r="M1986" s="16">
        <f t="shared" si="274"/>
        <v>0</v>
      </c>
      <c r="N1986" s="236" t="str">
        <f t="shared" si="275"/>
        <v>0</v>
      </c>
      <c r="O1986" s="16">
        <f>'RAW MONTHLY'!K1986</f>
        <v>0</v>
      </c>
      <c r="P1986" s="16" t="str">
        <f t="shared" si="276"/>
        <v>1</v>
      </c>
      <c r="Q1986" s="241">
        <f>'RAW MONTHLY'!L1986</f>
        <v>0</v>
      </c>
      <c r="R1986" s="37"/>
      <c r="S1986" s="242">
        <f t="shared" si="277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0"/>
        <v/>
      </c>
      <c r="D1987" s="5">
        <f>'RAW MONTHLY'!E1987</f>
        <v>0</v>
      </c>
      <c r="E1987" s="5" t="b">
        <f t="shared" si="278"/>
        <v>0</v>
      </c>
      <c r="F1987" s="37"/>
      <c r="G1987" s="37"/>
      <c r="H1987" s="17">
        <f t="shared" si="271"/>
        <v>0</v>
      </c>
      <c r="I1987" s="7">
        <f>'RAW MONTHLY'!H1987</f>
        <v>0</v>
      </c>
      <c r="J1987" s="8">
        <f>'RAW MONTHLY'!I1987</f>
        <v>0</v>
      </c>
      <c r="K1987" s="235">
        <f t="shared" si="272"/>
        <v>0</v>
      </c>
      <c r="L1987" s="16">
        <f t="shared" si="273"/>
        <v>0</v>
      </c>
      <c r="M1987" s="16">
        <f t="shared" si="274"/>
        <v>0</v>
      </c>
      <c r="N1987" s="236" t="str">
        <f t="shared" si="275"/>
        <v>0</v>
      </c>
      <c r="O1987" s="16">
        <f>'RAW MONTHLY'!K1987</f>
        <v>0</v>
      </c>
      <c r="P1987" s="16" t="str">
        <f t="shared" si="276"/>
        <v>1</v>
      </c>
      <c r="Q1987" s="241">
        <f>'RAW MONTHLY'!L1987</f>
        <v>0</v>
      </c>
      <c r="R1987" s="37"/>
      <c r="S1987" s="242">
        <f t="shared" si="277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0"/>
        <v/>
      </c>
      <c r="D1988" s="5">
        <f>'RAW MONTHLY'!E1988</f>
        <v>0</v>
      </c>
      <c r="E1988" s="5" t="b">
        <f t="shared" si="278"/>
        <v>0</v>
      </c>
      <c r="F1988" s="37"/>
      <c r="G1988" s="37"/>
      <c r="H1988" s="17">
        <f t="shared" si="271"/>
        <v>0</v>
      </c>
      <c r="I1988" s="7">
        <f>'RAW MONTHLY'!H1988</f>
        <v>0</v>
      </c>
      <c r="J1988" s="8">
        <f>'RAW MONTHLY'!I1988</f>
        <v>0</v>
      </c>
      <c r="K1988" s="235">
        <f t="shared" si="272"/>
        <v>0</v>
      </c>
      <c r="L1988" s="16">
        <f t="shared" si="273"/>
        <v>0</v>
      </c>
      <c r="M1988" s="16">
        <f t="shared" si="274"/>
        <v>0</v>
      </c>
      <c r="N1988" s="236" t="str">
        <f t="shared" si="275"/>
        <v>0</v>
      </c>
      <c r="O1988" s="16">
        <f>'RAW MONTHLY'!K1988</f>
        <v>0</v>
      </c>
      <c r="P1988" s="16" t="str">
        <f t="shared" si="276"/>
        <v>1</v>
      </c>
      <c r="Q1988" s="241">
        <f>'RAW MONTHLY'!L1988</f>
        <v>0</v>
      </c>
      <c r="R1988" s="37"/>
      <c r="S1988" s="242">
        <f t="shared" si="277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0"/>
        <v/>
      </c>
      <c r="D1989" s="5">
        <f>'RAW MONTHLY'!E1989</f>
        <v>0</v>
      </c>
      <c r="E1989" s="5" t="b">
        <f t="shared" si="278"/>
        <v>0</v>
      </c>
      <c r="F1989" s="37"/>
      <c r="G1989" s="37"/>
      <c r="H1989" s="17">
        <f t="shared" si="271"/>
        <v>0</v>
      </c>
      <c r="I1989" s="7">
        <f>'RAW MONTHLY'!H1989</f>
        <v>0</v>
      </c>
      <c r="J1989" s="8">
        <f>'RAW MONTHLY'!I1989</f>
        <v>0</v>
      </c>
      <c r="K1989" s="235">
        <f t="shared" si="272"/>
        <v>0</v>
      </c>
      <c r="L1989" s="16">
        <f t="shared" si="273"/>
        <v>0</v>
      </c>
      <c r="M1989" s="16">
        <f t="shared" si="274"/>
        <v>0</v>
      </c>
      <c r="N1989" s="236" t="str">
        <f t="shared" si="275"/>
        <v>0</v>
      </c>
      <c r="O1989" s="16">
        <f>'RAW MONTHLY'!K1989</f>
        <v>0</v>
      </c>
      <c r="P1989" s="16" t="str">
        <f t="shared" si="276"/>
        <v>1</v>
      </c>
      <c r="Q1989" s="241">
        <f>'RAW MONTHLY'!L1989</f>
        <v>0</v>
      </c>
      <c r="R1989" s="37"/>
      <c r="S1989" s="242">
        <f t="shared" si="277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79">IF(H1990&gt;=0.0001,"1","")</f>
        <v/>
      </c>
      <c r="D1990" s="5">
        <f>'RAW MONTHLY'!E1990</f>
        <v>0</v>
      </c>
      <c r="E1990" s="5" t="b">
        <f t="shared" si="278"/>
        <v>0</v>
      </c>
      <c r="F1990" s="37"/>
      <c r="G1990" s="37"/>
      <c r="H1990" s="17">
        <f t="shared" ref="H1990:H2005" si="280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1">J1990</f>
        <v>0</v>
      </c>
      <c r="L1990" s="16">
        <f t="shared" ref="L1990:L2005" si="282">TEXT(J1990-I1990,"h:mm")*24</f>
        <v>0</v>
      </c>
      <c r="M1990" s="16">
        <f t="shared" ref="M1990:M2005" si="283">N1990*1</f>
        <v>0</v>
      </c>
      <c r="N1990" s="236" t="str">
        <f t="shared" ref="N1990:N2005" si="284">SUBSTITUTE(O1990,"MW","")</f>
        <v>0</v>
      </c>
      <c r="O1990" s="16">
        <f>'RAW MONTHLY'!K1990</f>
        <v>0</v>
      </c>
      <c r="P1990" s="16" t="str">
        <f t="shared" ref="P1990:P2005" si="285">IF(K1990&gt;=0.99,"0","1")</f>
        <v>1</v>
      </c>
      <c r="Q1990" s="241">
        <f>'RAW MONTHLY'!L1990</f>
        <v>0</v>
      </c>
      <c r="R1990" s="37"/>
      <c r="S1990" s="242">
        <f t="shared" ref="S1990:S2005" si="286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79"/>
        <v/>
      </c>
      <c r="D1991" s="5">
        <f>'RAW MONTHLY'!E1991</f>
        <v>0</v>
      </c>
      <c r="E1991" s="5" t="b">
        <f t="shared" ref="E1991:E2005" si="287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E/F","EDC",IF(D1991="TCN/L/S","L/S"))))))))))))))))))))))</f>
        <v>0</v>
      </c>
      <c r="F1991" s="37"/>
      <c r="G1991" s="37"/>
      <c r="H1991" s="17">
        <f t="shared" si="280"/>
        <v>0</v>
      </c>
      <c r="I1991" s="7">
        <f>'RAW MONTHLY'!H1991</f>
        <v>0</v>
      </c>
      <c r="J1991" s="8">
        <f>'RAW MONTHLY'!I1991</f>
        <v>0</v>
      </c>
      <c r="K1991" s="235">
        <f t="shared" si="281"/>
        <v>0</v>
      </c>
      <c r="L1991" s="16">
        <f t="shared" si="282"/>
        <v>0</v>
      </c>
      <c r="M1991" s="16">
        <f t="shared" si="283"/>
        <v>0</v>
      </c>
      <c r="N1991" s="236" t="str">
        <f t="shared" si="284"/>
        <v>0</v>
      </c>
      <c r="O1991" s="16">
        <f>'RAW MONTHLY'!K1991</f>
        <v>0</v>
      </c>
      <c r="P1991" s="16" t="str">
        <f t="shared" si="285"/>
        <v>1</v>
      </c>
      <c r="Q1991" s="241">
        <f>'RAW MONTHLY'!L1991</f>
        <v>0</v>
      </c>
      <c r="R1991" s="37"/>
      <c r="S1991" s="242">
        <f t="shared" si="286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79"/>
        <v/>
      </c>
      <c r="D1992" s="5">
        <f>'RAW MONTHLY'!E1992</f>
        <v>0</v>
      </c>
      <c r="E1992" s="5" t="b">
        <f t="shared" si="287"/>
        <v>0</v>
      </c>
      <c r="F1992" s="37"/>
      <c r="G1992" s="37"/>
      <c r="H1992" s="17">
        <f t="shared" si="280"/>
        <v>0</v>
      </c>
      <c r="I1992" s="7">
        <f>'RAW MONTHLY'!H1992</f>
        <v>0</v>
      </c>
      <c r="J1992" s="8">
        <f>'RAW MONTHLY'!I1992</f>
        <v>0</v>
      </c>
      <c r="K1992" s="235">
        <f t="shared" si="281"/>
        <v>0</v>
      </c>
      <c r="L1992" s="16">
        <f t="shared" si="282"/>
        <v>0</v>
      </c>
      <c r="M1992" s="16">
        <f t="shared" si="283"/>
        <v>0</v>
      </c>
      <c r="N1992" s="236" t="str">
        <f t="shared" si="284"/>
        <v>0</v>
      </c>
      <c r="O1992" s="16">
        <f>'RAW MONTHLY'!K1992</f>
        <v>0</v>
      </c>
      <c r="P1992" s="16" t="str">
        <f t="shared" si="285"/>
        <v>1</v>
      </c>
      <c r="Q1992" s="241">
        <f>'RAW MONTHLY'!L1992</f>
        <v>0</v>
      </c>
      <c r="R1992" s="37"/>
      <c r="S1992" s="242">
        <f t="shared" si="286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79"/>
        <v/>
      </c>
      <c r="D1993" s="5">
        <f>'RAW MONTHLY'!E1993</f>
        <v>0</v>
      </c>
      <c r="E1993" s="5" t="b">
        <f t="shared" si="287"/>
        <v>0</v>
      </c>
      <c r="F1993" s="37"/>
      <c r="G1993" s="37"/>
      <c r="H1993" s="17">
        <f t="shared" si="280"/>
        <v>0</v>
      </c>
      <c r="I1993" s="7">
        <f>'RAW MONTHLY'!H1993</f>
        <v>0</v>
      </c>
      <c r="J1993" s="8">
        <f>'RAW MONTHLY'!I1993</f>
        <v>0</v>
      </c>
      <c r="K1993" s="235">
        <f t="shared" si="281"/>
        <v>0</v>
      </c>
      <c r="L1993" s="16">
        <f t="shared" si="282"/>
        <v>0</v>
      </c>
      <c r="M1993" s="16">
        <f t="shared" si="283"/>
        <v>0</v>
      </c>
      <c r="N1993" s="236" t="str">
        <f t="shared" si="284"/>
        <v>0</v>
      </c>
      <c r="O1993" s="16">
        <f>'RAW MONTHLY'!K1993</f>
        <v>0</v>
      </c>
      <c r="P1993" s="16" t="str">
        <f t="shared" si="285"/>
        <v>1</v>
      </c>
      <c r="Q1993" s="241">
        <f>'RAW MONTHLY'!L1993</f>
        <v>0</v>
      </c>
      <c r="R1993" s="37"/>
      <c r="S1993" s="242">
        <f t="shared" si="286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79"/>
        <v/>
      </c>
      <c r="D1994" s="5">
        <f>'RAW MONTHLY'!E1994</f>
        <v>0</v>
      </c>
      <c r="E1994" s="5" t="b">
        <f t="shared" si="287"/>
        <v>0</v>
      </c>
      <c r="F1994" s="37"/>
      <c r="G1994" s="37"/>
      <c r="H1994" s="17">
        <f t="shared" si="280"/>
        <v>0</v>
      </c>
      <c r="I1994" s="7">
        <f>'RAW MONTHLY'!H1994</f>
        <v>0</v>
      </c>
      <c r="J1994" s="8">
        <f>'RAW MONTHLY'!I1994</f>
        <v>0</v>
      </c>
      <c r="K1994" s="235">
        <f t="shared" si="281"/>
        <v>0</v>
      </c>
      <c r="L1994" s="16">
        <f t="shared" si="282"/>
        <v>0</v>
      </c>
      <c r="M1994" s="16">
        <f t="shared" si="283"/>
        <v>0</v>
      </c>
      <c r="N1994" s="236" t="str">
        <f t="shared" si="284"/>
        <v>0</v>
      </c>
      <c r="O1994" s="16">
        <f>'RAW MONTHLY'!K1994</f>
        <v>0</v>
      </c>
      <c r="P1994" s="16" t="str">
        <f t="shared" si="285"/>
        <v>1</v>
      </c>
      <c r="Q1994" s="241">
        <f>'RAW MONTHLY'!L1994</f>
        <v>0</v>
      </c>
      <c r="R1994" s="37"/>
      <c r="S1994" s="242">
        <f t="shared" si="286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79"/>
        <v/>
      </c>
      <c r="D1995" s="5">
        <f>'RAW MONTHLY'!E1995</f>
        <v>0</v>
      </c>
      <c r="E1995" s="5" t="b">
        <f t="shared" si="287"/>
        <v>0</v>
      </c>
      <c r="F1995" s="37"/>
      <c r="G1995" s="37"/>
      <c r="H1995" s="17">
        <f t="shared" si="280"/>
        <v>0</v>
      </c>
      <c r="I1995" s="7">
        <f>'RAW MONTHLY'!H1995</f>
        <v>0</v>
      </c>
      <c r="J1995" s="8">
        <f>'RAW MONTHLY'!I1995</f>
        <v>0</v>
      </c>
      <c r="K1995" s="235">
        <f t="shared" si="281"/>
        <v>0</v>
      </c>
      <c r="L1995" s="16">
        <f t="shared" si="282"/>
        <v>0</v>
      </c>
      <c r="M1995" s="16">
        <f t="shared" si="283"/>
        <v>0</v>
      </c>
      <c r="N1995" s="236" t="str">
        <f t="shared" si="284"/>
        <v>0</v>
      </c>
      <c r="O1995" s="16">
        <f>'RAW MONTHLY'!K1995</f>
        <v>0</v>
      </c>
      <c r="P1995" s="16" t="str">
        <f t="shared" si="285"/>
        <v>1</v>
      </c>
      <c r="Q1995" s="241">
        <f>'RAW MONTHLY'!L1995</f>
        <v>0</v>
      </c>
      <c r="R1995" s="37"/>
      <c r="S1995" s="242">
        <f t="shared" si="286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79"/>
        <v/>
      </c>
      <c r="D1996" s="5">
        <f>'RAW MONTHLY'!E1996</f>
        <v>0</v>
      </c>
      <c r="E1996" s="5" t="b">
        <f t="shared" si="287"/>
        <v>0</v>
      </c>
      <c r="F1996" s="37"/>
      <c r="G1996" s="37"/>
      <c r="H1996" s="17">
        <f t="shared" si="280"/>
        <v>0</v>
      </c>
      <c r="I1996" s="7">
        <f>'RAW MONTHLY'!H1996</f>
        <v>0</v>
      </c>
      <c r="J1996" s="8">
        <f>'RAW MONTHLY'!I1996</f>
        <v>0</v>
      </c>
      <c r="K1996" s="235">
        <f t="shared" si="281"/>
        <v>0</v>
      </c>
      <c r="L1996" s="16">
        <f t="shared" si="282"/>
        <v>0</v>
      </c>
      <c r="M1996" s="16">
        <f t="shared" si="283"/>
        <v>0</v>
      </c>
      <c r="N1996" s="236" t="str">
        <f t="shared" si="284"/>
        <v>0</v>
      </c>
      <c r="O1996" s="16">
        <f>'RAW MONTHLY'!K1996</f>
        <v>0</v>
      </c>
      <c r="P1996" s="16" t="str">
        <f t="shared" si="285"/>
        <v>1</v>
      </c>
      <c r="Q1996" s="241">
        <f>'RAW MONTHLY'!L1996</f>
        <v>0</v>
      </c>
      <c r="R1996" s="37"/>
      <c r="S1996" s="242">
        <f t="shared" si="286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79"/>
        <v/>
      </c>
      <c r="D1997" s="5">
        <f>'RAW MONTHLY'!E1997</f>
        <v>0</v>
      </c>
      <c r="E1997" s="5" t="b">
        <f t="shared" si="287"/>
        <v>0</v>
      </c>
      <c r="F1997" s="37"/>
      <c r="G1997" s="37"/>
      <c r="H1997" s="17">
        <f t="shared" si="280"/>
        <v>0</v>
      </c>
      <c r="I1997" s="7">
        <f>'RAW MONTHLY'!H1997</f>
        <v>0</v>
      </c>
      <c r="J1997" s="8">
        <f>'RAW MONTHLY'!I1997</f>
        <v>0</v>
      </c>
      <c r="K1997" s="235">
        <f t="shared" si="281"/>
        <v>0</v>
      </c>
      <c r="L1997" s="16">
        <f t="shared" si="282"/>
        <v>0</v>
      </c>
      <c r="M1997" s="16">
        <f t="shared" si="283"/>
        <v>0</v>
      </c>
      <c r="N1997" s="236" t="str">
        <f t="shared" si="284"/>
        <v>0</v>
      </c>
      <c r="O1997" s="16">
        <f>'RAW MONTHLY'!K1997</f>
        <v>0</v>
      </c>
      <c r="P1997" s="16" t="str">
        <f t="shared" si="285"/>
        <v>1</v>
      </c>
      <c r="Q1997" s="241">
        <f>'RAW MONTHLY'!L1997</f>
        <v>0</v>
      </c>
      <c r="R1997" s="37"/>
      <c r="S1997" s="242">
        <f t="shared" si="286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79"/>
        <v/>
      </c>
      <c r="D1998" s="5">
        <f>'RAW MONTHLY'!E1998</f>
        <v>0</v>
      </c>
      <c r="E1998" s="5" t="b">
        <f t="shared" si="287"/>
        <v>0</v>
      </c>
      <c r="F1998" s="37"/>
      <c r="G1998" s="37"/>
      <c r="H1998" s="17">
        <f t="shared" si="280"/>
        <v>0</v>
      </c>
      <c r="I1998" s="7">
        <f>'RAW MONTHLY'!H1998</f>
        <v>0</v>
      </c>
      <c r="J1998" s="8">
        <f>'RAW MONTHLY'!I1998</f>
        <v>0</v>
      </c>
      <c r="K1998" s="235">
        <f t="shared" si="281"/>
        <v>0</v>
      </c>
      <c r="L1998" s="16">
        <f t="shared" si="282"/>
        <v>0</v>
      </c>
      <c r="M1998" s="16">
        <f t="shared" si="283"/>
        <v>0</v>
      </c>
      <c r="N1998" s="236" t="str">
        <f t="shared" si="284"/>
        <v>0</v>
      </c>
      <c r="O1998" s="16">
        <f>'RAW MONTHLY'!K1998</f>
        <v>0</v>
      </c>
      <c r="P1998" s="16" t="str">
        <f t="shared" si="285"/>
        <v>1</v>
      </c>
      <c r="Q1998" s="241">
        <f>'RAW MONTHLY'!L1998</f>
        <v>0</v>
      </c>
      <c r="R1998" s="37"/>
      <c r="S1998" s="242">
        <f t="shared" si="286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79"/>
        <v/>
      </c>
      <c r="D1999" s="5">
        <f>'RAW MONTHLY'!E1999</f>
        <v>0</v>
      </c>
      <c r="E1999" s="5" t="b">
        <f t="shared" si="287"/>
        <v>0</v>
      </c>
      <c r="F1999" s="37"/>
      <c r="G1999" s="37"/>
      <c r="H1999" s="17">
        <f t="shared" si="280"/>
        <v>0</v>
      </c>
      <c r="I1999" s="7">
        <f>'RAW MONTHLY'!H1999</f>
        <v>0</v>
      </c>
      <c r="J1999" s="8">
        <f>'RAW MONTHLY'!I1999</f>
        <v>0</v>
      </c>
      <c r="K1999" s="235">
        <f t="shared" si="281"/>
        <v>0</v>
      </c>
      <c r="L1999" s="16">
        <f t="shared" si="282"/>
        <v>0</v>
      </c>
      <c r="M1999" s="16">
        <f t="shared" si="283"/>
        <v>0</v>
      </c>
      <c r="N1999" s="236" t="str">
        <f t="shared" si="284"/>
        <v>0</v>
      </c>
      <c r="O1999" s="16">
        <f>'RAW MONTHLY'!K1999</f>
        <v>0</v>
      </c>
      <c r="P1999" s="16" t="str">
        <f t="shared" si="285"/>
        <v>1</v>
      </c>
      <c r="Q1999" s="241">
        <f>'RAW MONTHLY'!L1999</f>
        <v>0</v>
      </c>
      <c r="R1999" s="37"/>
      <c r="S1999" s="242">
        <f t="shared" si="286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79"/>
        <v/>
      </c>
      <c r="D2000" s="5">
        <f>'RAW MONTHLY'!E2000</f>
        <v>0</v>
      </c>
      <c r="E2000" s="5" t="b">
        <f t="shared" si="287"/>
        <v>0</v>
      </c>
      <c r="F2000" s="37"/>
      <c r="G2000" s="37"/>
      <c r="H2000" s="17">
        <f t="shared" si="280"/>
        <v>0</v>
      </c>
      <c r="I2000" s="7">
        <f>'RAW MONTHLY'!H2000</f>
        <v>0</v>
      </c>
      <c r="J2000" s="8">
        <f>'RAW MONTHLY'!I2000</f>
        <v>0</v>
      </c>
      <c r="K2000" s="235">
        <f t="shared" si="281"/>
        <v>0</v>
      </c>
      <c r="L2000" s="16">
        <f t="shared" si="282"/>
        <v>0</v>
      </c>
      <c r="M2000" s="16">
        <f t="shared" si="283"/>
        <v>0</v>
      </c>
      <c r="N2000" s="236" t="str">
        <f t="shared" si="284"/>
        <v>0</v>
      </c>
      <c r="O2000" s="16">
        <f>'RAW MONTHLY'!K2000</f>
        <v>0</v>
      </c>
      <c r="P2000" s="16" t="str">
        <f t="shared" si="285"/>
        <v>1</v>
      </c>
      <c r="Q2000" s="241">
        <f>'RAW MONTHLY'!L2000</f>
        <v>0</v>
      </c>
      <c r="R2000" s="37"/>
      <c r="S2000" s="242">
        <f t="shared" si="286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79"/>
        <v/>
      </c>
      <c r="D2001" s="5">
        <f>'RAW MONTHLY'!E2001</f>
        <v>0</v>
      </c>
      <c r="E2001" s="5" t="b">
        <f t="shared" si="287"/>
        <v>0</v>
      </c>
      <c r="F2001" s="37"/>
      <c r="G2001" s="37"/>
      <c r="H2001" s="17">
        <f t="shared" si="280"/>
        <v>0</v>
      </c>
      <c r="I2001" s="7">
        <f>'RAW MONTHLY'!H2001</f>
        <v>0</v>
      </c>
      <c r="J2001" s="8">
        <f>'RAW MONTHLY'!I2001</f>
        <v>0</v>
      </c>
      <c r="K2001" s="235">
        <f t="shared" si="281"/>
        <v>0</v>
      </c>
      <c r="L2001" s="16">
        <f t="shared" si="282"/>
        <v>0</v>
      </c>
      <c r="M2001" s="16">
        <f t="shared" si="283"/>
        <v>0</v>
      </c>
      <c r="N2001" s="236" t="str">
        <f t="shared" si="284"/>
        <v>0</v>
      </c>
      <c r="O2001" s="16">
        <f>'RAW MONTHLY'!K2001</f>
        <v>0</v>
      </c>
      <c r="P2001" s="16" t="str">
        <f t="shared" si="285"/>
        <v>1</v>
      </c>
      <c r="Q2001" s="241">
        <f>'RAW MONTHLY'!L2001</f>
        <v>0</v>
      </c>
      <c r="R2001" s="37"/>
      <c r="S2001" s="242">
        <f t="shared" si="286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79"/>
        <v/>
      </c>
      <c r="D2002" s="5">
        <f>'RAW MONTHLY'!E2002</f>
        <v>0</v>
      </c>
      <c r="E2002" s="5" t="b">
        <f t="shared" si="287"/>
        <v>0</v>
      </c>
      <c r="F2002" s="37"/>
      <c r="G2002" s="37"/>
      <c r="H2002" s="17">
        <f t="shared" si="280"/>
        <v>0</v>
      </c>
      <c r="I2002" s="7">
        <f>'RAW MONTHLY'!H2002</f>
        <v>0</v>
      </c>
      <c r="J2002" s="8">
        <f>'RAW MONTHLY'!I2002</f>
        <v>0</v>
      </c>
      <c r="K2002" s="235">
        <f t="shared" si="281"/>
        <v>0</v>
      </c>
      <c r="L2002" s="16">
        <f t="shared" si="282"/>
        <v>0</v>
      </c>
      <c r="M2002" s="16">
        <f t="shared" si="283"/>
        <v>0</v>
      </c>
      <c r="N2002" s="236" t="str">
        <f t="shared" si="284"/>
        <v>0</v>
      </c>
      <c r="O2002" s="16">
        <f>'RAW MONTHLY'!K2002</f>
        <v>0</v>
      </c>
      <c r="P2002" s="16" t="str">
        <f t="shared" si="285"/>
        <v>1</v>
      </c>
      <c r="Q2002" s="241">
        <f>'RAW MONTHLY'!L2002</f>
        <v>0</v>
      </c>
      <c r="R2002" s="37"/>
      <c r="S2002" s="242">
        <f t="shared" si="286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79"/>
        <v/>
      </c>
      <c r="D2003" s="5">
        <f>'RAW MONTHLY'!E2003</f>
        <v>0</v>
      </c>
      <c r="E2003" s="5" t="b">
        <f t="shared" si="287"/>
        <v>0</v>
      </c>
      <c r="F2003" s="37"/>
      <c r="G2003" s="37"/>
      <c r="H2003" s="17">
        <f t="shared" si="280"/>
        <v>0</v>
      </c>
      <c r="I2003" s="7">
        <f>'RAW MONTHLY'!H2003</f>
        <v>0</v>
      </c>
      <c r="J2003" s="8">
        <f>'RAW MONTHLY'!I2003</f>
        <v>0</v>
      </c>
      <c r="K2003" s="235">
        <f t="shared" si="281"/>
        <v>0</v>
      </c>
      <c r="L2003" s="16">
        <f t="shared" si="282"/>
        <v>0</v>
      </c>
      <c r="M2003" s="16">
        <f t="shared" si="283"/>
        <v>0</v>
      </c>
      <c r="N2003" s="236" t="str">
        <f t="shared" si="284"/>
        <v>0</v>
      </c>
      <c r="O2003" s="16">
        <f>'RAW MONTHLY'!K2003</f>
        <v>0</v>
      </c>
      <c r="P2003" s="16" t="str">
        <f t="shared" si="285"/>
        <v>1</v>
      </c>
      <c r="Q2003" s="241">
        <f>'RAW MONTHLY'!L2003</f>
        <v>0</v>
      </c>
      <c r="R2003" s="37"/>
      <c r="S2003" s="242">
        <f t="shared" si="286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79"/>
        <v/>
      </c>
      <c r="D2004" s="5">
        <f>'RAW MONTHLY'!E2004</f>
        <v>0</v>
      </c>
      <c r="E2004" s="5" t="b">
        <f t="shared" si="287"/>
        <v>0</v>
      </c>
      <c r="F2004" s="37"/>
      <c r="G2004" s="37"/>
      <c r="H2004" s="17">
        <f t="shared" si="280"/>
        <v>0</v>
      </c>
      <c r="I2004" s="7">
        <f>'RAW MONTHLY'!H2004</f>
        <v>0</v>
      </c>
      <c r="J2004" s="8">
        <f>'RAW MONTHLY'!I2004</f>
        <v>0</v>
      </c>
      <c r="K2004" s="235">
        <f t="shared" si="281"/>
        <v>0</v>
      </c>
      <c r="L2004" s="16">
        <f t="shared" si="282"/>
        <v>0</v>
      </c>
      <c r="M2004" s="16">
        <f t="shared" si="283"/>
        <v>0</v>
      </c>
      <c r="N2004" s="236" t="str">
        <f t="shared" si="284"/>
        <v>0</v>
      </c>
      <c r="O2004" s="16">
        <f>'RAW MONTHLY'!K2004</f>
        <v>0</v>
      </c>
      <c r="P2004" s="16" t="str">
        <f t="shared" si="285"/>
        <v>1</v>
      </c>
      <c r="Q2004" s="241">
        <f>'RAW MONTHLY'!L2004</f>
        <v>0</v>
      </c>
      <c r="R2004" s="37"/>
      <c r="S2004" s="242">
        <f t="shared" si="286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79"/>
        <v/>
      </c>
      <c r="D2005" s="5">
        <f>'RAW MONTHLY'!E2005</f>
        <v>0</v>
      </c>
      <c r="E2005" s="5" t="b">
        <f t="shared" si="287"/>
        <v>0</v>
      </c>
      <c r="F2005" s="37"/>
      <c r="G2005" s="37"/>
      <c r="H2005" s="17">
        <f t="shared" si="280"/>
        <v>0</v>
      </c>
      <c r="I2005" s="7">
        <f>'RAW MONTHLY'!H2005</f>
        <v>0</v>
      </c>
      <c r="J2005" s="8">
        <f>'RAW MONTHLY'!I2005</f>
        <v>0</v>
      </c>
      <c r="K2005" s="235">
        <f t="shared" si="281"/>
        <v>0</v>
      </c>
      <c r="L2005" s="16">
        <f t="shared" si="282"/>
        <v>0</v>
      </c>
      <c r="M2005" s="16">
        <f t="shared" si="283"/>
        <v>0</v>
      </c>
      <c r="N2005" s="236" t="str">
        <f t="shared" si="284"/>
        <v>0</v>
      </c>
      <c r="O2005" s="16">
        <f>'RAW MONTHLY'!K2005</f>
        <v>0</v>
      </c>
      <c r="P2005" s="16" t="str">
        <f t="shared" si="285"/>
        <v>1</v>
      </c>
      <c r="Q2005" s="241">
        <f>'RAW MONTHLY'!L2005</f>
        <v>0</v>
      </c>
      <c r="R2005" s="37"/>
      <c r="S2005" s="242">
        <f t="shared" si="286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zoomScale="60" zoomScaleNormal="60" workbookViewId="0">
      <selection activeCell="P6" sqref="P6"/>
    </sheetView>
  </sheetViews>
  <sheetFormatPr defaultColWidth="11.85546875" defaultRowHeight="14.4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501" t="s">
        <v>312</v>
      </c>
      <c r="C3" s="501"/>
      <c r="D3" s="501"/>
      <c r="E3" s="501"/>
      <c r="F3" s="502" t="s">
        <v>313</v>
      </c>
      <c r="G3" s="502"/>
      <c r="H3" s="502"/>
      <c r="I3" s="502"/>
      <c r="J3" s="502"/>
      <c r="K3" s="502"/>
      <c r="L3" s="213"/>
      <c r="M3" s="214"/>
      <c r="N3" s="183"/>
      <c r="O3" s="183"/>
    </row>
    <row r="4" spans="1:20" ht="15.75" customHeight="1">
      <c r="B4" s="501"/>
      <c r="C4" s="501"/>
      <c r="D4" s="501"/>
      <c r="E4" s="501"/>
      <c r="F4" s="503" t="s">
        <v>314</v>
      </c>
      <c r="G4" s="503"/>
      <c r="H4" s="503" t="s">
        <v>315</v>
      </c>
      <c r="I4" s="503"/>
      <c r="J4" s="503" t="s">
        <v>316</v>
      </c>
      <c r="K4" s="503"/>
      <c r="L4" s="503" t="s">
        <v>306</v>
      </c>
      <c r="M4" s="503"/>
      <c r="N4" s="500" t="s">
        <v>317</v>
      </c>
      <c r="O4" s="500"/>
      <c r="P4" s="215"/>
      <c r="Q4" s="227"/>
      <c r="R4" s="227"/>
      <c r="S4" s="227"/>
      <c r="T4" s="227"/>
    </row>
    <row r="5" spans="1:20" ht="75" customHeight="1">
      <c r="A5" s="144" t="s">
        <v>318</v>
      </c>
      <c r="B5" s="145" t="s">
        <v>319</v>
      </c>
      <c r="C5" s="145" t="s">
        <v>320</v>
      </c>
      <c r="D5" s="145" t="s">
        <v>321</v>
      </c>
      <c r="E5" s="146" t="s">
        <v>322</v>
      </c>
      <c r="F5" s="147" t="s">
        <v>323</v>
      </c>
      <c r="G5" s="148" t="s">
        <v>322</v>
      </c>
      <c r="H5" s="147" t="s">
        <v>323</v>
      </c>
      <c r="I5" s="148" t="s">
        <v>322</v>
      </c>
      <c r="J5" s="184" t="s">
        <v>323</v>
      </c>
      <c r="K5" s="148" t="s">
        <v>322</v>
      </c>
      <c r="L5" s="147" t="s">
        <v>323</v>
      </c>
      <c r="M5" s="148" t="s">
        <v>322</v>
      </c>
      <c r="N5" s="147" t="s">
        <v>323</v>
      </c>
      <c r="O5" s="148" t="s">
        <v>322</v>
      </c>
      <c r="P5" s="187" t="s">
        <v>324</v>
      </c>
      <c r="Q5" s="202" t="s">
        <v>325</v>
      </c>
      <c r="R5" s="202" t="s">
        <v>13</v>
      </c>
      <c r="S5" s="202" t="s">
        <v>326</v>
      </c>
      <c r="T5" s="202" t="s">
        <v>327</v>
      </c>
    </row>
    <row r="6" spans="1:20" ht="15.6">
      <c r="A6" s="149" t="s">
        <v>328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6">
      <c r="A7" s="156" t="s">
        <v>329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6">
      <c r="A8" s="163" t="s">
        <v>32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6">
      <c r="A9" s="163" t="s">
        <v>330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6">
      <c r="A10" s="163" t="s">
        <v>331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6">
      <c r="A11" s="163" t="s">
        <v>332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6">
      <c r="A12" s="163" t="s">
        <v>333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6">
      <c r="A13" s="163" t="s">
        <v>334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6">
      <c r="A14" s="163" t="s">
        <v>335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6">
      <c r="A15" s="163" t="s">
        <v>336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6">
      <c r="A16" s="163" t="s">
        <v>337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6">
      <c r="A17" s="163" t="s">
        <v>338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6">
      <c r="A18" s="163" t="s">
        <v>339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6">
      <c r="A19" s="163" t="s">
        <v>340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6">
      <c r="A20" s="163" t="s">
        <v>341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 t="shared" si="5"/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4.4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501" t="s">
        <v>312</v>
      </c>
      <c r="C1" s="501"/>
      <c r="D1" s="501"/>
      <c r="E1" s="501"/>
      <c r="F1" s="503" t="s">
        <v>313</v>
      </c>
      <c r="G1" s="503"/>
      <c r="H1" s="503"/>
      <c r="I1" s="503"/>
      <c r="J1" s="503"/>
      <c r="K1" s="503"/>
      <c r="L1" s="503"/>
      <c r="M1" s="503"/>
      <c r="N1" s="183"/>
      <c r="O1" s="183"/>
    </row>
    <row r="2" spans="1:20" ht="35.25" customHeight="1">
      <c r="A2" t="s">
        <v>342</v>
      </c>
      <c r="B2" s="501"/>
      <c r="C2" s="501"/>
      <c r="D2" s="501"/>
      <c r="E2" s="501"/>
      <c r="F2" s="500" t="s">
        <v>314</v>
      </c>
      <c r="G2" s="500"/>
      <c r="H2" s="500" t="s">
        <v>343</v>
      </c>
      <c r="I2" s="500"/>
      <c r="J2" s="505" t="s">
        <v>344</v>
      </c>
      <c r="K2" s="505"/>
      <c r="L2" s="500" t="s">
        <v>306</v>
      </c>
      <c r="M2" s="500"/>
      <c r="N2" s="500" t="s">
        <v>317</v>
      </c>
      <c r="O2" s="500"/>
      <c r="P2" s="504"/>
      <c r="Q2" s="504"/>
      <c r="R2" s="504"/>
      <c r="S2" s="504"/>
    </row>
    <row r="3" spans="1:20" ht="88.5" customHeight="1">
      <c r="A3" s="144" t="s">
        <v>318</v>
      </c>
      <c r="B3" s="145" t="s">
        <v>319</v>
      </c>
      <c r="C3" s="145" t="s">
        <v>320</v>
      </c>
      <c r="D3" s="145" t="s">
        <v>321</v>
      </c>
      <c r="E3" s="146" t="s">
        <v>322</v>
      </c>
      <c r="F3" s="147" t="s">
        <v>323</v>
      </c>
      <c r="G3" s="148" t="s">
        <v>322</v>
      </c>
      <c r="H3" s="147" t="s">
        <v>323</v>
      </c>
      <c r="I3" s="148" t="s">
        <v>322</v>
      </c>
      <c r="J3" s="184" t="s">
        <v>323</v>
      </c>
      <c r="K3" s="148" t="s">
        <v>322</v>
      </c>
      <c r="L3" s="185" t="s">
        <v>323</v>
      </c>
      <c r="M3" s="186" t="s">
        <v>322</v>
      </c>
      <c r="N3" s="185" t="s">
        <v>323</v>
      </c>
      <c r="O3" s="186" t="s">
        <v>322</v>
      </c>
      <c r="P3" s="187" t="s">
        <v>324</v>
      </c>
      <c r="Q3" s="202" t="s">
        <v>325</v>
      </c>
      <c r="R3" s="202" t="s">
        <v>13</v>
      </c>
      <c r="S3" s="202" t="s">
        <v>326</v>
      </c>
      <c r="T3" s="202" t="s">
        <v>327</v>
      </c>
    </row>
    <row r="4" spans="1:20" ht="24" customHeight="1">
      <c r="A4" s="149" t="s">
        <v>328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329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6">
      <c r="A6" s="163" t="s">
        <v>32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6">
      <c r="A7" s="163" t="s">
        <v>330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331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332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333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6">
      <c r="A11" s="163" t="s">
        <v>334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6">
      <c r="A12" s="163" t="s">
        <v>335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6">
      <c r="A13" s="163" t="s">
        <v>336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6">
      <c r="A14" s="163" t="s">
        <v>337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6">
      <c r="A15" s="163" t="s">
        <v>338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6">
      <c r="A16" s="163" t="s">
        <v>339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6">
      <c r="A17" s="163" t="s">
        <v>340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6">
      <c r="A18" s="163" t="s">
        <v>341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501" t="s">
        <v>312</v>
      </c>
      <c r="C25" s="501"/>
      <c r="D25" s="501"/>
      <c r="E25" s="501"/>
      <c r="F25" s="503" t="s">
        <v>313</v>
      </c>
      <c r="G25" s="503"/>
      <c r="H25" s="503"/>
      <c r="I25" s="503"/>
      <c r="J25" s="503"/>
      <c r="K25" s="503"/>
      <c r="L25" s="503"/>
      <c r="M25" s="503"/>
      <c r="N25" s="183"/>
      <c r="O25" s="183"/>
    </row>
    <row r="26" spans="1:20" ht="30" customHeight="1">
      <c r="A26" t="s">
        <v>345</v>
      </c>
      <c r="B26" s="501"/>
      <c r="C26" s="501"/>
      <c r="D26" s="501"/>
      <c r="E26" s="501"/>
      <c r="F26" s="500" t="s">
        <v>314</v>
      </c>
      <c r="G26" s="500"/>
      <c r="H26" s="500" t="s">
        <v>343</v>
      </c>
      <c r="I26" s="500"/>
      <c r="J26" s="505" t="s">
        <v>344</v>
      </c>
      <c r="K26" s="505"/>
      <c r="L26" s="500" t="s">
        <v>306</v>
      </c>
      <c r="M26" s="500"/>
      <c r="N26" s="500" t="s">
        <v>317</v>
      </c>
      <c r="O26" s="500"/>
      <c r="P26" s="504"/>
      <c r="Q26" s="504"/>
      <c r="R26" s="504"/>
      <c r="S26" s="504"/>
    </row>
    <row r="27" spans="1:20" ht="85.5" customHeight="1">
      <c r="A27" s="144" t="s">
        <v>318</v>
      </c>
      <c r="B27" s="145" t="s">
        <v>319</v>
      </c>
      <c r="C27" s="145" t="s">
        <v>320</v>
      </c>
      <c r="D27" s="145" t="s">
        <v>321</v>
      </c>
      <c r="E27" s="146" t="s">
        <v>322</v>
      </c>
      <c r="F27" s="147" t="s">
        <v>323</v>
      </c>
      <c r="G27" s="148" t="s">
        <v>322</v>
      </c>
      <c r="H27" s="147" t="s">
        <v>323</v>
      </c>
      <c r="I27" s="148" t="s">
        <v>322</v>
      </c>
      <c r="J27" s="184" t="s">
        <v>323</v>
      </c>
      <c r="K27" s="148" t="s">
        <v>322</v>
      </c>
      <c r="L27" s="185" t="s">
        <v>323</v>
      </c>
      <c r="M27" s="186" t="s">
        <v>322</v>
      </c>
      <c r="N27" s="185" t="s">
        <v>323</v>
      </c>
      <c r="O27" s="186" t="s">
        <v>322</v>
      </c>
      <c r="P27" s="187" t="s">
        <v>324</v>
      </c>
      <c r="Q27" s="202" t="s">
        <v>325</v>
      </c>
      <c r="R27" s="202" t="s">
        <v>13</v>
      </c>
      <c r="S27" s="202" t="s">
        <v>326</v>
      </c>
      <c r="T27" s="202" t="s">
        <v>327</v>
      </c>
    </row>
    <row r="28" spans="1:20" ht="15.6">
      <c r="A28" s="149" t="s">
        <v>328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6">
      <c r="A29" s="156" t="s">
        <v>329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6">
      <c r="A30" s="163" t="s">
        <v>32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6">
      <c r="A31" s="163" t="s">
        <v>330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6">
      <c r="A32" s="163" t="s">
        <v>331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332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333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6">
      <c r="A35" s="163" t="s">
        <v>334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6">
      <c r="A36" s="163" t="s">
        <v>335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6">
      <c r="A37" s="163" t="s">
        <v>336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6">
      <c r="A38" s="163" t="s">
        <v>337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6">
      <c r="A39" s="163" t="s">
        <v>338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6">
      <c r="A40" s="163" t="s">
        <v>339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6">
      <c r="A41" s="163" t="s">
        <v>340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6">
      <c r="A42" s="163" t="s">
        <v>341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501" t="s">
        <v>312</v>
      </c>
      <c r="C50" s="501"/>
      <c r="D50" s="501"/>
      <c r="E50" s="501"/>
      <c r="F50" s="503" t="s">
        <v>313</v>
      </c>
      <c r="G50" s="503"/>
      <c r="H50" s="503"/>
      <c r="I50" s="503"/>
      <c r="J50" s="503"/>
      <c r="K50" s="503"/>
      <c r="L50" s="503"/>
      <c r="M50" s="503"/>
      <c r="N50" s="183"/>
      <c r="O50" s="183"/>
    </row>
    <row r="51" spans="1:20" ht="42.75" customHeight="1">
      <c r="A51" t="s">
        <v>346</v>
      </c>
      <c r="B51" s="501"/>
      <c r="C51" s="501"/>
      <c r="D51" s="501"/>
      <c r="E51" s="501"/>
      <c r="F51" s="500" t="s">
        <v>314</v>
      </c>
      <c r="G51" s="500"/>
      <c r="H51" s="500" t="s">
        <v>343</v>
      </c>
      <c r="I51" s="500"/>
      <c r="J51" s="505" t="s">
        <v>344</v>
      </c>
      <c r="K51" s="505"/>
      <c r="L51" s="500" t="s">
        <v>306</v>
      </c>
      <c r="M51" s="500"/>
      <c r="N51" s="500" t="s">
        <v>317</v>
      </c>
      <c r="O51" s="500"/>
      <c r="P51" s="504"/>
      <c r="Q51" s="504"/>
      <c r="R51" s="504"/>
      <c r="S51" s="504"/>
    </row>
    <row r="52" spans="1:20" ht="105.75" customHeight="1">
      <c r="A52" s="144" t="s">
        <v>318</v>
      </c>
      <c r="B52" s="145" t="s">
        <v>319</v>
      </c>
      <c r="C52" s="145" t="s">
        <v>320</v>
      </c>
      <c r="D52" s="145" t="s">
        <v>321</v>
      </c>
      <c r="E52" s="146" t="s">
        <v>322</v>
      </c>
      <c r="F52" s="147" t="s">
        <v>323</v>
      </c>
      <c r="G52" s="148" t="s">
        <v>322</v>
      </c>
      <c r="H52" s="147" t="s">
        <v>323</v>
      </c>
      <c r="I52" s="148" t="s">
        <v>322</v>
      </c>
      <c r="J52" s="184" t="s">
        <v>323</v>
      </c>
      <c r="K52" s="148" t="s">
        <v>322</v>
      </c>
      <c r="L52" s="185" t="s">
        <v>323</v>
      </c>
      <c r="M52" s="186" t="s">
        <v>322</v>
      </c>
      <c r="N52" s="185" t="s">
        <v>323</v>
      </c>
      <c r="O52" s="186" t="s">
        <v>322</v>
      </c>
      <c r="P52" s="187" t="s">
        <v>324</v>
      </c>
      <c r="Q52" s="202" t="s">
        <v>325</v>
      </c>
      <c r="R52" s="202" t="s">
        <v>13</v>
      </c>
      <c r="S52" s="202" t="s">
        <v>326</v>
      </c>
      <c r="T52" s="202" t="s">
        <v>327</v>
      </c>
    </row>
    <row r="53" spans="1:20" ht="15.6">
      <c r="A53" s="149" t="s">
        <v>328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6">
      <c r="A54" s="156" t="s">
        <v>329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6">
      <c r="A55" s="163" t="s">
        <v>32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6">
      <c r="A56" s="163" t="s">
        <v>330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6">
      <c r="A57" s="163" t="s">
        <v>331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332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333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6">
      <c r="A60" s="163" t="s">
        <v>334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6">
      <c r="A61" s="163" t="s">
        <v>335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6">
      <c r="A62" s="163" t="s">
        <v>336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6">
      <c r="A63" s="163" t="s">
        <v>337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6">
      <c r="A64" s="163" t="s">
        <v>338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6">
      <c r="A65" s="163" t="s">
        <v>339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6">
      <c r="A66" s="163" t="s">
        <v>340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6">
      <c r="A67" s="163" t="s">
        <v>341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501" t="s">
        <v>312</v>
      </c>
      <c r="C73" s="501"/>
      <c r="D73" s="501"/>
      <c r="E73" s="501"/>
      <c r="F73" s="503" t="s">
        <v>313</v>
      </c>
      <c r="G73" s="503"/>
      <c r="H73" s="503"/>
      <c r="I73" s="503"/>
      <c r="J73" s="503"/>
      <c r="K73" s="503"/>
      <c r="L73" s="503"/>
      <c r="M73" s="503"/>
      <c r="N73" s="183"/>
      <c r="O73" s="183"/>
    </row>
    <row r="74" spans="1:20" ht="28.5" customHeight="1">
      <c r="A74" t="s">
        <v>347</v>
      </c>
      <c r="B74" s="501"/>
      <c r="C74" s="501"/>
      <c r="D74" s="501"/>
      <c r="E74" s="501"/>
      <c r="F74" s="500" t="s">
        <v>314</v>
      </c>
      <c r="G74" s="500"/>
      <c r="H74" s="500" t="s">
        <v>343</v>
      </c>
      <c r="I74" s="500"/>
      <c r="J74" s="505" t="s">
        <v>344</v>
      </c>
      <c r="K74" s="505"/>
      <c r="L74" s="500" t="s">
        <v>306</v>
      </c>
      <c r="M74" s="500"/>
      <c r="N74" s="500" t="s">
        <v>317</v>
      </c>
      <c r="O74" s="500"/>
      <c r="P74" s="504"/>
      <c r="Q74" s="504"/>
      <c r="R74" s="504"/>
      <c r="S74" s="504"/>
    </row>
    <row r="75" spans="1:20" ht="72.75" customHeight="1">
      <c r="A75" s="144" t="s">
        <v>318</v>
      </c>
      <c r="B75" s="145" t="s">
        <v>319</v>
      </c>
      <c r="C75" s="145" t="s">
        <v>320</v>
      </c>
      <c r="D75" s="145" t="s">
        <v>321</v>
      </c>
      <c r="E75" s="146" t="s">
        <v>322</v>
      </c>
      <c r="F75" s="147" t="s">
        <v>323</v>
      </c>
      <c r="G75" s="148" t="s">
        <v>322</v>
      </c>
      <c r="H75" s="147" t="s">
        <v>323</v>
      </c>
      <c r="I75" s="148" t="s">
        <v>322</v>
      </c>
      <c r="J75" s="184" t="s">
        <v>323</v>
      </c>
      <c r="K75" s="148" t="s">
        <v>322</v>
      </c>
      <c r="L75" s="185" t="s">
        <v>323</v>
      </c>
      <c r="M75" s="186" t="s">
        <v>322</v>
      </c>
      <c r="N75" s="185" t="s">
        <v>323</v>
      </c>
      <c r="O75" s="186" t="s">
        <v>322</v>
      </c>
      <c r="P75" s="187" t="s">
        <v>324</v>
      </c>
      <c r="Q75" s="202" t="s">
        <v>325</v>
      </c>
      <c r="R75" s="202" t="s">
        <v>13</v>
      </c>
      <c r="S75" s="202" t="s">
        <v>326</v>
      </c>
      <c r="T75" s="202" t="s">
        <v>327</v>
      </c>
    </row>
    <row r="76" spans="1:20" ht="15.6">
      <c r="A76" s="149" t="s">
        <v>328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6">
      <c r="A77" s="156" t="s">
        <v>329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6">
      <c r="A78" s="163" t="s">
        <v>32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6">
      <c r="A79" s="163" t="s">
        <v>330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6">
      <c r="A80" s="163" t="s">
        <v>331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332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333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6">
      <c r="A83" s="163" t="s">
        <v>334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6">
      <c r="A84" s="163" t="s">
        <v>335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6">
      <c r="A85" s="163" t="s">
        <v>336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6">
      <c r="A86" s="163" t="s">
        <v>337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6">
      <c r="A87" s="163" t="s">
        <v>338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6">
      <c r="A88" s="163" t="s">
        <v>339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6">
      <c r="A89" s="163" t="s">
        <v>340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6">
      <c r="A90" s="163" t="s">
        <v>341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501" t="s">
        <v>312</v>
      </c>
      <c r="C98" s="501"/>
      <c r="D98" s="501"/>
      <c r="E98" s="501"/>
      <c r="F98" s="503" t="s">
        <v>313</v>
      </c>
      <c r="G98" s="503"/>
      <c r="H98" s="503"/>
      <c r="I98" s="503"/>
      <c r="J98" s="503"/>
      <c r="K98" s="503"/>
      <c r="L98" s="503"/>
      <c r="M98" s="503"/>
      <c r="N98" s="183"/>
      <c r="O98" s="183"/>
    </row>
    <row r="99" spans="1:20" ht="33.75" customHeight="1">
      <c r="A99" t="s">
        <v>348</v>
      </c>
      <c r="B99" s="501"/>
      <c r="C99" s="501"/>
      <c r="D99" s="501"/>
      <c r="E99" s="501"/>
      <c r="F99" s="500" t="s">
        <v>314</v>
      </c>
      <c r="G99" s="500"/>
      <c r="H99" s="500" t="s">
        <v>343</v>
      </c>
      <c r="I99" s="500"/>
      <c r="J99" s="505" t="s">
        <v>344</v>
      </c>
      <c r="K99" s="505"/>
      <c r="L99" s="500" t="s">
        <v>306</v>
      </c>
      <c r="M99" s="500"/>
      <c r="N99" s="500" t="s">
        <v>317</v>
      </c>
      <c r="O99" s="500"/>
      <c r="P99" s="504"/>
      <c r="Q99" s="504"/>
      <c r="R99" s="504"/>
      <c r="S99" s="504"/>
    </row>
    <row r="100" spans="1:20" ht="88.5" customHeight="1">
      <c r="A100" s="144" t="s">
        <v>318</v>
      </c>
      <c r="B100" s="145" t="s">
        <v>319</v>
      </c>
      <c r="C100" s="145" t="s">
        <v>320</v>
      </c>
      <c r="D100" s="145" t="s">
        <v>321</v>
      </c>
      <c r="E100" s="146" t="s">
        <v>322</v>
      </c>
      <c r="F100" s="147" t="s">
        <v>323</v>
      </c>
      <c r="G100" s="148" t="s">
        <v>322</v>
      </c>
      <c r="H100" s="147" t="s">
        <v>323</v>
      </c>
      <c r="I100" s="148" t="s">
        <v>322</v>
      </c>
      <c r="J100" s="184" t="s">
        <v>323</v>
      </c>
      <c r="K100" s="148" t="s">
        <v>322</v>
      </c>
      <c r="L100" s="185" t="s">
        <v>323</v>
      </c>
      <c r="M100" s="186" t="s">
        <v>322</v>
      </c>
      <c r="N100" s="185" t="s">
        <v>323</v>
      </c>
      <c r="O100" s="186" t="s">
        <v>322</v>
      </c>
      <c r="P100" s="187" t="s">
        <v>324</v>
      </c>
      <c r="Q100" s="202" t="s">
        <v>325</v>
      </c>
      <c r="R100" s="202" t="s">
        <v>13</v>
      </c>
      <c r="S100" s="202" t="s">
        <v>326</v>
      </c>
      <c r="T100" s="202" t="s">
        <v>327</v>
      </c>
    </row>
    <row r="101" spans="1:20" ht="15.6">
      <c r="A101" s="149" t="s">
        <v>328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6">
      <c r="A102" s="156" t="s">
        <v>329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6">
      <c r="A103" s="163" t="s">
        <v>32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6">
      <c r="A104" s="163" t="s">
        <v>330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6">
      <c r="A105" s="163" t="s">
        <v>331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332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333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6">
      <c r="A108" s="163" t="s">
        <v>334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6">
      <c r="A109" s="163" t="s">
        <v>335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6">
      <c r="A110" s="163" t="s">
        <v>336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6">
      <c r="A111" s="163" t="s">
        <v>337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6">
      <c r="A112" s="163" t="s">
        <v>338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6">
      <c r="A113" s="163" t="s">
        <v>339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6">
      <c r="A114" s="163" t="s">
        <v>340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6">
      <c r="A115" s="163" t="s">
        <v>341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zoomScale="80" zoomScaleNormal="80" workbookViewId="0">
      <selection activeCell="H9" sqref="H9"/>
    </sheetView>
  </sheetViews>
  <sheetFormatPr defaultColWidth="9.140625" defaultRowHeight="14.4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45">
      <c r="A1" s="89"/>
      <c r="B1" s="514" t="s">
        <v>349</v>
      </c>
      <c r="C1" s="514"/>
      <c r="D1" s="514"/>
      <c r="E1" s="514"/>
      <c r="F1" s="514"/>
      <c r="G1" s="514"/>
      <c r="H1" s="514"/>
      <c r="I1" s="514"/>
      <c r="J1" s="514"/>
      <c r="K1" s="514"/>
    </row>
    <row r="2" spans="1:15" ht="18.600000000000001">
      <c r="A2" s="490"/>
      <c r="B2" s="490"/>
      <c r="C2" s="490"/>
      <c r="D2" s="490"/>
      <c r="E2" s="490"/>
      <c r="F2" s="490"/>
      <c r="G2" s="490"/>
      <c r="H2" s="490"/>
      <c r="I2" s="490"/>
    </row>
    <row r="3" spans="1:15" ht="18.600000000000001">
      <c r="A3" s="90"/>
      <c r="B3" s="90" t="s">
        <v>2</v>
      </c>
      <c r="G3" s="91"/>
    </row>
    <row r="4" spans="1:15" ht="57" customHeight="1">
      <c r="A4" s="92" t="s">
        <v>350</v>
      </c>
      <c r="B4" s="92" t="s">
        <v>351</v>
      </c>
      <c r="C4" s="92" t="s">
        <v>5</v>
      </c>
      <c r="D4" s="92" t="s">
        <v>352</v>
      </c>
      <c r="E4" s="92" t="s">
        <v>353</v>
      </c>
      <c r="F4" s="92" t="s">
        <v>322</v>
      </c>
      <c r="G4" s="92" t="s">
        <v>354</v>
      </c>
      <c r="H4" s="93" t="s">
        <v>287</v>
      </c>
      <c r="I4" s="123" t="s">
        <v>16</v>
      </c>
      <c r="J4" s="103" t="s">
        <v>355</v>
      </c>
      <c r="K4" s="103" t="s">
        <v>356</v>
      </c>
      <c r="M4" s="515" t="s">
        <v>287</v>
      </c>
      <c r="N4" s="516"/>
      <c r="O4" s="517"/>
    </row>
    <row r="5" spans="1:15" ht="18.75" customHeight="1">
      <c r="A5" s="512">
        <v>1</v>
      </c>
      <c r="B5" s="513" t="s">
        <v>29</v>
      </c>
      <c r="C5" s="508" t="s">
        <v>357</v>
      </c>
      <c r="D5" s="94" t="s">
        <v>358</v>
      </c>
      <c r="E5" s="95">
        <f>'WORKING MONTHLY'!V54</f>
        <v>2</v>
      </c>
      <c r="F5" s="96">
        <f>'WORKING MONTHLY'!AA54</f>
        <v>236.66666666666674</v>
      </c>
      <c r="G5" s="97"/>
      <c r="H5" s="98">
        <f>'WORKING MONTHLY'!AJ54</f>
        <v>415.19633802816895</v>
      </c>
      <c r="I5" s="124">
        <f>'WORKING MONTHLY'!AH54</f>
        <v>98263.133333333346</v>
      </c>
      <c r="J5" s="103"/>
      <c r="K5" s="103"/>
      <c r="L5" s="125"/>
      <c r="M5" s="126" t="s">
        <v>29</v>
      </c>
      <c r="N5" s="127" t="s">
        <v>19</v>
      </c>
      <c r="O5" s="128" t="s">
        <v>32</v>
      </c>
    </row>
    <row r="6" spans="1:15" ht="21.75" customHeight="1">
      <c r="A6" s="512"/>
      <c r="B6" s="513"/>
      <c r="C6" s="508"/>
      <c r="D6" s="97" t="s">
        <v>359</v>
      </c>
      <c r="E6" s="99">
        <f>'WORKING MONTHLY'!Z54</f>
        <v>3</v>
      </c>
      <c r="F6" s="100">
        <f>'WORKING MONTHLY'!AE54</f>
        <v>11.383333333333333</v>
      </c>
      <c r="G6" s="101"/>
      <c r="H6" s="102">
        <f>'WORKING MONTHLY'!AK54</f>
        <v>792.76427525622285</v>
      </c>
      <c r="I6" s="104">
        <f>'WORKING MONTHLY'!AI54</f>
        <v>9024.3000000000029</v>
      </c>
      <c r="J6" s="129"/>
      <c r="K6" s="130"/>
      <c r="L6" s="125"/>
      <c r="M6" s="131">
        <f>SUM(H5,H7,H9,H11,H13,H15,H17,H19)</f>
        <v>1864.1566184131345</v>
      </c>
      <c r="N6" s="132">
        <f>SUM(H23,H25,H27,H29,H21)</f>
        <v>541.01995587789827</v>
      </c>
      <c r="O6" s="133">
        <f>SUM(H31,H33)</f>
        <v>4065.7513017770539</v>
      </c>
    </row>
    <row r="7" spans="1:15" ht="18" customHeight="1">
      <c r="A7" s="511">
        <v>2</v>
      </c>
      <c r="B7" s="507" t="s">
        <v>29</v>
      </c>
      <c r="C7" s="506" t="s">
        <v>360</v>
      </c>
      <c r="D7" s="94" t="s">
        <v>358</v>
      </c>
      <c r="E7" s="95">
        <f>'WORKING MONTHLY'!V61</f>
        <v>2</v>
      </c>
      <c r="F7" s="96">
        <f>'WORKING MONTHLY'!AA61</f>
        <v>7.1833333333333336</v>
      </c>
      <c r="G7" s="104"/>
      <c r="H7" s="102">
        <f>'WORKING MONTHLY'!AJ61</f>
        <v>1063.8213457076567</v>
      </c>
      <c r="I7" s="109">
        <f>'WORKING MONTHLY'!AH61</f>
        <v>7641.7833333333338</v>
      </c>
      <c r="J7" s="129"/>
      <c r="K7" s="129"/>
      <c r="L7" s="125"/>
    </row>
    <row r="8" spans="1:15" ht="21" customHeight="1">
      <c r="A8" s="511"/>
      <c r="B8" s="507"/>
      <c r="C8" s="506"/>
      <c r="D8" s="97" t="s">
        <v>359</v>
      </c>
      <c r="E8" s="95">
        <f>'WORKING MONTHLY'!Z61</f>
        <v>1</v>
      </c>
      <c r="F8" s="96">
        <f>'WORKING MONTHLY'!AE61</f>
        <v>1.0166666666666666</v>
      </c>
      <c r="G8" s="104"/>
      <c r="H8" s="105">
        <f>'WORKING MONTHLY'!AK61</f>
        <v>1947.9999999999998</v>
      </c>
      <c r="I8" s="109">
        <f>'WORKING MONTHLY'!AI61</f>
        <v>1980.4666666666662</v>
      </c>
      <c r="J8" s="129"/>
      <c r="K8" s="129"/>
      <c r="L8" s="125"/>
      <c r="O8" s="45"/>
    </row>
    <row r="9" spans="1:15" ht="20.25" customHeight="1">
      <c r="A9" s="512">
        <v>3</v>
      </c>
      <c r="B9" s="507" t="s">
        <v>29</v>
      </c>
      <c r="C9" s="506" t="s">
        <v>52</v>
      </c>
      <c r="D9" s="94" t="s">
        <v>358</v>
      </c>
      <c r="E9" s="95">
        <f>'WORKING MONTHLY'!V4</f>
        <v>10</v>
      </c>
      <c r="F9" s="96">
        <f>'WORKING MONTHLY'!AA4</f>
        <v>231.66666666666669</v>
      </c>
      <c r="G9" s="104"/>
      <c r="H9" s="106">
        <f>'WORKING MONTHLY'!AJ4</f>
        <v>64.725395683453229</v>
      </c>
      <c r="I9" s="109">
        <f>'WORKING MONTHLY'!AH4</f>
        <v>14994.716666666667</v>
      </c>
      <c r="J9" s="129"/>
      <c r="K9" s="129"/>
      <c r="L9" s="125"/>
    </row>
    <row r="10" spans="1:15" ht="15.6">
      <c r="A10" s="512"/>
      <c r="B10" s="507"/>
      <c r="C10" s="506"/>
      <c r="D10" s="97" t="s">
        <v>359</v>
      </c>
      <c r="E10" s="107">
        <f>'WORKING MONTHLY'!Z4</f>
        <v>4</v>
      </c>
      <c r="F10" s="108">
        <f>'WORKING MONTHLY'!AE4</f>
        <v>12.399999999999999</v>
      </c>
      <c r="G10" s="109"/>
      <c r="H10" s="106">
        <f>'WORKING MONTHLY'!AK4</f>
        <v>887.48118279569906</v>
      </c>
      <c r="I10" s="109">
        <f>'WORKING MONTHLY'!AI4</f>
        <v>11004.766666666666</v>
      </c>
      <c r="J10" s="129"/>
      <c r="K10" s="129"/>
      <c r="L10" s="125"/>
    </row>
    <row r="11" spans="1:15" ht="22.5" customHeight="1">
      <c r="A11" s="511">
        <v>4</v>
      </c>
      <c r="B11" s="507" t="s">
        <v>29</v>
      </c>
      <c r="C11" s="506" t="s">
        <v>76</v>
      </c>
      <c r="D11" s="94" t="s">
        <v>358</v>
      </c>
      <c r="E11" s="95">
        <f>'WORKING MONTHLY'!V10</f>
        <v>14</v>
      </c>
      <c r="F11" s="96">
        <f>'WORKING MONTHLY'!AA10</f>
        <v>359.43333333333339</v>
      </c>
      <c r="G11" s="104"/>
      <c r="H11" s="102">
        <f>'WORKING MONTHLY'!AJ10</f>
        <v>295.6759714365204</v>
      </c>
      <c r="I11" s="109">
        <f>'WORKING MONTHLY'!AH10</f>
        <v>106275.8</v>
      </c>
      <c r="J11" s="129"/>
      <c r="K11" s="129"/>
      <c r="L11" s="125"/>
    </row>
    <row r="12" spans="1:15" ht="15.6">
      <c r="A12" s="511"/>
      <c r="B12" s="507"/>
      <c r="C12" s="506"/>
      <c r="D12" s="97" t="s">
        <v>359</v>
      </c>
      <c r="E12" s="95">
        <f>'WORKING MONTHLY'!Z10</f>
        <v>6</v>
      </c>
      <c r="F12" s="96">
        <f>'WORKING MONTHLY'!AE10</f>
        <v>20.483333333333334</v>
      </c>
      <c r="G12" s="104"/>
      <c r="H12" s="102">
        <f>'WORKING MONTHLY'!AK10</f>
        <v>539.11147274206689</v>
      </c>
      <c r="I12" s="109">
        <f>'WORKING MONTHLY'!AI10</f>
        <v>11042.800000000003</v>
      </c>
      <c r="J12" s="129"/>
      <c r="K12" s="129"/>
      <c r="L12" s="125"/>
    </row>
    <row r="13" spans="1:15" ht="23.25" customHeight="1">
      <c r="A13" s="512">
        <v>5</v>
      </c>
      <c r="B13" s="507" t="s">
        <v>29</v>
      </c>
      <c r="C13" s="506" t="s">
        <v>80</v>
      </c>
      <c r="D13" s="94" t="s">
        <v>358</v>
      </c>
      <c r="E13" s="95">
        <f>'WORKING MONTHLY'!V47</f>
        <v>1</v>
      </c>
      <c r="F13" s="96">
        <f>'WORKING MONTHLY'!AA47</f>
        <v>0.5</v>
      </c>
      <c r="G13" s="104"/>
      <c r="H13" s="102">
        <f>'WORKING MONTHLY'!AJ47</f>
        <v>1</v>
      </c>
      <c r="I13" s="109">
        <f>'WORKING MONTHLY'!AH47</f>
        <v>0.5</v>
      </c>
      <c r="J13" s="129"/>
      <c r="K13" s="129"/>
      <c r="L13" s="125"/>
    </row>
    <row r="14" spans="1:15" ht="21.75" customHeight="1">
      <c r="A14" s="512"/>
      <c r="B14" s="507"/>
      <c r="C14" s="506"/>
      <c r="D14" s="97" t="s">
        <v>359</v>
      </c>
      <c r="E14" s="110">
        <f>'WORKING MONTHLY'!Z47</f>
        <v>5</v>
      </c>
      <c r="F14" s="111">
        <f>'WORKING MONTHLY'!AE47</f>
        <v>4.2666666666666666</v>
      </c>
      <c r="G14" s="104"/>
      <c r="H14" s="102">
        <f>'WORKING MONTHLY'!AK47</f>
        <v>1855.296875</v>
      </c>
      <c r="I14" s="120">
        <f>'WORKING MONTHLY'!AI47</f>
        <v>7915.9333333333334</v>
      </c>
      <c r="J14" s="129"/>
      <c r="K14" s="129"/>
    </row>
    <row r="15" spans="1:15" ht="21.75" customHeight="1">
      <c r="A15" s="512">
        <v>6</v>
      </c>
      <c r="B15" s="507" t="s">
        <v>29</v>
      </c>
      <c r="C15" s="506" t="s">
        <v>204</v>
      </c>
      <c r="D15" s="94" t="s">
        <v>358</v>
      </c>
      <c r="E15" s="95">
        <f>'WORKING MONTHLY'!V89</f>
        <v>2</v>
      </c>
      <c r="F15" s="96">
        <f>'WORKING MONTHLY'!AA89</f>
        <v>7</v>
      </c>
      <c r="G15" s="104"/>
      <c r="H15" s="102">
        <f>'WORKING MONTHLY'!AJ89</f>
        <v>1</v>
      </c>
      <c r="I15" s="109">
        <f>'WORKING MONTHLY'!AH89</f>
        <v>7</v>
      </c>
      <c r="J15" s="129"/>
      <c r="K15" s="129"/>
    </row>
    <row r="16" spans="1:15" ht="21.75" customHeight="1">
      <c r="A16" s="512"/>
      <c r="B16" s="507"/>
      <c r="C16" s="506"/>
      <c r="D16" s="97" t="s">
        <v>359</v>
      </c>
      <c r="E16" s="110">
        <f>'WORKING MONTHLY'!Z89</f>
        <v>1</v>
      </c>
      <c r="F16" s="111">
        <f>'WORKING MONTHLY'!AE89</f>
        <v>5.45</v>
      </c>
      <c r="G16" s="104"/>
      <c r="H16" s="102">
        <f>'WORKING MONTHLY'!AK89</f>
        <v>0.99999999999999989</v>
      </c>
      <c r="I16" s="120">
        <f>'WORKING MONTHLY'!AI89</f>
        <v>5.4499999999999993</v>
      </c>
      <c r="J16" s="129"/>
      <c r="K16" s="129"/>
    </row>
    <row r="17" spans="1:12" ht="23.25" customHeight="1">
      <c r="A17" s="511">
        <v>7</v>
      </c>
      <c r="B17" s="507" t="s">
        <v>29</v>
      </c>
      <c r="C17" s="506" t="s">
        <v>89</v>
      </c>
      <c r="D17" s="94" t="s">
        <v>358</v>
      </c>
      <c r="E17" s="95">
        <f>'WORKING MONTHLY'!V83</f>
        <v>10</v>
      </c>
      <c r="F17" s="96">
        <f>'WORKING MONTHLY'!AA83</f>
        <v>80.266666666666666</v>
      </c>
      <c r="G17" s="104"/>
      <c r="H17" s="102">
        <f>'WORKING MONTHLY'!AJ83</f>
        <v>12.682724252491695</v>
      </c>
      <c r="I17" s="109">
        <f>'WORKING MONTHLY'!AH83</f>
        <v>1018.0000000000001</v>
      </c>
      <c r="J17" s="129"/>
      <c r="K17" s="129"/>
      <c r="L17" s="125"/>
    </row>
    <row r="18" spans="1:12" ht="21.75" customHeight="1">
      <c r="A18" s="511"/>
      <c r="B18" s="507"/>
      <c r="C18" s="506"/>
      <c r="D18" s="97" t="s">
        <v>359</v>
      </c>
      <c r="E18" s="110">
        <f>'WORKING MONTHLY'!Z83</f>
        <v>1</v>
      </c>
      <c r="F18" s="111">
        <f>'WORKING MONTHLY'!AE83</f>
        <v>0.56666666666666665</v>
      </c>
      <c r="G18" s="104"/>
      <c r="H18" s="102">
        <f>'WORKING MONTHLY'!AK83</f>
        <v>1.9999999999997859</v>
      </c>
      <c r="I18" s="120">
        <f>'WORKING MONTHLY'!AI83</f>
        <v>1.1333333333332121</v>
      </c>
      <c r="J18" s="129"/>
      <c r="K18" s="129"/>
    </row>
    <row r="19" spans="1:12" ht="20.25" customHeight="1">
      <c r="A19" s="512">
        <v>8</v>
      </c>
      <c r="B19" s="507" t="s">
        <v>29</v>
      </c>
      <c r="C19" s="506" t="s">
        <v>86</v>
      </c>
      <c r="D19" s="94" t="s">
        <v>358</v>
      </c>
      <c r="E19" s="112">
        <f>'WORKING MONTHLY'!V23</f>
        <v>6</v>
      </c>
      <c r="F19" s="113">
        <f>'WORKING MONTHLY'!AA23</f>
        <v>23.4</v>
      </c>
      <c r="G19" s="104"/>
      <c r="H19" s="102">
        <f>'WORKING MONTHLY'!AJ23</f>
        <v>10.054843304843306</v>
      </c>
      <c r="I19" s="109">
        <f>'WORKING MONTHLY'!AH23</f>
        <v>235.28333333333333</v>
      </c>
      <c r="J19" s="129"/>
      <c r="K19" s="129"/>
    </row>
    <row r="20" spans="1:12" ht="24" customHeight="1">
      <c r="A20" s="512"/>
      <c r="B20" s="507"/>
      <c r="C20" s="506"/>
      <c r="D20" s="97" t="s">
        <v>359</v>
      </c>
      <c r="E20" s="112">
        <f>'WORKING MONTHLY'!Z23</f>
        <v>3</v>
      </c>
      <c r="F20" s="113">
        <f>'WORKING MONTHLY'!AE23</f>
        <v>1.9166666666666665</v>
      </c>
      <c r="G20" s="104"/>
      <c r="H20" s="102">
        <f>'WORKING MONTHLY'!AK23</f>
        <v>32.999999999999986</v>
      </c>
      <c r="I20" s="109">
        <f>'WORKING MONTHLY'!AI23</f>
        <v>63.249999999999972</v>
      </c>
      <c r="J20" s="129"/>
      <c r="K20" s="129"/>
    </row>
    <row r="21" spans="1:12" ht="23.25" customHeight="1">
      <c r="A21" s="511">
        <v>9</v>
      </c>
      <c r="B21" s="507" t="s">
        <v>19</v>
      </c>
      <c r="C21" s="509" t="s">
        <v>20</v>
      </c>
      <c r="D21" s="94" t="s">
        <v>358</v>
      </c>
      <c r="E21" s="95">
        <f>'WORKING MONTHLY'!V41</f>
        <v>36</v>
      </c>
      <c r="F21" s="96">
        <f>'WORKING MONTHLY'!AA41</f>
        <v>51.283333333333339</v>
      </c>
      <c r="G21" s="104"/>
      <c r="H21" s="102">
        <f>'WORKING MONTHLY'!AJ41</f>
        <v>492</v>
      </c>
      <c r="I21" s="109">
        <f>'WORKING MONTHLY'!AH41</f>
        <v>25231.4</v>
      </c>
      <c r="J21" s="129"/>
      <c r="K21" s="129"/>
    </row>
    <row r="22" spans="1:12" ht="22.5" customHeight="1">
      <c r="A22" s="511"/>
      <c r="B22" s="507"/>
      <c r="C22" s="509"/>
      <c r="D22" s="97" t="s">
        <v>359</v>
      </c>
      <c r="E22" s="95">
        <f>'WORKING MONTHLY'!Z41</f>
        <v>7</v>
      </c>
      <c r="F22" s="96">
        <f>'WORKING MONTHLY'!AE41</f>
        <v>5.8</v>
      </c>
      <c r="G22" s="104"/>
      <c r="H22" s="102">
        <f>'WORKING MONTHLY'!AK41</f>
        <v>491.99999999999977</v>
      </c>
      <c r="I22" s="109">
        <f>'WORKING MONTHLY'!AI41</f>
        <v>2853.5999999999985</v>
      </c>
      <c r="J22" s="129"/>
      <c r="K22" s="129"/>
    </row>
    <row r="23" spans="1:12" ht="24" customHeight="1">
      <c r="A23" s="512">
        <v>10</v>
      </c>
      <c r="B23" s="507" t="s">
        <v>19</v>
      </c>
      <c r="C23" s="509" t="s">
        <v>23</v>
      </c>
      <c r="D23" s="94" t="s">
        <v>358</v>
      </c>
      <c r="E23" s="95">
        <f>'WORKING MONTHLY'!V35</f>
        <v>27</v>
      </c>
      <c r="F23" s="96">
        <f>'WORKING MONTHLY'!AA35</f>
        <v>46.43333333333333</v>
      </c>
      <c r="G23" s="104"/>
      <c r="H23" s="102">
        <f>'WORKING MONTHLY'!AJ35</f>
        <v>0.85606604450825552</v>
      </c>
      <c r="I23" s="109">
        <f>'WORKING MONTHLY'!AH35</f>
        <v>39.749999999999993</v>
      </c>
      <c r="J23" s="129"/>
      <c r="K23" s="129"/>
    </row>
    <row r="24" spans="1:12" ht="24" customHeight="1">
      <c r="A24" s="512"/>
      <c r="B24" s="507"/>
      <c r="C24" s="509"/>
      <c r="D24" s="97" t="s">
        <v>359</v>
      </c>
      <c r="E24" s="95">
        <f>'WORKING MONTHLY'!Z35</f>
        <v>2</v>
      </c>
      <c r="F24" s="96">
        <f>'WORKING MONTHLY'!AE35</f>
        <v>1.4333333333333333</v>
      </c>
      <c r="G24" s="104"/>
      <c r="H24" s="102">
        <f>'WORKING MONTHLY'!AK35</f>
        <v>1.0000000000000027</v>
      </c>
      <c r="I24" s="109">
        <f>'WORKING MONTHLY'!AI35</f>
        <v>1.4333333333333371</v>
      </c>
      <c r="J24" s="129"/>
      <c r="K24" s="129"/>
    </row>
    <row r="25" spans="1:12" ht="20.25" customHeight="1">
      <c r="A25" s="511">
        <v>11</v>
      </c>
      <c r="B25" s="507" t="s">
        <v>19</v>
      </c>
      <c r="C25" s="510" t="s">
        <v>50</v>
      </c>
      <c r="D25" s="97" t="s">
        <v>358</v>
      </c>
      <c r="E25" s="112">
        <f>'WORKING MONTHLY'!V68</f>
        <v>17</v>
      </c>
      <c r="F25" s="113">
        <f>'WORKING MONTHLY'!AA68</f>
        <v>10.516666666666666</v>
      </c>
      <c r="G25" s="104"/>
      <c r="H25" s="102">
        <f>'WORKING MONTHLY'!AJ68</f>
        <v>11.000000000000002</v>
      </c>
      <c r="I25" s="104">
        <f>'WORKING MONTHLY'!AH68</f>
        <v>115.68333333333334</v>
      </c>
      <c r="J25" s="129"/>
      <c r="K25" s="129"/>
    </row>
    <row r="26" spans="1:12" ht="18" customHeight="1">
      <c r="A26" s="511"/>
      <c r="B26" s="507"/>
      <c r="C26" s="510"/>
      <c r="D26" s="97" t="s">
        <v>359</v>
      </c>
      <c r="E26" s="112">
        <f>'WORKING MONTHLY'!Z68</f>
        <v>10</v>
      </c>
      <c r="F26" s="113">
        <f>'WORKING MONTHLY'!AE68</f>
        <v>6.9500000000000011</v>
      </c>
      <c r="G26" s="104"/>
      <c r="H26" s="102">
        <f>'WORKING MONTHLY'!AK68</f>
        <v>10.999999999999989</v>
      </c>
      <c r="I26" s="104">
        <f>'WORKING MONTHLY'!AI68</f>
        <v>76.449999999999932</v>
      </c>
      <c r="J26" s="129"/>
      <c r="K26" s="129"/>
    </row>
    <row r="27" spans="1:12" ht="20.25" customHeight="1">
      <c r="A27" s="512">
        <v>12</v>
      </c>
      <c r="B27" s="507" t="s">
        <v>19</v>
      </c>
      <c r="C27" s="510" t="s">
        <v>24</v>
      </c>
      <c r="D27" s="97" t="s">
        <v>358</v>
      </c>
      <c r="E27" s="112">
        <f>'WORKING MONTHLY'!V95</f>
        <v>27</v>
      </c>
      <c r="F27" s="113">
        <f>'WORKING MONTHLY'!AA95</f>
        <v>49.016666666666666</v>
      </c>
      <c r="G27" s="104"/>
      <c r="H27" s="102">
        <f>'WORKING MONTHLY'!AJ95</f>
        <v>23.163889833390005</v>
      </c>
      <c r="I27" s="104">
        <f>'WORKING MONTHLY'!AH95</f>
        <v>1135.4166666666667</v>
      </c>
      <c r="J27" s="129"/>
      <c r="K27" s="129"/>
    </row>
    <row r="28" spans="1:12" ht="18" customHeight="1">
      <c r="A28" s="512"/>
      <c r="B28" s="507"/>
      <c r="C28" s="510"/>
      <c r="D28" s="97" t="s">
        <v>359</v>
      </c>
      <c r="E28" s="112">
        <f>'WORKING MONTHLY'!Z95</f>
        <v>4</v>
      </c>
      <c r="F28" s="113">
        <f>'WORKING MONTHLY'!AE95</f>
        <v>3.2833333333333332</v>
      </c>
      <c r="G28" s="104"/>
      <c r="H28" s="102">
        <f>'WORKING MONTHLY'!AK95</f>
        <v>24.999999999999979</v>
      </c>
      <c r="I28" s="104">
        <f>'WORKING MONTHLY'!AI95</f>
        <v>82.083333333333258</v>
      </c>
      <c r="J28" s="129"/>
      <c r="K28" s="129"/>
    </row>
    <row r="29" spans="1:12" ht="20.25" customHeight="1">
      <c r="A29" s="511">
        <v>13</v>
      </c>
      <c r="B29" s="507" t="s">
        <v>19</v>
      </c>
      <c r="C29" s="510" t="s">
        <v>48</v>
      </c>
      <c r="D29" s="97" t="s">
        <v>358</v>
      </c>
      <c r="E29" s="112">
        <f>'WORKING MONTHLY'!V75</f>
        <v>22</v>
      </c>
      <c r="F29" s="113">
        <f>'WORKING MONTHLY'!AA75</f>
        <v>26.516666666666662</v>
      </c>
      <c r="G29" s="104"/>
      <c r="H29" s="102">
        <f>'WORKING MONTHLY'!AJ75</f>
        <v>14.000000000000004</v>
      </c>
      <c r="I29" s="104">
        <f>'WORKING MONTHLY'!AH75</f>
        <v>371.23333333333335</v>
      </c>
      <c r="J29" s="129"/>
      <c r="K29" s="129"/>
    </row>
    <row r="30" spans="1:12" ht="18" customHeight="1">
      <c r="A30" s="511"/>
      <c r="B30" s="507"/>
      <c r="C30" s="510"/>
      <c r="D30" s="97" t="s">
        <v>359</v>
      </c>
      <c r="E30" s="112">
        <f>'WORKING MONTHLY'!Z75</f>
        <v>2</v>
      </c>
      <c r="F30" s="113">
        <f>'WORKING MONTHLY'!AE75</f>
        <v>1.7833333333333334</v>
      </c>
      <c r="G30" s="104"/>
      <c r="H30" s="102">
        <f>'WORKING MONTHLY'!AK75</f>
        <v>14.000000000000016</v>
      </c>
      <c r="I30" s="104">
        <f>'WORKING MONTHLY'!AI75</f>
        <v>24.966666666666697</v>
      </c>
      <c r="J30" s="129"/>
      <c r="K30" s="129"/>
    </row>
    <row r="31" spans="1:12" ht="21.75" customHeight="1">
      <c r="A31" s="512">
        <v>14</v>
      </c>
      <c r="B31" s="507" t="s">
        <v>32</v>
      </c>
      <c r="C31" s="506" t="s">
        <v>59</v>
      </c>
      <c r="D31" s="94" t="s">
        <v>358</v>
      </c>
      <c r="E31" s="95">
        <f>'WORKING MONTHLY'!V29</f>
        <v>57</v>
      </c>
      <c r="F31" s="96">
        <f>'WORKING MONTHLY'!AA29</f>
        <v>61.68333333333333</v>
      </c>
      <c r="G31" s="104"/>
      <c r="H31" s="102">
        <f>'WORKING MONTHLY'!AJ29</f>
        <v>3981.6719805457988</v>
      </c>
      <c r="I31" s="109">
        <f>'WORKING MONTHLY'!AH29</f>
        <v>245602.80000000002</v>
      </c>
      <c r="J31" s="129"/>
      <c r="K31" s="129"/>
    </row>
    <row r="32" spans="1:12" ht="19.5" customHeight="1">
      <c r="A32" s="512"/>
      <c r="B32" s="507"/>
      <c r="C32" s="506"/>
      <c r="D32" s="97" t="s">
        <v>359</v>
      </c>
      <c r="E32" s="95">
        <f>'WORKING MONTHLY'!Z29</f>
        <v>8</v>
      </c>
      <c r="F32" s="96">
        <f>'WORKING MONTHLY'!AE29</f>
        <v>5.1499999999999995</v>
      </c>
      <c r="G32" s="104"/>
      <c r="H32" s="102">
        <f>'WORKING MONTHLY'!AK29</f>
        <v>4010.0000000000059</v>
      </c>
      <c r="I32" s="109">
        <f>'WORKING MONTHLY'!AI29</f>
        <v>20651.500000000029</v>
      </c>
      <c r="J32" s="129"/>
      <c r="K32" s="129"/>
    </row>
    <row r="33" spans="1:11" ht="19.5" customHeight="1">
      <c r="A33" s="511">
        <v>15</v>
      </c>
      <c r="B33" s="507" t="s">
        <v>32</v>
      </c>
      <c r="C33" s="506" t="s">
        <v>361</v>
      </c>
      <c r="D33" s="94" t="s">
        <v>358</v>
      </c>
      <c r="E33" s="95">
        <f>'WORKING MONTHLY'!V17</f>
        <v>18</v>
      </c>
      <c r="F33" s="96">
        <f>'WORKING MONTHLY'!AA17</f>
        <v>42.233333333333341</v>
      </c>
      <c r="G33" s="104"/>
      <c r="H33" s="102">
        <f>'WORKING MONTHLY'!AJ17</f>
        <v>84.079321231254937</v>
      </c>
      <c r="I33" s="109">
        <f>'WORKING MONTHLY'!AH17</f>
        <v>3550.9500000000007</v>
      </c>
      <c r="J33" s="129"/>
      <c r="K33" s="129"/>
    </row>
    <row r="34" spans="1:11" ht="17.25" customHeight="1">
      <c r="A34" s="511"/>
      <c r="B34" s="507"/>
      <c r="C34" s="506"/>
      <c r="D34" s="97" t="s">
        <v>359</v>
      </c>
      <c r="E34" s="95">
        <f>'WORKING MONTHLY'!Z17</f>
        <v>5</v>
      </c>
      <c r="F34" s="96">
        <f>'WORKING MONTHLY'!AE17</f>
        <v>3.666666666666667</v>
      </c>
      <c r="G34" s="104"/>
      <c r="H34" s="102">
        <f>'WORKING MONTHLY'!AK17</f>
        <v>116.99999999999999</v>
      </c>
      <c r="I34" s="109">
        <f>'WORKING MONTHLY'!AI17</f>
        <v>429</v>
      </c>
      <c r="J34" s="129"/>
      <c r="K34" s="129"/>
    </row>
    <row r="35" spans="1:11" ht="15.6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6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6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6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6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6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6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6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6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6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6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6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6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6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6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6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6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6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6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6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6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6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6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6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6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6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6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6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6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6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6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6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6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6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6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6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6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6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6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6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6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6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6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6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6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6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6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6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6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6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6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6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6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6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6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6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6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6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6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6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6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6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6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6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6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6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6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6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6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6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6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6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6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6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6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6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6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6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6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6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6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6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6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6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6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6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6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6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6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6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6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6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6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6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6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6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6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6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6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6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6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6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6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6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6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6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6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6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6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6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6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6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6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6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6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6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6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6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6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6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6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6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6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6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6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6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6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6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6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6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6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6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6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6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6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6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6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6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6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6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6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6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6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6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6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6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6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6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6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6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6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6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6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6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6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6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6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6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6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6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6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6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6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6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6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6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6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6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6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6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6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6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6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6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6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6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6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6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6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6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6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6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6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6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6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6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6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6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6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6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6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6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6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6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6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6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6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6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6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6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6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6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6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6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6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6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6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6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6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6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6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6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6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6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6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6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6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6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6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6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6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6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6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6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6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6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6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6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6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6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6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6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6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6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6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6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6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6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6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6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6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6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6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6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6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6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6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6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6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6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6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6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6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6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6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6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6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6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6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6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6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6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6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6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6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6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6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6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6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6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6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6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6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6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6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6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6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6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6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6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6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6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6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6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6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6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6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6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6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6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6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6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6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6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6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6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6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6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6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6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6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6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6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6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6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6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6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6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6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6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6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6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6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6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6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6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6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6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6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6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6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6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6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6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6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6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6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6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6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6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6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6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6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6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6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6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6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6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6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6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6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6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6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6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6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6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6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6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6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6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6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6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6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6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6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6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6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6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6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6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6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6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6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6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6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6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6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6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6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6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6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6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6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6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6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6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6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6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6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6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6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6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6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6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6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6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6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6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6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6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6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6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6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6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6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6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6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6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6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6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6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6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6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6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6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topLeftCell="A3" zoomScale="50" zoomScaleNormal="50" workbookViewId="0">
      <selection activeCell="C3" sqref="C3:F17"/>
    </sheetView>
  </sheetViews>
  <sheetFormatPr defaultColWidth="9.140625" defaultRowHeight="14.4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24" t="s">
        <v>362</v>
      </c>
      <c r="B1" s="524"/>
      <c r="C1" s="524"/>
      <c r="D1" s="524"/>
      <c r="E1" s="524"/>
      <c r="F1" s="524"/>
      <c r="G1" s="524"/>
      <c r="H1" s="524"/>
      <c r="I1" s="524"/>
      <c r="J1" s="524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363</v>
      </c>
      <c r="B2" s="49" t="s">
        <v>350</v>
      </c>
      <c r="C2" s="50" t="s">
        <v>364</v>
      </c>
      <c r="D2" s="51" t="s">
        <v>322</v>
      </c>
      <c r="E2" s="51" t="s">
        <v>323</v>
      </c>
      <c r="F2" s="51" t="s">
        <v>365</v>
      </c>
      <c r="G2" s="51" t="s">
        <v>366</v>
      </c>
      <c r="H2" s="51" t="s">
        <v>367</v>
      </c>
      <c r="I2" s="84" t="s">
        <v>368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518" t="s">
        <v>369</v>
      </c>
      <c r="B3" s="52">
        <v>1</v>
      </c>
      <c r="C3" s="53" t="s">
        <v>370</v>
      </c>
      <c r="D3" s="54">
        <f>'WORKING MONTHLY'!AE4</f>
        <v>12.399999999999999</v>
      </c>
      <c r="E3" s="55">
        <f>'WORKING MONTHLY'!Z4</f>
        <v>4</v>
      </c>
      <c r="F3" s="56">
        <f>'WORKING MONTHLY'!AF4</f>
        <v>12.3</v>
      </c>
      <c r="G3" s="54">
        <v>54.94</v>
      </c>
      <c r="H3" s="57">
        <f t="shared" ref="H3:H17" si="0">D3*F3*1000</f>
        <v>152519.99999999997</v>
      </c>
      <c r="I3" s="85">
        <f t="shared" ref="I3:I17" si="1">D3*F3*G3*1000</f>
        <v>8379448.799999998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518"/>
      <c r="B4" s="52">
        <v>2</v>
      </c>
      <c r="C4" s="58" t="s">
        <v>371</v>
      </c>
      <c r="D4" s="54">
        <f>'WORKING MONTHLY'!AE10</f>
        <v>20.483333333333334</v>
      </c>
      <c r="E4" s="55">
        <f>'WORKING MONTHLY'!Z10</f>
        <v>6</v>
      </c>
      <c r="F4" s="56">
        <f>'WORKING MONTHLY'!AF10</f>
        <v>17</v>
      </c>
      <c r="G4" s="54">
        <v>54.94</v>
      </c>
      <c r="H4" s="57">
        <f t="shared" si="0"/>
        <v>348216.66666666669</v>
      </c>
      <c r="I4" s="85">
        <f t="shared" si="1"/>
        <v>19131023.666666668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518"/>
      <c r="B5" s="59">
        <v>3</v>
      </c>
      <c r="C5" s="60" t="s">
        <v>224</v>
      </c>
      <c r="D5" s="61">
        <f>'WORKING MONTHLY'!AE17</f>
        <v>3.666666666666667</v>
      </c>
      <c r="E5" s="62">
        <f>'WORKING MONTHLY'!Z17</f>
        <v>5</v>
      </c>
      <c r="F5" s="63">
        <f>'WORKING MONTHLY'!AF17</f>
        <v>12</v>
      </c>
      <c r="G5" s="54">
        <v>54.94</v>
      </c>
      <c r="H5" s="57">
        <f t="shared" si="0"/>
        <v>44000</v>
      </c>
      <c r="I5" s="85">
        <f t="shared" si="1"/>
        <v>2417359.9999999995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518"/>
      <c r="B6" s="52">
        <v>4</v>
      </c>
      <c r="C6" s="60" t="s">
        <v>372</v>
      </c>
      <c r="D6" s="61">
        <f>'WORKING MONTHLY'!AE23</f>
        <v>1.9166666666666665</v>
      </c>
      <c r="E6" s="62">
        <f>'WORKING MONTHLY'!Z23</f>
        <v>3</v>
      </c>
      <c r="F6" s="63">
        <f>'WORKING MONTHLY'!AF23</f>
        <v>14</v>
      </c>
      <c r="G6" s="54">
        <v>54.94</v>
      </c>
      <c r="H6" s="57">
        <f t="shared" si="0"/>
        <v>26833.333333333332</v>
      </c>
      <c r="I6" s="85">
        <f t="shared" si="1"/>
        <v>1474223.333333333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518"/>
      <c r="B7" s="59">
        <v>5</v>
      </c>
      <c r="C7" s="60" t="s">
        <v>331</v>
      </c>
      <c r="D7" s="61">
        <f>'WORKING MONTHLY'!AE29</f>
        <v>5.1499999999999995</v>
      </c>
      <c r="E7" s="62">
        <f>'WORKING MONTHLY'!Z29</f>
        <v>8</v>
      </c>
      <c r="F7" s="63">
        <f>'WORKING MONTHLY'!AF29</f>
        <v>15</v>
      </c>
      <c r="G7" s="54">
        <v>54.94</v>
      </c>
      <c r="H7" s="57">
        <f t="shared" si="0"/>
        <v>77249.999999999985</v>
      </c>
      <c r="I7" s="85">
        <f t="shared" si="1"/>
        <v>4244114.9999999991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518"/>
      <c r="B8" s="52">
        <v>6</v>
      </c>
      <c r="C8" s="60" t="s">
        <v>332</v>
      </c>
      <c r="D8" s="61">
        <f>'WORKING MONTHLY'!AE89</f>
        <v>5.45</v>
      </c>
      <c r="E8" s="62">
        <f>'WORKING MONTHLY'!Z89</f>
        <v>1</v>
      </c>
      <c r="F8" s="63">
        <f>'WORKING MONTHLY'!AF89</f>
        <v>1.5</v>
      </c>
      <c r="G8" s="54">
        <v>54.94</v>
      </c>
      <c r="H8" s="57">
        <f t="shared" si="0"/>
        <v>8175.0000000000009</v>
      </c>
      <c r="I8" s="85">
        <f t="shared" si="1"/>
        <v>449134.5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518"/>
      <c r="B9" s="59">
        <v>7</v>
      </c>
      <c r="C9" s="60" t="s">
        <v>333</v>
      </c>
      <c r="D9" s="61">
        <f>'WORKING MONTHLY'!AE95</f>
        <v>3.2833333333333332</v>
      </c>
      <c r="E9" s="62">
        <f>'WORKING MONTHLY'!Z95</f>
        <v>4</v>
      </c>
      <c r="F9" s="63">
        <f>'WORKING MONTHLY'!AF95</f>
        <v>6</v>
      </c>
      <c r="G9" s="54">
        <v>54.94</v>
      </c>
      <c r="H9" s="57">
        <f t="shared" si="0"/>
        <v>19700</v>
      </c>
      <c r="I9" s="85">
        <f t="shared" si="1"/>
        <v>1082318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518"/>
      <c r="B10" s="52">
        <v>8</v>
      </c>
      <c r="C10" s="60" t="s">
        <v>334</v>
      </c>
      <c r="D10" s="61">
        <f>'WORKING MONTHLY'!AE35</f>
        <v>1.4333333333333333</v>
      </c>
      <c r="E10" s="62">
        <f>'WORKING MONTHLY'!Z35</f>
        <v>2</v>
      </c>
      <c r="F10" s="63">
        <f>'WORKING MONTHLY'!AF35</f>
        <v>17</v>
      </c>
      <c r="G10" s="54">
        <v>54.94</v>
      </c>
      <c r="H10" s="57">
        <f t="shared" si="0"/>
        <v>24366.666666666668</v>
      </c>
      <c r="I10" s="85">
        <f t="shared" si="1"/>
        <v>1338704.6666666665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518"/>
      <c r="B11" s="59">
        <v>9</v>
      </c>
      <c r="C11" s="60" t="s">
        <v>335</v>
      </c>
      <c r="D11" s="61">
        <f>'WORKING MONTHLY'!AE41</f>
        <v>5.8</v>
      </c>
      <c r="E11" s="62">
        <f>'WORKING MONTHLY'!Z41</f>
        <v>7</v>
      </c>
      <c r="F11" s="63">
        <f>'WORKING MONTHLY'!AF41</f>
        <v>18</v>
      </c>
      <c r="G11" s="54">
        <v>54.94</v>
      </c>
      <c r="H11" s="57">
        <f t="shared" si="0"/>
        <v>104399.99999999999</v>
      </c>
      <c r="I11" s="85">
        <f t="shared" si="1"/>
        <v>5735735.9999999991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518"/>
      <c r="B12" s="52">
        <v>10</v>
      </c>
      <c r="C12" s="60" t="s">
        <v>373</v>
      </c>
      <c r="D12" s="61">
        <f>'WORKING MONTHLY'!AE47</f>
        <v>4.2666666666666666</v>
      </c>
      <c r="E12" s="62">
        <f>'WORKING MONTHLY'!Z47</f>
        <v>5</v>
      </c>
      <c r="F12" s="63">
        <f>'WORKING MONTHLY'!AF47</f>
        <v>9</v>
      </c>
      <c r="G12" s="54">
        <v>54.94</v>
      </c>
      <c r="H12" s="57">
        <f t="shared" si="0"/>
        <v>38400</v>
      </c>
      <c r="I12" s="85">
        <f t="shared" si="1"/>
        <v>2109696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518"/>
      <c r="B13" s="59">
        <v>11</v>
      </c>
      <c r="C13" s="64" t="s">
        <v>339</v>
      </c>
      <c r="D13" s="61">
        <f>'WORKING MONTHLY'!AE68</f>
        <v>6.9500000000000011</v>
      </c>
      <c r="E13" s="62">
        <f>'WORKING MONTHLY'!Z68</f>
        <v>10</v>
      </c>
      <c r="F13" s="63">
        <f>'WORKING MONTHLY'!AF68</f>
        <v>10</v>
      </c>
      <c r="G13" s="54">
        <v>54.94</v>
      </c>
      <c r="H13" s="57">
        <f t="shared" si="0"/>
        <v>69500.000000000015</v>
      </c>
      <c r="I13" s="85">
        <f t="shared" si="1"/>
        <v>3818330.0000000009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518"/>
      <c r="B14" s="52">
        <v>12</v>
      </c>
      <c r="C14" s="58" t="s">
        <v>340</v>
      </c>
      <c r="D14" s="54">
        <f>'WORKING MONTHLY'!AE75</f>
        <v>1.7833333333333334</v>
      </c>
      <c r="E14" s="55">
        <f>'WORKING MONTHLY'!Z75</f>
        <v>2</v>
      </c>
      <c r="F14" s="63">
        <f>'WORKING MONTHLY'!AF75</f>
        <v>20</v>
      </c>
      <c r="G14" s="54">
        <v>54.94</v>
      </c>
      <c r="H14" s="57">
        <f t="shared" si="0"/>
        <v>35666.666666666672</v>
      </c>
      <c r="I14" s="85">
        <f t="shared" si="1"/>
        <v>1959526.666666667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518"/>
      <c r="B15" s="59">
        <v>13</v>
      </c>
      <c r="C15" s="58" t="s">
        <v>374</v>
      </c>
      <c r="D15" s="54">
        <f>'WORKING MONTHLY'!AE54</f>
        <v>11.383333333333333</v>
      </c>
      <c r="E15" s="55">
        <f>'WORKING MONTHLY'!Z54</f>
        <v>3</v>
      </c>
      <c r="F15" s="56">
        <f>'WORKING MONTHLY'!AF54</f>
        <v>9</v>
      </c>
      <c r="G15" s="54">
        <v>54.94</v>
      </c>
      <c r="H15" s="57">
        <f t="shared" si="0"/>
        <v>102449.99999999999</v>
      </c>
      <c r="I15" s="85">
        <f t="shared" si="1"/>
        <v>5628602.9999999991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518"/>
      <c r="B16" s="52">
        <v>14</v>
      </c>
      <c r="C16" s="58" t="s">
        <v>375</v>
      </c>
      <c r="D16" s="54">
        <f>'WORKING MONTHLY'!AE61</f>
        <v>1.0166666666666666</v>
      </c>
      <c r="E16" s="55">
        <f>'WORKING MONTHLY'!Z61</f>
        <v>1</v>
      </c>
      <c r="F16" s="56">
        <f>'WORKING MONTHLY'!AF61</f>
        <v>6</v>
      </c>
      <c r="G16" s="54">
        <v>54.94</v>
      </c>
      <c r="H16" s="57">
        <f t="shared" si="0"/>
        <v>6100</v>
      </c>
      <c r="I16" s="85">
        <f t="shared" si="1"/>
        <v>335133.99999999994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518"/>
      <c r="B17" s="59">
        <v>15</v>
      </c>
      <c r="C17" s="58" t="s">
        <v>341</v>
      </c>
      <c r="D17" s="54">
        <f>'WORKING MONTHLY'!AE83</f>
        <v>0.56666666666666665</v>
      </c>
      <c r="E17" s="55">
        <f>'WORKING MONTHLY'!Z83</f>
        <v>1</v>
      </c>
      <c r="F17" s="56">
        <f>'WORKING MONTHLY'!AF83</f>
        <v>3.3</v>
      </c>
      <c r="G17" s="54">
        <v>54.94</v>
      </c>
      <c r="H17" s="57">
        <f t="shared" si="0"/>
        <v>1869.9999999999998</v>
      </c>
      <c r="I17" s="85">
        <f t="shared" si="1"/>
        <v>102737.79999999999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518"/>
      <c r="B18" s="523" t="s">
        <v>376</v>
      </c>
      <c r="C18" s="523"/>
      <c r="D18" s="520">
        <f>SUM(D3:D17)</f>
        <v>85.549999999999969</v>
      </c>
      <c r="E18" s="521">
        <f>SUM(E3:E17)</f>
        <v>62</v>
      </c>
      <c r="F18" s="522"/>
      <c r="G18" s="526"/>
      <c r="H18" s="527">
        <f>SUM(H3:H17)</f>
        <v>1059448.3333333333</v>
      </c>
      <c r="I18" s="528">
        <f>SUM(I3:I17)</f>
        <v>58206091.433333322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518"/>
      <c r="B19" s="523"/>
      <c r="C19" s="523"/>
      <c r="D19" s="520"/>
      <c r="E19" s="521"/>
      <c r="F19" s="522"/>
      <c r="G19" s="526"/>
      <c r="H19" s="527"/>
      <c r="I19" s="528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4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377</v>
      </c>
      <c r="C28" s="66"/>
      <c r="D28" s="67"/>
      <c r="E28" s="67"/>
      <c r="F28" s="67"/>
      <c r="G28" s="67"/>
      <c r="H28" s="529"/>
      <c r="I28" s="529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25" t="s">
        <v>378</v>
      </c>
      <c r="D29" s="525"/>
      <c r="E29" s="525"/>
      <c r="F29" s="525"/>
      <c r="G29" s="525"/>
      <c r="H29" s="529"/>
      <c r="I29" s="529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6">
      <c r="A30" s="65"/>
      <c r="B30" s="68">
        <v>2</v>
      </c>
      <c r="C30" s="525" t="s">
        <v>379</v>
      </c>
      <c r="D30" s="525"/>
      <c r="E30" s="525"/>
      <c r="F30" s="525"/>
      <c r="G30" s="525"/>
      <c r="H30" s="529"/>
      <c r="I30" s="529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6">
      <c r="A31" s="65"/>
      <c r="B31" s="68">
        <v>3</v>
      </c>
      <c r="C31" s="525" t="s">
        <v>380</v>
      </c>
      <c r="D31" s="525"/>
      <c r="E31" s="525"/>
      <c r="F31" s="525"/>
      <c r="G31" s="525"/>
      <c r="H31" s="529"/>
      <c r="I31" s="529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6">
      <c r="A32" s="65"/>
      <c r="B32" s="68">
        <v>4</v>
      </c>
      <c r="C32" s="525" t="s">
        <v>381</v>
      </c>
      <c r="D32" s="525"/>
      <c r="E32" s="525"/>
      <c r="F32" s="525"/>
      <c r="G32" s="525"/>
      <c r="H32" s="529"/>
      <c r="I32" s="529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33"/>
      <c r="F33" s="533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33"/>
      <c r="F34" s="533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519"/>
      <c r="B35" s="69"/>
      <c r="C35" s="69"/>
      <c r="D35" s="69"/>
      <c r="E35" s="533"/>
      <c r="F35" s="533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45">
      <c r="A36" s="519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45">
      <c r="A37" s="519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519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382</v>
      </c>
      <c r="D49" s="76"/>
      <c r="E49" s="79" t="s">
        <v>383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I1" zoomScale="60" zoomScaleNormal="60" workbookViewId="0">
      <selection activeCell="R13" sqref="R13"/>
    </sheetView>
  </sheetViews>
  <sheetFormatPr defaultColWidth="9" defaultRowHeight="14.4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31" t="s">
        <v>3</v>
      </c>
      <c r="E1" s="531"/>
      <c r="F1" s="531"/>
      <c r="G1" s="531"/>
      <c r="H1" s="531"/>
      <c r="I1" s="531"/>
      <c r="J1" s="1"/>
      <c r="K1" s="1"/>
      <c r="L1" s="1"/>
      <c r="M1" s="530" t="s">
        <v>52</v>
      </c>
      <c r="N1" s="530"/>
      <c r="O1" s="530"/>
      <c r="P1" s="1"/>
      <c r="Q1" s="530" t="s">
        <v>76</v>
      </c>
      <c r="R1" s="530"/>
      <c r="S1" s="530"/>
      <c r="T1" s="1"/>
      <c r="U1" s="530" t="s">
        <v>290</v>
      </c>
      <c r="V1" s="530"/>
      <c r="W1" s="530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281</v>
      </c>
      <c r="D2" s="4" t="s">
        <v>8</v>
      </c>
      <c r="E2" s="4"/>
      <c r="F2" s="4" t="s">
        <v>281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384</v>
      </c>
      <c r="N2" s="11" t="s">
        <v>270</v>
      </c>
      <c r="O2" s="12" t="s">
        <v>385</v>
      </c>
      <c r="P2" s="1"/>
      <c r="Q2" s="10" t="s">
        <v>384</v>
      </c>
      <c r="R2" s="11" t="s">
        <v>270</v>
      </c>
      <c r="S2" s="12" t="s">
        <v>385</v>
      </c>
      <c r="T2" s="1"/>
      <c r="U2" s="10" t="s">
        <v>384</v>
      </c>
      <c r="V2" s="11" t="s">
        <v>270</v>
      </c>
      <c r="W2" s="12" t="s">
        <v>385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32"/>
      <c r="C3" s="532"/>
      <c r="D3" s="532"/>
      <c r="E3" s="532"/>
      <c r="F3" s="532"/>
      <c r="G3" s="532"/>
      <c r="H3" s="532"/>
      <c r="I3" s="532"/>
      <c r="M3" s="13" t="s">
        <v>386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387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387</v>
      </c>
      <c r="V3" s="14">
        <f>COUNTIFS($A$4:$A$5009,"*APA*",$C$4:$C$5009,"*F*",$E$4:$E$5009,"*TRANS*")</f>
        <v>0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INTERCHANGE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TRIPPED,TRIED AND STAYED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0.17013888888888887</v>
      </c>
      <c r="H4" s="8">
        <f>'RAW MONTHLY'!I6</f>
        <v>0.18333333333333335</v>
      </c>
      <c r="I4" s="16">
        <f t="shared" ref="I4:I67" si="2">HOUR(H4-G4)+MINUTE(H4-G4)/60</f>
        <v>0.31666666666666665</v>
      </c>
      <c r="J4" s="17"/>
      <c r="M4" s="13" t="s">
        <v>388</v>
      </c>
      <c r="N4" s="18">
        <f>COUNTIFS($A$4:$A$5009,"*1*",$C$4:$C$5009,"*E*",$E$4:$E$5009,"*TRANS*")</f>
        <v>2</v>
      </c>
      <c r="O4" s="19">
        <f>SUMIFS($I$4:$I$5009,$A$4:$A$5009,"*1*",$C$4:$C$5009,"*E*",$F$4:$F$5009,"*TRANS*")</f>
        <v>0</v>
      </c>
      <c r="Q4" s="13" t="s">
        <v>388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388</v>
      </c>
      <c r="V4" s="18">
        <f>COUNTIFS($A$4:$A$5009,"*APA*",$C$4:$C$5009,"*E*",$E$4:$E$5009,"*TRANS*")</f>
        <v>18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EXPRESS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TRIPPED,TRIED AND STAYED</v>
      </c>
      <c r="F5" s="6" t="e">
        <f t="shared" si="1"/>
        <v>#REF!</v>
      </c>
      <c r="G5" s="7">
        <f>'RAW MONTHLY'!H7</f>
        <v>0.23472222222222219</v>
      </c>
      <c r="H5" s="8">
        <f>'RAW MONTHLY'!I7</f>
        <v>0.24722222222222223</v>
      </c>
      <c r="I5" s="16">
        <f t="shared" si="2"/>
        <v>0.3</v>
      </c>
      <c r="J5" s="20"/>
      <c r="M5" s="21" t="s">
        <v>389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389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389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EXPRESS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 t="str">
        <f>'RAW MONTHLY'!O8</f>
        <v>TRIPPED,TRIED AND STAYED</v>
      </c>
      <c r="F6" s="6" t="e">
        <f t="shared" si="1"/>
        <v>#REF!</v>
      </c>
      <c r="G6" s="7">
        <f>'RAW MONTHLY'!H8</f>
        <v>0.33749999999999997</v>
      </c>
      <c r="H6" s="8">
        <f>'RAW MONTHLY'!I8</f>
        <v>0.34236111111111112</v>
      </c>
      <c r="I6" s="16">
        <f t="shared" si="2"/>
        <v>0.11666666666666667</v>
      </c>
      <c r="J6" s="6"/>
      <c r="M6" s="21" t="s">
        <v>390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390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390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EXPRESS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>
        <f>'RAW MONTHLY'!O9</f>
        <v>0</v>
      </c>
      <c r="F7" s="6" t="e">
        <f t="shared" si="1"/>
        <v>#REF!</v>
      </c>
      <c r="G7" s="7">
        <f>'RAW MONTHLY'!H9</f>
        <v>0.34652777777777777</v>
      </c>
      <c r="H7" s="8">
        <f>'RAW MONTHLY'!I9</f>
        <v>0.49305555555555558</v>
      </c>
      <c r="I7" s="16">
        <f t="shared" si="2"/>
        <v>3.5166666666666666</v>
      </c>
      <c r="J7" s="6"/>
      <c r="M7" s="21" t="s">
        <v>391</v>
      </c>
      <c r="N7" s="22">
        <f>COUNTIFS($A$4:$A$5009,"*1*",$C$4:$C$5009,"*E*",$E$4:$E$5009,"*CABLE*")</f>
        <v>0</v>
      </c>
      <c r="O7" s="23">
        <f>SUMIFS($I$4:$I$5009,$A$4:$A$5009,"*1*",$C$4:$C$5009,"*E*",$F$4:$F$5009,"*PUN*")</f>
        <v>0</v>
      </c>
      <c r="Q7" s="21" t="s">
        <v>391</v>
      </c>
      <c r="R7" s="22">
        <f>COUNTIFS($A$4:$A$5009,"*2*",$C$4:$C$5009,"*E*",$E$4:$E$5009,"*CABLE*")</f>
        <v>2</v>
      </c>
      <c r="S7" s="23">
        <f>SUMIFS($I$4:$I$5009,$A$4:$A$5009,"*2*",$C$4:$C$5009,"*E*",$F$4:$F$5009,"*PUN*")</f>
        <v>0</v>
      </c>
      <c r="U7" s="21" t="s">
        <v>391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INDUSTRIAL 33KV</v>
      </c>
      <c r="B8" s="5" t="str">
        <f>'RAW MONTHLY'!E10</f>
        <v>TCN L/S</v>
      </c>
      <c r="C8" s="5" t="str">
        <f t="shared" si="0"/>
        <v>L/S</v>
      </c>
      <c r="D8" s="6" t="e">
        <f>'[1]RAW 1'!F10</f>
        <v>#REF!</v>
      </c>
      <c r="E8" s="6">
        <f>'RAW MONTHLY'!O10</f>
        <v>0</v>
      </c>
      <c r="F8" s="6" t="e">
        <f t="shared" si="1"/>
        <v>#REF!</v>
      </c>
      <c r="G8" s="7">
        <f>'RAW MONTHLY'!H10</f>
        <v>0.52083333333333337</v>
      </c>
      <c r="H8" s="8">
        <f>'RAW MONTHLY'!I10</f>
        <v>0.53125</v>
      </c>
      <c r="I8" s="16">
        <f t="shared" si="2"/>
        <v>0.25</v>
      </c>
      <c r="J8" s="17"/>
      <c r="M8" s="21" t="s">
        <v>392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392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392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INTERCHANGE 33KV</v>
      </c>
      <c r="B9" s="5" t="str">
        <f>'RAW MONTHLY'!E11</f>
        <v>EDC F/O</v>
      </c>
      <c r="C9" s="5" t="str">
        <f t="shared" si="0"/>
        <v>EDC</v>
      </c>
      <c r="D9" s="6" t="e">
        <f>'[1]RAW 1'!F11</f>
        <v>#REF!</v>
      </c>
      <c r="E9" s="6">
        <f>'RAW MONTHLY'!O11</f>
        <v>0</v>
      </c>
      <c r="F9" s="6" t="e">
        <f t="shared" si="1"/>
        <v>#REF!</v>
      </c>
      <c r="G9" s="7">
        <f>'RAW MONTHLY'!H11</f>
        <v>0.64513888888888882</v>
      </c>
      <c r="H9" s="8">
        <f>'RAW MONTHLY'!I11</f>
        <v>0.65625</v>
      </c>
      <c r="I9" s="16">
        <f t="shared" si="2"/>
        <v>0.26666666666666666</v>
      </c>
      <c r="J9" s="24"/>
      <c r="M9" s="21" t="s">
        <v>392</v>
      </c>
      <c r="N9" s="22">
        <f>COUNTIFS($A$4:$A$5009,"*1*",$C$4:$C$5009,"*E*",$E$4:$E$5009,"*JUMPER*")</f>
        <v>0</v>
      </c>
      <c r="O9" s="23">
        <f>SUMIFS($I$4:$I$5009,$A$4:$A$5009,"*1*",$C$4:$C$5009,"*E*",$F$4:$F$5009,"*JUMPER*")</f>
        <v>0</v>
      </c>
      <c r="Q9" s="21" t="s">
        <v>392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392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INTERCHANGE 33KV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0.67708333333333337</v>
      </c>
      <c r="H10" s="8">
        <f>'RAW MONTHLY'!I12</f>
        <v>0.74583333333333324</v>
      </c>
      <c r="I10" s="16">
        <f t="shared" si="2"/>
        <v>1.65</v>
      </c>
      <c r="J10" s="24"/>
      <c r="M10" s="21" t="s">
        <v>393</v>
      </c>
      <c r="N10" s="22">
        <f>COUNTIFS($A$4:$A$5009,"*1*",$C$4:$C$5009,"*F*",$E$4:$E$5009,"*ISOLA*")</f>
        <v>0</v>
      </c>
      <c r="O10" s="23">
        <f>SUMIFS($I$4:$I$5009,$A$4:$A$5009,"*1*",$C$4:$C$5009,"*F*",$F$4:$F$5009,"*ISOLA*")</f>
        <v>0</v>
      </c>
      <c r="Q10" s="21" t="s">
        <v>393</v>
      </c>
      <c r="R10" s="22">
        <f>COUNTIFS($A$4:$A$5009,"*2*",$C$4:$C$5009,"*F*",$E$4:$E$5009,"*ISOLA*")</f>
        <v>0</v>
      </c>
      <c r="S10" s="23">
        <f>SUMIFS($I$4:$I$5009,$A$4:$A$5009,"*2*",$C$4:$C$5009,"*F*",$F$4:$F$5009,"*ISOLA*")</f>
        <v>0</v>
      </c>
      <c r="U10" s="21" t="s">
        <v>393</v>
      </c>
      <c r="V10" s="22">
        <f>COUNTIFS($A$4:$A$5009,"*APA*",$C$4:$C$5009,"*F*",$E$4:$E$5009,"*ISOLA*")</f>
        <v>0</v>
      </c>
      <c r="W10" s="23">
        <f>SUMIFS($I$4:$I$5009,$A$4:$A$5009,"*APA*",$C$4:$C$5009,"*F*",$F$4:$F$5009,"*ISOLA*")</f>
        <v>0</v>
      </c>
    </row>
    <row r="11" spans="1:64" ht="30" customHeight="1">
      <c r="A11" t="str">
        <f>'RAW MONTHLY'!C13</f>
        <v>ROM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>
        <f>'RAW MONTHLY'!O13</f>
        <v>0</v>
      </c>
      <c r="F11" s="6" t="e">
        <f t="shared" si="1"/>
        <v>#REF!</v>
      </c>
      <c r="G11" s="7">
        <f>'RAW MONTHLY'!H13</f>
        <v>0.17013888888888887</v>
      </c>
      <c r="H11" s="8">
        <f>'RAW MONTHLY'!I13</f>
        <v>0.1875</v>
      </c>
      <c r="I11" s="16">
        <f t="shared" si="2"/>
        <v>0.41666666666666669</v>
      </c>
      <c r="J11" s="25"/>
      <c r="M11" s="21" t="s">
        <v>394</v>
      </c>
      <c r="N11" s="22">
        <f>COUNTIFS($A$4:$A$5009,"*1*",$C$4:$C$5009,"*E*",$E$4:$E$5009,"*ISOLA*")</f>
        <v>0</v>
      </c>
      <c r="O11" s="23">
        <f>SUMIFS($I$4:$I$5009,$A$4:$A$5009,"*1*",$C$4:$C$5009,"*E*",$F$4:$F$5009,"*ISOLA*")</f>
        <v>0</v>
      </c>
      <c r="Q11" s="21" t="s">
        <v>394</v>
      </c>
      <c r="R11" s="22">
        <f>COUNTIFS($A$4:$A$5009,"*2*",$C$4:$C$5009,"*E*",$E$4:$E$5009,"*ISOLA*")</f>
        <v>0</v>
      </c>
      <c r="S11" s="23">
        <f>SUMIFS($I$4:$I$5009,$A$4:$A$5009,"*2*",$C$4:$C$5009,"*E*",$F$4:$F$5009,"*ISOLA*")</f>
        <v>0</v>
      </c>
      <c r="U11" s="21" t="s">
        <v>394</v>
      </c>
      <c r="V11" s="22">
        <f>COUNTIFS($A$4:$A$5009,"*APA*",$C$4:$C$5009,"*E*",$E$4:$E$5009,"*ISOLA*")</f>
        <v>0</v>
      </c>
      <c r="W11" s="23">
        <f>SUMIFS($I$4:$I$5009,$A$4:$A$5009,"*APA*",$C$4:$C$5009,"*E*",$F$4:$F$5009,"*ISOLA*")</f>
        <v>0</v>
      </c>
    </row>
    <row r="12" spans="1:64" ht="30" customHeight="1">
      <c r="A12" t="str">
        <f>'RAW MONTHLY'!C14</f>
        <v>ROM 33KV</v>
      </c>
      <c r="B12" s="5" t="str">
        <f>'RAW MONTHLY'!E14</f>
        <v>EDC F/O</v>
      </c>
      <c r="C12" s="5" t="str">
        <f t="shared" si="0"/>
        <v>EDC</v>
      </c>
      <c r="D12" s="6" t="e">
        <f>'[1]RAW 1'!F14</f>
        <v>#REF!</v>
      </c>
      <c r="E12" s="6">
        <f>'RAW MONTHLY'!O14</f>
        <v>0</v>
      </c>
      <c r="F12" s="6" t="e">
        <f t="shared" si="1"/>
        <v>#REF!</v>
      </c>
      <c r="G12" s="7">
        <f>'RAW MONTHLY'!H14</f>
        <v>0.64513888888888882</v>
      </c>
      <c r="H12" s="8">
        <f>'RAW MONTHLY'!I14</f>
        <v>0.93819444444444444</v>
      </c>
      <c r="I12" s="16">
        <f t="shared" si="2"/>
        <v>7.0333333333333332</v>
      </c>
      <c r="J12" s="26"/>
      <c r="M12" s="21" t="s">
        <v>395</v>
      </c>
      <c r="N12" s="22">
        <f>COUNTIFS($A$4:$A$5009,"*1*",$C$4:$C$5009,"*E*",$E$4:$E$5009,"*CONDUCTOR*")</f>
        <v>1</v>
      </c>
      <c r="O12" s="23">
        <f>SUMIFS($I$4:$I$5009,$A$4:$A$5009,"*1*",$C$4:$C$5009,"*E*",$F$4:$F$5009,"*ALUMI*")</f>
        <v>0</v>
      </c>
      <c r="Q12" s="21" t="s">
        <v>395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395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APETE 33KV</v>
      </c>
      <c r="B13" s="5" t="str">
        <f>'RAW MONTHLY'!E15</f>
        <v>EDC L/S</v>
      </c>
      <c r="C13" s="5" t="str">
        <f t="shared" si="0"/>
        <v>L/S</v>
      </c>
      <c r="D13" s="6" t="e">
        <f>'[1]RAW 1'!F15</f>
        <v>#REF!</v>
      </c>
      <c r="E13" s="6">
        <f>'RAW MONTHLY'!O15</f>
        <v>0</v>
      </c>
      <c r="F13" s="6" t="e">
        <f t="shared" si="1"/>
        <v>#REF!</v>
      </c>
      <c r="G13" s="7">
        <f>'RAW MONTHLY'!H15</f>
        <v>0</v>
      </c>
      <c r="H13" s="8">
        <f>'RAW MONTHLY'!I15</f>
        <v>0.63194444444444442</v>
      </c>
      <c r="I13" s="16">
        <f t="shared" si="2"/>
        <v>15.166666666666666</v>
      </c>
      <c r="J13" s="26"/>
      <c r="M13" s="21" t="s">
        <v>396</v>
      </c>
      <c r="N13" s="22">
        <f>COUNTIFS($A$4:$A$5009,"*1*",$C$4:$C$5009,"*E*",$E$4:$E$5009,"*POLE*")</f>
        <v>0</v>
      </c>
      <c r="O13" s="23">
        <f>SUMIFS($I$4:$I$5009,$A$4:$A$5009,"*1*",$C$4:$C$5009,"*E*",$F$4:$F$5009,"*POLE*")</f>
        <v>0</v>
      </c>
      <c r="Q13" s="21" t="s">
        <v>396</v>
      </c>
      <c r="R13" s="22">
        <f>COUNTIFS($A$4:$A$5009,"*2*",$C$4:$C$5009,"*E*",$E$4:$E$5009,"*POLE*")</f>
        <v>1</v>
      </c>
      <c r="S13" s="23">
        <f>SUMIFS($I$4:$I$5009,$A$4:$A$5009,"*2*",$C$4:$C$5009,"*E*",$F$4:$F$5009,"*POLE*")</f>
        <v>0</v>
      </c>
      <c r="U13" s="21" t="s">
        <v>396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APETE 33KV</v>
      </c>
      <c r="B14" s="5" t="str">
        <f>'RAW MONTHLY'!E16</f>
        <v>EDC L/S</v>
      </c>
      <c r="C14" s="5" t="str">
        <f t="shared" si="0"/>
        <v>L/S</v>
      </c>
      <c r="D14" s="6" t="e">
        <f>'[1]RAW 1'!F16</f>
        <v>#REF!</v>
      </c>
      <c r="E14" s="6">
        <f>'RAW MONTHLY'!O16</f>
        <v>0</v>
      </c>
      <c r="F14" s="6" t="e">
        <f t="shared" si="1"/>
        <v>#REF!</v>
      </c>
      <c r="G14" s="7">
        <f>'RAW MONTHLY'!H16</f>
        <v>0.8340277777777777</v>
      </c>
      <c r="H14" s="8">
        <f>'RAW MONTHLY'!I16</f>
        <v>0.99930555555555556</v>
      </c>
      <c r="I14" s="16">
        <f t="shared" si="2"/>
        <v>3.9666666666666668</v>
      </c>
      <c r="J14" s="6"/>
      <c r="M14" s="21" t="s">
        <v>397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397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397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ERUWA TOWN  33KV FDR</v>
      </c>
      <c r="B15" s="5" t="str">
        <f>'RAW MONTHLY'!E17</f>
        <v>TCN/L/S</v>
      </c>
      <c r="C15" s="5" t="str">
        <f t="shared" si="0"/>
        <v>L/S</v>
      </c>
      <c r="D15" s="6" t="e">
        <f>'[1]RAW 1'!F17</f>
        <v>#REF!</v>
      </c>
      <c r="E15" s="6" t="str">
        <f>'RAW MONTHLY'!O17</f>
        <v>TCN FREQRENCY CONTROL</v>
      </c>
      <c r="F15" s="6" t="e">
        <f t="shared" si="1"/>
        <v>#REF!</v>
      </c>
      <c r="G15" s="7">
        <f>'RAW MONTHLY'!H17</f>
        <v>0</v>
      </c>
      <c r="H15" s="8">
        <f>'RAW MONTHLY'!I17</f>
        <v>0.47291666666666665</v>
      </c>
      <c r="I15" s="16">
        <f t="shared" si="2"/>
        <v>11.35</v>
      </c>
      <c r="J15" s="20"/>
      <c r="M15" s="21" t="s">
        <v>398</v>
      </c>
      <c r="N15" s="22">
        <f>COUNTIFS($A$4:$A$5009,"*1*",$C$4:$C$5009,"*E*",$E$4:$E$5009,"*INSULA*")</f>
        <v>0</v>
      </c>
      <c r="O15" s="23">
        <f>SUMIFS($I$4:$I$5009,$A$4:$A$5009,"*1*",$C$4:$C$5009,"*E*",$F$4:$F$5009,"*INSULA*")</f>
        <v>0</v>
      </c>
      <c r="Q15" s="21" t="s">
        <v>398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398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OMI ADIO 33KV FDR</v>
      </c>
      <c r="B16" s="5" t="str">
        <f>'RAW MONTHLY'!E18</f>
        <v>TCN/L/S</v>
      </c>
      <c r="C16" s="5" t="str">
        <f t="shared" si="0"/>
        <v>L/S</v>
      </c>
      <c r="D16" s="6" t="e">
        <f>'[1]RAW 1'!F18</f>
        <v>#REF!</v>
      </c>
      <c r="E16" s="6" t="str">
        <f>'RAW MONTHLY'!O18</f>
        <v>TCN FREQRENCY CONTROL</v>
      </c>
      <c r="F16" s="6" t="e">
        <f t="shared" si="1"/>
        <v>#REF!</v>
      </c>
      <c r="G16" s="7">
        <f>'RAW MONTHLY'!H18</f>
        <v>0.24861111111111112</v>
      </c>
      <c r="H16" s="8">
        <f>'RAW MONTHLY'!I18</f>
        <v>0.50902777777777775</v>
      </c>
      <c r="I16" s="16">
        <f t="shared" si="2"/>
        <v>6.25</v>
      </c>
      <c r="J16" s="17"/>
      <c r="M16" s="21" t="s">
        <v>399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399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399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ERUWA TOWN  33KV FDR</v>
      </c>
      <c r="B17" s="5" t="str">
        <f>'RAW MONTHLY'!E19</f>
        <v>EDC/E/F</v>
      </c>
      <c r="C17" s="5" t="str">
        <f t="shared" si="0"/>
        <v>EDC</v>
      </c>
      <c r="D17" s="6" t="e">
        <f>'[1]RAW 1'!F19</f>
        <v>#REF!</v>
      </c>
      <c r="E17" s="6" t="str">
        <f>'RAW MONTHLY'!O19</f>
        <v xml:space="preserve">SUPPLY RESTORED UP TO ABA-ARABA </v>
      </c>
      <c r="F17" s="6" t="e">
        <f t="shared" si="1"/>
        <v>#REF!</v>
      </c>
      <c r="G17" s="7">
        <f>'RAW MONTHLY'!H19</f>
        <v>0.47361111111111115</v>
      </c>
      <c r="H17" s="8">
        <f>'RAW MONTHLY'!I19</f>
        <v>0.59652777777777777</v>
      </c>
      <c r="I17" s="16">
        <f t="shared" si="2"/>
        <v>2.95</v>
      </c>
      <c r="J17" s="6"/>
      <c r="M17" s="21" t="s">
        <v>400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400</v>
      </c>
      <c r="R17" s="22">
        <f>COUNTIFS($A$4:$A$5009,"*2*",$C$4:$C$5009,"*E*",$E$4:$E$5009,"*TREE*")</f>
        <v>1</v>
      </c>
      <c r="S17" s="23">
        <f>SUMIFS($I$4:$I$5009,$A$4:$A$5009,"*2*",$C$4:$C$5009,"*E*",$F$4:$F$5009,"*VEGETATION*")</f>
        <v>0</v>
      </c>
      <c r="U17" s="21" t="s">
        <v>400</v>
      </c>
      <c r="V17" s="22">
        <f>COUNTIFS($A$4:$A$5009,"*APA*",$C$4:$C$5009,"*E*",$E$4:$E$5009,"*TREE*")</f>
        <v>0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OMI ADIO 33KV FDR</v>
      </c>
      <c r="B18" s="5" t="str">
        <f>'RAW MONTHLY'!E20</f>
        <v>TCN/L/S</v>
      </c>
      <c r="C18" s="5" t="str">
        <f t="shared" si="0"/>
        <v>L/S</v>
      </c>
      <c r="D18" s="6" t="e">
        <f>'[1]RAW 1'!F20</f>
        <v>#REF!</v>
      </c>
      <c r="E18" s="6" t="str">
        <f>'RAW MONTHLY'!O20</f>
        <v>TCN FREQRENCY CONTROL</v>
      </c>
      <c r="F18" s="6" t="e">
        <f t="shared" si="1"/>
        <v>#REF!</v>
      </c>
      <c r="G18" s="7">
        <f>'RAW MONTHLY'!H20</f>
        <v>0.59027777777777779</v>
      </c>
      <c r="H18" s="8">
        <f>'RAW MONTHLY'!I20</f>
        <v>0.70624999999999993</v>
      </c>
      <c r="I18" s="16">
        <f t="shared" si="2"/>
        <v>2.7833333333333332</v>
      </c>
      <c r="J18" s="27"/>
      <c r="M18" s="21" t="s">
        <v>401</v>
      </c>
      <c r="N18" s="22">
        <f>COUNTIFS($A$4:$A$5009,"*1*",$C$4:$C$5009,"*E*",$E$4:$E$5009,"*RAIN*")</f>
        <v>0</v>
      </c>
      <c r="O18" s="23">
        <f>SUMIFS($I$4:$I$5009,$A$4:$A$5009,"*1*",$C$4:$C$5009,"*E*",$F$4:$F$5009,"*RAIN*")</f>
        <v>0</v>
      </c>
      <c r="Q18" s="21" t="s">
        <v>401</v>
      </c>
      <c r="R18" s="22">
        <f>COUNTIFS($A$4:$A$5009,"*2*",$C$4:$C$5009,"*E*",$E$4:$E$5009,"*RAIN*")</f>
        <v>0</v>
      </c>
      <c r="S18" s="23">
        <f>SUMIFS($I$4:$I$5009,$A$4:$A$5009,"*2*",$C$4:$C$5009,"*E*",$F$4:$F$5009,"*RAIN*")</f>
        <v>0</v>
      </c>
      <c r="U18" s="21" t="s">
        <v>401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ERUWA TOWN  33KV FDR</v>
      </c>
      <c r="B19" s="5" t="str">
        <f>'RAW MONTHLY'!E21</f>
        <v>EDC/E/F</v>
      </c>
      <c r="C19" s="5" t="str">
        <f t="shared" si="0"/>
        <v>EDC</v>
      </c>
      <c r="D19" s="6" t="e">
        <f>'[1]RAW 1'!F21</f>
        <v>#REF!</v>
      </c>
      <c r="E19" s="6" t="str">
        <f>'RAW MONTHLY'!O21</f>
        <v>RESTORED UP TO OKE-OLA WHILE THE REST PART ISOLATED ON FAULT</v>
      </c>
      <c r="F19" s="6" t="e">
        <f t="shared" si="1"/>
        <v>#REF!</v>
      </c>
      <c r="G19" s="7">
        <f>'RAW MONTHLY'!H21</f>
        <v>0.59930555555555554</v>
      </c>
      <c r="H19" s="8">
        <f>'RAW MONTHLY'!I21</f>
        <v>0.83680555555555547</v>
      </c>
      <c r="I19" s="16">
        <f t="shared" si="2"/>
        <v>5.7</v>
      </c>
      <c r="J19" s="28"/>
      <c r="M19" s="21" t="s">
        <v>402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402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402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OMI ADIO 33KV FDR</v>
      </c>
      <c r="B20" s="5" t="str">
        <f>'RAW MONTHLY'!E22</f>
        <v>EDC/P/O</v>
      </c>
      <c r="C20" s="5" t="str">
        <f t="shared" si="0"/>
        <v>EDC</v>
      </c>
      <c r="D20" s="6" t="e">
        <f>'[1]RAW 1'!F22</f>
        <v>#REF!</v>
      </c>
      <c r="E20" s="6" t="str">
        <f>'RAW MONTHLY'!O22</f>
        <v>TCN FORCED OUTAGE</v>
      </c>
      <c r="F20" s="6" t="e">
        <f t="shared" si="1"/>
        <v>#REF!</v>
      </c>
      <c r="G20" s="7">
        <f>'RAW MONTHLY'!H22</f>
        <v>0.70694444444444438</v>
      </c>
      <c r="H20" s="8">
        <f>'RAW MONTHLY'!I22</f>
        <v>0.72916666666666663</v>
      </c>
      <c r="I20" s="16">
        <f t="shared" si="2"/>
        <v>0.53333333333333333</v>
      </c>
      <c r="J20" s="29"/>
      <c r="M20" s="21" t="s">
        <v>403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403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403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OMI ADIO 33KV FDR</v>
      </c>
      <c r="B21" s="5" t="str">
        <f>'RAW MONTHLY'!E23</f>
        <v>TCN/L/S</v>
      </c>
      <c r="C21" s="5" t="str">
        <f t="shared" si="0"/>
        <v>L/S</v>
      </c>
      <c r="D21" s="6" t="e">
        <f>'[1]RAW 1'!F23</f>
        <v>#REF!</v>
      </c>
      <c r="E21" s="6" t="str">
        <f>'RAW MONTHLY'!O23</f>
        <v>TCN FREQRENCY CONTROL</v>
      </c>
      <c r="F21" s="6" t="e">
        <f t="shared" si="1"/>
        <v>#REF!</v>
      </c>
      <c r="G21" s="7">
        <f>'RAW MONTHLY'!H23</f>
        <v>0.85416666666666663</v>
      </c>
      <c r="H21" s="8">
        <f>'RAW MONTHLY'!I23</f>
        <v>0.97916666666666663</v>
      </c>
      <c r="I21" s="16">
        <f t="shared" si="2"/>
        <v>3</v>
      </c>
      <c r="J21" s="26"/>
      <c r="M21" s="21" t="s">
        <v>404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404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404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INDUSTRIAL 33KV</v>
      </c>
      <c r="B22" s="5" t="str">
        <f>'RAW MONTHLY'!E24</f>
        <v>EDC P/O</v>
      </c>
      <c r="C22" s="5" t="str">
        <f t="shared" si="0"/>
        <v>EDC</v>
      </c>
      <c r="D22" s="6" t="e">
        <f>'[1]RAW 1'!F24</f>
        <v>#REF!</v>
      </c>
      <c r="E22" s="6">
        <f>'RAW MONTHLY'!O24</f>
        <v>0</v>
      </c>
      <c r="F22" s="6" t="e">
        <f t="shared" si="1"/>
        <v>#REF!</v>
      </c>
      <c r="G22" s="7">
        <f>'RAW MONTHLY'!H24</f>
        <v>0.37777777777777777</v>
      </c>
      <c r="H22" s="8">
        <f>'RAW MONTHLY'!I24</f>
        <v>0.45555555555555555</v>
      </c>
      <c r="I22" s="16">
        <f t="shared" si="2"/>
        <v>1.8666666666666667</v>
      </c>
      <c r="J22" s="26"/>
      <c r="M22" s="21" t="s">
        <v>405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405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405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OLUYOLE 33KV</v>
      </c>
      <c r="B23" s="5" t="str">
        <f>'RAW MONTHLY'!E25</f>
        <v>EDC F/O</v>
      </c>
      <c r="C23" s="5" t="str">
        <f t="shared" si="0"/>
        <v>EDC</v>
      </c>
      <c r="D23" s="6" t="e">
        <f>'[1]RAW 1'!F25</f>
        <v>#REF!</v>
      </c>
      <c r="E23" s="6" t="str">
        <f>'RAW MONTHLY'!O25</f>
        <v>CUT JUMPER AMENDED BEHIND RATCON QUARTERS</v>
      </c>
      <c r="F23" s="6" t="e">
        <f t="shared" si="1"/>
        <v>#REF!</v>
      </c>
      <c r="G23" s="7">
        <f>'RAW MONTHLY'!H25</f>
        <v>0.20416666666666669</v>
      </c>
      <c r="H23" s="8">
        <f>'RAW MONTHLY'!I25</f>
        <v>0.45347222222222222</v>
      </c>
      <c r="I23" s="16">
        <f t="shared" si="2"/>
        <v>5.9833333333333334</v>
      </c>
      <c r="J23" s="17"/>
      <c r="M23" s="21" t="s">
        <v>406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406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406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LIBERTY 33KV</v>
      </c>
      <c r="B24" s="5" t="str">
        <f>'RAW MONTHLY'!E26</f>
        <v>TCN L/S</v>
      </c>
      <c r="C24" s="5" t="str">
        <f t="shared" si="0"/>
        <v>L/S</v>
      </c>
      <c r="D24" s="6" t="e">
        <f>'[1]RAW 1'!F26</f>
        <v>#REF!</v>
      </c>
      <c r="E24" s="6">
        <f>'RAW MONTHLY'!O26</f>
        <v>0</v>
      </c>
      <c r="F24" s="6" t="e">
        <f t="shared" si="1"/>
        <v>#REF!</v>
      </c>
      <c r="G24" s="7">
        <f>'RAW MONTHLY'!H26</f>
        <v>0.43194444444444446</v>
      </c>
      <c r="H24" s="8">
        <f>'RAW MONTHLY'!I26</f>
        <v>0.45555555555555555</v>
      </c>
      <c r="I24" s="16">
        <f t="shared" si="2"/>
        <v>0.56666666666666665</v>
      </c>
      <c r="J24" s="30"/>
      <c r="M24" s="21" t="s">
        <v>407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407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407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EXPRESS 33KV</v>
      </c>
      <c r="B25" s="5" t="str">
        <f>'RAW MONTHLY'!E27</f>
        <v>TCN L/S</v>
      </c>
      <c r="C25" s="5" t="str">
        <f t="shared" si="0"/>
        <v>L/S</v>
      </c>
      <c r="D25" s="6" t="e">
        <f>'[1]RAW 1'!F27</f>
        <v>#REF!</v>
      </c>
      <c r="E25" s="6">
        <f>'RAW MONTHLY'!O27</f>
        <v>0</v>
      </c>
      <c r="F25" s="6" t="e">
        <f t="shared" si="1"/>
        <v>#REF!</v>
      </c>
      <c r="G25" s="7">
        <f>'RAW MONTHLY'!H27</f>
        <v>0.61805555555555558</v>
      </c>
      <c r="H25" s="8">
        <f>'RAW MONTHLY'!I27</f>
        <v>0.6430555555555556</v>
      </c>
      <c r="I25" s="16">
        <f t="shared" si="2"/>
        <v>0.6</v>
      </c>
      <c r="J25" s="6"/>
      <c r="M25" s="31" t="s">
        <v>408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408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408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APETE 33KV</v>
      </c>
      <c r="B26" s="5" t="str">
        <f>'RAW MONTHLY'!E28</f>
        <v>EDC L/S</v>
      </c>
      <c r="C26" s="5" t="str">
        <f t="shared" si="0"/>
        <v>L/S</v>
      </c>
      <c r="D26" s="6" t="e">
        <f>'[1]RAW 1'!F28</f>
        <v>#REF!</v>
      </c>
      <c r="E26" s="6" t="str">
        <f>'RAW MONTHLY'!O28</f>
        <v>ISOLATOR OPENED AT AKERE WHILE AKUFO LEG WAS OPENED ON SUSPECTED FAULT.</v>
      </c>
      <c r="F26" s="6" t="e">
        <f t="shared" si="1"/>
        <v>#REF!</v>
      </c>
      <c r="G26" s="7">
        <f>'RAW MONTHLY'!H28</f>
        <v>0.30416666666666664</v>
      </c>
      <c r="H26" s="8">
        <f>'RAW MONTHLY'!I28</f>
        <v>0.72083333333333333</v>
      </c>
      <c r="I26" s="16">
        <f t="shared" si="2"/>
        <v>10</v>
      </c>
      <c r="J26" s="6"/>
      <c r="M26" s="31" t="s">
        <v>409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409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409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AGODI 1 33KV</v>
      </c>
      <c r="B27" s="5" t="str">
        <f>'RAW MONTHLY'!E29</f>
        <v>EDC P/O</v>
      </c>
      <c r="C27" s="5" t="str">
        <f t="shared" si="0"/>
        <v>EDC</v>
      </c>
      <c r="D27" s="6" t="e">
        <f>'[1]RAW 1'!F29</f>
        <v>#REF!</v>
      </c>
      <c r="E27" s="6" t="str">
        <f>'RAW MONTHLY'!O29</f>
        <v>TO ENABLE DISCONNECT UCH FOR NON PAYMENT</v>
      </c>
      <c r="F27" s="6" t="e">
        <f t="shared" si="1"/>
        <v>#REF!</v>
      </c>
      <c r="G27" s="7">
        <f>'RAW MONTHLY'!H29</f>
        <v>0.43263888888888885</v>
      </c>
      <c r="H27" s="8">
        <f>'RAW MONTHLY'!I29</f>
        <v>0.52638888888888891</v>
      </c>
      <c r="I27" s="16">
        <f t="shared" si="2"/>
        <v>2.25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ERUWA TOWN 33KV FDR</v>
      </c>
      <c r="B28" s="5" t="str">
        <f>'RAW MONTHLY'!E30</f>
        <v>TCN/L/S</v>
      </c>
      <c r="C28" s="5" t="str">
        <f t="shared" si="0"/>
        <v>L/S</v>
      </c>
      <c r="D28" s="6" t="e">
        <f>'[1]RAW 1'!F30</f>
        <v>#REF!</v>
      </c>
      <c r="E28" s="6" t="str">
        <f>'RAW MONTHLY'!O30</f>
        <v>TCN TRANSFORMER LIMITATION</v>
      </c>
      <c r="F28" s="6" t="e">
        <f t="shared" si="1"/>
        <v>#REF!</v>
      </c>
      <c r="G28" s="7">
        <f>'RAW MONTHLY'!H30</f>
        <v>0</v>
      </c>
      <c r="H28" s="8">
        <f>'RAW MONTHLY'!I30</f>
        <v>5.9027777777777783E-2</v>
      </c>
      <c r="I28" s="16">
        <f t="shared" si="2"/>
        <v>1.4166666666666667</v>
      </c>
      <c r="J28" s="25"/>
      <c r="M28" s="530" t="s">
        <v>86</v>
      </c>
      <c r="N28" s="530"/>
      <c r="O28" s="530"/>
      <c r="Q28" s="530" t="s">
        <v>292</v>
      </c>
      <c r="R28" s="530"/>
      <c r="S28" s="530"/>
      <c r="U28" s="530" t="s">
        <v>23</v>
      </c>
      <c r="V28" s="530"/>
      <c r="W28" s="530"/>
    </row>
    <row r="29" spans="1:23" ht="38.25" customHeight="1">
      <c r="A29" t="str">
        <f>'RAW MONTHLY'!C31</f>
        <v>ERUWA TOWN 33KV FDR</v>
      </c>
      <c r="B29" s="5" t="str">
        <f>'RAW MONTHLY'!E31</f>
        <v>TCN/L/S</v>
      </c>
      <c r="C29" s="5" t="str">
        <f t="shared" si="0"/>
        <v>L/S</v>
      </c>
      <c r="D29" s="6" t="e">
        <f>'[1]RAW 1'!F31</f>
        <v>#REF!</v>
      </c>
      <c r="E29" s="6" t="str">
        <f>'RAW MONTHLY'!O31</f>
        <v>TCN TRANSFORMER LIMITATION</v>
      </c>
      <c r="F29" s="6" t="e">
        <f t="shared" si="1"/>
        <v>#REF!</v>
      </c>
      <c r="G29" s="7">
        <f>'RAW MONTHLY'!H31</f>
        <v>0.15972222222222224</v>
      </c>
      <c r="H29" s="8">
        <f>'RAW MONTHLY'!I31</f>
        <v>0.99930555555555556</v>
      </c>
      <c r="I29" s="16">
        <f t="shared" si="2"/>
        <v>20.149999999999999</v>
      </c>
      <c r="J29" s="30"/>
      <c r="M29" s="10" t="s">
        <v>384</v>
      </c>
      <c r="N29" s="11" t="s">
        <v>270</v>
      </c>
      <c r="O29" s="12" t="s">
        <v>385</v>
      </c>
      <c r="Q29" s="10" t="s">
        <v>384</v>
      </c>
      <c r="R29" s="11" t="s">
        <v>270</v>
      </c>
      <c r="S29" s="12" t="s">
        <v>385</v>
      </c>
      <c r="U29" s="10" t="s">
        <v>384</v>
      </c>
      <c r="V29" s="11" t="s">
        <v>270</v>
      </c>
      <c r="W29" s="12" t="s">
        <v>385</v>
      </c>
    </row>
    <row r="30" spans="1:23" ht="30" customHeight="1">
      <c r="A30" t="str">
        <f>'RAW MONTHLY'!C32</f>
        <v>OMI-ADIO 33KV FDR</v>
      </c>
      <c r="B30" s="5" t="str">
        <f>'RAW MONTHLY'!E32</f>
        <v>TCN/L/S</v>
      </c>
      <c r="C30" s="5" t="str">
        <f t="shared" si="0"/>
        <v>L/S</v>
      </c>
      <c r="D30" s="6" t="e">
        <f>'[1]RAW 1'!F32</f>
        <v>#REF!</v>
      </c>
      <c r="E30" s="6" t="str">
        <f>'RAW MONTHLY'!O32</f>
        <v>TCN TRANSFORMER LIMITATION</v>
      </c>
      <c r="F30" s="6" t="e">
        <f t="shared" si="1"/>
        <v>#REF!</v>
      </c>
      <c r="G30" s="7">
        <f>'RAW MONTHLY'!H32</f>
        <v>0.20486111111111113</v>
      </c>
      <c r="H30" s="8">
        <f>'RAW MONTHLY'!I32</f>
        <v>0.46111111111111108</v>
      </c>
      <c r="I30" s="16">
        <f t="shared" si="2"/>
        <v>6.15</v>
      </c>
      <c r="J30" s="30"/>
      <c r="M30" s="13" t="s">
        <v>386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387</v>
      </c>
      <c r="R30" s="14">
        <f>COUNTIFS($A$4:$A$5009,"*LAN*",$C$4:$C$5009,"*F*",$E$4:$E$5009,"*TRANS*")</f>
        <v>0</v>
      </c>
      <c r="S30" s="23">
        <f>SUMIFS($I$4:$I$5009,$A$4:$A$5009,"*LAN*",$C$4:$C$5009,"*F*",$F$4:$F$5009,"*TRANS*")</f>
        <v>0</v>
      </c>
      <c r="U30" s="13" t="s">
        <v>387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ERUWA/LANLATE 33KV FDR</v>
      </c>
      <c r="B31" s="5" t="str">
        <f>'RAW MONTHLY'!E33</f>
        <v>EDC/O/C</v>
      </c>
      <c r="C31" s="5" t="str">
        <f t="shared" si="0"/>
        <v>EDC</v>
      </c>
      <c r="D31" s="6" t="e">
        <f>'[1]RAW 1'!F33</f>
        <v>#REF!</v>
      </c>
      <c r="E31" s="6" t="str">
        <f>'RAW MONTHLY'!O33</f>
        <v>EDC TRANSIENT FAULT</v>
      </c>
      <c r="F31" s="6" t="e">
        <f t="shared" si="1"/>
        <v>#REF!</v>
      </c>
      <c r="G31" s="7">
        <f>'RAW MONTHLY'!H33</f>
        <v>0.55902777777777779</v>
      </c>
      <c r="H31" s="8">
        <f>'RAW MONTHLY'!I33</f>
        <v>0.60416666666666663</v>
      </c>
      <c r="I31" s="16">
        <f t="shared" si="2"/>
        <v>1.0833333333333333</v>
      </c>
      <c r="J31" s="30"/>
      <c r="M31" s="13" t="s">
        <v>388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388</v>
      </c>
      <c r="R31" s="18">
        <f>COUNTIFS($A$4:$A$5009,"*LAN*",$C$4:$C$5009,"*E*",$E$4:$E$5009,"*TRANS*")</f>
        <v>38</v>
      </c>
      <c r="S31" s="23">
        <f>SUMIFS($I$4:$I$5009,$A$4:$A$5009,"*LAN*",$C$4:$C$5009,"*E*",$F$4:$F$5009,"*TRANS*")</f>
        <v>0</v>
      </c>
      <c r="U31" s="13" t="s">
        <v>388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OMI-ADIO 33KV FDR</v>
      </c>
      <c r="B32" s="5" t="str">
        <f>'RAW MONTHLY'!E34</f>
        <v>EDC/F/O</v>
      </c>
      <c r="C32" s="5" t="str">
        <f t="shared" si="0"/>
        <v>EDC</v>
      </c>
      <c r="D32" s="6" t="e">
        <f>'[1]RAW 1'!F34</f>
        <v>#REF!</v>
      </c>
      <c r="E32" s="6" t="str">
        <f>'RAW MONTHLY'!O34</f>
        <v>EDC FORCED OUTAGE</v>
      </c>
      <c r="F32" s="6" t="e">
        <f t="shared" si="1"/>
        <v>#REF!</v>
      </c>
      <c r="G32" s="7">
        <f>'RAW MONTHLY'!H34</f>
        <v>0.55902777777777779</v>
      </c>
      <c r="H32" s="8">
        <f>'RAW MONTHLY'!I34</f>
        <v>0.6069444444444444</v>
      </c>
      <c r="I32" s="16">
        <f t="shared" si="2"/>
        <v>1.1499999999999999</v>
      </c>
      <c r="J32" s="30"/>
      <c r="M32" s="21" t="s">
        <v>389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389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389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OMI-ADIO 33KV FDR</v>
      </c>
      <c r="B33" s="5" t="str">
        <f>'RAW MONTHLY'!E35</f>
        <v>TCN/L/S</v>
      </c>
      <c r="C33" s="5" t="str">
        <f t="shared" si="0"/>
        <v>L/S</v>
      </c>
      <c r="D33" s="6" t="e">
        <f>'[1]RAW 1'!F35</f>
        <v>#REF!</v>
      </c>
      <c r="E33" s="6" t="str">
        <f>'RAW MONTHLY'!O35</f>
        <v>TCN TRANSFORMER LIMITATION</v>
      </c>
      <c r="F33" s="6" t="e">
        <f t="shared" si="1"/>
        <v>#REF!</v>
      </c>
      <c r="G33" s="7">
        <f>'RAW MONTHLY'!H35</f>
        <v>0.78333333333333333</v>
      </c>
      <c r="H33" s="8">
        <f>'RAW MONTHLY'!I35</f>
        <v>0.97569444444444453</v>
      </c>
      <c r="I33" s="16">
        <f t="shared" si="2"/>
        <v>4.6166666666666671</v>
      </c>
      <c r="J33" s="30"/>
      <c r="M33" s="21" t="s">
        <v>390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390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390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OLUYOLE 33KV</v>
      </c>
      <c r="B34" s="5" t="str">
        <f>'RAW MONTHLY'!E36</f>
        <v>EDC F/O</v>
      </c>
      <c r="C34" s="5" t="str">
        <f t="shared" si="0"/>
        <v>EDC</v>
      </c>
      <c r="D34" s="6" t="e">
        <f>'[1]RAW 1'!F36</f>
        <v>#REF!</v>
      </c>
      <c r="E34" s="6" t="str">
        <f>'RAW MONTHLY'!O36</f>
        <v>TRIPPED,TRIED AND STAYED</v>
      </c>
      <c r="F34" s="6" t="e">
        <f t="shared" si="1"/>
        <v>#REF!</v>
      </c>
      <c r="G34" s="7">
        <f>'RAW MONTHLY'!H36</f>
        <v>0.26527777777777778</v>
      </c>
      <c r="H34" s="8">
        <f>'RAW MONTHLY'!I36</f>
        <v>0.27430555555555552</v>
      </c>
      <c r="I34" s="16">
        <f t="shared" si="2"/>
        <v>0.21666666666666667</v>
      </c>
      <c r="J34" s="30"/>
      <c r="M34" s="21" t="s">
        <v>391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391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391</v>
      </c>
      <c r="V34" s="22">
        <f>COUNTIFS($A$4:$A$5009,"*EXP*",$C$4:$C$5009,"*E*",$E$4:$E$5009,"*CABLE*")</f>
        <v>0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LIBERTY 33KV</v>
      </c>
      <c r="B35" s="5" t="str">
        <f>'RAW MONTHLY'!E37</f>
        <v>EDC F/O</v>
      </c>
      <c r="C35" s="5" t="str">
        <f t="shared" si="0"/>
        <v>EDC</v>
      </c>
      <c r="D35" s="6" t="e">
        <f>'[1]RAW 1'!F37</f>
        <v>#REF!</v>
      </c>
      <c r="E35" s="6" t="str">
        <f>'RAW MONTHLY'!O37</f>
        <v>CLIMBERS CUT ON THE LINE AT OGUN OSUN RIVER</v>
      </c>
      <c r="F35" s="6" t="e">
        <f t="shared" si="1"/>
        <v>#REF!</v>
      </c>
      <c r="G35" s="7">
        <f>'RAW MONTHLY'!H37</f>
        <v>0.61249999999999993</v>
      </c>
      <c r="H35" s="8">
        <f>'RAW MONTHLY'!I37</f>
        <v>0.71805555555555556</v>
      </c>
      <c r="I35" s="16">
        <f t="shared" si="2"/>
        <v>2.5333333333333332</v>
      </c>
      <c r="J35" s="35"/>
      <c r="M35" s="21" t="s">
        <v>392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392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392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ERUWA TOWN 33KV FDR</v>
      </c>
      <c r="B36" s="5" t="str">
        <f>'RAW MONTHLY'!E38</f>
        <v>TCN/L/S</v>
      </c>
      <c r="C36" s="5" t="str">
        <f t="shared" si="0"/>
        <v>L/S</v>
      </c>
      <c r="D36" s="6" t="e">
        <f>'[1]RAW 1'!F38</f>
        <v>#REF!</v>
      </c>
      <c r="E36" s="6" t="str">
        <f>'RAW MONTHLY'!O38</f>
        <v>TCN TRANSFORMER LIMITATION</v>
      </c>
      <c r="F36" s="6" t="e">
        <f t="shared" si="1"/>
        <v>#REF!</v>
      </c>
      <c r="G36" s="7">
        <f>'RAW MONTHLY'!H38</f>
        <v>0.15972222222222224</v>
      </c>
      <c r="H36" s="8">
        <f>'RAW MONTHLY'!I38</f>
        <v>0.99930555555555556</v>
      </c>
      <c r="I36" s="16">
        <f t="shared" si="2"/>
        <v>20.149999999999999</v>
      </c>
      <c r="J36" s="35"/>
      <c r="M36" s="21" t="s">
        <v>392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392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392</v>
      </c>
      <c r="V36" s="22">
        <f>COUNTIFS($A$4:$A$5009,"*EXP*",$C$4:$C$5009,"*E*",$E$4:$E$5009,"*JUMPER*")</f>
        <v>1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OMI-ADIO 33KV FDR</v>
      </c>
      <c r="B37" s="5" t="str">
        <f>'RAW MONTHLY'!E39</f>
        <v>TCN/L/S</v>
      </c>
      <c r="C37" s="5" t="str">
        <f t="shared" si="0"/>
        <v>L/S</v>
      </c>
      <c r="D37" s="6" t="e">
        <f>'[1]RAW 1'!F39</f>
        <v>#REF!</v>
      </c>
      <c r="E37" s="6" t="str">
        <f>'RAW MONTHLY'!O39</f>
        <v>TCN TRANSFORMER LIMITATION</v>
      </c>
      <c r="F37" s="6" t="e">
        <f t="shared" si="1"/>
        <v>#REF!</v>
      </c>
      <c r="G37" s="7">
        <f>'RAW MONTHLY'!H39</f>
        <v>0.22847222222222222</v>
      </c>
      <c r="H37" s="8">
        <f>'RAW MONTHLY'!I39</f>
        <v>0.66805555555555562</v>
      </c>
      <c r="I37" s="16">
        <f t="shared" si="2"/>
        <v>10.55</v>
      </c>
      <c r="J37" s="35"/>
      <c r="M37" s="21" t="s">
        <v>393</v>
      </c>
      <c r="N37" s="22">
        <f>COUNTIFS($A$4:$A$5009,"*ELE*",$C$4:$C$5009,"*F*",$E$4:$E$5009,"*ISOLA*")</f>
        <v>0</v>
      </c>
      <c r="O37" s="23">
        <f>SUMIFS($I$4:$I$5009,$A$4:$A$5009,"*ELE*",$C$4:$C$5009,"*F*",$F$4:$F$5009,"*ISOLA*")</f>
        <v>0</v>
      </c>
      <c r="Q37" s="21" t="s">
        <v>393</v>
      </c>
      <c r="R37" s="22">
        <f>COUNTIFS($A$4:$A$5009,"*LAN*",$C$4:$C$5009,"*F*",$E$4:$E$5009,"*ISOLA*")</f>
        <v>0</v>
      </c>
      <c r="S37" s="23">
        <f>SUMIFS($I$4:$I$5009,$A$4:$A$5009,"*LAN*",$C$4:$C$5009,"*F*",$F$4:$F$5009,"*ISOLA*")</f>
        <v>0</v>
      </c>
      <c r="U37" s="21" t="s">
        <v>393</v>
      </c>
      <c r="V37" s="22">
        <f>COUNTIFS($A$4:$A$5009,"*EXP*",$C$4:$C$5009,"*F*",$E$4:$E$5009,"*ISOLA*")</f>
        <v>0</v>
      </c>
      <c r="W37" s="23">
        <f>SUMIFS($I$4:$I$5009,$A$4:$A$5009,"*EXP*",$C$4:$C$5009,"*F*",$F$4:$F$5009,"*ISOLA*")</f>
        <v>0</v>
      </c>
    </row>
    <row r="38" spans="1:23" ht="30" customHeight="1">
      <c r="A38" t="str">
        <f>'RAW MONTHLY'!C40</f>
        <v>ERUWA/LANLATE 33KV FDR</v>
      </c>
      <c r="B38" s="5" t="str">
        <f>'RAW MONTHLY'!E40</f>
        <v>EDC/P/O</v>
      </c>
      <c r="C38" s="5" t="str">
        <f t="shared" si="0"/>
        <v>EDC</v>
      </c>
      <c r="D38" s="6" t="e">
        <f>'[1]RAW 1'!F40</f>
        <v>#REF!</v>
      </c>
      <c r="E38" s="6" t="str">
        <f>'RAW MONTHLY'!O40</f>
        <v>EDC PLANNED OUTAGE.</v>
      </c>
      <c r="F38" s="6" t="e">
        <f t="shared" si="1"/>
        <v>#REF!</v>
      </c>
      <c r="G38" s="7">
        <f>'RAW MONTHLY'!H40</f>
        <v>0.60763888888888895</v>
      </c>
      <c r="H38" s="8">
        <f>'RAW MONTHLY'!I40</f>
        <v>0.63263888888888886</v>
      </c>
      <c r="I38" s="16">
        <f t="shared" si="2"/>
        <v>0.6</v>
      </c>
      <c r="J38" s="35"/>
      <c r="M38" s="21" t="s">
        <v>394</v>
      </c>
      <c r="N38" s="22">
        <f>COUNTIFS($A$4:$A$5009,"*ELE*",$C$4:$C$5009,"*E*",$E$4:$E$5009,"*ISOLA*")</f>
        <v>1</v>
      </c>
      <c r="O38" s="23">
        <f>SUMIFS($I$4:$I$5009,$A$4:$A$5009,"*ELE*",$C$4:$C$5009,"*E*",$F$4:$F$5009,"*ISOLA*")</f>
        <v>0</v>
      </c>
      <c r="Q38" s="21" t="s">
        <v>394</v>
      </c>
      <c r="R38" s="22">
        <f>COUNTIFS($A$4:$A$5009,"*LAN*",$C$4:$C$5009,"*E*",$E$4:$E$5009,"*ISOLA*")</f>
        <v>2</v>
      </c>
      <c r="S38" s="23">
        <f>SUMIFS($I$4:$I$5009,$A$4:$A$5009,"*LAN*",$C$4:$C$5009,"*E*",$F$4:$F$5009,"*ISOLA*")</f>
        <v>0</v>
      </c>
      <c r="U38" s="21" t="s">
        <v>394</v>
      </c>
      <c r="V38" s="22">
        <f>COUNTIFS($A$4:$A$5009,"*EXP*",$C$4:$C$5009,"*E*",$E$4:$E$5009,"*ISOLA*")</f>
        <v>0</v>
      </c>
      <c r="W38" s="23">
        <f>SUMIFS($I$4:$I$5009,$A$4:$A$5009,"*EXP*",$C$4:$C$5009,"*E*",$F$4:$F$5009,"*ISOLA*")</f>
        <v>0</v>
      </c>
    </row>
    <row r="39" spans="1:23" ht="30" customHeight="1">
      <c r="A39" t="str">
        <f>'RAW MONTHLY'!C41</f>
        <v>ERUWA/LANLATE 33KV FDR</v>
      </c>
      <c r="B39" s="5" t="str">
        <f>'RAW MONTHLY'!E41</f>
        <v>EDC/E/F</v>
      </c>
      <c r="C39" s="5" t="str">
        <f t="shared" si="0"/>
        <v>EDC</v>
      </c>
      <c r="D39" s="6" t="e">
        <f>'[1]RAW 1'!F41</f>
        <v>#REF!</v>
      </c>
      <c r="E39" s="6" t="str">
        <f>'RAW MONTHLY'!O41</f>
        <v>EDC FORCED OUTAGE</v>
      </c>
      <c r="F39" s="6" t="e">
        <f t="shared" si="1"/>
        <v>#REF!</v>
      </c>
      <c r="G39" s="7">
        <f>'RAW MONTHLY'!H41</f>
        <v>0.6381944444444444</v>
      </c>
      <c r="H39" s="8">
        <f>'RAW MONTHLY'!I41</f>
        <v>0.64652777777777781</v>
      </c>
      <c r="I39" s="16">
        <f t="shared" si="2"/>
        <v>0.2</v>
      </c>
      <c r="J39" s="36"/>
      <c r="M39" s="21" t="s">
        <v>395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395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395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APATA 33KV FDR</v>
      </c>
      <c r="B40" s="5" t="str">
        <f>'RAW MONTHLY'!E42</f>
        <v>EDC/E/F</v>
      </c>
      <c r="C40" s="5" t="str">
        <f t="shared" si="0"/>
        <v>EDC</v>
      </c>
      <c r="D40" s="6" t="e">
        <f>'[1]RAW 1'!F42</f>
        <v>#REF!</v>
      </c>
      <c r="E40" s="6" t="str">
        <f>'RAW MONTHLY'!O42</f>
        <v>EDC FORCED OUTAGE</v>
      </c>
      <c r="F40" s="6" t="e">
        <f t="shared" si="1"/>
        <v>#REF!</v>
      </c>
      <c r="G40" s="7">
        <f>'RAW MONTHLY'!H42</f>
        <v>0.6381944444444444</v>
      </c>
      <c r="H40" s="8">
        <f>'RAW MONTHLY'!I42</f>
        <v>0.64583333333333337</v>
      </c>
      <c r="I40" s="16">
        <f t="shared" si="2"/>
        <v>0.18333333333333332</v>
      </c>
      <c r="J40" s="36"/>
      <c r="M40" s="21" t="s">
        <v>396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396</v>
      </c>
      <c r="R40" s="22">
        <f>COUNTIFS($A$4:$A$5009,"*LAN*",$C$4:$C$5009,"*E*",$E$4:$E$5009,"*POLE*")</f>
        <v>0</v>
      </c>
      <c r="S40" s="23">
        <f>SUMIFS($I$4:$I$5009,$A$4:$A$5009,"*LAN*",$C$4:$C$5009,"*E*",$F$4:$F$5009,"*POLE*")</f>
        <v>0</v>
      </c>
      <c r="U40" s="21" t="s">
        <v>396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OMI-ADIO 33KV FDR</v>
      </c>
      <c r="B41" s="5" t="str">
        <f>'RAW MONTHLY'!E43</f>
        <v>TCN/L/S</v>
      </c>
      <c r="C41" s="5" t="str">
        <f t="shared" si="0"/>
        <v>L/S</v>
      </c>
      <c r="D41" s="6" t="e">
        <f>'[1]RAW 1'!F43</f>
        <v>#REF!</v>
      </c>
      <c r="E41" s="6" t="str">
        <f>'RAW MONTHLY'!O43</f>
        <v>TCN TRANSFORMER LIMITATION</v>
      </c>
      <c r="F41" s="6" t="e">
        <f t="shared" si="1"/>
        <v>#REF!</v>
      </c>
      <c r="G41" s="7">
        <f>'RAW MONTHLY'!H43</f>
        <v>0.67361111111111116</v>
      </c>
      <c r="H41" s="8">
        <f>'RAW MONTHLY'!I43</f>
        <v>0.99930555555555556</v>
      </c>
      <c r="I41" s="16">
        <f t="shared" si="2"/>
        <v>7.8166666666666664</v>
      </c>
      <c r="J41" s="37"/>
      <c r="M41" s="21" t="s">
        <v>397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397</v>
      </c>
      <c r="R41" s="22">
        <f>COUNTIFS($A$4:$A$5009,"*LAN*",$C$4:$C$5009,"*E*",$E$4:$E$5009,"*ARM*")</f>
        <v>1</v>
      </c>
      <c r="S41" s="23">
        <f>SUMIFS($I$4:$I$5009,$A$4:$A$5009,"*LAN*",$C$4:$C$5009,"*E*",$F$4:$F$5009,"*ARM*")</f>
        <v>0</v>
      </c>
      <c r="U41" s="21" t="s">
        <v>397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APETE 33KV</v>
      </c>
      <c r="B42" s="5" t="str">
        <f>'RAW MONTHLY'!E44</f>
        <v xml:space="preserve">EDC L/S </v>
      </c>
      <c r="C42" s="5" t="b">
        <f t="shared" si="0"/>
        <v>0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0.22430555555555556</v>
      </c>
      <c r="H42" s="8">
        <f>'RAW MONTHLY'!I44</f>
        <v>0.43888888888888888</v>
      </c>
      <c r="I42" s="16">
        <f t="shared" si="2"/>
        <v>5.15</v>
      </c>
      <c r="J42" s="30"/>
      <c r="M42" s="21" t="s">
        <v>398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398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398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T2A @ JERICHO</v>
      </c>
      <c r="B43" s="5" t="str">
        <f>'RAW MONTHLY'!E45</f>
        <v>EDC F/O</v>
      </c>
      <c r="C43" s="5" t="str">
        <f t="shared" si="0"/>
        <v>EDC</v>
      </c>
      <c r="D43" s="6" t="e">
        <f>'[1]RAW 1'!F45</f>
        <v>#REF!</v>
      </c>
      <c r="E43" s="6">
        <f>'RAW MONTHLY'!O45</f>
        <v>0</v>
      </c>
      <c r="F43" s="6" t="e">
        <f t="shared" si="1"/>
        <v>#REF!</v>
      </c>
      <c r="G43" s="7">
        <f>'RAW MONTHLY'!H45</f>
        <v>0.4465277777777778</v>
      </c>
      <c r="H43" s="8">
        <f>'RAW MONTHLY'!I45</f>
        <v>0.4826388888888889</v>
      </c>
      <c r="I43" s="16">
        <f t="shared" si="2"/>
        <v>0.8666666666666667</v>
      </c>
      <c r="J43" s="30"/>
      <c r="M43" s="21" t="s">
        <v>399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399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399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AGODI 2 33KV</v>
      </c>
      <c r="B44" s="5" t="str">
        <f>'RAW MONTHLY'!E46</f>
        <v>EDC F/O</v>
      </c>
      <c r="C44" s="5" t="str">
        <f t="shared" si="0"/>
        <v>EDC</v>
      </c>
      <c r="D44" s="6" t="e">
        <f>'[1]RAW 1'!F46</f>
        <v>#REF!</v>
      </c>
      <c r="E44" s="6" t="str">
        <f>'RAW MONTHLY'!O46</f>
        <v>FORCED OUTAGE DUE TO R-PHASE OBSERVED MISSING</v>
      </c>
      <c r="F44" s="6" t="e">
        <f t="shared" si="1"/>
        <v>#REF!</v>
      </c>
      <c r="G44" s="7">
        <f>'RAW MONTHLY'!H46</f>
        <v>0.48888888888888887</v>
      </c>
      <c r="H44" s="8">
        <f>'RAW MONTHLY'!I46</f>
        <v>0.66527777777777775</v>
      </c>
      <c r="I44" s="16">
        <f t="shared" si="2"/>
        <v>4.2333333333333334</v>
      </c>
      <c r="J44" s="30"/>
      <c r="M44" s="21" t="s">
        <v>400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400</v>
      </c>
      <c r="R44" s="22">
        <f>COUNTIFS($A$4:$A$5009,"*LAN*",$C$4:$C$5009,"*E*",$E$4:$E$5009,"*TREE*")</f>
        <v>1</v>
      </c>
      <c r="S44" s="23">
        <f>SUMIFS($I$4:$I$5009,$A$4:$A$5009,"*LAN*",$C$4:$C$5009,"*E*",$F$4:$F$5009,"*VEGETATION*")</f>
        <v>0</v>
      </c>
      <c r="U44" s="21" t="s">
        <v>400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MINISTER 33KV</v>
      </c>
      <c r="B45" s="5" t="str">
        <f>'RAW MONTHLY'!E47</f>
        <v>EDC F/O</v>
      </c>
      <c r="C45" s="5" t="str">
        <f t="shared" si="0"/>
        <v>EDC</v>
      </c>
      <c r="D45" s="6" t="e">
        <f>'[1]RAW 1'!F47</f>
        <v>#REF!</v>
      </c>
      <c r="E45" s="6" t="str">
        <f>'RAW MONTHLY'!O47</f>
        <v>FORCED OUTAGE DUE TO R-PHASE OBSERVED MISSING</v>
      </c>
      <c r="F45" s="6" t="e">
        <f t="shared" si="1"/>
        <v>#REF!</v>
      </c>
      <c r="G45" s="7">
        <f>'RAW MONTHLY'!H47</f>
        <v>0.48888888888888887</v>
      </c>
      <c r="H45" s="8">
        <f>'RAW MONTHLY'!I47</f>
        <v>0.68958333333333333</v>
      </c>
      <c r="I45" s="16">
        <f t="shared" si="2"/>
        <v>4.8166666666666664</v>
      </c>
      <c r="J45" s="37"/>
      <c r="M45" s="21" t="s">
        <v>401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401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401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APETE 33KV</v>
      </c>
      <c r="B46" s="5" t="str">
        <f>'RAW MONTHLY'!E48</f>
        <v>EDC P/O</v>
      </c>
      <c r="C46" s="5" t="str">
        <f t="shared" si="0"/>
        <v>EDC</v>
      </c>
      <c r="D46" s="6" t="e">
        <f>'[1]RAW 1'!F48</f>
        <v>#REF!</v>
      </c>
      <c r="E46" s="6" t="str">
        <f>'RAW MONTHLY'!O48</f>
        <v>TO CLOSE BACK ISOLATED PART AFTER TRACED WITH NOTHING FOUND. BUT AKUFO WAS CLOSE WHILE AJIBODE STILL OUT DUE TO FAULTY ISOLATOR</v>
      </c>
      <c r="F46" s="6" t="e">
        <f t="shared" si="1"/>
        <v>#REF!</v>
      </c>
      <c r="G46" s="7">
        <f>'RAW MONTHLY'!H48</f>
        <v>0.54722222222222217</v>
      </c>
      <c r="H46" s="8">
        <f>'RAW MONTHLY'!I48</f>
        <v>0.58680555555555558</v>
      </c>
      <c r="I46" s="16">
        <f t="shared" si="2"/>
        <v>0.95</v>
      </c>
      <c r="J46" s="37"/>
      <c r="M46" s="21" t="s">
        <v>402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402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402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T2A @ JERICHO</v>
      </c>
      <c r="B47" s="5" t="str">
        <f>'RAW MONTHLY'!E49</f>
        <v>EDC F/O</v>
      </c>
      <c r="C47" s="5" t="str">
        <f t="shared" si="0"/>
        <v>EDC</v>
      </c>
      <c r="D47" s="6" t="e">
        <f>'[1]RAW 1'!F49</f>
        <v>#REF!</v>
      </c>
      <c r="E47" s="6">
        <f>'RAW MONTHLY'!O49</f>
        <v>0</v>
      </c>
      <c r="F47" s="6" t="e">
        <f t="shared" si="1"/>
        <v>#REF!</v>
      </c>
      <c r="G47" s="7">
        <f>'RAW MONTHLY'!H49</f>
        <v>0.6875</v>
      </c>
      <c r="H47" s="8">
        <f>'RAW MONTHLY'!I49</f>
        <v>0.99930555555555556</v>
      </c>
      <c r="I47" s="16">
        <f t="shared" si="2"/>
        <v>7.4833333333333334</v>
      </c>
      <c r="J47" s="30"/>
      <c r="M47" s="21" t="s">
        <v>403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403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403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IYAGANKU 33KV</v>
      </c>
      <c r="B48" s="5" t="str">
        <f>'RAW MONTHLY'!E50</f>
        <v>TCN L/S</v>
      </c>
      <c r="C48" s="5" t="str">
        <f t="shared" si="0"/>
        <v>L/S</v>
      </c>
      <c r="D48" s="6" t="e">
        <f>'[1]RAW 1'!F50</f>
        <v>#REF!</v>
      </c>
      <c r="E48" s="6">
        <f>'RAW MONTHLY'!O50</f>
        <v>0</v>
      </c>
      <c r="F48" s="6" t="e">
        <f t="shared" si="1"/>
        <v>#REF!</v>
      </c>
      <c r="G48" s="7">
        <f>'RAW MONTHLY'!H50</f>
        <v>0.7631944444444444</v>
      </c>
      <c r="H48" s="8">
        <f>'RAW MONTHLY'!I50</f>
        <v>0.79861111111111116</v>
      </c>
      <c r="I48" s="16">
        <f t="shared" si="2"/>
        <v>0.85</v>
      </c>
      <c r="J48" s="30"/>
      <c r="M48" s="21" t="s">
        <v>404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404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404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APETE 33KV</v>
      </c>
      <c r="B49" s="5" t="str">
        <f>'RAW MONTHLY'!E51</f>
        <v xml:space="preserve">EDC L/S </v>
      </c>
      <c r="C49" s="5" t="b">
        <f t="shared" si="0"/>
        <v>0</v>
      </c>
      <c r="D49" s="6" t="e">
        <f>'[1]RAW 1'!F51</f>
        <v>#REF!</v>
      </c>
      <c r="E49" s="6">
        <f>'RAW MONTHLY'!O51</f>
        <v>0</v>
      </c>
      <c r="F49" s="6" t="e">
        <f t="shared" si="1"/>
        <v>#REF!</v>
      </c>
      <c r="G49" s="7">
        <f>'RAW MONTHLY'!H51</f>
        <v>0.83611111111111114</v>
      </c>
      <c r="H49" s="8">
        <f>'RAW MONTHLY'!I51</f>
        <v>0.99930555555555556</v>
      </c>
      <c r="I49" s="16">
        <f t="shared" si="2"/>
        <v>3.9166666666666665</v>
      </c>
      <c r="J49" s="30"/>
      <c r="M49" s="21" t="s">
        <v>405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405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405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OLUYOLE 33KV</v>
      </c>
      <c r="B50" s="5" t="str">
        <f>'RAW MONTHLY'!E52</f>
        <v>EDC F/O</v>
      </c>
      <c r="C50" s="5" t="str">
        <f t="shared" si="0"/>
        <v>EDC</v>
      </c>
      <c r="D50" s="6" t="e">
        <f>'[1]RAW 1'!F52</f>
        <v>#REF!</v>
      </c>
      <c r="E50" s="6" t="str">
        <f>'RAW MONTHLY'!O52</f>
        <v>TRIPPED,TRIED AND STAYED</v>
      </c>
      <c r="F50" s="6" t="e">
        <f t="shared" si="1"/>
        <v>#REF!</v>
      </c>
      <c r="G50" s="7">
        <f>'RAW MONTHLY'!H52</f>
        <v>0.29166666666666669</v>
      </c>
      <c r="H50" s="8">
        <f>'RAW MONTHLY'!I52</f>
        <v>0.29652777777777778</v>
      </c>
      <c r="I50" s="16">
        <f t="shared" si="2"/>
        <v>0.11666666666666667</v>
      </c>
      <c r="J50" s="6"/>
      <c r="M50" s="21" t="s">
        <v>406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406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406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INTERCHANGE 33KV</v>
      </c>
      <c r="B51" s="5" t="str">
        <f>'RAW MONTHLY'!E53</f>
        <v>TCN P/O</v>
      </c>
      <c r="C51" s="5" t="str">
        <f t="shared" si="0"/>
        <v>P/O</v>
      </c>
      <c r="D51" s="6" t="e">
        <f>'[1]RAW 1'!F53</f>
        <v>#REF!</v>
      </c>
      <c r="E51" s="6" t="str">
        <f>'RAW MONTHLY'!O53</f>
        <v>TO ALLOW AYEDE MEN DO MAINTENANCE WORK ON T2B 150MVA WHICH LATER WAS SUSPENDED</v>
      </c>
      <c r="F51" s="6" t="e">
        <f t="shared" si="1"/>
        <v>#REF!</v>
      </c>
      <c r="G51" s="7">
        <f>'RAW MONTHLY'!H53</f>
        <v>0.40833333333333338</v>
      </c>
      <c r="H51" s="8">
        <f>'RAW MONTHLY'!I53</f>
        <v>0.43194444444444446</v>
      </c>
      <c r="I51" s="16">
        <f t="shared" si="2"/>
        <v>0.56666666666666665</v>
      </c>
      <c r="J51" s="30"/>
      <c r="M51" s="21" t="s">
        <v>407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407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407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LIBERTY 33KV</v>
      </c>
      <c r="B52" s="5" t="str">
        <f>'RAW MONTHLY'!E54</f>
        <v>TCN P/O</v>
      </c>
      <c r="C52" s="5" t="str">
        <f t="shared" si="0"/>
        <v>P/O</v>
      </c>
      <c r="D52" s="6" t="e">
        <f>'[1]RAW 1'!F54</f>
        <v>#REF!</v>
      </c>
      <c r="E52" s="6" t="str">
        <f>'RAW MONTHLY'!O54</f>
        <v>TO ALLOW AYEDE MEN DO MAINTENANCE WORK ON T2B 150MVA WHICH LATER WAS SUSPENDED</v>
      </c>
      <c r="F52" s="6" t="e">
        <f t="shared" si="1"/>
        <v>#REF!</v>
      </c>
      <c r="G52" s="7">
        <f>'RAW MONTHLY'!H54</f>
        <v>0.40833333333333338</v>
      </c>
      <c r="H52" s="8">
        <f>'RAW MONTHLY'!I54</f>
        <v>0.43263888888888885</v>
      </c>
      <c r="I52" s="16">
        <f t="shared" si="2"/>
        <v>0.58333333333333337</v>
      </c>
      <c r="J52" s="27"/>
      <c r="M52" s="31" t="s">
        <v>408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408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408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OLUYOLE 33KV</v>
      </c>
      <c r="B53" s="5" t="str">
        <f>'RAW MONTHLY'!E55</f>
        <v>EDC F/O</v>
      </c>
      <c r="C53" s="5" t="str">
        <f t="shared" si="0"/>
        <v>EDC</v>
      </c>
      <c r="D53" s="6" t="e">
        <f>'[1]RAW 1'!F55</f>
        <v>#REF!</v>
      </c>
      <c r="E53" s="6" t="str">
        <f>'RAW MONTHLY'!O55</f>
        <v>TRIPPED,TRIED AND STAYED</v>
      </c>
      <c r="F53" s="6" t="e">
        <f t="shared" si="1"/>
        <v>#REF!</v>
      </c>
      <c r="G53" s="7">
        <f>'RAW MONTHLY'!H55</f>
        <v>0.43541666666666662</v>
      </c>
      <c r="H53" s="8">
        <f>'RAW MONTHLY'!I55</f>
        <v>0.44166666666666665</v>
      </c>
      <c r="I53" s="16">
        <f t="shared" si="2"/>
        <v>0.15</v>
      </c>
      <c r="J53" s="38"/>
      <c r="M53" s="31" t="s">
        <v>409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409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409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EXPRESS 33KV</v>
      </c>
      <c r="B54" s="5" t="str">
        <f>'RAW MONTHLY'!E56</f>
        <v>EDC F/O</v>
      </c>
      <c r="C54" s="5" t="str">
        <f t="shared" si="0"/>
        <v>EDC</v>
      </c>
      <c r="D54" s="6" t="e">
        <f>'[1]RAW 1'!F56</f>
        <v>#REF!</v>
      </c>
      <c r="E54" s="6" t="str">
        <f>'RAW MONTHLY'!O56</f>
        <v>TRIPPED,TRIED AND STAYED</v>
      </c>
      <c r="F54" s="6" t="e">
        <f t="shared" si="1"/>
        <v>#REF!</v>
      </c>
      <c r="G54" s="7">
        <f>'RAW MONTHLY'!H56</f>
        <v>0.4993055555555555</v>
      </c>
      <c r="H54" s="8">
        <f>'RAW MONTHLY'!I56</f>
        <v>0.50972222222222219</v>
      </c>
      <c r="I54" s="16">
        <f t="shared" si="2"/>
        <v>0.25</v>
      </c>
      <c r="J54" s="29"/>
    </row>
    <row r="55" spans="1:23" ht="30" customHeight="1">
      <c r="A55" t="str">
        <f>'RAW MONTHLY'!C57</f>
        <v>EXPRESS 33KV</v>
      </c>
      <c r="B55" s="5" t="str">
        <f>'RAW MONTHLY'!E57</f>
        <v>EDC F/O</v>
      </c>
      <c r="C55" s="5" t="str">
        <f t="shared" si="0"/>
        <v>EDC</v>
      </c>
      <c r="D55" s="6" t="e">
        <f>'[1]RAW 1'!F57</f>
        <v>#REF!</v>
      </c>
      <c r="E55" s="6" t="str">
        <f>'RAW MONTHLY'!O57</f>
        <v>RФ CUT JUMPER AMENDED @ OBMS,OLUYOLE</v>
      </c>
      <c r="F55" s="6" t="e">
        <f t="shared" si="1"/>
        <v>#REF!</v>
      </c>
      <c r="G55" s="7">
        <f>'RAW MONTHLY'!H57</f>
        <v>0.52361111111111114</v>
      </c>
      <c r="H55" s="8">
        <f>'RAW MONTHLY'!I57</f>
        <v>0.67847222222222225</v>
      </c>
      <c r="I55" s="16">
        <f t="shared" si="2"/>
        <v>3.7166666666666668</v>
      </c>
      <c r="J55" s="39"/>
      <c r="M55" s="530" t="s">
        <v>20</v>
      </c>
      <c r="N55" s="530"/>
      <c r="O55" s="530"/>
      <c r="Q55" s="530" t="s">
        <v>80</v>
      </c>
      <c r="R55" s="530"/>
      <c r="S55" s="530"/>
      <c r="U55" s="530" t="s">
        <v>295</v>
      </c>
      <c r="V55" s="530"/>
      <c r="W55" s="530"/>
    </row>
    <row r="56" spans="1:23" ht="42" customHeight="1">
      <c r="A56" t="str">
        <f>'RAW MONTHLY'!C58</f>
        <v>OLUYOLE 33KV</v>
      </c>
      <c r="B56" s="5" t="str">
        <f>'RAW MONTHLY'!E58</f>
        <v>EDC P/O</v>
      </c>
      <c r="C56" s="5" t="str">
        <f t="shared" si="0"/>
        <v>EDC</v>
      </c>
      <c r="D56" s="6" t="e">
        <f>'[1]RAW 1'!F58</f>
        <v>#REF!</v>
      </c>
      <c r="E56" s="6" t="str">
        <f>'RAW MONTHLY'!O58</f>
        <v>TAKEN AS AN ADDITIONAL APPARATUS FOR SAFETY TO CLEAR CUT JUMPER ON EXPRESS 33KV FDR</v>
      </c>
      <c r="F56" s="6" t="e">
        <f t="shared" si="1"/>
        <v>#REF!</v>
      </c>
      <c r="G56" s="7">
        <f>'RAW MONTHLY'!H58</f>
        <v>0.62986111111111109</v>
      </c>
      <c r="H56" s="8">
        <f>'RAW MONTHLY'!I58</f>
        <v>0.6791666666666667</v>
      </c>
      <c r="I56" s="16">
        <f t="shared" si="2"/>
        <v>1.1833333333333333</v>
      </c>
      <c r="J56" s="39"/>
      <c r="M56" s="10" t="s">
        <v>384</v>
      </c>
      <c r="N56" s="11" t="s">
        <v>270</v>
      </c>
      <c r="O56" s="12" t="s">
        <v>385</v>
      </c>
      <c r="Q56" s="10" t="s">
        <v>384</v>
      </c>
      <c r="R56" s="11" t="s">
        <v>270</v>
      </c>
      <c r="S56" s="12" t="s">
        <v>385</v>
      </c>
      <c r="U56" s="10" t="s">
        <v>384</v>
      </c>
      <c r="V56" s="11" t="s">
        <v>270</v>
      </c>
      <c r="W56" s="12" t="s">
        <v>385</v>
      </c>
    </row>
    <row r="57" spans="1:23" ht="30" customHeight="1">
      <c r="A57" t="str">
        <f>'RAW MONTHLY'!C59</f>
        <v>ROM 33KV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>
        <f>'RAW MONTHLY'!O59</f>
        <v>0</v>
      </c>
      <c r="F57" s="6" t="e">
        <f t="shared" si="1"/>
        <v>#REF!</v>
      </c>
      <c r="G57" s="7">
        <f>'RAW MONTHLY'!H59</f>
        <v>0.40833333333333338</v>
      </c>
      <c r="H57" s="8">
        <f>'RAW MONTHLY'!I59</f>
        <v>0.43333333333333335</v>
      </c>
      <c r="I57" s="16">
        <f t="shared" si="2"/>
        <v>0.6</v>
      </c>
      <c r="J57" s="30"/>
      <c r="M57" s="13" t="s">
        <v>386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387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387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T2A @ JERICHO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>
        <f>'RAW MONTHLY'!O60</f>
        <v>0</v>
      </c>
      <c r="F58" s="6" t="e">
        <f t="shared" si="1"/>
        <v>#REF!</v>
      </c>
      <c r="G58" s="7">
        <f>'RAW MONTHLY'!H60</f>
        <v>0</v>
      </c>
      <c r="H58" s="8">
        <f>'RAW MONTHLY'!I60</f>
        <v>0.99930555555555556</v>
      </c>
      <c r="I58" s="16">
        <f t="shared" si="2"/>
        <v>23.983333333333334</v>
      </c>
      <c r="J58" s="30"/>
      <c r="M58" s="13" t="s">
        <v>388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388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388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APETE 33KV</v>
      </c>
      <c r="B59" s="5" t="str">
        <f>'RAW MONTHLY'!E61</f>
        <v xml:space="preserve">EDC L/S </v>
      </c>
      <c r="C59" s="5" t="b">
        <f t="shared" si="0"/>
        <v>0</v>
      </c>
      <c r="D59" s="6" t="e">
        <f>'[1]RAW 1'!F61</f>
        <v>#REF!</v>
      </c>
      <c r="E59" s="6">
        <f>'RAW MONTHLY'!O61</f>
        <v>0</v>
      </c>
      <c r="F59" s="6" t="e">
        <f t="shared" si="1"/>
        <v>#REF!</v>
      </c>
      <c r="G59" s="7">
        <f>'RAW MONTHLY'!H61</f>
        <v>0</v>
      </c>
      <c r="H59" s="8">
        <f>'RAW MONTHLY'!I61</f>
        <v>0.23541666666666669</v>
      </c>
      <c r="I59" s="16">
        <f t="shared" si="2"/>
        <v>5.65</v>
      </c>
      <c r="J59" s="30"/>
      <c r="M59" s="21" t="s">
        <v>389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389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389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APETE 33KV</v>
      </c>
      <c r="B60" s="5" t="str">
        <f>'RAW MONTHLY'!E62</f>
        <v xml:space="preserve">EDC L/S </v>
      </c>
      <c r="C60" s="5" t="b">
        <f t="shared" si="0"/>
        <v>0</v>
      </c>
      <c r="D60" s="6" t="e">
        <f>'[1]RAW 1'!F62</f>
        <v>#REF!</v>
      </c>
      <c r="E60" s="6" t="str">
        <f>'RAW MONTHLY'!O62</f>
        <v>TO CLOSE ISOLATED PORTION.</v>
      </c>
      <c r="F60" s="6" t="e">
        <f t="shared" si="1"/>
        <v>#REF!</v>
      </c>
      <c r="G60" s="7">
        <f>'RAW MONTHLY'!H62</f>
        <v>0.39930555555555558</v>
      </c>
      <c r="H60" s="8">
        <f>'RAW MONTHLY'!I62</f>
        <v>0.54999999999999993</v>
      </c>
      <c r="I60" s="16">
        <f t="shared" si="2"/>
        <v>3.6166666666666667</v>
      </c>
      <c r="J60" s="37"/>
      <c r="M60" s="21" t="s">
        <v>390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390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390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ELEYELE 33KV</v>
      </c>
      <c r="B61" s="5" t="str">
        <f>'RAW MONTHLY'!E63</f>
        <v>TCN P/O</v>
      </c>
      <c r="C61" s="5" t="str">
        <f t="shared" si="0"/>
        <v>P/O</v>
      </c>
      <c r="D61" s="6" t="e">
        <f>'[1]RAW 1'!F63</f>
        <v>#REF!</v>
      </c>
      <c r="E61" s="6" t="str">
        <f>'RAW MONTHLY'!O63</f>
        <v>TO CARRY OUT ANNUAL MAINTENANCE ON 150MVA</v>
      </c>
      <c r="F61" s="6" t="e">
        <f t="shared" si="1"/>
        <v>#REF!</v>
      </c>
      <c r="G61" s="7">
        <f>'RAW MONTHLY'!H63</f>
        <v>0.40833333333333338</v>
      </c>
      <c r="H61" s="8">
        <f>'RAW MONTHLY'!I63</f>
        <v>0.42499999999999999</v>
      </c>
      <c r="I61" s="16">
        <f t="shared" si="2"/>
        <v>0.4</v>
      </c>
      <c r="J61" s="30"/>
      <c r="M61" s="21" t="s">
        <v>391</v>
      </c>
      <c r="N61" s="22">
        <f>COUNTIFS($A$4:$A$5009,"*INT*",$C$4:$C$5009,"*E*",$E$4:$E$5009,"*CABLE*")</f>
        <v>0</v>
      </c>
      <c r="O61" s="23">
        <f>SUMIFS($I$4:$I$5009,$A$4:$A$5009,"*INT*",$C$4:$C$5009,"*E*",$F$4:$F$5009,"*PUN*")</f>
        <v>0</v>
      </c>
      <c r="Q61" s="21" t="s">
        <v>391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391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IYAGANKU 33KV</v>
      </c>
      <c r="B62" s="5" t="str">
        <f>'RAW MONTHLY'!E64</f>
        <v>TCN P/O</v>
      </c>
      <c r="C62" s="5" t="str">
        <f t="shared" si="0"/>
        <v>P/O</v>
      </c>
      <c r="D62" s="6" t="e">
        <f>'[1]RAW 1'!F64</f>
        <v>#REF!</v>
      </c>
      <c r="E62" s="6" t="str">
        <f>'RAW MONTHLY'!O64</f>
        <v>TO CARRY OUT ANNUAL MAINTENANCE ON 150MVA</v>
      </c>
      <c r="F62" s="6" t="e">
        <f t="shared" si="1"/>
        <v>#REF!</v>
      </c>
      <c r="G62" s="7">
        <f>'RAW MONTHLY'!H64</f>
        <v>0.40833333333333338</v>
      </c>
      <c r="H62" s="8">
        <f>'RAW MONTHLY'!I64</f>
        <v>0.43055555555555558</v>
      </c>
      <c r="I62" s="16">
        <f t="shared" si="2"/>
        <v>0.53333333333333333</v>
      </c>
      <c r="J62" s="37"/>
      <c r="M62" s="21" t="s">
        <v>392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392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392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T-2B 15MVA @ JERICHO</v>
      </c>
      <c r="B63" s="5" t="str">
        <f>'RAW MONTHLY'!E65</f>
        <v>EDC P/O</v>
      </c>
      <c r="C63" s="5" t="str">
        <f t="shared" si="0"/>
        <v>EDC</v>
      </c>
      <c r="D63" s="6" t="e">
        <f>'[1]RAW 1'!F65</f>
        <v>#REF!</v>
      </c>
      <c r="E63" s="6">
        <f>'RAW MONTHLY'!O65</f>
        <v>0</v>
      </c>
      <c r="F63" s="6" t="e">
        <f t="shared" si="1"/>
        <v>#REF!</v>
      </c>
      <c r="G63" s="7">
        <f>'RAW MONTHLY'!H65</f>
        <v>0.40069444444444446</v>
      </c>
      <c r="H63" s="8">
        <f>'RAW MONTHLY'!I65</f>
        <v>0.56458333333333333</v>
      </c>
      <c r="I63" s="16">
        <f t="shared" si="2"/>
        <v>3.9333333333333336</v>
      </c>
      <c r="J63" s="30"/>
      <c r="M63" s="21" t="s">
        <v>392</v>
      </c>
      <c r="N63" s="22">
        <f>COUNTIFS($A$4:$A$5009,"*INT*",$C$4:$C$5009,"*E*",$E$4:$E$5009,"*JUMPER*")</f>
        <v>0</v>
      </c>
      <c r="O63" s="23">
        <f>SUMIFS($I$4:$I$5009,$A$4:$A$5009,"*INT*",$C$4:$C$5009,"*E*",$F$4:$F$5009,"*JUMPER*")</f>
        <v>0</v>
      </c>
      <c r="Q63" s="21" t="s">
        <v>392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392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MINISTER 33KV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0.48055555555555557</v>
      </c>
      <c r="H64" s="8">
        <f>'RAW MONTHLY'!I66</f>
        <v>0.63888888888888895</v>
      </c>
      <c r="I64" s="16">
        <f t="shared" si="2"/>
        <v>3.8</v>
      </c>
      <c r="J64" s="30"/>
      <c r="M64" s="21" t="s">
        <v>393</v>
      </c>
      <c r="N64" s="22">
        <f>COUNTIFS($A$4:$A$5009,"*INT*",$C$4:$C$5009,"*F*",$E$4:$E$5009,"*ISOLA*")</f>
        <v>0</v>
      </c>
      <c r="O64" s="23">
        <f>SUMIFS($I$4:$I$5009,$A$4:$A$5009,"*INT*",$C$4:$C$5009,"*F*",$F$4:$F$5009,"*ISOLA*")</f>
        <v>0</v>
      </c>
      <c r="Q64" s="21" t="s">
        <v>393</v>
      </c>
      <c r="R64" s="22">
        <f>COUNTIFS($A$4:$A$5009,"*IYA*",$C$4:$C$5009,"*F*",$E$4:$E$5009,"*ISOLA*")</f>
        <v>0</v>
      </c>
      <c r="S64" s="23">
        <f>SUMIFS($I$4:$I$5009,$A$4:$A$5009,"*IYA*",$C$4:$C$5009,"*F*",$F$4:$F$5009,"*ISOLA*")</f>
        <v>0</v>
      </c>
      <c r="U64" s="21" t="s">
        <v>393</v>
      </c>
      <c r="V64" s="22">
        <f>COUNTIFS($A$4:$A$5009,"*2A*",$C$4:$C$5009,"*F*",$E$4:$E$5009,"*ISOLA*")</f>
        <v>0</v>
      </c>
      <c r="W64" s="23">
        <f>SUMIFS($I$4:$I$5009,$A$4:$A$5009,"*2A*",$C$4:$C$5009,"*F*",$F$4:$F$5009,"*ISOLA*")</f>
        <v>0</v>
      </c>
    </row>
    <row r="65" spans="1:23" ht="30" customHeight="1">
      <c r="A65" t="str">
        <f>'RAW MONTHLY'!C67</f>
        <v>APETE 33KV</v>
      </c>
      <c r="B65" s="5" t="str">
        <f>'RAW MONTHLY'!E67</f>
        <v xml:space="preserve">EDC L/S </v>
      </c>
      <c r="C65" s="5" t="b">
        <f t="shared" si="0"/>
        <v>0</v>
      </c>
      <c r="D65" s="6" t="e">
        <f>'[1]RAW 1'!F67</f>
        <v>#REF!</v>
      </c>
      <c r="E65" s="6">
        <f>'RAW MONTHLY'!O67</f>
        <v>0</v>
      </c>
      <c r="F65" s="6" t="e">
        <f t="shared" si="1"/>
        <v>#REF!</v>
      </c>
      <c r="G65" s="7">
        <f>'RAW MONTHLY'!H67</f>
        <v>0.71111111111111114</v>
      </c>
      <c r="H65" s="8">
        <f>'RAW MONTHLY'!I67</f>
        <v>0.99930555555555556</v>
      </c>
      <c r="I65" s="16">
        <f t="shared" si="2"/>
        <v>6.916666666666667</v>
      </c>
      <c r="J65" s="20"/>
      <c r="M65" s="21" t="s">
        <v>394</v>
      </c>
      <c r="N65" s="22">
        <f>COUNTIFS($A$4:$A$5009,"*INT*",$C$4:$C$5009,"*E*",$E$4:$E$5009,"*ISOLA*")</f>
        <v>0</v>
      </c>
      <c r="O65" s="23">
        <f>SUMIFS($I$4:$I$5009,$A$4:$A$5009,"*INT*",$C$4:$C$5009,"*E*",$F$4:$F$5009,"*ISOLA*")</f>
        <v>0</v>
      </c>
      <c r="Q65" s="21" t="s">
        <v>394</v>
      </c>
      <c r="R65" s="22">
        <f>COUNTIFS($A$4:$A$5009,"*IYA*",$C$4:$C$5009,"*E*",$E$4:$E$5009,"*ISOLA*")</f>
        <v>0</v>
      </c>
      <c r="S65" s="23">
        <f>SUMIFS($I$4:$I$5009,$A$4:$A$5009,"*IYA*",$C$4:$C$5009,"*E*",$F$4:$F$5009,"*ISOLA*")</f>
        <v>0</v>
      </c>
      <c r="U65" s="21" t="s">
        <v>394</v>
      </c>
      <c r="V65" s="22">
        <f>COUNTIFS($A$4:$A$5009,"*2A*",$C$4:$C$5009,"*E*",$E$4:$E$5009,"*ISOLA*")</f>
        <v>0</v>
      </c>
      <c r="W65" s="23">
        <f>SUMIFS($I$4:$I$5009,$A$4:$A$5009,"*2A*",$C$4:$C$5009,"*E*",$F$4:$F$5009,"*ISOLA*")</f>
        <v>0</v>
      </c>
    </row>
    <row r="66" spans="1:23" ht="30" customHeight="1">
      <c r="A66" t="str">
        <f>'RAW MONTHLY'!C68</f>
        <v>SAMONDA 33KV</v>
      </c>
      <c r="B66" s="5" t="str">
        <f>'RAW MONTHLY'!E68</f>
        <v>EDC F/O</v>
      </c>
      <c r="C66" s="5" t="str">
        <f t="shared" si="0"/>
        <v>EDC</v>
      </c>
      <c r="D66" s="6" t="e">
        <f>'[1]RAW 1'!F68</f>
        <v>#REF!</v>
      </c>
      <c r="E66" s="6">
        <f>'RAW MONTHLY'!O68</f>
        <v>0</v>
      </c>
      <c r="F66" s="6" t="e">
        <f t="shared" si="1"/>
        <v>#REF!</v>
      </c>
      <c r="G66" s="7">
        <f>'RAW MONTHLY'!H68</f>
        <v>0.74652777777777779</v>
      </c>
      <c r="H66" s="8">
        <f>'RAW MONTHLY'!I68</f>
        <v>0.75347222222222221</v>
      </c>
      <c r="I66" s="16">
        <f t="shared" si="2"/>
        <v>0.16666666666666666</v>
      </c>
      <c r="J66" s="38"/>
      <c r="M66" s="21" t="s">
        <v>395</v>
      </c>
      <c r="N66" s="22">
        <f>COUNTIFS($A$4:$A$5009,"*INT*",$C$4:$C$5009,"*E*",$E$4:$E$5009,"*CONDUCTOR*")</f>
        <v>0</v>
      </c>
      <c r="O66" s="23">
        <f>SUMIFS($I$4:$I$5009,$A$4:$A$5009,"*INT*",$C$4:$C$5009,"*E*",$F$4:$F$5009,"*ALUMI*")</f>
        <v>0</v>
      </c>
      <c r="Q66" s="21" t="s">
        <v>395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395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ERUWA LANLATE 33KV FDR</v>
      </c>
      <c r="B67" s="5" t="str">
        <f>'RAW MONTHLY'!E69</f>
        <v>EDC/F/O</v>
      </c>
      <c r="C67" s="5" t="str">
        <f t="shared" si="0"/>
        <v>EDC</v>
      </c>
      <c r="D67" s="6" t="e">
        <f>'[1]RAW 1'!F69</f>
        <v>#REF!</v>
      </c>
      <c r="E67" s="6" t="str">
        <f>'RAW MONTHLY'!O69</f>
        <v>SUPPLY RESTORED UPTO ERUWA SWITCH YARD</v>
      </c>
      <c r="F67" s="6" t="e">
        <f t="shared" si="1"/>
        <v>#REF!</v>
      </c>
      <c r="G67" s="7">
        <f>'RAW MONTHLY'!H69</f>
        <v>0</v>
      </c>
      <c r="H67" s="8">
        <f>'RAW MONTHLY'!I69</f>
        <v>0.6777777777777777</v>
      </c>
      <c r="I67" s="16">
        <f t="shared" si="2"/>
        <v>16.266666666666666</v>
      </c>
      <c r="J67" s="27"/>
      <c r="M67" s="21" t="s">
        <v>396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396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396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ERUWA TOWN 33KV FDR</v>
      </c>
      <c r="B68" s="5" t="str">
        <f>'RAW MONTHLY'!E70</f>
        <v>EDC/F/O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 t="str">
        <f>'RAW MONTHLY'!O70</f>
        <v>RESTORED OK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</v>
      </c>
      <c r="H68" s="8">
        <f>'RAW MONTHLY'!I70</f>
        <v>0.71736111111111101</v>
      </c>
      <c r="I68" s="16">
        <f t="shared" ref="I68:I131" si="5">HOUR(H68-G68)+MINUTE(H68-G68)/60</f>
        <v>17.216666666666665</v>
      </c>
      <c r="J68" s="40"/>
      <c r="M68" s="21" t="s">
        <v>397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397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397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OMI ADIO 33KV FDR</v>
      </c>
      <c r="B69" s="5" t="str">
        <f>'RAW MONTHLY'!E71</f>
        <v>EDC/F/O</v>
      </c>
      <c r="C69" s="5" t="str">
        <f t="shared" si="3"/>
        <v>EDC</v>
      </c>
      <c r="D69" s="6" t="e">
        <f>'[1]RAW 1'!F71</f>
        <v>#REF!</v>
      </c>
      <c r="E69" s="6" t="str">
        <f>'RAW MONTHLY'!O71</f>
        <v>RESTORED OK</v>
      </c>
      <c r="F69" s="6" t="e">
        <f t="shared" si="4"/>
        <v>#REF!</v>
      </c>
      <c r="G69" s="7">
        <f>'RAW MONTHLY'!H71</f>
        <v>0</v>
      </c>
      <c r="H69" s="8">
        <f>'RAW MONTHLY'!I71</f>
        <v>0.68611111111111101</v>
      </c>
      <c r="I69" s="16">
        <f t="shared" si="5"/>
        <v>16.466666666666665</v>
      </c>
      <c r="J69" s="20"/>
      <c r="M69" s="21" t="s">
        <v>398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398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398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APATA 33KV FDR</v>
      </c>
      <c r="B70" s="5" t="str">
        <f>'RAW MONTHLY'!E72</f>
        <v>TCN/P/O</v>
      </c>
      <c r="C70" s="5" t="str">
        <f t="shared" si="3"/>
        <v>P/O</v>
      </c>
      <c r="D70" s="6" t="e">
        <f>'[1]RAW 1'!F72</f>
        <v>#REF!</v>
      </c>
      <c r="E70" s="6" t="str">
        <f>'RAW MONTHLY'!O72</f>
        <v>TCN PLANNED OUTAGE</v>
      </c>
      <c r="F70" s="6" t="e">
        <f t="shared" si="4"/>
        <v>#REF!</v>
      </c>
      <c r="G70" s="7">
        <f>'RAW MONTHLY'!H72</f>
        <v>0.40972222222222227</v>
      </c>
      <c r="H70" s="8">
        <f>'RAW MONTHLY'!I72</f>
        <v>0.43194444444444446</v>
      </c>
      <c r="I70" s="16">
        <f t="shared" si="5"/>
        <v>0.53333333333333333</v>
      </c>
      <c r="J70" s="6"/>
      <c r="M70" s="21" t="s">
        <v>399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399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399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APATA 33KV FDR</v>
      </c>
      <c r="B71" s="5" t="str">
        <f>'RAW MONTHLY'!E73</f>
        <v>TCN/P/O</v>
      </c>
      <c r="C71" s="5" t="str">
        <f t="shared" si="3"/>
        <v>P/O</v>
      </c>
      <c r="D71" s="6" t="e">
        <f>'[1]RAW 1'!F73</f>
        <v>#REF!</v>
      </c>
      <c r="E71" s="6" t="str">
        <f>'RAW MONTHLY'!O73</f>
        <v>TCN PLANNED OUTAGE</v>
      </c>
      <c r="F71" s="6" t="e">
        <f t="shared" si="4"/>
        <v>#REF!</v>
      </c>
      <c r="G71" s="7">
        <f>'RAW MONTHLY'!H73</f>
        <v>0.62916666666666665</v>
      </c>
      <c r="H71" s="8">
        <f>'RAW MONTHLY'!I73</f>
        <v>0.6777777777777777</v>
      </c>
      <c r="I71" s="16">
        <f t="shared" si="5"/>
        <v>1.1666666666666667</v>
      </c>
      <c r="J71" s="20"/>
      <c r="M71" s="21" t="s">
        <v>400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400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400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ERUWA TOWN 33KV FDR</v>
      </c>
      <c r="B72" s="5" t="str">
        <f>'RAW MONTHLY'!E74</f>
        <v>TCN/L/S</v>
      </c>
      <c r="C72" s="5" t="str">
        <f t="shared" si="3"/>
        <v>L/S</v>
      </c>
      <c r="D72" s="6" t="e">
        <f>'[1]RAW 1'!F74</f>
        <v>#REF!</v>
      </c>
      <c r="E72" s="6" t="str">
        <f>'RAW MONTHLY'!O74</f>
        <v>TCN TRANSFOMER LIMITATION</v>
      </c>
      <c r="F72" s="6" t="e">
        <f t="shared" si="4"/>
        <v>#REF!</v>
      </c>
      <c r="G72" s="7">
        <f>'RAW MONTHLY'!H74</f>
        <v>0.78749999999999998</v>
      </c>
      <c r="H72" s="8">
        <f>'RAW MONTHLY'!I74</f>
        <v>0.82430555555555562</v>
      </c>
      <c r="I72" s="16">
        <f t="shared" si="5"/>
        <v>0.8833333333333333</v>
      </c>
      <c r="J72" s="6"/>
      <c r="M72" s="21" t="s">
        <v>401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401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401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OMI ADIO 33KV FDR</v>
      </c>
      <c r="B73" s="5" t="str">
        <f>'RAW MONTHLY'!E75</f>
        <v>EDC/O/C</v>
      </c>
      <c r="C73" s="5" t="str">
        <f t="shared" si="3"/>
        <v>EDC</v>
      </c>
      <c r="D73" s="6" t="e">
        <f>'[1]RAW 1'!F75</f>
        <v>#REF!</v>
      </c>
      <c r="E73" s="6" t="str">
        <f>'RAW MONTHLY'!O75</f>
        <v>EDC PENDING FAULT</v>
      </c>
      <c r="F73" s="6" t="e">
        <f t="shared" si="4"/>
        <v>#REF!</v>
      </c>
      <c r="G73" s="7">
        <f>'RAW MONTHLY'!H75</f>
        <v>0.79652777777777783</v>
      </c>
      <c r="H73" s="8">
        <f>'RAW MONTHLY'!I75</f>
        <v>0.99930555555555556</v>
      </c>
      <c r="I73" s="16">
        <f t="shared" si="5"/>
        <v>4.8666666666666671</v>
      </c>
      <c r="J73" s="30"/>
      <c r="M73" s="21" t="s">
        <v>402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402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402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ERUWA LANLATE 33KV FDR</v>
      </c>
      <c r="B74" s="5" t="str">
        <f>'RAW MONTHLY'!E76</f>
        <v>EDC/O/C</v>
      </c>
      <c r="C74" s="5" t="str">
        <f t="shared" si="3"/>
        <v>EDC</v>
      </c>
      <c r="D74" s="6" t="e">
        <f>'[1]RAW 1'!F76</f>
        <v>#REF!</v>
      </c>
      <c r="E74" s="6" t="str">
        <f>'RAW MONTHLY'!O76</f>
        <v>EDC TRANSCIENT FAULT</v>
      </c>
      <c r="F74" s="6" t="e">
        <f t="shared" si="4"/>
        <v>#REF!</v>
      </c>
      <c r="G74" s="7">
        <f>'RAW MONTHLY'!H76</f>
        <v>0.79652777777777783</v>
      </c>
      <c r="H74" s="8">
        <f>'RAW MONTHLY'!I76</f>
        <v>0.80347222222222225</v>
      </c>
      <c r="I74" s="16">
        <f t="shared" si="5"/>
        <v>0.16666666666666666</v>
      </c>
      <c r="J74" s="20"/>
      <c r="M74" s="21" t="s">
        <v>403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403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403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ERUWA LANLATE 33KV FDR</v>
      </c>
      <c r="B75" s="5" t="str">
        <f>'RAW MONTHLY'!E77</f>
        <v>EDC/E/F</v>
      </c>
      <c r="C75" s="5" t="str">
        <f t="shared" si="3"/>
        <v>EDC</v>
      </c>
      <c r="D75" s="6" t="e">
        <f>'[1]RAW 1'!F77</f>
        <v>#REF!</v>
      </c>
      <c r="E75" s="6" t="str">
        <f>'RAW MONTHLY'!O77</f>
        <v>EDC TRANSCIENT FAULT</v>
      </c>
      <c r="F75" s="6" t="e">
        <f t="shared" si="4"/>
        <v>#REF!</v>
      </c>
      <c r="G75" s="7">
        <f>'RAW MONTHLY'!H77</f>
        <v>0.95694444444444438</v>
      </c>
      <c r="H75" s="8">
        <f>'RAW MONTHLY'!I77</f>
        <v>0.96666666666666667</v>
      </c>
      <c r="I75" s="16">
        <f t="shared" si="5"/>
        <v>0.23333333333333334</v>
      </c>
      <c r="J75" s="17"/>
      <c r="M75" s="21" t="s">
        <v>404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404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404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ERUWA TOWN 33KV FDR</v>
      </c>
      <c r="B76" s="5" t="str">
        <f>'RAW MONTHLY'!E78</f>
        <v>EDC/F/O</v>
      </c>
      <c r="C76" s="5" t="str">
        <f t="shared" si="3"/>
        <v>EDC</v>
      </c>
      <c r="D76" s="6" t="e">
        <f>'[1]RAW 1'!F78</f>
        <v>#REF!</v>
      </c>
      <c r="E76" s="6" t="str">
        <f>'RAW MONTHLY'!O78</f>
        <v>EDC FORCED OUTAGE</v>
      </c>
      <c r="F76" s="6" t="e">
        <f t="shared" si="4"/>
        <v>#REF!</v>
      </c>
      <c r="G76" s="7">
        <f>'RAW MONTHLY'!H78</f>
        <v>0.95694444444444438</v>
      </c>
      <c r="H76" s="8">
        <f>'RAW MONTHLY'!I78</f>
        <v>0.96666666666666667</v>
      </c>
      <c r="I76" s="16">
        <f t="shared" si="5"/>
        <v>0.23333333333333334</v>
      </c>
      <c r="J76" s="20"/>
      <c r="M76" s="21" t="s">
        <v>405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405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405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ERUWA TOWN 33KV FDR</v>
      </c>
      <c r="B77" s="5" t="str">
        <f>'RAW MONTHLY'!E79</f>
        <v>TCN/L/S</v>
      </c>
      <c r="C77" s="5" t="str">
        <f t="shared" si="3"/>
        <v>L/S</v>
      </c>
      <c r="D77" s="6" t="e">
        <f>'[1]RAW 1'!F79</f>
        <v>#REF!</v>
      </c>
      <c r="E77" s="6" t="str">
        <f>'RAW MONTHLY'!O79</f>
        <v>TCN TRANSFOMER LIMITATION</v>
      </c>
      <c r="F77" s="6" t="e">
        <f t="shared" si="4"/>
        <v>#REF!</v>
      </c>
      <c r="G77" s="7">
        <f>'RAW MONTHLY'!H79</f>
        <v>0.96666666666666667</v>
      </c>
      <c r="H77" s="8">
        <f>'RAW MONTHLY'!I79</f>
        <v>0.99930555555555556</v>
      </c>
      <c r="I77" s="16">
        <f t="shared" si="5"/>
        <v>0.78333333333333333</v>
      </c>
      <c r="J77" s="41"/>
      <c r="M77" s="21" t="s">
        <v>406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406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406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LIBERTY 33KV</v>
      </c>
      <c r="B78" s="5" t="str">
        <f>'RAW MONTHLY'!E80</f>
        <v>EDC F/O</v>
      </c>
      <c r="C78" s="5" t="str">
        <f t="shared" si="3"/>
        <v>EDC</v>
      </c>
      <c r="D78" s="6" t="e">
        <f>'[1]RAW 1'!F80</f>
        <v>#REF!</v>
      </c>
      <c r="E78" s="6" t="str">
        <f>'RAW MONTHLY'!O80</f>
        <v>TRIPPED,TRIED AND STAYED</v>
      </c>
      <c r="F78" s="6" t="e">
        <f t="shared" si="4"/>
        <v>#REF!</v>
      </c>
      <c r="G78" s="7">
        <f>'RAW MONTHLY'!H80</f>
        <v>0.28472222222222221</v>
      </c>
      <c r="H78" s="8">
        <f>'RAW MONTHLY'!I80</f>
        <v>0.29097222222222224</v>
      </c>
      <c r="I78" s="16">
        <f t="shared" si="5"/>
        <v>0.15</v>
      </c>
      <c r="J78" s="41"/>
      <c r="M78" s="21" t="s">
        <v>407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407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407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OLUYOLE 33KV</v>
      </c>
      <c r="B79" s="5" t="str">
        <f>'RAW MONTHLY'!E81</f>
        <v>EDC F/O</v>
      </c>
      <c r="C79" s="5" t="str">
        <f t="shared" si="3"/>
        <v>EDC</v>
      </c>
      <c r="D79" s="6" t="e">
        <f>'[1]RAW 1'!F81</f>
        <v>#REF!</v>
      </c>
      <c r="E79" s="6" t="str">
        <f>'RAW MONTHLY'!O81</f>
        <v>TRACED WITH CUT JUMPER AMENDED &amp; ELIXZER 1MVA S/S OUT AT TOWN PLANNING AREA.</v>
      </c>
      <c r="F79" s="6" t="e">
        <f t="shared" si="4"/>
        <v>#REF!</v>
      </c>
      <c r="G79" s="7">
        <f>'RAW MONTHLY'!H81</f>
        <v>0.42291666666666666</v>
      </c>
      <c r="H79" s="8">
        <f>'RAW MONTHLY'!I81</f>
        <v>0.55208333333333337</v>
      </c>
      <c r="I79" s="16">
        <f t="shared" si="5"/>
        <v>3.1</v>
      </c>
      <c r="J79" s="6"/>
      <c r="M79" s="31" t="s">
        <v>408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408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408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EXPRESS 33KV</v>
      </c>
      <c r="B80" s="5" t="str">
        <f>'RAW MONTHLY'!E82</f>
        <v>EDC F/O</v>
      </c>
      <c r="C80" s="5" t="str">
        <f t="shared" si="3"/>
        <v>EDC</v>
      </c>
      <c r="D80" s="6" t="e">
        <f>'[1]RAW 1'!F82</f>
        <v>#REF!</v>
      </c>
      <c r="E80" s="6" t="str">
        <f>'RAW MONTHLY'!O82</f>
        <v>TRACED WITH NOTHING FOUND ON THE LINE.</v>
      </c>
      <c r="F80" s="6" t="e">
        <f t="shared" si="4"/>
        <v>#REF!</v>
      </c>
      <c r="G80" s="7">
        <f>'RAW MONTHLY'!H82</f>
        <v>0.42291666666666666</v>
      </c>
      <c r="H80" s="8">
        <f>'RAW MONTHLY'!I82</f>
        <v>0.6166666666666667</v>
      </c>
      <c r="I80" s="16">
        <f t="shared" si="5"/>
        <v>4.6500000000000004</v>
      </c>
      <c r="J80" s="20"/>
      <c r="M80" s="31" t="s">
        <v>409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409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409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LIBERTY 33KV</v>
      </c>
      <c r="B81" s="5" t="str">
        <f>'RAW MONTHLY'!E83</f>
        <v>EDC P/O</v>
      </c>
      <c r="C81" s="5" t="str">
        <f t="shared" si="3"/>
        <v>EDC</v>
      </c>
      <c r="D81" s="6" t="e">
        <f>'[1]RAW 1'!F83</f>
        <v>#REF!</v>
      </c>
      <c r="E81" s="6">
        <f>'RAW MONTHLY'!O83</f>
        <v>0</v>
      </c>
      <c r="F81" s="6" t="e">
        <f t="shared" si="4"/>
        <v>#REF!</v>
      </c>
      <c r="G81" s="7">
        <f>'RAW MONTHLY'!H83</f>
        <v>0.50069444444444444</v>
      </c>
      <c r="H81" s="8">
        <f>'RAW MONTHLY'!I83</f>
        <v>0.55277777777777781</v>
      </c>
      <c r="I81" s="16">
        <f t="shared" si="5"/>
        <v>1.25</v>
      </c>
      <c r="J81" s="20"/>
    </row>
    <row r="82" spans="1:23" ht="30" customHeight="1">
      <c r="A82" t="str">
        <f>'RAW MONTHLY'!C84</f>
        <v>INDUSTRIAL 33KV</v>
      </c>
      <c r="B82" s="5" t="str">
        <f>'RAW MONTHLY'!E84</f>
        <v>EDC F/O</v>
      </c>
      <c r="C82" s="5" t="str">
        <f t="shared" si="3"/>
        <v>EDC</v>
      </c>
      <c r="D82" s="6" t="e">
        <f>'[1]RAW 1'!F84</f>
        <v>#REF!</v>
      </c>
      <c r="E82" s="6">
        <f>'RAW MONTHLY'!O84</f>
        <v>0</v>
      </c>
      <c r="F82" s="6" t="e">
        <f t="shared" si="4"/>
        <v>#REF!</v>
      </c>
      <c r="G82" s="7">
        <f>'RAW MONTHLY'!H84</f>
        <v>0.73472222222222217</v>
      </c>
      <c r="H82" s="8">
        <f>'RAW MONTHLY'!I84</f>
        <v>0.74513888888888891</v>
      </c>
      <c r="I82" s="16">
        <f t="shared" si="5"/>
        <v>0.25</v>
      </c>
      <c r="J82" s="20"/>
      <c r="M82" s="530" t="s">
        <v>296</v>
      </c>
      <c r="N82" s="530"/>
      <c r="O82" s="530"/>
      <c r="Q82" s="530" t="s">
        <v>50</v>
      </c>
      <c r="R82" s="530"/>
      <c r="S82" s="530"/>
      <c r="U82" s="530" t="s">
        <v>48</v>
      </c>
      <c r="V82" s="530"/>
      <c r="W82" s="530"/>
    </row>
    <row r="83" spans="1:23" ht="42" customHeight="1">
      <c r="A83" t="str">
        <f>'RAW MONTHLY'!C85</f>
        <v>EXPRESS 33KV</v>
      </c>
      <c r="B83" s="5" t="str">
        <f>'RAW MONTHLY'!E85</f>
        <v>EDC F/O</v>
      </c>
      <c r="C83" s="5" t="str">
        <f t="shared" si="3"/>
        <v>EDC</v>
      </c>
      <c r="D83" s="6" t="e">
        <f>'[1]RAW 1'!F85</f>
        <v>#REF!</v>
      </c>
      <c r="E83" s="6">
        <f>'RAW MONTHLY'!O85</f>
        <v>0</v>
      </c>
      <c r="F83" s="6" t="e">
        <f t="shared" si="4"/>
        <v>#REF!</v>
      </c>
      <c r="G83" s="7">
        <f>'RAW MONTHLY'!H85</f>
        <v>0.83611111111111114</v>
      </c>
      <c r="H83" s="8">
        <f>'RAW MONTHLY'!I85</f>
        <v>0.84444444444444444</v>
      </c>
      <c r="I83" s="16">
        <f t="shared" si="5"/>
        <v>0.2</v>
      </c>
      <c r="J83" s="6"/>
      <c r="M83" s="10" t="s">
        <v>384</v>
      </c>
      <c r="N83" s="11" t="s">
        <v>270</v>
      </c>
      <c r="O83" s="12" t="s">
        <v>385</v>
      </c>
      <c r="Q83" s="10" t="s">
        <v>384</v>
      </c>
      <c r="R83" s="11" t="s">
        <v>270</v>
      </c>
      <c r="S83" s="12" t="s">
        <v>385</v>
      </c>
      <c r="U83" s="10" t="s">
        <v>384</v>
      </c>
      <c r="V83" s="11" t="s">
        <v>270</v>
      </c>
      <c r="W83" s="12" t="s">
        <v>385</v>
      </c>
    </row>
    <row r="84" spans="1:23" ht="30" customHeight="1">
      <c r="A84" t="str">
        <f>'RAW MONTHLY'!C86</f>
        <v>T2A @ JERICHO</v>
      </c>
      <c r="B84" s="5" t="str">
        <f>'RAW MONTHLY'!E86</f>
        <v>EDC F/O</v>
      </c>
      <c r="C84" s="5" t="str">
        <f t="shared" si="3"/>
        <v>EDC</v>
      </c>
      <c r="D84" s="6" t="e">
        <f>'[1]RAW 1'!F86</f>
        <v>#REF!</v>
      </c>
      <c r="E84" s="6" t="str">
        <f>'RAW MONTHLY'!O86</f>
        <v>ACCUMULATED STORAGE OF FAULT ON RELAY CLEARED</v>
      </c>
      <c r="F84" s="6" t="e">
        <f t="shared" si="4"/>
        <v>#REF!</v>
      </c>
      <c r="G84" s="7">
        <f>'RAW MONTHLY'!H86</f>
        <v>0</v>
      </c>
      <c r="H84" s="8">
        <f>'RAW MONTHLY'!I86</f>
        <v>0.51944444444444449</v>
      </c>
      <c r="I84" s="16">
        <f t="shared" si="5"/>
        <v>12.466666666666667</v>
      </c>
      <c r="J84" s="6"/>
      <c r="M84" s="13" t="s">
        <v>386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387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387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APETE 33KV</v>
      </c>
      <c r="B85" s="5" t="str">
        <f>'RAW MONTHLY'!E87</f>
        <v xml:space="preserve">EDC L/S </v>
      </c>
      <c r="C85" s="5" t="b">
        <f t="shared" si="3"/>
        <v>0</v>
      </c>
      <c r="D85" s="6" t="e">
        <f>'[1]RAW 1'!F87</f>
        <v>#REF!</v>
      </c>
      <c r="E85" s="6" t="str">
        <f>'RAW MONTHLY'!O87</f>
        <v>AJIBODE LEG ISOLATED ON FAULT SUSPECT</v>
      </c>
      <c r="F85" s="6" t="e">
        <f t="shared" si="4"/>
        <v>#REF!</v>
      </c>
      <c r="G85" s="7">
        <f>'RAW MONTHLY'!H87</f>
        <v>0</v>
      </c>
      <c r="H85" s="8">
        <f>'RAW MONTHLY'!I87</f>
        <v>0.72499999999999998</v>
      </c>
      <c r="I85" s="16">
        <f t="shared" si="5"/>
        <v>17.399999999999999</v>
      </c>
      <c r="J85" s="20"/>
      <c r="M85" s="13" t="s">
        <v>388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388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388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SAMONDA 33KV</v>
      </c>
      <c r="B86" s="5" t="str">
        <f>'RAW MONTHLY'!E88</f>
        <v>EDC F/O</v>
      </c>
      <c r="C86" s="5" t="str">
        <f t="shared" si="3"/>
        <v>EDC</v>
      </c>
      <c r="D86" s="6" t="e">
        <f>'[1]RAW 1'!F88</f>
        <v>#REF!</v>
      </c>
      <c r="E86" s="6">
        <f>'RAW MONTHLY'!O88</f>
        <v>0</v>
      </c>
      <c r="F86" s="6" t="e">
        <f t="shared" si="4"/>
        <v>#REF!</v>
      </c>
      <c r="G86" s="7">
        <f>'RAW MONTHLY'!H88</f>
        <v>0.23958333333333334</v>
      </c>
      <c r="H86" s="8">
        <f>'RAW MONTHLY'!I88</f>
        <v>0.25208333333333333</v>
      </c>
      <c r="I86" s="16">
        <f t="shared" si="5"/>
        <v>0.3</v>
      </c>
      <c r="J86" s="6"/>
      <c r="M86" s="21" t="s">
        <v>389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389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389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SAMONDA 33KV</v>
      </c>
      <c r="B87" s="5" t="str">
        <f>'RAW MONTHLY'!E89</f>
        <v>EDC F/O</v>
      </c>
      <c r="C87" s="5" t="str">
        <f t="shared" si="3"/>
        <v>EDC</v>
      </c>
      <c r="D87" s="6" t="e">
        <f>'[1]RAW 1'!F89</f>
        <v>#REF!</v>
      </c>
      <c r="E87" s="6" t="str">
        <f>'RAW MONTHLY'!O89</f>
        <v>TREE RESTING ON BLUE PHASE LINE CUT AT UI</v>
      </c>
      <c r="F87" s="6" t="e">
        <f t="shared" si="4"/>
        <v>#REF!</v>
      </c>
      <c r="G87" s="7">
        <f>'RAW MONTHLY'!H89</f>
        <v>0.28055555555555556</v>
      </c>
      <c r="H87" s="8">
        <f>'RAW MONTHLY'!I89</f>
        <v>0.6972222222222223</v>
      </c>
      <c r="I87" s="16">
        <f t="shared" si="5"/>
        <v>10</v>
      </c>
      <c r="J87" s="30"/>
      <c r="M87" s="21" t="s">
        <v>390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390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390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ERUWA TOWN 33KV FDR</v>
      </c>
      <c r="B88" s="5" t="str">
        <f>'RAW MONTHLY'!E90</f>
        <v>TCN/L/S</v>
      </c>
      <c r="C88" s="5" t="str">
        <f t="shared" si="3"/>
        <v>L/S</v>
      </c>
      <c r="D88" s="6" t="e">
        <f>'[1]RAW 1'!F90</f>
        <v>#REF!</v>
      </c>
      <c r="E88" s="6" t="str">
        <f>'RAW MONTHLY'!O90</f>
        <v>TCN FREQUENCY CONTROL</v>
      </c>
      <c r="F88" s="6" t="e">
        <f t="shared" si="4"/>
        <v>#REF!</v>
      </c>
      <c r="G88" s="7">
        <f>'RAW MONTHLY'!H90</f>
        <v>0</v>
      </c>
      <c r="H88" s="8">
        <f>'RAW MONTHLY'!I90</f>
        <v>0.33888888888888885</v>
      </c>
      <c r="I88" s="16">
        <f t="shared" si="5"/>
        <v>8.1333333333333329</v>
      </c>
      <c r="J88" s="6"/>
      <c r="M88" s="21" t="s">
        <v>391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391</v>
      </c>
      <c r="R88" s="22">
        <f>COUNTIFS($A$4:$A$5009,"*LIB*",$C$4:$C$5009,"*E*",$E$4:$E$5009,"*CABLE*")</f>
        <v>0</v>
      </c>
      <c r="S88" s="23">
        <f>SUMIFS($I$4:$I$5009,$A$4:$A$5009,"*LIB*",$C$4:$C$5009,"*E*",$F$4:$F$5009,"*PUN*")</f>
        <v>0</v>
      </c>
      <c r="U88" s="21" t="s">
        <v>391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OMI ADIO 33KV FDR</v>
      </c>
      <c r="B89" s="5" t="str">
        <f>'RAW MONTHLY'!E91</f>
        <v>EDC/E/F</v>
      </c>
      <c r="C89" s="5" t="str">
        <f t="shared" si="3"/>
        <v>EDC</v>
      </c>
      <c r="D89" s="6" t="e">
        <f>'[1]RAW 1'!F91</f>
        <v>#REF!</v>
      </c>
      <c r="E89" s="6" t="str">
        <f>'RAW MONTHLY'!O91</f>
        <v>SUPPLY RESTORED UP TO ABA-ARABA WHILE THE REST PART ISOLATED ON FAULT</v>
      </c>
      <c r="F89" s="6" t="e">
        <f t="shared" si="4"/>
        <v>#REF!</v>
      </c>
      <c r="G89" s="7">
        <f>'RAW MONTHLY'!H91</f>
        <v>3.472222222222222E-3</v>
      </c>
      <c r="H89" s="8">
        <f>'RAW MONTHLY'!I91</f>
        <v>0.65416666666666667</v>
      </c>
      <c r="I89" s="16">
        <f t="shared" si="5"/>
        <v>15.616666666666667</v>
      </c>
      <c r="J89" s="6"/>
      <c r="M89" s="21" t="s">
        <v>392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392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392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ERUWA LANLATE 33KV FDR</v>
      </c>
      <c r="B90" s="5" t="str">
        <f>'RAW MONTHLY'!E92</f>
        <v>EDC/E/F</v>
      </c>
      <c r="C90" s="5" t="str">
        <f t="shared" si="3"/>
        <v>EDC</v>
      </c>
      <c r="D90" s="6" t="e">
        <f>'[1]RAW 1'!F92</f>
        <v>#REF!</v>
      </c>
      <c r="E90" s="6" t="str">
        <f>'RAW MONTHLY'!O92</f>
        <v>EDC TRANSIENT FAULT</v>
      </c>
      <c r="F90" s="6" t="e">
        <f t="shared" si="4"/>
        <v>#REF!</v>
      </c>
      <c r="G90" s="7">
        <f>'RAW MONTHLY'!H92</f>
        <v>3.472222222222222E-3</v>
      </c>
      <c r="H90" s="8">
        <f>'RAW MONTHLY'!I92</f>
        <v>4.7222222222222221E-2</v>
      </c>
      <c r="I90" s="16">
        <f t="shared" si="5"/>
        <v>1.05</v>
      </c>
      <c r="J90" s="20"/>
      <c r="M90" s="21" t="s">
        <v>392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392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392</v>
      </c>
      <c r="V90" s="22">
        <f>COUNTIFS($A$4:$A$5009,"*OLU*",$C$4:$C$5009,"*E*",$E$4:$E$5009,"*JUMPER*")</f>
        <v>4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ERUWA LANLATE 33KV FDR</v>
      </c>
      <c r="B91" s="5" t="str">
        <f>'RAW MONTHLY'!E93</f>
        <v>EDC/E/F</v>
      </c>
      <c r="C91" s="5" t="str">
        <f t="shared" si="3"/>
        <v>EDC</v>
      </c>
      <c r="D91" s="6" t="e">
        <f>'[1]RAW 1'!F93</f>
        <v>#REF!</v>
      </c>
      <c r="E91" s="6" t="str">
        <f>'RAW MONTHLY'!O93</f>
        <v>EDC TRANSIENT FAULT</v>
      </c>
      <c r="F91" s="6" t="e">
        <f t="shared" si="4"/>
        <v>#REF!</v>
      </c>
      <c r="G91" s="7">
        <f>'RAW MONTHLY'!H93</f>
        <v>0.46180555555555558</v>
      </c>
      <c r="H91" s="8">
        <f>'RAW MONTHLY'!I93</f>
        <v>0.47291666666666665</v>
      </c>
      <c r="I91" s="16">
        <f t="shared" si="5"/>
        <v>0.26666666666666666</v>
      </c>
      <c r="J91" s="6"/>
      <c r="M91" s="21" t="s">
        <v>393</v>
      </c>
      <c r="N91" s="22">
        <f>COUNTIFS($A$4:$A$5009,"*2B*",$C$4:$C$5009,"*F*",$E$4:$E$5009,"*ISOLA*")</f>
        <v>0</v>
      </c>
      <c r="O91" s="23">
        <f>SUMIFS($I$4:$I$5009,$A$4:$A$5009,"*2B*",$C$4:$C$5009,"*F*",$F$4:$F$5009,"*ISOLA*")</f>
        <v>0</v>
      </c>
      <c r="Q91" s="21" t="s">
        <v>393</v>
      </c>
      <c r="R91" s="22">
        <f>COUNTIFS($A$4:$A$5009,"*LIB*",$C$4:$C$5009,"*F*",$E$4:$E$5009,"*ISOLA*")</f>
        <v>0</v>
      </c>
      <c r="S91" s="23">
        <f>SUMIFS($I$4:$I$5009,$A$4:$A$5009,"*LIB*",$C$4:$C$5009,"*F*",$F$4:$F$5009,"*ISOLA*")</f>
        <v>0</v>
      </c>
      <c r="U91" s="21" t="s">
        <v>393</v>
      </c>
      <c r="V91" s="22">
        <f>COUNTIFS($A$4:$A$5009,"*OLU*",$C$4:$C$5009,"*F*",$E$4:$E$5009,"*ISOLA*")</f>
        <v>0</v>
      </c>
      <c r="W91" s="23">
        <f>SUMIFS($I$4:$I$5009,$A$4:$A$5009,"*OLU*",$C$4:$C$5009,"*F*",$F$4:$F$5009,"*ISOLA*")</f>
        <v>0</v>
      </c>
    </row>
    <row r="92" spans="1:23" ht="30" customHeight="1">
      <c r="A92" t="str">
        <f>'RAW MONTHLY'!C94</f>
        <v>ERUWA TOWN 33KV FDR</v>
      </c>
      <c r="B92" s="5" t="str">
        <f>'RAW MONTHLY'!E94</f>
        <v>EDC/F/O</v>
      </c>
      <c r="C92" s="5" t="str">
        <f t="shared" si="3"/>
        <v>EDC</v>
      </c>
      <c r="D92" s="6" t="e">
        <f>'[1]RAW 1'!F94</f>
        <v>#REF!</v>
      </c>
      <c r="E92" s="6" t="str">
        <f>'RAW MONTHLY'!O94</f>
        <v>EDC FORCED OUTAGE</v>
      </c>
      <c r="F92" s="6" t="e">
        <f t="shared" si="4"/>
        <v>#REF!</v>
      </c>
      <c r="G92" s="7">
        <f>'RAW MONTHLY'!H94</f>
        <v>0.46180555555555558</v>
      </c>
      <c r="H92" s="8">
        <f>'RAW MONTHLY'!I94</f>
        <v>0.47916666666666669</v>
      </c>
      <c r="I92" s="16">
        <f t="shared" si="5"/>
        <v>0.41666666666666669</v>
      </c>
      <c r="J92" s="28"/>
      <c r="M92" s="21" t="s">
        <v>394</v>
      </c>
      <c r="N92" s="22">
        <f>COUNTIFS($A$4:$A$5009,"*2B*",$C$4:$C$5009,"*E*",$E$4:$E$5009,"*ISOLA*")</f>
        <v>0</v>
      </c>
      <c r="O92" s="23">
        <f>SUMIFS($I$4:$I$5009,$A$4:$A$5009,"*2B*",$C$4:$C$5009,"*E*",$F$4:$F$5009,"*ISOLA*")</f>
        <v>0</v>
      </c>
      <c r="Q92" s="21" t="s">
        <v>394</v>
      </c>
      <c r="R92" s="22">
        <f>COUNTIFS($A$4:$A$5009,"*LIB*",$C$4:$C$5009,"*E*",$E$4:$E$5009,"*ISOLA*")</f>
        <v>0</v>
      </c>
      <c r="S92" s="23">
        <f>SUMIFS($I$4:$I$5009,$A$4:$A$5009,"*LIB*",$C$4:$C$5009,"*E*",$F$4:$F$5009,"*ISOLA*")</f>
        <v>0</v>
      </c>
      <c r="U92" s="21" t="s">
        <v>394</v>
      </c>
      <c r="V92" s="22">
        <f>COUNTIFS($A$4:$A$5009,"*OLU*",$C$4:$C$5009,"*E*",$E$4:$E$5009,"*ISOLA*")</f>
        <v>0</v>
      </c>
      <c r="W92" s="23">
        <f>SUMIFS($I$4:$I$5009,$A$4:$A$5009,"*OLU*",$C$4:$C$5009,"*E*",$F$4:$F$5009,"*ISOLA*")</f>
        <v>0</v>
      </c>
    </row>
    <row r="93" spans="1:23" ht="30" customHeight="1">
      <c r="A93" t="str">
        <f>'RAW MONTHLY'!C95</f>
        <v>ERUWA LANLATE 33KV FDR</v>
      </c>
      <c r="B93" s="5" t="str">
        <f>'RAW MONTHLY'!E95</f>
        <v>TCN/F/O</v>
      </c>
      <c r="C93" s="5" t="str">
        <f t="shared" si="3"/>
        <v>F/O</v>
      </c>
      <c r="D93" s="6" t="e">
        <f>'[1]RAW 1'!F95</f>
        <v>#REF!</v>
      </c>
      <c r="E93" s="6" t="str">
        <f>'RAW MONTHLY'!O95</f>
        <v>TCN FORCED OUTAGE</v>
      </c>
      <c r="F93" s="6" t="e">
        <f t="shared" si="4"/>
        <v>#REF!</v>
      </c>
      <c r="G93" s="7">
        <f>'RAW MONTHLY'!H95</f>
        <v>0.50138888888888888</v>
      </c>
      <c r="H93" s="8">
        <f>'RAW MONTHLY'!I95</f>
        <v>0.51597222222222217</v>
      </c>
      <c r="I93" s="16">
        <f t="shared" si="5"/>
        <v>0.35</v>
      </c>
      <c r="J93" s="25"/>
      <c r="M93" s="21" t="s">
        <v>395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395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395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ERUWA TOWN 33KV FDR</v>
      </c>
      <c r="B94" s="5" t="str">
        <f>'RAW MONTHLY'!E96</f>
        <v>TCN/F/O</v>
      </c>
      <c r="C94" s="5" t="str">
        <f t="shared" si="3"/>
        <v>F/O</v>
      </c>
      <c r="D94" s="6" t="e">
        <f>'[1]RAW 1'!F96</f>
        <v>#REF!</v>
      </c>
      <c r="E94" s="6" t="str">
        <f>'RAW MONTHLY'!O96</f>
        <v>TCN FORCED OUTAGE</v>
      </c>
      <c r="F94" s="6" t="e">
        <f t="shared" si="4"/>
        <v>#REF!</v>
      </c>
      <c r="G94" s="7">
        <f>'RAW MONTHLY'!H96</f>
        <v>0.50138888888888888</v>
      </c>
      <c r="H94" s="8">
        <f>'RAW MONTHLY'!I96</f>
        <v>0.99930555555555556</v>
      </c>
      <c r="I94" s="16">
        <f t="shared" si="5"/>
        <v>11.95</v>
      </c>
      <c r="J94" s="39"/>
      <c r="M94" s="21" t="s">
        <v>396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396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396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APATA 33KV FDR</v>
      </c>
      <c r="B95" s="5" t="str">
        <f>'RAW MONTHLY'!E97</f>
        <v>TCN/F/O</v>
      </c>
      <c r="C95" s="5" t="str">
        <f t="shared" si="3"/>
        <v>F/O</v>
      </c>
      <c r="D95" s="6" t="e">
        <f>'[1]RAW 1'!F97</f>
        <v>#REF!</v>
      </c>
      <c r="E95" s="6" t="str">
        <f>'RAW MONTHLY'!O97</f>
        <v>TCN FORCED OUTAGE</v>
      </c>
      <c r="F95" s="6" t="e">
        <f t="shared" si="4"/>
        <v>#REF!</v>
      </c>
      <c r="G95" s="7">
        <f>'RAW MONTHLY'!H97</f>
        <v>0.50138888888888888</v>
      </c>
      <c r="H95" s="8">
        <f>'RAW MONTHLY'!I97</f>
        <v>0.52083333333333337</v>
      </c>
      <c r="I95" s="16">
        <f t="shared" si="5"/>
        <v>0.46666666666666667</v>
      </c>
      <c r="J95" s="39"/>
      <c r="M95" s="21" t="s">
        <v>397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397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397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ERUWA LANLATE 33KV FDR</v>
      </c>
      <c r="B96" s="5" t="str">
        <f>'RAW MONTHLY'!E98</f>
        <v>TCN/L/S</v>
      </c>
      <c r="C96" s="5" t="str">
        <f t="shared" si="3"/>
        <v>L/S</v>
      </c>
      <c r="D96" s="6" t="e">
        <f>'[1]RAW 1'!F98</f>
        <v>#REF!</v>
      </c>
      <c r="E96" s="6" t="str">
        <f>'RAW MONTHLY'!O98</f>
        <v>TCN FREQUENCY CONTROL</v>
      </c>
      <c r="F96" s="6" t="e">
        <f t="shared" si="4"/>
        <v>#REF!</v>
      </c>
      <c r="G96" s="7">
        <f>'RAW MONTHLY'!H98</f>
        <v>0.85625000000000007</v>
      </c>
      <c r="H96" s="8">
        <f>'RAW MONTHLY'!I98</f>
        <v>0.87291666666666667</v>
      </c>
      <c r="I96" s="16">
        <f t="shared" si="5"/>
        <v>0.4</v>
      </c>
      <c r="J96" s="37"/>
      <c r="M96" s="21" t="s">
        <v>398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398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398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OMI ADIO 33KV FDR</v>
      </c>
      <c r="B97" s="5" t="str">
        <f>'RAW MONTHLY'!E99</f>
        <v>TCN/F/O</v>
      </c>
      <c r="C97" s="5" t="str">
        <f t="shared" si="3"/>
        <v>F/O</v>
      </c>
      <c r="D97" s="6" t="e">
        <f>'[1]RAW 1'!F99</f>
        <v>#REF!</v>
      </c>
      <c r="E97" s="6" t="str">
        <f>'RAW MONTHLY'!O99</f>
        <v>TCN FORCED OUTAGE</v>
      </c>
      <c r="F97" s="6" t="e">
        <f t="shared" si="4"/>
        <v>#REF!</v>
      </c>
      <c r="G97" s="7">
        <f>'RAW MONTHLY'!H99</f>
        <v>0.85625000000000007</v>
      </c>
      <c r="H97" s="8">
        <f>'RAW MONTHLY'!I99</f>
        <v>0.92222222222222217</v>
      </c>
      <c r="I97" s="16">
        <f t="shared" si="5"/>
        <v>1.5833333333333335</v>
      </c>
      <c r="J97" s="30"/>
      <c r="M97" s="21" t="s">
        <v>399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399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399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INDUSTRIAL 33KV</v>
      </c>
      <c r="B98" s="5" t="str">
        <f>'RAW MONTHLY'!E100</f>
        <v>TCN F/O</v>
      </c>
      <c r="C98" s="5" t="str">
        <f t="shared" si="3"/>
        <v>F/O</v>
      </c>
      <c r="D98" s="6" t="e">
        <f>'[1]RAW 1'!F100</f>
        <v>#REF!</v>
      </c>
      <c r="E98" s="6" t="str">
        <f>'RAW MONTHLY'!O100</f>
        <v>TRIPPING ON AYEDE T2</v>
      </c>
      <c r="F98" s="6" t="e">
        <f t="shared" si="4"/>
        <v>#REF!</v>
      </c>
      <c r="G98" s="7">
        <f>'RAW MONTHLY'!H100</f>
        <v>0.49027777777777781</v>
      </c>
      <c r="H98" s="8">
        <f>'RAW MONTHLY'!I100</f>
        <v>0.53333333333333333</v>
      </c>
      <c r="I98" s="16">
        <f t="shared" si="5"/>
        <v>1.0333333333333334</v>
      </c>
      <c r="J98" s="30"/>
      <c r="M98" s="21" t="s">
        <v>400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400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400</v>
      </c>
      <c r="V98" s="22">
        <f>COUNTIFS($A$4:$A$5009,"*OLU*",$C$4:$C$5009,"*E*",$E$4:$E$5009,"*TREE*")</f>
        <v>0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INTERCHANGE 33KV</v>
      </c>
      <c r="B99" s="5" t="str">
        <f>'RAW MONTHLY'!E101</f>
        <v>TCN F/O</v>
      </c>
      <c r="C99" s="5" t="str">
        <f t="shared" si="3"/>
        <v>F/O</v>
      </c>
      <c r="D99" s="6" t="e">
        <f>'[1]RAW 1'!F101</f>
        <v>#REF!</v>
      </c>
      <c r="E99" s="6" t="str">
        <f>'RAW MONTHLY'!O101</f>
        <v>TRIPPING ON AYEDE T2</v>
      </c>
      <c r="F99" s="6" t="e">
        <f t="shared" si="4"/>
        <v>#REF!</v>
      </c>
      <c r="G99" s="7">
        <f>'RAW MONTHLY'!H101</f>
        <v>0.49027777777777781</v>
      </c>
      <c r="H99" s="8">
        <f>'RAW MONTHLY'!I101</f>
        <v>0.53333333333333333</v>
      </c>
      <c r="I99" s="16">
        <f t="shared" si="5"/>
        <v>1.0333333333333334</v>
      </c>
      <c r="J99" s="30"/>
      <c r="M99" s="21" t="s">
        <v>401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401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401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LIBERTY 33KV</v>
      </c>
      <c r="B100" s="5" t="str">
        <f>'RAW MONTHLY'!E102</f>
        <v>TCN F/O</v>
      </c>
      <c r="C100" s="5" t="str">
        <f t="shared" si="3"/>
        <v>F/O</v>
      </c>
      <c r="D100" s="6" t="e">
        <f>'[1]RAW 1'!F102</f>
        <v>#REF!</v>
      </c>
      <c r="E100" s="6" t="str">
        <f>'RAW MONTHLY'!O102</f>
        <v>TRIPPING ON AYEDE T2</v>
      </c>
      <c r="F100" s="6" t="e">
        <f t="shared" si="4"/>
        <v>#REF!</v>
      </c>
      <c r="G100" s="7">
        <f>'RAW MONTHLY'!H102</f>
        <v>0.49027777777777781</v>
      </c>
      <c r="H100" s="8">
        <f>'RAW MONTHLY'!I102</f>
        <v>0.53263888888888888</v>
      </c>
      <c r="I100" s="16">
        <f t="shared" si="5"/>
        <v>1.0166666666666666</v>
      </c>
      <c r="J100" s="30"/>
      <c r="M100" s="21" t="s">
        <v>402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402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402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INDUSTRIAL 33KV</v>
      </c>
      <c r="B101" s="5" t="str">
        <f>'RAW MONTHLY'!E103</f>
        <v>EDC F/O</v>
      </c>
      <c r="C101" s="5" t="str">
        <f t="shared" si="3"/>
        <v>EDC</v>
      </c>
      <c r="D101" s="6" t="e">
        <f>'[1]RAW 1'!F103</f>
        <v>#REF!</v>
      </c>
      <c r="E101" s="6" t="str">
        <f>'RAW MONTHLY'!O103</f>
        <v>TRIPPED,TRIED AND STAYED</v>
      </c>
      <c r="F101" s="6" t="e">
        <f t="shared" si="4"/>
        <v>#REF!</v>
      </c>
      <c r="G101" s="7">
        <f>'RAW MONTHLY'!H103</f>
        <v>0.65972222222222221</v>
      </c>
      <c r="H101" s="8">
        <f>'RAW MONTHLY'!I103</f>
        <v>0.6875</v>
      </c>
      <c r="I101" s="16">
        <f t="shared" si="5"/>
        <v>0.66666666666666663</v>
      </c>
      <c r="J101" s="30"/>
      <c r="M101" s="21" t="s">
        <v>403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403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403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INTERCHANGE 33KV</v>
      </c>
      <c r="B102" s="5" t="str">
        <f>'RAW MONTHLY'!E104</f>
        <v>EDC F/O</v>
      </c>
      <c r="C102" s="5" t="str">
        <f t="shared" si="3"/>
        <v>EDC</v>
      </c>
      <c r="D102" s="6" t="e">
        <f>'[1]RAW 1'!F104</f>
        <v>#REF!</v>
      </c>
      <c r="E102" s="6" t="str">
        <f>'RAW MONTHLY'!O104</f>
        <v>TRIPPED,TRIED AND STAYED</v>
      </c>
      <c r="F102" s="6" t="e">
        <f t="shared" si="4"/>
        <v>#REF!</v>
      </c>
      <c r="G102" s="7">
        <f>'RAW MONTHLY'!H104</f>
        <v>0.65972222222222221</v>
      </c>
      <c r="H102" s="8">
        <f>'RAW MONTHLY'!I104</f>
        <v>0.70416666666666661</v>
      </c>
      <c r="I102" s="16">
        <f t="shared" si="5"/>
        <v>1.0666666666666667</v>
      </c>
      <c r="J102" s="30"/>
      <c r="M102" s="21" t="s">
        <v>404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404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404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EXPRESS 33KV</v>
      </c>
      <c r="B103" s="5" t="str">
        <f>'RAW MONTHLY'!E105</f>
        <v>EDC F/O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TRIPPED,TRIED AND STAYED</v>
      </c>
      <c r="F103" s="6" t="e">
        <f t="shared" si="4"/>
        <v>#REF!</v>
      </c>
      <c r="G103" s="7">
        <f>'RAW MONTHLY'!H105</f>
        <v>0.67222222222222217</v>
      </c>
      <c r="H103" s="8">
        <f>'RAW MONTHLY'!I105</f>
        <v>0.69236111111111109</v>
      </c>
      <c r="I103" s="16">
        <f t="shared" si="5"/>
        <v>0.48333333333333334</v>
      </c>
      <c r="J103" s="30"/>
      <c r="M103" s="21" t="s">
        <v>405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405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405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INDUSTRIAL 33KV</v>
      </c>
      <c r="B104" s="5" t="str">
        <f>'RAW MONTHLY'!E106</f>
        <v>EDC F/O</v>
      </c>
      <c r="C104" s="5" t="str">
        <f t="shared" si="3"/>
        <v>EDC</v>
      </c>
      <c r="D104" s="6" t="e">
        <f>'[1]RAW 1'!F106</f>
        <v>#REF!</v>
      </c>
      <c r="E104" s="6" t="str">
        <f>'RAW MONTHLY'!O106</f>
        <v>TRIPPED,TRIED AND STAYED</v>
      </c>
      <c r="F104" s="6" t="e">
        <f t="shared" si="4"/>
        <v>#REF!</v>
      </c>
      <c r="G104" s="7">
        <f>'RAW MONTHLY'!H106</f>
        <v>0.73958333333333337</v>
      </c>
      <c r="H104" s="8">
        <f>'RAW MONTHLY'!I106</f>
        <v>0.75902777777777775</v>
      </c>
      <c r="I104" s="16">
        <f t="shared" si="5"/>
        <v>0.46666666666666667</v>
      </c>
      <c r="J104" s="37"/>
      <c r="M104" s="21" t="s">
        <v>406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406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406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LIBERTY 33KV</v>
      </c>
      <c r="B105" s="5" t="str">
        <f>'RAW MONTHLY'!E107</f>
        <v>TCN L/S</v>
      </c>
      <c r="C105" s="5" t="str">
        <f t="shared" si="3"/>
        <v>L/S</v>
      </c>
      <c r="D105" s="6" t="e">
        <f>'[1]RAW 1'!F107</f>
        <v>#REF!</v>
      </c>
      <c r="E105" s="6">
        <f>'RAW MONTHLY'!O107</f>
        <v>0</v>
      </c>
      <c r="F105" s="6" t="e">
        <f t="shared" si="4"/>
        <v>#REF!</v>
      </c>
      <c r="G105" s="7">
        <f>'RAW MONTHLY'!H107</f>
        <v>0.89374999999999993</v>
      </c>
      <c r="H105" s="8">
        <f>'RAW MONTHLY'!I107</f>
        <v>0.91875000000000007</v>
      </c>
      <c r="I105" s="16">
        <f t="shared" si="5"/>
        <v>0.6</v>
      </c>
      <c r="J105" s="30"/>
      <c r="M105" s="21" t="s">
        <v>407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407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407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ROM 33KV</v>
      </c>
      <c r="B106" s="5" t="str">
        <f>'RAW MONTHLY'!E108</f>
        <v>TCN F/O</v>
      </c>
      <c r="C106" s="5" t="str">
        <f t="shared" si="3"/>
        <v>F/O</v>
      </c>
      <c r="D106" s="6" t="e">
        <f>'[1]RAW 1'!F108</f>
        <v>#REF!</v>
      </c>
      <c r="E106" s="6" t="str">
        <f>'RAW MONTHLY'!O108</f>
        <v>TRIPPING ON AYEDE T2</v>
      </c>
      <c r="F106" s="6" t="e">
        <f t="shared" si="4"/>
        <v>#REF!</v>
      </c>
      <c r="G106" s="7">
        <f>'RAW MONTHLY'!H108</f>
        <v>0.49027777777777781</v>
      </c>
      <c r="H106" s="8">
        <f>'RAW MONTHLY'!I108</f>
        <v>0.53611111111111109</v>
      </c>
      <c r="I106" s="16">
        <f t="shared" si="5"/>
        <v>1.1000000000000001</v>
      </c>
      <c r="J106" s="37"/>
      <c r="M106" s="31" t="s">
        <v>408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408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408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ROM 33KV</v>
      </c>
      <c r="B107" s="5" t="str">
        <f>'RAW MONTHLY'!E109</f>
        <v>EDC F/O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>TRIPPED,TRIED AND STAYED</v>
      </c>
      <c r="F107" s="6" t="e">
        <f t="shared" si="4"/>
        <v>#REF!</v>
      </c>
      <c r="G107" s="7">
        <f>'RAW MONTHLY'!H109</f>
        <v>0.65972222222222221</v>
      </c>
      <c r="H107" s="8">
        <f>'RAW MONTHLY'!I109</f>
        <v>0.70694444444444438</v>
      </c>
      <c r="I107" s="16">
        <f t="shared" si="5"/>
        <v>1.1333333333333333</v>
      </c>
      <c r="J107" s="30"/>
      <c r="M107" s="31" t="s">
        <v>409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409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409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APETE 33KV</v>
      </c>
      <c r="B108" s="5" t="str">
        <f>'RAW MONTHLY'!E110</f>
        <v xml:space="preserve">EDC L/S </v>
      </c>
      <c r="C108" s="5" t="b">
        <f t="shared" si="3"/>
        <v>0</v>
      </c>
      <c r="D108" s="6" t="e">
        <f>'[1]RAW 1'!F110</f>
        <v>#REF!</v>
      </c>
      <c r="E108" s="6">
        <f>'RAW MONTHLY'!O110</f>
        <v>0</v>
      </c>
      <c r="F108" s="6" t="e">
        <f t="shared" si="4"/>
        <v>#REF!</v>
      </c>
      <c r="G108" s="7">
        <f>'RAW MONTHLY'!H110</f>
        <v>0.20694444444444446</v>
      </c>
      <c r="H108" s="8">
        <f>'RAW MONTHLY'!I110</f>
        <v>0.66875000000000007</v>
      </c>
      <c r="I108" s="16">
        <f t="shared" si="5"/>
        <v>11.083333333333334</v>
      </c>
      <c r="J108" s="37"/>
    </row>
    <row r="109" spans="1:23" ht="30" customHeight="1">
      <c r="A109" t="str">
        <f>'RAW MONTHLY'!C111</f>
        <v>SAMONDA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>
        <f>'RAW MONTHLY'!O111</f>
        <v>0</v>
      </c>
      <c r="F109" s="6" t="e">
        <f t="shared" si="4"/>
        <v>#REF!</v>
      </c>
      <c r="G109" s="7">
        <f>'RAW MONTHLY'!H111</f>
        <v>0.31527777777777777</v>
      </c>
      <c r="H109" s="8">
        <f>'RAW MONTHLY'!I111</f>
        <v>0.64722222222222225</v>
      </c>
      <c r="I109" s="16">
        <f t="shared" si="5"/>
        <v>7.9666666666666668</v>
      </c>
      <c r="J109" s="30"/>
      <c r="M109" s="530" t="s">
        <v>89</v>
      </c>
      <c r="N109" s="530"/>
      <c r="O109" s="530"/>
      <c r="Q109" s="530" t="s">
        <v>204</v>
      </c>
      <c r="R109" s="530"/>
      <c r="S109" s="530"/>
      <c r="U109" s="530" t="s">
        <v>24</v>
      </c>
      <c r="V109" s="530"/>
      <c r="W109" s="530"/>
    </row>
    <row r="110" spans="1:23" ht="41.25" customHeight="1">
      <c r="A110" t="str">
        <f>'RAW MONTHLY'!C112</f>
        <v>IYAGANKU 33KV</v>
      </c>
      <c r="B110" s="5" t="str">
        <f>'RAW MONTHLY'!E112</f>
        <v>TCN F/O</v>
      </c>
      <c r="C110" s="5" t="str">
        <f t="shared" si="3"/>
        <v>F/O</v>
      </c>
      <c r="D110" s="6" t="e">
        <f>'[1]RAW 1'!F112</f>
        <v>#REF!</v>
      </c>
      <c r="E110" s="6" t="str">
        <f>'RAW MONTHLY'!O112</f>
        <v>DUE TO TRIPPING ON T2 SECONDARY BRK AT AYEDE TCN.</v>
      </c>
      <c r="F110" s="6" t="e">
        <f t="shared" si="4"/>
        <v>#REF!</v>
      </c>
      <c r="G110" s="7">
        <f>'RAW MONTHLY'!H112</f>
        <v>0.4909722222222222</v>
      </c>
      <c r="H110" s="8">
        <f>'RAW MONTHLY'!I112</f>
        <v>0.53263888888888888</v>
      </c>
      <c r="I110" s="16">
        <f t="shared" si="5"/>
        <v>1</v>
      </c>
      <c r="J110" s="37"/>
      <c r="M110" s="10" t="s">
        <v>384</v>
      </c>
      <c r="N110" s="11" t="s">
        <v>270</v>
      </c>
      <c r="O110" s="12" t="s">
        <v>385</v>
      </c>
      <c r="Q110" s="10" t="s">
        <v>384</v>
      </c>
      <c r="R110" s="11" t="s">
        <v>270</v>
      </c>
      <c r="S110" s="12" t="s">
        <v>385</v>
      </c>
      <c r="U110" s="10" t="s">
        <v>384</v>
      </c>
      <c r="V110" s="11" t="s">
        <v>270</v>
      </c>
      <c r="W110" s="12" t="s">
        <v>385</v>
      </c>
    </row>
    <row r="111" spans="1:23" ht="30" customHeight="1">
      <c r="A111" t="str">
        <f>'RAW MONTHLY'!C113</f>
        <v>AGODI 2 33KV</v>
      </c>
      <c r="B111" s="5" t="str">
        <f>'RAW MONTHLY'!E113</f>
        <v>EDC F/O</v>
      </c>
      <c r="C111" s="5" t="str">
        <f t="shared" si="3"/>
        <v>EDC</v>
      </c>
      <c r="D111" s="6" t="e">
        <f>'[1]RAW 1'!F113</f>
        <v>#REF!</v>
      </c>
      <c r="E111" s="6">
        <f>'RAW MONTHLY'!O113</f>
        <v>0</v>
      </c>
      <c r="F111" s="6" t="e">
        <f t="shared" si="4"/>
        <v>#REF!</v>
      </c>
      <c r="G111" s="7">
        <f>'RAW MONTHLY'!H113</f>
        <v>0.64236111111111105</v>
      </c>
      <c r="H111" s="8">
        <f>'RAW MONTHLY'!I113</f>
        <v>0.99930555555555556</v>
      </c>
      <c r="I111" s="16">
        <f t="shared" si="5"/>
        <v>8.5666666666666664</v>
      </c>
      <c r="J111" s="20"/>
      <c r="M111" s="13" t="s">
        <v>386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386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386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MINISTER 33KV</v>
      </c>
      <c r="B112" s="5" t="str">
        <f>'RAW MONTHLY'!E114</f>
        <v>EDC F/O</v>
      </c>
      <c r="C112" s="5" t="str">
        <f t="shared" si="3"/>
        <v>EDC</v>
      </c>
      <c r="D112" s="6" t="e">
        <f>'[1]RAW 1'!F114</f>
        <v>#REF!</v>
      </c>
      <c r="E112" s="6">
        <f>'RAW MONTHLY'!O114</f>
        <v>0</v>
      </c>
      <c r="F112" s="6" t="e">
        <f t="shared" si="4"/>
        <v>#REF!</v>
      </c>
      <c r="G112" s="7">
        <f>'RAW MONTHLY'!H114</f>
        <v>0.64236111111111105</v>
      </c>
      <c r="H112" s="8">
        <f>'RAW MONTHLY'!I114</f>
        <v>0.99930555555555556</v>
      </c>
      <c r="I112" s="16">
        <f t="shared" si="5"/>
        <v>8.5666666666666664</v>
      </c>
      <c r="J112" s="30"/>
      <c r="M112" s="13" t="s">
        <v>388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388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388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AGODI 1 33KV</v>
      </c>
      <c r="B113" s="5" t="str">
        <f>'RAW MONTHLY'!E115</f>
        <v>EDC F/O</v>
      </c>
      <c r="C113" s="5" t="str">
        <f t="shared" si="3"/>
        <v>EDC</v>
      </c>
      <c r="D113" s="6" t="e">
        <f>'[1]RAW 1'!F115</f>
        <v>#REF!</v>
      </c>
      <c r="E113" s="6" t="str">
        <f>'RAW MONTHLY'!O115</f>
        <v>DUE TO YELLOW PHASE MISSING ON THE LINE.</v>
      </c>
      <c r="F113" s="6" t="e">
        <f t="shared" si="4"/>
        <v>#REF!</v>
      </c>
      <c r="G113" s="7">
        <f>'RAW MONTHLY'!H115</f>
        <v>0.64583333333333337</v>
      </c>
      <c r="H113" s="8">
        <f>'RAW MONTHLY'!I115</f>
        <v>0.99930555555555556</v>
      </c>
      <c r="I113" s="16">
        <f t="shared" si="5"/>
        <v>8.4833333333333325</v>
      </c>
      <c r="J113" s="36"/>
      <c r="M113" s="21" t="s">
        <v>389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389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389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APETE 33KV</v>
      </c>
      <c r="B114" s="5" t="str">
        <f>'RAW MONTHLY'!E116</f>
        <v xml:space="preserve">EDC L/S </v>
      </c>
      <c r="C114" s="5" t="b">
        <f t="shared" si="3"/>
        <v>0</v>
      </c>
      <c r="D114" s="6" t="e">
        <f>'[1]RAW 1'!F116</f>
        <v>#REF!</v>
      </c>
      <c r="E114" s="6">
        <f>'RAW MONTHLY'!O116</f>
        <v>0</v>
      </c>
      <c r="F114" s="6" t="e">
        <f t="shared" si="4"/>
        <v>#REF!</v>
      </c>
      <c r="G114" s="7">
        <f>'RAW MONTHLY'!H116</f>
        <v>0.8222222222222223</v>
      </c>
      <c r="H114" s="8">
        <f>'RAW MONTHLY'!I116</f>
        <v>0.99930555555555556</v>
      </c>
      <c r="I114" s="16">
        <f t="shared" si="5"/>
        <v>4.25</v>
      </c>
      <c r="J114" s="26"/>
      <c r="M114" s="21" t="s">
        <v>390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390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390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ERUWA TOWN 33KV FDR</v>
      </c>
      <c r="B115" s="5" t="str">
        <f>'RAW MONTHLY'!E117</f>
        <v>TCN/L/S</v>
      </c>
      <c r="C115" s="5" t="str">
        <f t="shared" si="3"/>
        <v>L/S</v>
      </c>
      <c r="D115" s="6" t="e">
        <f>'[1]RAW 1'!F117</f>
        <v>#REF!</v>
      </c>
      <c r="E115" s="6" t="str">
        <f>'RAW MONTHLY'!O117</f>
        <v>TCN TRANSFOMER LIMITATION</v>
      </c>
      <c r="F115" s="6" t="e">
        <f t="shared" si="4"/>
        <v>#REF!</v>
      </c>
      <c r="G115" s="7">
        <f>'RAW MONTHLY'!H117</f>
        <v>0</v>
      </c>
      <c r="H115" s="8">
        <f>'RAW MONTHLY'!I117</f>
        <v>0.40069444444444446</v>
      </c>
      <c r="I115" s="16">
        <f t="shared" si="5"/>
        <v>9.6166666666666671</v>
      </c>
      <c r="J115" s="42"/>
      <c r="M115" s="21" t="s">
        <v>391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391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391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OMI ADIO 33KV FDR</v>
      </c>
      <c r="B116" s="5" t="str">
        <f>'RAW MONTHLY'!E118</f>
        <v>TCN/L/S</v>
      </c>
      <c r="C116" s="5" t="str">
        <f t="shared" si="3"/>
        <v>L/S</v>
      </c>
      <c r="D116" s="6" t="e">
        <f>'[1]RAW 1'!F118</f>
        <v>#REF!</v>
      </c>
      <c r="E116" s="6" t="str">
        <f>'RAW MONTHLY'!O118</f>
        <v>TCN TRANSFOMER LIMITATION</v>
      </c>
      <c r="F116" s="6" t="e">
        <f t="shared" si="4"/>
        <v>#REF!</v>
      </c>
      <c r="G116" s="7">
        <f>'RAW MONTHLY'!H118</f>
        <v>3.8194444444444441E-2</v>
      </c>
      <c r="H116" s="8">
        <f>'RAW MONTHLY'!I118</f>
        <v>0.21180555555555555</v>
      </c>
      <c r="I116" s="16">
        <f t="shared" si="5"/>
        <v>4.166666666666667</v>
      </c>
      <c r="J116" s="30"/>
      <c r="M116" s="21" t="s">
        <v>392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392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392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OMI ADIO 33KV FDR</v>
      </c>
      <c r="B117" s="5" t="str">
        <f>'RAW MONTHLY'!E119</f>
        <v>TCN/L/S</v>
      </c>
      <c r="C117" s="5" t="str">
        <f t="shared" si="3"/>
        <v>L/S</v>
      </c>
      <c r="D117" s="6" t="e">
        <f>'[1]RAW 1'!F119</f>
        <v>#REF!</v>
      </c>
      <c r="E117" s="6" t="str">
        <f>'RAW MONTHLY'!O119</f>
        <v>TCN TRANSFOMER LIMITATION</v>
      </c>
      <c r="F117" s="6" t="e">
        <f t="shared" si="4"/>
        <v>#REF!</v>
      </c>
      <c r="G117" s="7">
        <f>'RAW MONTHLY'!H119</f>
        <v>0.3972222222222222</v>
      </c>
      <c r="H117" s="8">
        <f>'RAW MONTHLY'!I119</f>
        <v>0.75694444444444453</v>
      </c>
      <c r="I117" s="16">
        <f t="shared" si="5"/>
        <v>8.6333333333333329</v>
      </c>
      <c r="J117" s="20"/>
      <c r="M117" s="21" t="s">
        <v>392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392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392</v>
      </c>
      <c r="V117" s="22">
        <f>COUNTIFS($A$4:$A$5009,"*IND*",$C$4:$C$5009,"*E*",$E$4:$E$5009,"*JUMPER*")</f>
        <v>0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ERUWA TOWN 33KV FDR</v>
      </c>
      <c r="B118" s="5" t="str">
        <f>'RAW MONTHLY'!E120</f>
        <v>TCN/L/S</v>
      </c>
      <c r="C118" s="5" t="str">
        <f t="shared" si="3"/>
        <v>L/S</v>
      </c>
      <c r="D118" s="6" t="e">
        <f>'[1]RAW 1'!F120</f>
        <v>#REF!</v>
      </c>
      <c r="E118" s="6" t="str">
        <f>'RAW MONTHLY'!O120</f>
        <v>TCN TRANSFOMER LIMITATION</v>
      </c>
      <c r="F118" s="6" t="e">
        <f t="shared" si="4"/>
        <v>#REF!</v>
      </c>
      <c r="G118" s="7">
        <f>'RAW MONTHLY'!H120</f>
        <v>0.57708333333333328</v>
      </c>
      <c r="H118" s="8">
        <f>'RAW MONTHLY'!I120</f>
        <v>0.99930555555555556</v>
      </c>
      <c r="I118" s="16">
        <f t="shared" si="5"/>
        <v>10.133333333333333</v>
      </c>
      <c r="J118" s="6"/>
      <c r="M118" s="21" t="s">
        <v>393</v>
      </c>
      <c r="N118" s="22">
        <f>COUNTIFS($A$4:$A$5009,"*SAM*",$C$4:$C$5009,"*F*",$E$4:$E$5009,"*ISOLA*")</f>
        <v>0</v>
      </c>
      <c r="O118" s="23">
        <f>SUMIFS($I$4:$I$5009,$A$4:$A$5009,"*SAM*",$C$4:$C$5009,"*F*",$F$4:$F$5009,"*ISOLA*")</f>
        <v>0</v>
      </c>
      <c r="Q118" s="21" t="s">
        <v>393</v>
      </c>
      <c r="R118" s="22">
        <f>COUNTIFS($A$4:$A$5009,"*FAN*",$C$4:$C$5009,"*F*",$E$4:$E$5009,"*ISOLA*")</f>
        <v>0</v>
      </c>
      <c r="S118" s="23">
        <f>SUMIFS($I$4:$I$5009,$A$4:$A$5009,"*FAN*",$C$4:$C$5009,"*F*",$F$4:$F$5009,"*ISOLA*")</f>
        <v>0</v>
      </c>
      <c r="U118" s="21" t="s">
        <v>393</v>
      </c>
      <c r="V118" s="22">
        <f>COUNTIFS($A$4:$A$5009,"*IND*",$C$4:$C$5009,"*F*",$E$4:$E$5009,"*ISOLA*")</f>
        <v>0</v>
      </c>
      <c r="W118" s="23">
        <f>SUMIFS($I$4:$I$5009,$A$4:$A$5009,"*FAN*",$C$4:$C$5009,"*F*",$F$4:$F$5009,"*ISOLA*")</f>
        <v>0</v>
      </c>
    </row>
    <row r="119" spans="1:23" ht="30" customHeight="1">
      <c r="A119" t="str">
        <f>'RAW MONTHLY'!C121</f>
        <v>ERUWA LANLATE 33KV FDR</v>
      </c>
      <c r="B119" s="5" t="str">
        <f>'RAW MONTHLY'!E121</f>
        <v>TCN/L/S</v>
      </c>
      <c r="C119" s="5" t="str">
        <f t="shared" si="3"/>
        <v>L/S</v>
      </c>
      <c r="D119" s="6" t="e">
        <f>'[1]RAW 1'!F121</f>
        <v>#REF!</v>
      </c>
      <c r="E119" s="6" t="str">
        <f>'RAW MONTHLY'!O121</f>
        <v>TCN TRANSFOMER LIMITATION</v>
      </c>
      <c r="F119" s="6" t="e">
        <f t="shared" si="4"/>
        <v>#REF!</v>
      </c>
      <c r="G119" s="7">
        <f>'RAW MONTHLY'!H121</f>
        <v>0.89166666666666661</v>
      </c>
      <c r="H119" s="8">
        <f>'RAW MONTHLY'!I121</f>
        <v>0.96111111111111114</v>
      </c>
      <c r="I119" s="16">
        <f t="shared" si="5"/>
        <v>1.6666666666666665</v>
      </c>
      <c r="J119" s="20"/>
      <c r="M119" s="21" t="s">
        <v>394</v>
      </c>
      <c r="N119" s="22">
        <f>COUNTIFS($A$4:$A$5009,"*SAM*",$C$4:$C$5009,"*E*",$E$4:$E$5009,"*ISOLA*")</f>
        <v>1</v>
      </c>
      <c r="O119" s="23">
        <f>SUMIFS($I$4:$I$5009,$A$4:$A$5009,"*SAM*",$C$4:$C$5009,"*E*",$F$4:$F$5009,"*ISOLA*")</f>
        <v>0</v>
      </c>
      <c r="Q119" s="21" t="s">
        <v>394</v>
      </c>
      <c r="R119" s="22">
        <f>COUNTIFS($A$4:$A$5009,"*FAN*",$C$4:$C$5009,"*E*",$E$4:$E$5009,"*ISOLA*")</f>
        <v>0</v>
      </c>
      <c r="S119" s="23">
        <f>SUMIFS($I$4:$I$5009,$A$4:$A$5009,"*FAN*",$C$4:$C$5009,"*E*",$F$4:$F$5009,"*ISOLA*")</f>
        <v>0</v>
      </c>
      <c r="U119" s="21" t="s">
        <v>394</v>
      </c>
      <c r="V119" s="22">
        <f>COUNTIFS($A$4:$A$5009,"*IND*",$C$4:$C$5009,"*E*",$E$4:$E$5009,"*ISOLA*")</f>
        <v>1</v>
      </c>
      <c r="W119" s="23">
        <f>SUMIFS($I$4:$I$5009,$A$4:$A$5009,"*FAN*",$C$4:$C$5009,"*E*",$F$4:$F$5009,"*ISOLA*")</f>
        <v>0</v>
      </c>
    </row>
    <row r="120" spans="1:23" ht="30" customHeight="1">
      <c r="A120" t="str">
        <f>'RAW MONTHLY'!C122</f>
        <v>OMI ADIO 33KV FDR</v>
      </c>
      <c r="B120" s="5" t="str">
        <f>'RAW MONTHLY'!E122</f>
        <v>TCN/F/O</v>
      </c>
      <c r="C120" s="5" t="str">
        <f t="shared" si="3"/>
        <v>F/O</v>
      </c>
      <c r="D120" s="6" t="e">
        <f>'[1]RAW 1'!F122</f>
        <v>#REF!</v>
      </c>
      <c r="E120" s="6" t="str">
        <f>'RAW MONTHLY'!O122</f>
        <v>TCN FORCED OUTAGE</v>
      </c>
      <c r="F120" s="6" t="e">
        <f t="shared" si="4"/>
        <v>#REF!</v>
      </c>
      <c r="G120" s="7">
        <f>'RAW MONTHLY'!H122</f>
        <v>0.89166666666666661</v>
      </c>
      <c r="H120" s="8">
        <f>'RAW MONTHLY'!I122</f>
        <v>0.96527777777777779</v>
      </c>
      <c r="I120" s="16">
        <f t="shared" si="5"/>
        <v>1.7666666666666666</v>
      </c>
      <c r="J120" s="30"/>
      <c r="M120" s="21" t="s">
        <v>395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395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395</v>
      </c>
      <c r="V120" s="22">
        <f>COUNTIFS($A$4:$A$5009,"*IND*",$C$4:$C$5009,"*E*",$E$4:$E$5009,"*CONDUCTOR*")</f>
        <v>1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 xml:space="preserve">EXPRESS 33KV 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 t="str">
        <f>'RAW MONTHLY'!O123</f>
        <v>NOTHING ABNORMAL FOUND</v>
      </c>
      <c r="F121" s="6" t="e">
        <f t="shared" si="4"/>
        <v>#REF!</v>
      </c>
      <c r="G121" s="7">
        <f>'RAW MONTHLY'!H123</f>
        <v>0.37847222222222227</v>
      </c>
      <c r="H121" s="8">
        <f>'RAW MONTHLY'!I123</f>
        <v>0.63888888888888895</v>
      </c>
      <c r="I121" s="16">
        <f t="shared" si="5"/>
        <v>6.25</v>
      </c>
      <c r="J121" s="20"/>
      <c r="M121" s="21" t="s">
        <v>396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396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396</v>
      </c>
      <c r="V121" s="22">
        <f>COUNTIFS($A$4:$A$5009,"*IND*",$C$4:$C$5009,"*E*",$E$4:$E$5009,"*POLE*")</f>
        <v>1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OLUYOLE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 t="str">
        <f>'RAW MONTHLY'!O124</f>
        <v>TRIPPED,TRIED AND STAYED</v>
      </c>
      <c r="F122" s="6" t="e">
        <f t="shared" si="4"/>
        <v>#REF!</v>
      </c>
      <c r="G122" s="7">
        <f>'RAW MONTHLY'!H124</f>
        <v>0.55833333333333335</v>
      </c>
      <c r="H122" s="8">
        <f>'RAW MONTHLY'!I124</f>
        <v>0.57152777777777775</v>
      </c>
      <c r="I122" s="16">
        <f t="shared" si="5"/>
        <v>0.31666666666666665</v>
      </c>
      <c r="J122" s="20"/>
      <c r="M122" s="21" t="s">
        <v>397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397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397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LIBERTY 33KV</v>
      </c>
      <c r="B123" s="5" t="str">
        <f>'RAW MONTHLY'!E125</f>
        <v>TCN L/S</v>
      </c>
      <c r="C123" s="5" t="str">
        <f t="shared" si="3"/>
        <v>L/S</v>
      </c>
      <c r="D123" s="6" t="e">
        <f>'[1]RAW 1'!F125</f>
        <v>#REF!</v>
      </c>
      <c r="E123" s="6" t="str">
        <f>'RAW MONTHLY'!O125</f>
        <v>FREQUENCY CONTROL</v>
      </c>
      <c r="F123" s="6" t="e">
        <f t="shared" si="4"/>
        <v>#REF!</v>
      </c>
      <c r="G123" s="7">
        <f>'RAW MONTHLY'!H125</f>
        <v>0.79513888888888884</v>
      </c>
      <c r="H123" s="8">
        <f>'RAW MONTHLY'!I125</f>
        <v>0.8125</v>
      </c>
      <c r="I123" s="16">
        <f t="shared" si="5"/>
        <v>0.41666666666666669</v>
      </c>
      <c r="J123" s="20"/>
      <c r="M123" s="21" t="s">
        <v>398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398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398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ROM 33KV</v>
      </c>
      <c r="B124" s="5" t="str">
        <f>'RAW MONTHLY'!E126</f>
        <v>EDC P/O</v>
      </c>
      <c r="C124" s="5" t="str">
        <f t="shared" si="3"/>
        <v>EDC</v>
      </c>
      <c r="D124" s="6" t="e">
        <f>'[1]RAW 1'!F126</f>
        <v>#REF!</v>
      </c>
      <c r="E124" s="6" t="str">
        <f>'RAW MONTHLY'!O126</f>
        <v>TAKEN AS AN ADDITIONAL APPARATUS FOR SAFETY TO CLEAR FAULT ON ARAMED FDR</v>
      </c>
      <c r="F124" s="6" t="e">
        <f t="shared" si="4"/>
        <v>#REF!</v>
      </c>
      <c r="G124" s="7">
        <f>'RAW MONTHLY'!H126</f>
        <v>0.58819444444444446</v>
      </c>
      <c r="H124" s="8">
        <f>'RAW MONTHLY'!I126</f>
        <v>0.66180555555555554</v>
      </c>
      <c r="I124" s="16">
        <f t="shared" si="5"/>
        <v>1.7666666666666666</v>
      </c>
      <c r="J124" s="20"/>
      <c r="M124" s="21" t="s">
        <v>399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399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399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ERUWA TOWN 33KV FDR</v>
      </c>
      <c r="B125" s="5" t="str">
        <f>'RAW MONTHLY'!E127</f>
        <v>TCN/L/S</v>
      </c>
      <c r="C125" s="5" t="str">
        <f t="shared" si="3"/>
        <v>L/S</v>
      </c>
      <c r="D125" s="6" t="e">
        <f>'[1]RAW 1'!F127</f>
        <v>#REF!</v>
      </c>
      <c r="E125" s="6" t="str">
        <f>'RAW MONTHLY'!O127</f>
        <v>TCN TRANSFOMER LIMITATION</v>
      </c>
      <c r="F125" s="6" t="e">
        <f t="shared" si="4"/>
        <v>#REF!</v>
      </c>
      <c r="G125" s="7">
        <f>'RAW MONTHLY'!H127</f>
        <v>0</v>
      </c>
      <c r="H125" s="8">
        <f>'RAW MONTHLY'!I127</f>
        <v>0.42638888888888887</v>
      </c>
      <c r="I125" s="16">
        <f t="shared" si="5"/>
        <v>10.233333333333333</v>
      </c>
      <c r="J125" s="20"/>
      <c r="M125" s="21" t="s">
        <v>400</v>
      </c>
      <c r="N125" s="22">
        <f>COUNTIFS($A$4:$A$5009,"*SAM*",$C$4:$C$5009,"*E*",$E$4:$E$5009,"*TREE*")</f>
        <v>1</v>
      </c>
      <c r="O125" s="23">
        <f>SUMIFS($I$4:$I$5009,$A$4:$A$5009,"*SAM*",$C$4:$C$5009,"*E*",$F$4:$F$5009,"*VEGETATION*")</f>
        <v>0</v>
      </c>
      <c r="Q125" s="21" t="s">
        <v>400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400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OMI ADIO 33KV FDR</v>
      </c>
      <c r="B126" s="5" t="str">
        <f>'RAW MONTHLY'!E128</f>
        <v>TCN/L/S</v>
      </c>
      <c r="C126" s="5" t="str">
        <f t="shared" si="3"/>
        <v>L/S</v>
      </c>
      <c r="D126" s="6" t="e">
        <f>'[1]RAW 1'!F128</f>
        <v>#REF!</v>
      </c>
      <c r="E126" s="6" t="str">
        <f>'RAW MONTHLY'!O128</f>
        <v>TCN TRANSFOMER LIMITATION</v>
      </c>
      <c r="F126" s="6" t="e">
        <f t="shared" si="4"/>
        <v>#REF!</v>
      </c>
      <c r="G126" s="7">
        <f>'RAW MONTHLY'!H128</f>
        <v>0.17569444444444446</v>
      </c>
      <c r="H126" s="8">
        <f>'RAW MONTHLY'!I128</f>
        <v>0.72361111111111109</v>
      </c>
      <c r="I126" s="16">
        <f t="shared" si="5"/>
        <v>13.15</v>
      </c>
      <c r="J126" s="30"/>
      <c r="M126" s="21" t="s">
        <v>401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401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401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ERUWA LANLATE 33KV FDR</v>
      </c>
      <c r="B127" s="5" t="str">
        <f>'RAW MONTHLY'!E129</f>
        <v>EDC/O/C</v>
      </c>
      <c r="C127" s="5" t="str">
        <f t="shared" si="3"/>
        <v>EDC</v>
      </c>
      <c r="D127" s="6" t="e">
        <f>'[1]RAW 1'!F129</f>
        <v>#REF!</v>
      </c>
      <c r="E127" s="6" t="str">
        <f>'RAW MONTHLY'!O129</f>
        <v>EDC FORCED OUTAGE</v>
      </c>
      <c r="F127" s="6" t="e">
        <f t="shared" si="4"/>
        <v>#REF!</v>
      </c>
      <c r="G127" s="7">
        <f>'RAW MONTHLY'!H129</f>
        <v>0.25555555555555559</v>
      </c>
      <c r="H127" s="8">
        <f>'RAW MONTHLY'!I129</f>
        <v>0.27083333333333331</v>
      </c>
      <c r="I127" s="16">
        <f t="shared" si="5"/>
        <v>0.36666666666666664</v>
      </c>
      <c r="J127" s="30"/>
      <c r="M127" s="21" t="s">
        <v>402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402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402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ERUWA LANLATE 33KV FDR</v>
      </c>
      <c r="B128" s="5" t="str">
        <f>'RAW MONTHLY'!E130</f>
        <v>EDC/O/C</v>
      </c>
      <c r="C128" s="5" t="str">
        <f t="shared" si="3"/>
        <v>EDC</v>
      </c>
      <c r="D128" s="6" t="e">
        <f>'[1]RAW 1'!F130</f>
        <v>#REF!</v>
      </c>
      <c r="E128" s="6" t="str">
        <f>'RAW MONTHLY'!O130</f>
        <v>EDC FORCED OUTAGE</v>
      </c>
      <c r="F128" s="6" t="e">
        <f t="shared" si="4"/>
        <v>#REF!</v>
      </c>
      <c r="G128" s="7">
        <f>'RAW MONTHLY'!H130</f>
        <v>0.53125</v>
      </c>
      <c r="H128" s="8">
        <f>'RAW MONTHLY'!I130</f>
        <v>0.71875</v>
      </c>
      <c r="I128" s="16">
        <f t="shared" si="5"/>
        <v>4.5</v>
      </c>
      <c r="J128" s="30"/>
      <c r="M128" s="21" t="s">
        <v>403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403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403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ERUWA TOWN 33KV FDR</v>
      </c>
      <c r="B129" s="5" t="str">
        <f>'RAW MONTHLY'!E131</f>
        <v>EDC/F/O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TCN TRANSFOMER LIMITATION</v>
      </c>
      <c r="F129" s="6" t="e">
        <f t="shared" si="4"/>
        <v>#REF!</v>
      </c>
      <c r="G129" s="7">
        <f>'RAW MONTHLY'!H131</f>
        <v>0.53125</v>
      </c>
      <c r="H129" s="8">
        <f>'RAW MONTHLY'!I131</f>
        <v>0.71875</v>
      </c>
      <c r="I129" s="16">
        <f t="shared" si="5"/>
        <v>4.5</v>
      </c>
      <c r="J129" s="37"/>
      <c r="M129" s="21" t="s">
        <v>404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404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404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ERUWA TOWN 33KV FDR</v>
      </c>
      <c r="B130" s="5" t="str">
        <f>'RAW MONTHLY'!E132</f>
        <v>EDC/F/O</v>
      </c>
      <c r="C130" s="5" t="str">
        <f t="shared" si="3"/>
        <v>EDC</v>
      </c>
      <c r="D130" s="6" t="e">
        <f>'[1]RAW 1'!F132</f>
        <v>#REF!</v>
      </c>
      <c r="E130" s="6" t="str">
        <f>'RAW MONTHLY'!O132</f>
        <v>EDC FORCED OUTAGE</v>
      </c>
      <c r="F130" s="6" t="e">
        <f t="shared" si="4"/>
        <v>#REF!</v>
      </c>
      <c r="G130" s="7">
        <f>'RAW MONTHLY'!H132</f>
        <v>0.71875</v>
      </c>
      <c r="H130" s="8">
        <f>'RAW MONTHLY'!I132</f>
        <v>0.99930555555555556</v>
      </c>
      <c r="I130" s="16">
        <f t="shared" si="5"/>
        <v>6.7333333333333334</v>
      </c>
      <c r="J130" s="37"/>
      <c r="M130" s="21" t="s">
        <v>405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405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405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OMI ADIO 33KV FDR</v>
      </c>
      <c r="B131" s="5" t="str">
        <f>'RAW MONTHLY'!E133</f>
        <v>EDC/E/F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FORCED OUTAGE</v>
      </c>
      <c r="F131" s="6" t="e">
        <f t="shared" si="4"/>
        <v>#REF!</v>
      </c>
      <c r="G131" s="7">
        <f>'RAW MONTHLY'!H133</f>
        <v>0.72569444444444453</v>
      </c>
      <c r="H131" s="8">
        <f>'RAW MONTHLY'!I133</f>
        <v>0.99930555555555556</v>
      </c>
      <c r="I131" s="16">
        <f t="shared" si="5"/>
        <v>6.5666666666666664</v>
      </c>
      <c r="J131" s="30"/>
      <c r="M131" s="21" t="s">
        <v>406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406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406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ERUWA LANLATE 33KV FDR</v>
      </c>
      <c r="B132" s="5" t="str">
        <f>'RAW MONTHLY'!E134</f>
        <v>EDC/E/F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 t="str">
        <f>'RAW MONTHLY'!O134</f>
        <v>EDC FORCED OUTAGE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0.89930555555555547</v>
      </c>
      <c r="H132" s="8">
        <f>'RAW MONTHLY'!I134</f>
        <v>0.90555555555555556</v>
      </c>
      <c r="I132" s="16">
        <f t="shared" ref="I132:I195" si="8">HOUR(H132-G132)+MINUTE(H132-G132)/60</f>
        <v>0.15</v>
      </c>
      <c r="J132" s="27"/>
      <c r="M132" s="21" t="s">
        <v>407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407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407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AGODI 2 33KV</v>
      </c>
      <c r="B133" s="5" t="str">
        <f>'RAW MONTHLY'!E135</f>
        <v>EDC F/O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>HT WIRE FLOGGED OUT AT SEED OF LIFE ONIREKE WAS AMENDED</v>
      </c>
      <c r="F133" s="6" t="e">
        <f t="shared" si="7"/>
        <v>#REF!</v>
      </c>
      <c r="G133" s="7">
        <f>'RAW MONTHLY'!H135</f>
        <v>0</v>
      </c>
      <c r="H133" s="8">
        <f>'RAW MONTHLY'!I135</f>
        <v>0.6743055555555556</v>
      </c>
      <c r="I133" s="16">
        <f t="shared" si="8"/>
        <v>16.183333333333334</v>
      </c>
      <c r="J133" s="27"/>
      <c r="M133" s="31" t="s">
        <v>408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408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408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MINISTER 33KV</v>
      </c>
      <c r="B134" s="5" t="str">
        <f>'RAW MONTHLY'!E136</f>
        <v>EDC F/O</v>
      </c>
      <c r="C134" s="5" t="str">
        <f t="shared" si="6"/>
        <v>EDC</v>
      </c>
      <c r="D134" s="6" t="e">
        <f>'[1]RAW 1'!F136</f>
        <v>#REF!</v>
      </c>
      <c r="E134" s="6">
        <f>'RAW MONTHLY'!O136</f>
        <v>0</v>
      </c>
      <c r="F134" s="6" t="e">
        <f t="shared" si="7"/>
        <v>#REF!</v>
      </c>
      <c r="G134" s="7">
        <f>'RAW MONTHLY'!H136</f>
        <v>0</v>
      </c>
      <c r="H134" s="8">
        <f>'RAW MONTHLY'!I136</f>
        <v>0.67499999999999993</v>
      </c>
      <c r="I134" s="16">
        <f t="shared" si="8"/>
        <v>16.2</v>
      </c>
      <c r="J134" s="29"/>
      <c r="M134" s="31" t="s">
        <v>409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409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409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AGODI 1 33KV</v>
      </c>
      <c r="B135" s="5" t="str">
        <f>'RAW MONTHLY'!E137</f>
        <v>EDC F/O</v>
      </c>
      <c r="C135" s="5" t="str">
        <f t="shared" si="6"/>
        <v>EDC</v>
      </c>
      <c r="D135" s="6" t="e">
        <f>'[1]RAW 1'!F137</f>
        <v>#REF!</v>
      </c>
      <c r="E135" s="6" t="str">
        <f>'RAW MONTHLY'!O137</f>
        <v>DUE TO YELLOW PHASE MISSING ON THE LINE BUT THE Y-Q WIRE CONDUCTOR WA RELACED WITH NEW ONE AT AGBARIGO AREA</v>
      </c>
      <c r="F135" s="6" t="e">
        <f t="shared" si="7"/>
        <v>#REF!</v>
      </c>
      <c r="G135" s="7">
        <f>'RAW MONTHLY'!H137</f>
        <v>0</v>
      </c>
      <c r="H135" s="8">
        <f>'RAW MONTHLY'!I137</f>
        <v>0.67499999999999993</v>
      </c>
      <c r="I135" s="16">
        <f t="shared" si="8"/>
        <v>16.2</v>
      </c>
      <c r="J135" s="42"/>
    </row>
    <row r="136" spans="1:23" ht="30" customHeight="1">
      <c r="A136" t="str">
        <f>'RAW MONTHLY'!C138</f>
        <v>APETE 33KV</v>
      </c>
      <c r="B136" s="5" t="str">
        <f>'RAW MONTHLY'!E138</f>
        <v xml:space="preserve">EDC L/S </v>
      </c>
      <c r="C136" s="5" t="b">
        <f t="shared" si="6"/>
        <v>0</v>
      </c>
      <c r="D136" s="6" t="e">
        <f>'[1]RAW 1'!F138</f>
        <v>#REF!</v>
      </c>
      <c r="E136" s="6">
        <f>'RAW MONTHLY'!O138</f>
        <v>0</v>
      </c>
      <c r="F136" s="6" t="e">
        <f t="shared" si="7"/>
        <v>#REF!</v>
      </c>
      <c r="G136" s="7">
        <f>'RAW MONTHLY'!H138</f>
        <v>0</v>
      </c>
      <c r="H136" s="8">
        <f>'RAW MONTHLY'!I138</f>
        <v>0.1111111111111111</v>
      </c>
      <c r="I136" s="16">
        <f t="shared" si="8"/>
        <v>2.6666666666666665</v>
      </c>
      <c r="J136" s="42"/>
    </row>
    <row r="137" spans="1:23" ht="30" customHeight="1">
      <c r="A137" t="str">
        <f>'RAW MONTHLY'!C139</f>
        <v>APETE 33KV</v>
      </c>
      <c r="B137" s="5" t="str">
        <f>'RAW MONTHLY'!E139</f>
        <v xml:space="preserve">EDC L/S </v>
      </c>
      <c r="C137" s="5" t="b">
        <f t="shared" si="6"/>
        <v>0</v>
      </c>
      <c r="D137" s="6" t="e">
        <f>'[1]RAW 1'!F139</f>
        <v>#REF!</v>
      </c>
      <c r="E137" s="6">
        <f>'RAW MONTHLY'!O139</f>
        <v>0</v>
      </c>
      <c r="F137" s="6" t="e">
        <f t="shared" si="7"/>
        <v>#REF!</v>
      </c>
      <c r="G137" s="7">
        <f>'RAW MONTHLY'!H139</f>
        <v>0.20208333333333331</v>
      </c>
      <c r="H137" s="8">
        <f>'RAW MONTHLY'!I139</f>
        <v>0.52986111111111112</v>
      </c>
      <c r="I137" s="16">
        <f t="shared" si="8"/>
        <v>7.8666666666666671</v>
      </c>
      <c r="J137" s="20"/>
    </row>
    <row r="138" spans="1:23" ht="30" customHeight="1">
      <c r="A138" t="str">
        <f>'RAW MONTHLY'!C140</f>
        <v>APETE 33KV</v>
      </c>
      <c r="B138" s="5" t="str">
        <f>'RAW MONTHLY'!E140</f>
        <v xml:space="preserve">EDC L/S </v>
      </c>
      <c r="C138" s="5" t="b">
        <f t="shared" si="6"/>
        <v>0</v>
      </c>
      <c r="D138" s="6" t="e">
        <f>'[1]RAW 1'!F140</f>
        <v>#REF!</v>
      </c>
      <c r="E138" s="6">
        <f>'RAW MONTHLY'!O140</f>
        <v>0</v>
      </c>
      <c r="F138" s="6" t="e">
        <f t="shared" si="7"/>
        <v>#REF!</v>
      </c>
      <c r="G138" s="7">
        <f>'RAW MONTHLY'!H140</f>
        <v>0.51944444444444449</v>
      </c>
      <c r="H138" s="8">
        <f>'RAW MONTHLY'!I140</f>
        <v>0.99930555555555556</v>
      </c>
      <c r="I138" s="16">
        <f t="shared" si="8"/>
        <v>11.516666666666667</v>
      </c>
      <c r="J138" s="20"/>
    </row>
    <row r="139" spans="1:23" ht="30" customHeight="1">
      <c r="A139" t="str">
        <f>'RAW MONTHLY'!C141</f>
        <v>INDUSTRIAL 33KV</v>
      </c>
      <c r="B139" s="5" t="str">
        <f>'RAW MONTHLY'!E141</f>
        <v>EDC F/O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TRIPPED,TRIED AND STAYED</v>
      </c>
      <c r="F139" s="6" t="e">
        <f t="shared" si="7"/>
        <v>#REF!</v>
      </c>
      <c r="G139" s="7">
        <f>'RAW MONTHLY'!H141</f>
        <v>0.27777777777777779</v>
      </c>
      <c r="H139" s="8">
        <f>'RAW MONTHLY'!I141</f>
        <v>0.2902777777777778</v>
      </c>
      <c r="I139" s="16">
        <f t="shared" si="8"/>
        <v>0.3</v>
      </c>
      <c r="J139" s="6"/>
    </row>
    <row r="140" spans="1:23" ht="30" customHeight="1">
      <c r="A140" t="str">
        <f>'RAW MONTHLY'!C142</f>
        <v>INTERCHANGE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INTERTRIPPED BY ROM 33KV</v>
      </c>
      <c r="F140" s="6" t="e">
        <f t="shared" si="7"/>
        <v>#REF!</v>
      </c>
      <c r="G140" s="7">
        <f>'RAW MONTHLY'!H142</f>
        <v>0.65416666666666667</v>
      </c>
      <c r="H140" s="8">
        <f>'RAW MONTHLY'!I142</f>
        <v>0.66249999999999998</v>
      </c>
      <c r="I140" s="16">
        <f t="shared" si="8"/>
        <v>0.2</v>
      </c>
      <c r="J140" s="6"/>
    </row>
    <row r="141" spans="1:23" ht="30" customHeight="1">
      <c r="A141" t="str">
        <f>'RAW MONTHLY'!C143</f>
        <v>ROM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 t="str">
        <f>'RAW MONTHLY'!O143</f>
        <v>TRIPPED,TRIED AND STAYED</v>
      </c>
      <c r="F141" s="6" t="e">
        <f t="shared" si="7"/>
        <v>#REF!</v>
      </c>
      <c r="G141" s="7">
        <f>'RAW MONTHLY'!H143</f>
        <v>0.65416666666666667</v>
      </c>
      <c r="H141" s="8">
        <f>'RAW MONTHLY'!I143</f>
        <v>0.69166666666666676</v>
      </c>
      <c r="I141" s="16">
        <f t="shared" si="8"/>
        <v>0.9</v>
      </c>
      <c r="J141" s="6"/>
    </row>
    <row r="142" spans="1:23" ht="30" customHeight="1">
      <c r="A142" t="str">
        <f>'RAW MONTHLY'!C144</f>
        <v>OMI ADIO 33KV FDR</v>
      </c>
      <c r="B142" s="5" t="str">
        <f>'RAW MONTHLY'!E144</f>
        <v>EDC/E/F</v>
      </c>
      <c r="C142" s="5" t="str">
        <f t="shared" si="6"/>
        <v>EDC</v>
      </c>
      <c r="D142" s="6" t="e">
        <f>'[1]RAW 1'!F144</f>
        <v>#REF!</v>
      </c>
      <c r="E142" s="6" t="str">
        <f>'RAW MONTHLY'!O144</f>
        <v>TREE RESTED ON LINE AT BAKO AREA CUT OFF</v>
      </c>
      <c r="F142" s="6" t="e">
        <f t="shared" si="7"/>
        <v>#REF!</v>
      </c>
      <c r="G142" s="7">
        <f>'RAW MONTHLY'!H144</f>
        <v>0</v>
      </c>
      <c r="H142" s="8">
        <f>'RAW MONTHLY'!I144</f>
        <v>0.68472222222222223</v>
      </c>
      <c r="I142" s="16">
        <f t="shared" si="8"/>
        <v>16.433333333333334</v>
      </c>
      <c r="J142" s="6"/>
    </row>
    <row r="143" spans="1:23" ht="30" customHeight="1">
      <c r="A143" t="str">
        <f>'RAW MONTHLY'!C145</f>
        <v>ERUWA TOWN 33KV FDR</v>
      </c>
      <c r="B143" s="5" t="str">
        <f>'RAW MONTHLY'!E145</f>
        <v>EDC/F/O</v>
      </c>
      <c r="C143" s="5" t="str">
        <f t="shared" si="6"/>
        <v>EDC</v>
      </c>
      <c r="D143" s="6" t="e">
        <f>'[1]RAW 1'!F145</f>
        <v>#REF!</v>
      </c>
      <c r="E143" s="6" t="str">
        <f>'RAW MONTHLY'!O145</f>
        <v>TCN TRANSFOMER LIMITATION</v>
      </c>
      <c r="F143" s="6" t="e">
        <f t="shared" si="7"/>
        <v>#REF!</v>
      </c>
      <c r="G143" s="7">
        <f>'RAW MONTHLY'!H145</f>
        <v>0</v>
      </c>
      <c r="H143" s="8">
        <f>'RAW MONTHLY'!I145</f>
        <v>0.63541666666666663</v>
      </c>
      <c r="I143" s="16">
        <f t="shared" si="8"/>
        <v>15.25</v>
      </c>
      <c r="J143" s="20"/>
    </row>
    <row r="144" spans="1:23" ht="30" customHeight="1">
      <c r="A144" t="str">
        <f>'RAW MONTHLY'!C146</f>
        <v>ERUWA/LANLATE 33KV FDR</v>
      </c>
      <c r="B144" s="5" t="str">
        <f>'RAW MONTHLY'!E146</f>
        <v>EDC/E/F</v>
      </c>
      <c r="C144" s="5" t="str">
        <f t="shared" si="6"/>
        <v>EDC</v>
      </c>
      <c r="D144" s="6" t="e">
        <f>'[1]RAW 1'!F146</f>
        <v>#REF!</v>
      </c>
      <c r="E144" s="6" t="str">
        <f>'RAW MONTHLY'!O146</f>
        <v>EDC TRANSCIENT FAULT</v>
      </c>
      <c r="F144" s="6" t="e">
        <f t="shared" si="7"/>
        <v>#REF!</v>
      </c>
      <c r="G144" s="7">
        <f>'RAW MONTHLY'!H146</f>
        <v>0</v>
      </c>
      <c r="H144" s="8">
        <f>'RAW MONTHLY'!I146</f>
        <v>1.3888888888888889E-3</v>
      </c>
      <c r="I144" s="16">
        <f t="shared" si="8"/>
        <v>3.3333333333333333E-2</v>
      </c>
      <c r="J144" s="20"/>
    </row>
    <row r="145" spans="1:10" ht="30" customHeight="1">
      <c r="A145" t="str">
        <f>'RAW MONTHLY'!C147</f>
        <v>ERUWA/LANLATE 33KV FDR</v>
      </c>
      <c r="B145" s="5" t="str">
        <f>'RAW MONTHLY'!E147</f>
        <v>EDC/E/F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TREE RESTED ON LINE AT COMMAND CUT OFF</v>
      </c>
      <c r="F145" s="6" t="e">
        <f t="shared" si="7"/>
        <v>#REF!</v>
      </c>
      <c r="G145" s="7">
        <f>'RAW MONTHLY'!H147</f>
        <v>0.1173611111111111</v>
      </c>
      <c r="H145" s="8">
        <f>'RAW MONTHLY'!I147</f>
        <v>0.62430555555555556</v>
      </c>
      <c r="I145" s="16">
        <f t="shared" si="8"/>
        <v>12.166666666666666</v>
      </c>
      <c r="J145" s="30"/>
    </row>
    <row r="146" spans="1:10" ht="30" customHeight="1">
      <c r="A146" t="str">
        <f>'RAW MONTHLY'!C148</f>
        <v>ERUWA TOWN 33KV FDR</v>
      </c>
      <c r="B146" s="5" t="str">
        <f>'RAW MONTHLY'!E148</f>
        <v>EDC/E/F</v>
      </c>
      <c r="C146" s="5" t="str">
        <f t="shared" si="6"/>
        <v>EDC</v>
      </c>
      <c r="D146" s="6" t="e">
        <f>'[1]RAW 1'!F148</f>
        <v>#REF!</v>
      </c>
      <c r="E146" s="6" t="str">
        <f>'RAW MONTHLY'!O148</f>
        <v>EDC PENDING FAULT</v>
      </c>
      <c r="F146" s="6" t="e">
        <f t="shared" si="7"/>
        <v>#REF!</v>
      </c>
      <c r="G146" s="7">
        <f>'RAW MONTHLY'!H148</f>
        <v>0.65902777777777777</v>
      </c>
      <c r="H146" s="8">
        <f>'RAW MONTHLY'!I148</f>
        <v>0.99930555555555556</v>
      </c>
      <c r="I146" s="16">
        <f t="shared" si="8"/>
        <v>8.1666666666666661</v>
      </c>
      <c r="J146" s="30"/>
    </row>
    <row r="147" spans="1:10" ht="30" customHeight="1">
      <c r="A147" t="str">
        <f>'RAW MONTHLY'!C149</f>
        <v>ERUWA/LANLATE 33KV FDR</v>
      </c>
      <c r="B147" s="5" t="str">
        <f>'RAW MONTHLY'!E149</f>
        <v>EDC/E/F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DUE TO TRIPPING ON ERUWA TOWN 33KV FDR</v>
      </c>
      <c r="F147" s="6" t="e">
        <f t="shared" si="7"/>
        <v>#REF!</v>
      </c>
      <c r="G147" s="7">
        <f>'RAW MONTHLY'!H149</f>
        <v>0.65902777777777777</v>
      </c>
      <c r="H147" s="8">
        <f>'RAW MONTHLY'!I149</f>
        <v>0.6645833333333333</v>
      </c>
      <c r="I147" s="16">
        <f t="shared" si="8"/>
        <v>0.13333333333333333</v>
      </c>
      <c r="J147" s="30"/>
    </row>
    <row r="148" spans="1:10" ht="30" customHeight="1">
      <c r="A148" t="str">
        <f>'RAW MONTHLY'!C150</f>
        <v>OMI ADIO 33KV FDR</v>
      </c>
      <c r="B148" s="5" t="str">
        <f>'RAW MONTHLY'!E150</f>
        <v>EDC/E/F</v>
      </c>
      <c r="C148" s="5" t="str">
        <f t="shared" si="6"/>
        <v>EDC</v>
      </c>
      <c r="D148" s="6" t="e">
        <f>'[1]RAW 1'!F150</f>
        <v>#REF!</v>
      </c>
      <c r="E148" s="6" t="str">
        <f>'RAW MONTHLY'!O150</f>
        <v>EDC TRANSCIENT FAULT</v>
      </c>
      <c r="F148" s="6" t="e">
        <f t="shared" si="7"/>
        <v>#REF!</v>
      </c>
      <c r="G148" s="7">
        <f>'RAW MONTHLY'!H150</f>
        <v>0.78055555555555556</v>
      </c>
      <c r="H148" s="8">
        <f>'RAW MONTHLY'!I150</f>
        <v>0.84027777777777779</v>
      </c>
      <c r="I148" s="16">
        <f t="shared" si="8"/>
        <v>1.4333333333333333</v>
      </c>
      <c r="J148" s="30"/>
    </row>
    <row r="149" spans="1:10" ht="30" customHeight="1">
      <c r="A149" t="str">
        <f>'RAW MONTHLY'!C151</f>
        <v>ERUWA/LANLATE 33KV FDR</v>
      </c>
      <c r="B149" s="5" t="str">
        <f>'RAW MONTHLY'!E151</f>
        <v>EDC/E/F</v>
      </c>
      <c r="C149" s="5" t="str">
        <f t="shared" si="6"/>
        <v>EDC</v>
      </c>
      <c r="D149" s="6" t="e">
        <f>'[1]RAW 1'!F151</f>
        <v>#REF!</v>
      </c>
      <c r="E149" s="6" t="str">
        <f>'RAW MONTHLY'!O151</f>
        <v>EDC TRANSCIENT FAULT</v>
      </c>
      <c r="F149" s="6" t="e">
        <f t="shared" si="7"/>
        <v>#REF!</v>
      </c>
      <c r="G149" s="7">
        <f>'RAW MONTHLY'!H151</f>
        <v>0.78888888888888886</v>
      </c>
      <c r="H149" s="8">
        <f>'RAW MONTHLY'!I151</f>
        <v>0.80694444444444446</v>
      </c>
      <c r="I149" s="16">
        <f t="shared" si="8"/>
        <v>0.43333333333333335</v>
      </c>
      <c r="J149" s="37"/>
    </row>
    <row r="150" spans="1:10" ht="30" customHeight="1">
      <c r="A150" t="str">
        <f>'RAW MONTHLY'!C152</f>
        <v>ERUWA/LANLATE 33KV FDR</v>
      </c>
      <c r="B150" s="5" t="str">
        <f>'RAW MONTHLY'!E152</f>
        <v>EDC/E/F</v>
      </c>
      <c r="C150" s="5" t="str">
        <f t="shared" si="6"/>
        <v>EDC</v>
      </c>
      <c r="D150" s="6" t="e">
        <f>'[1]RAW 1'!F152</f>
        <v>#REF!</v>
      </c>
      <c r="E150" s="6" t="str">
        <f>'RAW MONTHLY'!O152</f>
        <v>SUPPLY RESTORED UPTO OWODE INJ S/S ISOLATOR</v>
      </c>
      <c r="F150" s="6" t="e">
        <f t="shared" si="7"/>
        <v>#REF!</v>
      </c>
      <c r="G150" s="7">
        <f>'RAW MONTHLY'!H152</f>
        <v>0.92083333333333339</v>
      </c>
      <c r="H150" s="8">
        <f>'RAW MONTHLY'!I152</f>
        <v>0.93611111111111101</v>
      </c>
      <c r="I150" s="16">
        <f t="shared" si="8"/>
        <v>0.36666666666666664</v>
      </c>
      <c r="J150" s="30"/>
    </row>
    <row r="151" spans="1:10" ht="30" customHeight="1">
      <c r="A151" t="str">
        <f>'RAW MONTHLY'!C153</f>
        <v>OMI ADIO 33KV FDR</v>
      </c>
      <c r="B151" s="5" t="str">
        <f>'RAW MONTHLY'!E153</f>
        <v>EDC/F/O</v>
      </c>
      <c r="C151" s="5" t="str">
        <f t="shared" si="6"/>
        <v>EDC</v>
      </c>
      <c r="D151" s="6" t="e">
        <f>'[1]RAW 1'!F153</f>
        <v>#REF!</v>
      </c>
      <c r="E151" s="6" t="str">
        <f>'RAW MONTHLY'!O153</f>
        <v>EDC FORCED OUTAGE</v>
      </c>
      <c r="F151" s="6" t="e">
        <f t="shared" si="7"/>
        <v>#REF!</v>
      </c>
      <c r="G151" s="7">
        <f>'RAW MONTHLY'!H153</f>
        <v>0.92083333333333339</v>
      </c>
      <c r="H151" s="8">
        <f>'RAW MONTHLY'!I153</f>
        <v>0.93611111111111101</v>
      </c>
      <c r="I151" s="16">
        <f t="shared" si="8"/>
        <v>0.36666666666666664</v>
      </c>
      <c r="J151" s="27"/>
    </row>
    <row r="152" spans="1:10" ht="30" customHeight="1">
      <c r="A152" t="str">
        <f>'RAW MONTHLY'!C154</f>
        <v>OMI ADIO 33KV FDR</v>
      </c>
      <c r="B152" s="5" t="str">
        <f>'RAW MONTHLY'!E154</f>
        <v>TCN/L/S</v>
      </c>
      <c r="C152" s="5" t="str">
        <f t="shared" si="6"/>
        <v>L/S</v>
      </c>
      <c r="D152" s="6" t="e">
        <f>'[1]RAW 1'!F154</f>
        <v>#REF!</v>
      </c>
      <c r="E152" s="6" t="str">
        <f>'RAW MONTHLY'!O154</f>
        <v>TCN TRANSFOMER LIMITATION</v>
      </c>
      <c r="F152" s="6" t="e">
        <f t="shared" si="7"/>
        <v>#REF!</v>
      </c>
      <c r="G152" s="7">
        <f>'RAW MONTHLY'!H154</f>
        <v>0.93611111111111101</v>
      </c>
      <c r="H152" s="8">
        <f>'RAW MONTHLY'!I154</f>
        <v>0.99930555555555556</v>
      </c>
      <c r="I152" s="16">
        <f t="shared" si="8"/>
        <v>1.5166666666666666</v>
      </c>
      <c r="J152" s="27"/>
    </row>
    <row r="153" spans="1:10" ht="30" customHeight="1">
      <c r="A153" t="str">
        <f>'RAW MONTHLY'!C155</f>
        <v>APETE 33KV</v>
      </c>
      <c r="B153" s="5" t="str">
        <f>'RAW MONTHLY'!E155</f>
        <v xml:space="preserve">EDC L/S </v>
      </c>
      <c r="C153" s="5" t="b">
        <f t="shared" si="6"/>
        <v>0</v>
      </c>
      <c r="D153" s="6" t="e">
        <f>'[1]RAW 1'!F155</f>
        <v>#REF!</v>
      </c>
      <c r="E153" s="6">
        <f>'RAW MONTHLY'!O155</f>
        <v>0</v>
      </c>
      <c r="F153" s="6" t="e">
        <f t="shared" si="7"/>
        <v>#REF!</v>
      </c>
      <c r="G153" s="7">
        <f>'RAW MONTHLY'!H155</f>
        <v>0</v>
      </c>
      <c r="H153" s="8">
        <f>'RAW MONTHLY'!I155</f>
        <v>0.29722222222222222</v>
      </c>
      <c r="I153" s="16">
        <f t="shared" si="8"/>
        <v>7.1333333333333337</v>
      </c>
      <c r="J153" s="29"/>
    </row>
    <row r="154" spans="1:10" ht="30" customHeight="1">
      <c r="A154" t="str">
        <f>'RAW MONTHLY'!C156</f>
        <v>APETE 33KV</v>
      </c>
      <c r="B154" s="5" t="str">
        <f>'RAW MONTHLY'!E156</f>
        <v>EDC F/O</v>
      </c>
      <c r="C154" s="5" t="str">
        <f t="shared" si="6"/>
        <v>EDC</v>
      </c>
      <c r="D154" s="6" t="e">
        <f>'[1]RAW 1'!F156</f>
        <v>#REF!</v>
      </c>
      <c r="E154" s="6">
        <f>'RAW MONTHLY'!O156</f>
        <v>0</v>
      </c>
      <c r="F154" s="6" t="e">
        <f t="shared" si="7"/>
        <v>#REF!</v>
      </c>
      <c r="G154" s="7">
        <f>'RAW MONTHLY'!H156</f>
        <v>0.29722222222222222</v>
      </c>
      <c r="H154" s="8">
        <f>'RAW MONTHLY'!I156</f>
        <v>0.59513888888888888</v>
      </c>
      <c r="I154" s="16">
        <f t="shared" si="8"/>
        <v>7.15</v>
      </c>
      <c r="J154" s="42"/>
    </row>
    <row r="155" spans="1:10" ht="30" customHeight="1">
      <c r="A155" t="str">
        <f>'RAW MONTHLY'!C157</f>
        <v>MINISTER 33KV</v>
      </c>
      <c r="B155" s="5" t="str">
        <f>'RAW MONTHLY'!E157</f>
        <v xml:space="preserve">EDC L/S </v>
      </c>
      <c r="C155" s="5" t="b">
        <f t="shared" si="6"/>
        <v>0</v>
      </c>
      <c r="D155" s="6" t="e">
        <f>'[1]RAW 1'!F157</f>
        <v>#REF!</v>
      </c>
      <c r="E155" s="6">
        <f>'RAW MONTHLY'!O157</f>
        <v>0</v>
      </c>
      <c r="F155" s="6" t="e">
        <f t="shared" si="7"/>
        <v>#REF!</v>
      </c>
      <c r="G155" s="7">
        <f>'RAW MONTHLY'!H157</f>
        <v>0.58194444444444449</v>
      </c>
      <c r="H155" s="8">
        <f>'RAW MONTHLY'!I157</f>
        <v>0.88055555555555554</v>
      </c>
      <c r="I155" s="16">
        <f t="shared" si="8"/>
        <v>7.166666666666667</v>
      </c>
      <c r="J155" s="42"/>
    </row>
    <row r="156" spans="1:10" ht="30" customHeight="1">
      <c r="A156" t="str">
        <f>'RAW MONTHLY'!C158</f>
        <v>ELEYELE 33KV</v>
      </c>
      <c r="B156" s="5" t="str">
        <f>'RAW MONTHLY'!E158</f>
        <v>EDC F/O</v>
      </c>
      <c r="C156" s="5" t="str">
        <f t="shared" si="6"/>
        <v>EDC</v>
      </c>
      <c r="D156" s="6" t="e">
        <f>'[1]RAW 1'!F158</f>
        <v>#REF!</v>
      </c>
      <c r="E156" s="6">
        <f>'RAW MONTHLY'!O158</f>
        <v>0</v>
      </c>
      <c r="F156" s="6" t="e">
        <f t="shared" si="7"/>
        <v>#REF!</v>
      </c>
      <c r="G156" s="7">
        <f>'RAW MONTHLY'!H158</f>
        <v>0.78888888888888886</v>
      </c>
      <c r="H156" s="8">
        <f>'RAW MONTHLY'!I158</f>
        <v>0.79583333333333339</v>
      </c>
      <c r="I156" s="16">
        <f t="shared" si="8"/>
        <v>0.16666666666666666</v>
      </c>
      <c r="J156" s="6"/>
    </row>
    <row r="157" spans="1:10" ht="30" customHeight="1">
      <c r="A157" t="str">
        <f>'RAW MONTHLY'!C159</f>
        <v>APETE 33KV</v>
      </c>
      <c r="B157" s="5" t="str">
        <f>'RAW MONTHLY'!E159</f>
        <v>EDC F/O</v>
      </c>
      <c r="C157" s="5" t="str">
        <f t="shared" si="6"/>
        <v>EDC</v>
      </c>
      <c r="D157" s="6" t="e">
        <f>'[1]RAW 1'!F159</f>
        <v>#REF!</v>
      </c>
      <c r="E157" s="6">
        <f>'RAW MONTHLY'!O159</f>
        <v>0</v>
      </c>
      <c r="F157" s="6" t="e">
        <f t="shared" si="7"/>
        <v>#REF!</v>
      </c>
      <c r="G157" s="7">
        <f>'RAW MONTHLY'!H159</f>
        <v>0.78888888888888886</v>
      </c>
      <c r="H157" s="8">
        <f>'RAW MONTHLY'!I159</f>
        <v>0.99930555555555556</v>
      </c>
      <c r="I157" s="16">
        <f t="shared" si="8"/>
        <v>5.05</v>
      </c>
      <c r="J157" s="6"/>
    </row>
    <row r="158" spans="1:10" ht="30" customHeight="1">
      <c r="A158" t="str">
        <f>'RAW MONTHLY'!C160</f>
        <v>INDUSTRIAL 33KV</v>
      </c>
      <c r="B158" s="5" t="str">
        <f>'RAW MONTHLY'!E160</f>
        <v>EDC F/O</v>
      </c>
      <c r="C158" s="5" t="str">
        <f t="shared" si="6"/>
        <v>EDC</v>
      </c>
      <c r="D158" s="6" t="e">
        <f>'[1]RAW 1'!F160</f>
        <v>#REF!</v>
      </c>
      <c r="E158" s="6">
        <f>'RAW MONTHLY'!O160</f>
        <v>0</v>
      </c>
      <c r="F158" s="6" t="e">
        <f t="shared" si="7"/>
        <v>#REF!</v>
      </c>
      <c r="G158" s="7">
        <f>'RAW MONTHLY'!H160</f>
        <v>0.35000000000000003</v>
      </c>
      <c r="H158" s="8">
        <f>'RAW MONTHLY'!I160</f>
        <v>0.37361111111111112</v>
      </c>
      <c r="I158" s="16">
        <f t="shared" si="8"/>
        <v>0.56666666666666665</v>
      </c>
      <c r="J158" s="6"/>
    </row>
    <row r="159" spans="1:10" ht="30" customHeight="1">
      <c r="A159" t="str">
        <f>'RAW MONTHLY'!C161</f>
        <v>LIBERTY 33KV</v>
      </c>
      <c r="B159" s="5" t="str">
        <f>'RAW MONTHLY'!E161</f>
        <v>TCN F/O</v>
      </c>
      <c r="C159" s="5" t="str">
        <f t="shared" si="6"/>
        <v>F/O</v>
      </c>
      <c r="D159" s="6" t="e">
        <f>'[1]RAW 1'!F161</f>
        <v>#REF!</v>
      </c>
      <c r="E159" s="6">
        <f>'RAW MONTHLY'!O161</f>
        <v>0</v>
      </c>
      <c r="F159" s="6" t="e">
        <f t="shared" si="7"/>
        <v>#REF!</v>
      </c>
      <c r="G159" s="7">
        <f>'RAW MONTHLY'!H161</f>
        <v>0.60416666666666663</v>
      </c>
      <c r="H159" s="8">
        <f>'RAW MONTHLY'!I161</f>
        <v>0.64236111111111105</v>
      </c>
      <c r="I159" s="16">
        <f t="shared" si="8"/>
        <v>0.91666666666666663</v>
      </c>
      <c r="J159" s="6"/>
    </row>
    <row r="160" spans="1:10" ht="30" customHeight="1">
      <c r="A160" t="str">
        <f>'RAW MONTHLY'!C162</f>
        <v>INTERCHANGE 33KV</v>
      </c>
      <c r="B160" s="5" t="str">
        <f>'RAW MONTHLY'!E162</f>
        <v>TCN F/O</v>
      </c>
      <c r="C160" s="5" t="str">
        <f t="shared" si="6"/>
        <v>F/O</v>
      </c>
      <c r="D160" s="6" t="e">
        <f>'[1]RAW 1'!F162</f>
        <v>#REF!</v>
      </c>
      <c r="E160" s="6">
        <f>'RAW MONTHLY'!O162</f>
        <v>0</v>
      </c>
      <c r="F160" s="6" t="e">
        <f t="shared" si="7"/>
        <v>#REF!</v>
      </c>
      <c r="G160" s="7">
        <f>'RAW MONTHLY'!H162</f>
        <v>0.60416666666666663</v>
      </c>
      <c r="H160" s="8">
        <f>'RAW MONTHLY'!I162</f>
        <v>0.64097222222222217</v>
      </c>
      <c r="I160" s="16">
        <f t="shared" si="8"/>
        <v>0.8833333333333333</v>
      </c>
      <c r="J160" s="6"/>
    </row>
    <row r="161" spans="1:10" ht="30" customHeight="1">
      <c r="A161" t="str">
        <f>'RAW MONTHLY'!C163</f>
        <v>INDUSTRIAL 33KV</v>
      </c>
      <c r="B161" s="5" t="str">
        <f>'RAW MONTHLY'!E163</f>
        <v>TCN F/O</v>
      </c>
      <c r="C161" s="5" t="str">
        <f t="shared" si="6"/>
        <v>F/O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0.60416666666666663</v>
      </c>
      <c r="H161" s="8">
        <f>'RAW MONTHLY'!I163</f>
        <v>0.64027777777777783</v>
      </c>
      <c r="I161" s="16">
        <f t="shared" si="8"/>
        <v>0.8666666666666667</v>
      </c>
      <c r="J161" s="6"/>
    </row>
    <row r="162" spans="1:10" ht="30" customHeight="1">
      <c r="A162" t="str">
        <f>'RAW MONTHLY'!C164</f>
        <v>INTERCHANGE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>
        <f>'RAW MONTHLY'!O164</f>
        <v>0</v>
      </c>
      <c r="F162" s="6" t="e">
        <f t="shared" si="7"/>
        <v>#REF!</v>
      </c>
      <c r="G162" s="7">
        <f>'RAW MONTHLY'!H164</f>
        <v>0.81388888888888899</v>
      </c>
      <c r="H162" s="8">
        <f>'RAW MONTHLY'!I164</f>
        <v>0.82361111111111107</v>
      </c>
      <c r="I162" s="16">
        <f t="shared" si="8"/>
        <v>0.23333333333333334</v>
      </c>
      <c r="J162" s="6"/>
    </row>
    <row r="163" spans="1:10" ht="30" customHeight="1">
      <c r="A163" t="str">
        <f>'RAW MONTHLY'!C165</f>
        <v>INTERCHANGE 33KV</v>
      </c>
      <c r="B163" s="5" t="str">
        <f>'RAW MONTHLY'!E165</f>
        <v>EDC F/O</v>
      </c>
      <c r="C163" s="5" t="str">
        <f t="shared" si="6"/>
        <v>EDC</v>
      </c>
      <c r="D163" s="6" t="e">
        <f>'[1]RAW 1'!F165</f>
        <v>#REF!</v>
      </c>
      <c r="E163" s="6">
        <f>'RAW MONTHLY'!O165</f>
        <v>0</v>
      </c>
      <c r="F163" s="6" t="e">
        <f t="shared" si="7"/>
        <v>#REF!</v>
      </c>
      <c r="G163" s="7">
        <f>'RAW MONTHLY'!H165</f>
        <v>0.9458333333333333</v>
      </c>
      <c r="H163" s="8">
        <f>'RAW MONTHLY'!I165</f>
        <v>0.95277777777777783</v>
      </c>
      <c r="I163" s="16">
        <f t="shared" si="8"/>
        <v>0.16666666666666666</v>
      </c>
      <c r="J163" s="6"/>
    </row>
    <row r="164" spans="1:10" ht="30" customHeight="1">
      <c r="A164" t="str">
        <f>'RAW MONTHLY'!C166</f>
        <v>INDUSTRIAL 33KV</v>
      </c>
      <c r="B164" s="5" t="str">
        <f>'RAW MONTHLY'!E166</f>
        <v>EDC F/O</v>
      </c>
      <c r="C164" s="5" t="str">
        <f t="shared" si="6"/>
        <v>EDC</v>
      </c>
      <c r="D164" s="6" t="e">
        <f>'[1]RAW 1'!F166</f>
        <v>#REF!</v>
      </c>
      <c r="E164" s="6">
        <f>'RAW MONTHLY'!O166</f>
        <v>0</v>
      </c>
      <c r="F164" s="6" t="e">
        <f t="shared" si="7"/>
        <v>#REF!</v>
      </c>
      <c r="G164" s="7">
        <f>'RAW MONTHLY'!H166</f>
        <v>0.95277777777777783</v>
      </c>
      <c r="H164" s="8">
        <f>'RAW MONTHLY'!I166</f>
        <v>0.96111111111111114</v>
      </c>
      <c r="I164" s="16">
        <f t="shared" si="8"/>
        <v>0.2</v>
      </c>
      <c r="J164" s="6"/>
    </row>
    <row r="165" spans="1:10" ht="30" customHeight="1">
      <c r="A165" t="str">
        <f>'RAW MONTHLY'!C167</f>
        <v>ROM 33KV</v>
      </c>
      <c r="B165" s="5" t="str">
        <f>'RAW MONTHLY'!E167</f>
        <v>TCN F/O</v>
      </c>
      <c r="C165" s="5" t="str">
        <f t="shared" si="6"/>
        <v>F/O</v>
      </c>
      <c r="D165" s="6" t="e">
        <f>'[1]RAW 1'!F167</f>
        <v>#REF!</v>
      </c>
      <c r="E165" s="6">
        <f>'RAW MONTHLY'!O167</f>
        <v>0</v>
      </c>
      <c r="F165" s="6" t="e">
        <f t="shared" si="7"/>
        <v>#REF!</v>
      </c>
      <c r="G165" s="7">
        <f>'RAW MONTHLY'!H167</f>
        <v>0.60416666666666663</v>
      </c>
      <c r="H165" s="8">
        <f>'RAW MONTHLY'!I167</f>
        <v>0.64236111111111105</v>
      </c>
      <c r="I165" s="16">
        <f t="shared" si="8"/>
        <v>0.91666666666666663</v>
      </c>
      <c r="J165" s="6"/>
    </row>
    <row r="166" spans="1:10" ht="30" customHeight="1">
      <c r="A166" t="str">
        <f>'RAW MONTHLY'!C168</f>
        <v>ROM 33KV</v>
      </c>
      <c r="B166" s="5" t="str">
        <f>'RAW MONTHLY'!E168</f>
        <v>EDC F/O</v>
      </c>
      <c r="C166" s="5" t="str">
        <f t="shared" si="6"/>
        <v>EDC</v>
      </c>
      <c r="D166" s="6" t="e">
        <f>'[1]RAW 1'!F168</f>
        <v>#REF!</v>
      </c>
      <c r="E166" s="6">
        <f>'RAW MONTHLY'!O168</f>
        <v>0</v>
      </c>
      <c r="F166" s="6" t="e">
        <f t="shared" si="7"/>
        <v>#REF!</v>
      </c>
      <c r="G166" s="7">
        <f>'RAW MONTHLY'!H168</f>
        <v>0.81388888888888899</v>
      </c>
      <c r="H166" s="8">
        <f>'RAW MONTHLY'!I168</f>
        <v>0.82986111111111116</v>
      </c>
      <c r="I166" s="16">
        <f t="shared" si="8"/>
        <v>0.38333333333333336</v>
      </c>
      <c r="J166" s="43"/>
    </row>
    <row r="167" spans="1:10" ht="30" customHeight="1">
      <c r="A167" t="str">
        <f>'RAW MONTHLY'!C169</f>
        <v>ROM 33KV</v>
      </c>
      <c r="B167" s="5" t="str">
        <f>'RAW MONTHLY'!E169</f>
        <v>EDC F/O</v>
      </c>
      <c r="C167" s="5" t="str">
        <f t="shared" si="6"/>
        <v>EDC</v>
      </c>
      <c r="D167" s="6" t="e">
        <f>'[1]RAW 1'!F169</f>
        <v>#REF!</v>
      </c>
      <c r="E167" s="6">
        <f>'RAW MONTHLY'!O169</f>
        <v>0</v>
      </c>
      <c r="F167" s="6" t="e">
        <f t="shared" si="7"/>
        <v>#REF!</v>
      </c>
      <c r="G167" s="7">
        <f>'RAW MONTHLY'!H169</f>
        <v>0.9458333333333333</v>
      </c>
      <c r="H167" s="8">
        <f>'RAW MONTHLY'!I169</f>
        <v>0.95486111111111116</v>
      </c>
      <c r="I167" s="16">
        <f t="shared" si="8"/>
        <v>0.21666666666666667</v>
      </c>
      <c r="J167" s="44"/>
    </row>
    <row r="168" spans="1:10" ht="30" customHeight="1">
      <c r="A168" t="str">
        <f>'RAW MONTHLY'!C170</f>
        <v>ERUWA TOWN 33KV FDR</v>
      </c>
      <c r="B168" s="5" t="str">
        <f>'RAW MONTHLY'!E170</f>
        <v>EDC/F/O</v>
      </c>
      <c r="C168" s="5" t="str">
        <f t="shared" si="6"/>
        <v>EDC</v>
      </c>
      <c r="D168" s="6" t="e">
        <f>'[1]RAW 1'!F170</f>
        <v>#REF!</v>
      </c>
      <c r="E168" s="6" t="str">
        <f>'RAW MONTHLY'!O170</f>
        <v>EDC FORCED OUTAGE</v>
      </c>
      <c r="F168" s="6" t="e">
        <f t="shared" si="7"/>
        <v>#REF!</v>
      </c>
      <c r="G168" s="7">
        <f>'RAW MONTHLY'!H170</f>
        <v>0</v>
      </c>
      <c r="H168" s="8">
        <f>'RAW MONTHLY'!I170</f>
        <v>0.99930555555555556</v>
      </c>
      <c r="I168" s="16">
        <f t="shared" si="8"/>
        <v>23.983333333333334</v>
      </c>
    </row>
    <row r="169" spans="1:10" ht="30" customHeight="1">
      <c r="A169" t="str">
        <f>'RAW MONTHLY'!C171</f>
        <v>OMI ADIO 33KV FDR</v>
      </c>
      <c r="B169" s="5" t="str">
        <f>'RAW MONTHLY'!E171</f>
        <v>EDC/E/F</v>
      </c>
      <c r="C169" s="5" t="str">
        <f t="shared" si="6"/>
        <v>EDC</v>
      </c>
      <c r="D169" s="6" t="e">
        <f>'[1]RAW 1'!F171</f>
        <v>#REF!</v>
      </c>
      <c r="E169" s="6" t="str">
        <f>'RAW MONTHLY'!O171</f>
        <v>RESTORED UP TO ELESO WHILE ORILE LEG ISOLATED ON FAULT</v>
      </c>
      <c r="F169" s="6" t="e">
        <f t="shared" si="7"/>
        <v>#REF!</v>
      </c>
      <c r="G169" s="7">
        <f>'RAW MONTHLY'!H171</f>
        <v>0</v>
      </c>
      <c r="H169" s="8">
        <f>'RAW MONTHLY'!I171</f>
        <v>0.47569444444444442</v>
      </c>
      <c r="I169" s="16">
        <f t="shared" si="8"/>
        <v>11.416666666666666</v>
      </c>
    </row>
    <row r="170" spans="1:10" ht="30" customHeight="1">
      <c r="A170" t="str">
        <f>'RAW MONTHLY'!C172</f>
        <v>OMI ADIO 33KV FDR</v>
      </c>
      <c r="B170" s="5" t="str">
        <f>'RAW MONTHLY'!E172</f>
        <v>EDC/P/O</v>
      </c>
      <c r="C170" s="5" t="str">
        <f t="shared" si="6"/>
        <v>EDC</v>
      </c>
      <c r="D170" s="6" t="e">
        <f>'[1]RAW 1'!F172</f>
        <v>#REF!</v>
      </c>
      <c r="E170" s="6" t="str">
        <f>'RAW MONTHLY'!O172</f>
        <v>RESTORED UP TO ELESO WHILE ORILE LEG STILL OUT ON FAULT SUSPECT</v>
      </c>
      <c r="F170" s="6" t="e">
        <f t="shared" si="7"/>
        <v>#REF!</v>
      </c>
      <c r="G170" s="7">
        <f>'RAW MONTHLY'!H172</f>
        <v>0.51041666666666663</v>
      </c>
      <c r="H170" s="8">
        <f>'RAW MONTHLY'!I172</f>
        <v>0.56527777777777777</v>
      </c>
      <c r="I170" s="16">
        <f t="shared" si="8"/>
        <v>1.3166666666666667</v>
      </c>
    </row>
    <row r="171" spans="1:10" ht="30" customHeight="1">
      <c r="A171" t="str">
        <f>'RAW MONTHLY'!C173</f>
        <v>APATA 33KV FDR</v>
      </c>
      <c r="B171" s="5" t="str">
        <f>'RAW MONTHLY'!E173</f>
        <v>EDC/E/F</v>
      </c>
      <c r="C171" s="5" t="str">
        <f t="shared" si="6"/>
        <v>EDC</v>
      </c>
      <c r="D171" s="6" t="e">
        <f>'[1]RAW 1'!F173</f>
        <v>#REF!</v>
      </c>
      <c r="E171" s="6" t="str">
        <f>'RAW MONTHLY'!O173</f>
        <v>EDC TRANSCIENT FAULT</v>
      </c>
      <c r="F171" s="6" t="e">
        <f t="shared" si="7"/>
        <v>#REF!</v>
      </c>
      <c r="G171" s="7">
        <f>'RAW MONTHLY'!H173</f>
        <v>0.53263888888888888</v>
      </c>
      <c r="H171" s="8">
        <f>'RAW MONTHLY'!I173</f>
        <v>0.54236111111111118</v>
      </c>
      <c r="I171" s="16">
        <f t="shared" si="8"/>
        <v>0.23333333333333334</v>
      </c>
    </row>
    <row r="172" spans="1:10" ht="30" customHeight="1">
      <c r="A172" t="str">
        <f>'RAW MONTHLY'!C174</f>
        <v>OMI ADIO 33KV FDR</v>
      </c>
      <c r="B172" s="5" t="str">
        <f>'RAW MONTHLY'!E174</f>
        <v>EDC/E/F</v>
      </c>
      <c r="C172" s="5" t="str">
        <f t="shared" si="6"/>
        <v>EDC</v>
      </c>
      <c r="D172" s="6" t="e">
        <f>'[1]RAW 1'!F174</f>
        <v>#REF!</v>
      </c>
      <c r="E172" s="6" t="str">
        <f>'RAW MONTHLY'!O174</f>
        <v>EDC TRANSIENT FAULT</v>
      </c>
      <c r="F172" s="6" t="e">
        <f t="shared" si="7"/>
        <v>#REF!</v>
      </c>
      <c r="G172" s="7">
        <f>'RAW MONTHLY'!H174</f>
        <v>0.88888888888888884</v>
      </c>
      <c r="H172" s="8">
        <f>'RAW MONTHLY'!I174</f>
        <v>0.92708333333333337</v>
      </c>
      <c r="I172" s="16">
        <f t="shared" si="8"/>
        <v>0.91666666666666663</v>
      </c>
    </row>
    <row r="173" spans="1:10" ht="30" customHeight="1">
      <c r="A173" t="str">
        <f>'RAW MONTHLY'!C175</f>
        <v>OMI ADIO 33KV FDR</v>
      </c>
      <c r="B173" s="5" t="str">
        <f>'RAW MONTHLY'!E175</f>
        <v>TCN/L/S</v>
      </c>
      <c r="C173" s="5" t="str">
        <f t="shared" si="6"/>
        <v>L/S</v>
      </c>
      <c r="D173" s="6" t="e">
        <f>'[1]RAW 1'!F175</f>
        <v>#REF!</v>
      </c>
      <c r="E173" s="6" t="str">
        <f>'RAW MONTHLY'!O175</f>
        <v>TCN FREQUENCY CONTROL</v>
      </c>
      <c r="F173" s="6" t="e">
        <f t="shared" si="7"/>
        <v>#REF!</v>
      </c>
      <c r="G173" s="7">
        <f>'RAW MONTHLY'!H175</f>
        <v>0.96388888888888891</v>
      </c>
      <c r="H173" s="8">
        <f>'RAW MONTHLY'!I175</f>
        <v>0.99930555555555556</v>
      </c>
      <c r="I173" s="16">
        <f t="shared" si="8"/>
        <v>0.85</v>
      </c>
    </row>
    <row r="174" spans="1:10" ht="30" customHeight="1">
      <c r="A174" t="str">
        <f>'RAW MONTHLY'!C176</f>
        <v>APETE 33KV</v>
      </c>
      <c r="B174" s="5" t="str">
        <f>'RAW MONTHLY'!E176</f>
        <v>EDC F/O</v>
      </c>
      <c r="C174" s="5" t="str">
        <f t="shared" si="6"/>
        <v>EDC</v>
      </c>
      <c r="D174" s="6" t="e">
        <f>'[1]RAW 1'!F176</f>
        <v>#REF!</v>
      </c>
      <c r="E174" s="6">
        <f>'RAW MONTHLY'!O176</f>
        <v>0</v>
      </c>
      <c r="F174" s="6" t="e">
        <f t="shared" si="7"/>
        <v>#REF!</v>
      </c>
      <c r="G174" s="7">
        <f>'RAW MONTHLY'!H176</f>
        <v>0</v>
      </c>
      <c r="H174" s="8">
        <f>'RAW MONTHLY'!I176</f>
        <v>0.51388888888888895</v>
      </c>
      <c r="I174" s="16">
        <f t="shared" si="8"/>
        <v>12.333333333333334</v>
      </c>
    </row>
    <row r="175" spans="1:10" ht="30" customHeight="1">
      <c r="A175" t="str">
        <f>'RAW MONTHLY'!C177</f>
        <v>IYAGANKU 33KV</v>
      </c>
      <c r="B175" s="5" t="str">
        <f>'RAW MONTHLY'!E177</f>
        <v>TCN F/O</v>
      </c>
      <c r="C175" s="5" t="str">
        <f t="shared" si="6"/>
        <v>F/O</v>
      </c>
      <c r="D175" s="6" t="e">
        <f>'[1]RAW 1'!F177</f>
        <v>#REF!</v>
      </c>
      <c r="E175" s="6">
        <f>'RAW MONTHLY'!O177</f>
        <v>0</v>
      </c>
      <c r="F175" s="6" t="e">
        <f t="shared" si="7"/>
        <v>#REF!</v>
      </c>
      <c r="G175" s="7">
        <f>'RAW MONTHLY'!H177</f>
        <v>0.60416666666666663</v>
      </c>
      <c r="H175" s="8">
        <f>'RAW MONTHLY'!I177</f>
        <v>0.63750000000000007</v>
      </c>
      <c r="I175" s="16">
        <f t="shared" si="8"/>
        <v>0.8</v>
      </c>
      <c r="J175" s="30"/>
    </row>
    <row r="176" spans="1:10" ht="30" customHeight="1">
      <c r="A176" t="str">
        <f>'RAW MONTHLY'!C178</f>
        <v>T-2A 15mva @ JERICHO</v>
      </c>
      <c r="B176" s="5" t="str">
        <f>'RAW MONTHLY'!E178</f>
        <v>TCN F/O</v>
      </c>
      <c r="C176" s="5" t="str">
        <f t="shared" si="6"/>
        <v>F/O</v>
      </c>
      <c r="D176" s="6" t="e">
        <f>'[1]RAW 1'!F178</f>
        <v>#REF!</v>
      </c>
      <c r="E176" s="6">
        <f>'RAW MONTHLY'!O178</f>
        <v>0</v>
      </c>
      <c r="F176" s="6" t="e">
        <f t="shared" si="7"/>
        <v>#REF!</v>
      </c>
      <c r="G176" s="7">
        <f>'RAW MONTHLY'!H178</f>
        <v>0.7895833333333333</v>
      </c>
      <c r="H176" s="8">
        <f>'RAW MONTHLY'!I178</f>
        <v>0.79513888888888884</v>
      </c>
      <c r="I176" s="16">
        <f t="shared" si="8"/>
        <v>0.13333333333333333</v>
      </c>
      <c r="J176" s="30"/>
    </row>
    <row r="177" spans="1:10" ht="30" customHeight="1">
      <c r="A177" t="str">
        <f>'RAW MONTHLY'!C179</f>
        <v>APETE 33KV</v>
      </c>
      <c r="B177" s="5" t="str">
        <f>'RAW MONTHLY'!E179</f>
        <v>EDC L/S</v>
      </c>
      <c r="C177" s="5" t="str">
        <f t="shared" si="6"/>
        <v>L/S</v>
      </c>
      <c r="D177" s="6" t="e">
        <f>'[1]RAW 1'!F179</f>
        <v>#REF!</v>
      </c>
      <c r="E177" s="6">
        <f>'RAW MONTHLY'!O179</f>
        <v>0</v>
      </c>
      <c r="F177" s="6" t="e">
        <f t="shared" si="7"/>
        <v>#REF!</v>
      </c>
      <c r="G177" s="7">
        <f>'RAW MONTHLY'!H179</f>
        <v>0.6972222222222223</v>
      </c>
      <c r="H177" s="8">
        <f>'RAW MONTHLY'!I179</f>
        <v>0.99930555555555556</v>
      </c>
      <c r="I177" s="16">
        <f t="shared" si="8"/>
        <v>7.25</v>
      </c>
      <c r="J177" s="30"/>
    </row>
    <row r="178" spans="1:10" ht="30" customHeight="1">
      <c r="A178" t="str">
        <f>'RAW MONTHLY'!C180</f>
        <v xml:space="preserve">EXPRESS 33KV </v>
      </c>
      <c r="B178" s="5" t="str">
        <f>'RAW MONTHLY'!E180</f>
        <v>EDC F/O</v>
      </c>
      <c r="C178" s="5" t="str">
        <f t="shared" si="6"/>
        <v>EDC</v>
      </c>
      <c r="D178" s="6" t="e">
        <f>'[1]RAW 1'!F180</f>
        <v>#REF!</v>
      </c>
      <c r="E178" s="6">
        <f>'RAW MONTHLY'!O180</f>
        <v>0</v>
      </c>
      <c r="F178" s="6" t="e">
        <f t="shared" si="7"/>
        <v>#REF!</v>
      </c>
      <c r="G178" s="7">
        <f>'RAW MONTHLY'!H180</f>
        <v>0.29166666666666669</v>
      </c>
      <c r="H178" s="8">
        <f>'RAW MONTHLY'!I180</f>
        <v>0.30138888888888887</v>
      </c>
      <c r="I178" s="16">
        <f t="shared" si="8"/>
        <v>0.23333333333333334</v>
      </c>
      <c r="J178" s="30"/>
    </row>
    <row r="179" spans="1:10" ht="30" customHeight="1">
      <c r="A179" t="str">
        <f>'RAW MONTHLY'!C181</f>
        <v>INTERCHANGE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>
        <f>'RAW MONTHLY'!O181</f>
        <v>0</v>
      </c>
      <c r="F179" s="6" t="e">
        <f t="shared" si="7"/>
        <v>#REF!</v>
      </c>
      <c r="G179" s="7">
        <f>'RAW MONTHLY'!H181</f>
        <v>0.31875000000000003</v>
      </c>
      <c r="H179" s="8">
        <f>'RAW MONTHLY'!I181</f>
        <v>0.32361111111111113</v>
      </c>
      <c r="I179" s="16">
        <f t="shared" si="8"/>
        <v>0.11666666666666667</v>
      </c>
      <c r="J179" s="30"/>
    </row>
    <row r="180" spans="1:10" ht="30" customHeight="1">
      <c r="A180" t="str">
        <f>'RAW MONTHLY'!C182</f>
        <v>INDUSTRIAL 33KV</v>
      </c>
      <c r="B180" s="5" t="str">
        <f>'RAW MONTHLY'!E182</f>
        <v>EDC F/O</v>
      </c>
      <c r="C180" s="5" t="str">
        <f t="shared" si="6"/>
        <v>EDC</v>
      </c>
      <c r="D180" s="6" t="e">
        <f>'[1]RAW 1'!F182</f>
        <v>#REF!</v>
      </c>
      <c r="E180" s="6">
        <f>'RAW MONTHLY'!O182</f>
        <v>0</v>
      </c>
      <c r="F180" s="6" t="e">
        <f t="shared" si="7"/>
        <v>#REF!</v>
      </c>
      <c r="G180" s="7">
        <f>'RAW MONTHLY'!H182</f>
        <v>0.35694444444444445</v>
      </c>
      <c r="H180" s="8">
        <f>'RAW MONTHLY'!I182</f>
        <v>0.37361111111111112</v>
      </c>
      <c r="I180" s="16">
        <f t="shared" si="8"/>
        <v>0.4</v>
      </c>
      <c r="J180" s="30"/>
    </row>
    <row r="181" spans="1:10" ht="30" customHeight="1">
      <c r="A181" t="str">
        <f>'RAW MONTHLY'!C183</f>
        <v>INDUSTRIAL 33KV</v>
      </c>
      <c r="B181" s="5" t="str">
        <f>'RAW MONTHLY'!E183</f>
        <v>EDC 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TRACED WITH NOTHING FOUND</v>
      </c>
      <c r="F181" s="6" t="e">
        <f t="shared" si="7"/>
        <v>#REF!</v>
      </c>
      <c r="G181" s="7">
        <f>'RAW MONTHLY'!H183</f>
        <v>0.42777777777777781</v>
      </c>
      <c r="H181" s="8">
        <f>'RAW MONTHLY'!I183</f>
        <v>0.71666666666666667</v>
      </c>
      <c r="I181" s="16">
        <f t="shared" si="8"/>
        <v>6.9333333333333336</v>
      </c>
      <c r="J181" s="30"/>
    </row>
    <row r="182" spans="1:10" ht="30" customHeight="1">
      <c r="A182" t="str">
        <f>'RAW MONTHLY'!C184</f>
        <v>LIBERTY 33KV</v>
      </c>
      <c r="B182" s="5" t="str">
        <f>'RAW MONTHLY'!E184</f>
        <v>EDC F/O</v>
      </c>
      <c r="C182" s="5" t="str">
        <f t="shared" si="6"/>
        <v>EDC</v>
      </c>
      <c r="D182" s="6" t="e">
        <f>'[1]RAW 1'!F184</f>
        <v>#REF!</v>
      </c>
      <c r="E182" s="6">
        <f>'RAW MONTHLY'!O184</f>
        <v>0</v>
      </c>
      <c r="F182" s="6" t="e">
        <f t="shared" si="7"/>
        <v>#REF!</v>
      </c>
      <c r="G182" s="7">
        <f>'RAW MONTHLY'!H184</f>
        <v>0.45347222222222222</v>
      </c>
      <c r="H182" s="8">
        <f>'RAW MONTHLY'!I184</f>
        <v>0.4680555555555555</v>
      </c>
      <c r="I182" s="16">
        <f t="shared" si="8"/>
        <v>0.35</v>
      </c>
      <c r="J182" s="37"/>
    </row>
    <row r="183" spans="1:10" ht="30" customHeight="1">
      <c r="A183" t="str">
        <f>'RAW MONTHLY'!C185</f>
        <v>LIBERTY 33KV</v>
      </c>
      <c r="B183" s="5" t="str">
        <f>'RAW MONTHLY'!E185</f>
        <v>EDC F/O</v>
      </c>
      <c r="C183" s="5" t="str">
        <f t="shared" si="6"/>
        <v>EDC</v>
      </c>
      <c r="D183" s="6" t="e">
        <f>'[1]RAW 1'!F185</f>
        <v>#REF!</v>
      </c>
      <c r="E183" s="6">
        <f>'RAW MONTHLY'!O185</f>
        <v>0</v>
      </c>
      <c r="F183" s="6" t="e">
        <f t="shared" si="7"/>
        <v>#REF!</v>
      </c>
      <c r="G183" s="7">
        <f>'RAW MONTHLY'!H185</f>
        <v>0.62916666666666665</v>
      </c>
      <c r="H183" s="8">
        <f>'RAW MONTHLY'!I185</f>
        <v>0.6645833333333333</v>
      </c>
      <c r="I183" s="16">
        <f t="shared" si="8"/>
        <v>0.85</v>
      </c>
      <c r="J183" s="30"/>
    </row>
    <row r="184" spans="1:10" ht="30" customHeight="1">
      <c r="A184" t="str">
        <f>'RAW MONTHLY'!C186</f>
        <v>INTERCHANGE 33KV</v>
      </c>
      <c r="B184" s="5" t="str">
        <f>'RAW MONTHLY'!E186</f>
        <v>EDC F/O</v>
      </c>
      <c r="C184" s="5" t="str">
        <f t="shared" si="6"/>
        <v>EDC</v>
      </c>
      <c r="D184" s="6" t="e">
        <f>'[1]RAW 1'!F186</f>
        <v>#REF!</v>
      </c>
      <c r="E184" s="6">
        <f>'RAW MONTHLY'!O186</f>
        <v>0</v>
      </c>
      <c r="F184" s="6" t="e">
        <f t="shared" si="7"/>
        <v>#REF!</v>
      </c>
      <c r="G184" s="7">
        <f>'RAW MONTHLY'!H186</f>
        <v>0.62986111111111109</v>
      </c>
      <c r="H184" s="8">
        <f>'RAW MONTHLY'!I186</f>
        <v>0.66527777777777775</v>
      </c>
      <c r="I184" s="16">
        <f t="shared" si="8"/>
        <v>0.85</v>
      </c>
      <c r="J184" s="30"/>
    </row>
    <row r="185" spans="1:10" ht="30" customHeight="1">
      <c r="A185" t="str">
        <f>'RAW MONTHLY'!C187</f>
        <v xml:space="preserve">EXPRESS 33KV </v>
      </c>
      <c r="B185" s="5" t="str">
        <f>'RAW MONTHLY'!E187</f>
        <v>EDC F/O</v>
      </c>
      <c r="C185" s="5" t="str">
        <f t="shared" si="6"/>
        <v>EDC</v>
      </c>
      <c r="D185" s="6" t="e">
        <f>'[1]RAW 1'!F187</f>
        <v>#REF!</v>
      </c>
      <c r="E185" s="6">
        <f>'RAW MONTHLY'!O187</f>
        <v>0</v>
      </c>
      <c r="F185" s="6" t="e">
        <f t="shared" si="7"/>
        <v>#REF!</v>
      </c>
      <c r="G185" s="7">
        <f>'RAW MONTHLY'!H187</f>
        <v>0.6875</v>
      </c>
      <c r="H185" s="8">
        <f>'RAW MONTHLY'!I187</f>
        <v>0.70694444444444438</v>
      </c>
      <c r="I185" s="16">
        <f t="shared" si="8"/>
        <v>0.46666666666666667</v>
      </c>
      <c r="J185" s="30"/>
    </row>
    <row r="186" spans="1:10" ht="30" customHeight="1">
      <c r="A186" t="str">
        <f>'RAW MONTHLY'!C188</f>
        <v>ROM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 t="str">
        <f>'RAW MONTHLY'!O188</f>
        <v>SAHEED FARMS 2 S/S ISOLATED</v>
      </c>
      <c r="F186" s="6" t="e">
        <f t="shared" si="7"/>
        <v>#REF!</v>
      </c>
      <c r="G186" s="7">
        <f>'RAW MONTHLY'!H188</f>
        <v>0.31875000000000003</v>
      </c>
      <c r="H186" s="8">
        <f>'RAW MONTHLY'!I188</f>
        <v>0.55138888888888882</v>
      </c>
      <c r="I186" s="16">
        <f t="shared" si="8"/>
        <v>5.583333333333333</v>
      </c>
      <c r="J186" s="30"/>
    </row>
    <row r="187" spans="1:10" ht="30" customHeight="1">
      <c r="A187" t="str">
        <f>'RAW MONTHLY'!C189</f>
        <v>ROM 33KV</v>
      </c>
      <c r="B187" s="5" t="str">
        <f>'RAW MONTHLY'!E189</f>
        <v>EDC F/O</v>
      </c>
      <c r="C187" s="5" t="str">
        <f t="shared" si="6"/>
        <v>EDC</v>
      </c>
      <c r="D187" s="6" t="e">
        <f>'[1]RAW 1'!F189</f>
        <v>#REF!</v>
      </c>
      <c r="E187" s="6">
        <f>'RAW MONTHLY'!O189</f>
        <v>0</v>
      </c>
      <c r="F187" s="6" t="e">
        <f t="shared" si="7"/>
        <v>#REF!</v>
      </c>
      <c r="G187" s="7">
        <f>'RAW MONTHLY'!H189</f>
        <v>0.62986111111111109</v>
      </c>
      <c r="H187" s="8">
        <f>'RAW MONTHLY'!I189</f>
        <v>0.99930555555555556</v>
      </c>
      <c r="I187" s="16">
        <f t="shared" si="8"/>
        <v>8.8666666666666671</v>
      </c>
      <c r="J187" s="37"/>
    </row>
    <row r="188" spans="1:10" ht="30" customHeight="1">
      <c r="A188" t="str">
        <f>'RAW MONTHLY'!C190</f>
        <v>APETE 33KV</v>
      </c>
      <c r="B188" s="5" t="str">
        <f>'RAW MONTHLY'!E190</f>
        <v>EDC L/S</v>
      </c>
      <c r="C188" s="5" t="str">
        <f t="shared" si="6"/>
        <v>L/S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0</v>
      </c>
      <c r="H188" s="8">
        <f>'RAW MONTHLY'!I190</f>
        <v>0.40347222222222223</v>
      </c>
      <c r="I188" s="16">
        <f t="shared" si="8"/>
        <v>9.6833333333333336</v>
      </c>
      <c r="J188" s="37"/>
    </row>
    <row r="189" spans="1:10" ht="30" customHeight="1">
      <c r="A189" t="str">
        <f>'RAW MONTHLY'!C191</f>
        <v>APETE 33KV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 t="str">
        <f>'RAW MONTHLY'!O191</f>
        <v>TRIPPED ON O/C AND INTER-TRIPPED ELEYEL</v>
      </c>
      <c r="F189" s="6" t="e">
        <f t="shared" si="7"/>
        <v>#REF!</v>
      </c>
      <c r="G189" s="7">
        <f>'RAW MONTHLY'!H191</f>
        <v>0.58263888888888882</v>
      </c>
      <c r="H189" s="8">
        <f>'RAW MONTHLY'!I191</f>
        <v>0.99930555555555556</v>
      </c>
      <c r="I189" s="16">
        <f t="shared" si="8"/>
        <v>10</v>
      </c>
      <c r="J189" s="30"/>
    </row>
    <row r="190" spans="1:10" ht="30" customHeight="1">
      <c r="A190" t="str">
        <f>'RAW MONTHLY'!C192</f>
        <v>ELEYELE 33KV</v>
      </c>
      <c r="B190" s="5" t="str">
        <f>'RAW MONTHLY'!E192</f>
        <v>EDC F/O</v>
      </c>
      <c r="C190" s="5" t="str">
        <f t="shared" si="6"/>
        <v>EDC</v>
      </c>
      <c r="D190" s="6" t="e">
        <f>'[1]RAW 1'!F192</f>
        <v>#REF!</v>
      </c>
      <c r="E190" s="6" t="str">
        <f>'RAW MONTHLY'!O192</f>
        <v>TRIPPED ON O/C AND INTER-TRIPPED ELEYEL</v>
      </c>
      <c r="F190" s="6" t="e">
        <f t="shared" si="7"/>
        <v>#REF!</v>
      </c>
      <c r="G190" s="7">
        <f>'RAW MONTHLY'!H192</f>
        <v>0.58263888888888882</v>
      </c>
      <c r="H190" s="8">
        <f>'RAW MONTHLY'!I192</f>
        <v>0.59722222222222221</v>
      </c>
      <c r="I190" s="16">
        <f t="shared" si="8"/>
        <v>0.35</v>
      </c>
      <c r="J190" s="30"/>
    </row>
    <row r="191" spans="1:10" ht="30" customHeight="1">
      <c r="A191" t="str">
        <f>'RAW MONTHLY'!C193</f>
        <v>AGODI 2 33KV</v>
      </c>
      <c r="B191" s="5" t="str">
        <f>'RAW MONTHLY'!E193</f>
        <v>TCN L/S</v>
      </c>
      <c r="C191" s="5" t="str">
        <f t="shared" si="6"/>
        <v>L/S</v>
      </c>
      <c r="D191" s="6" t="e">
        <f>'[1]RAW 1'!F193</f>
        <v>#REF!</v>
      </c>
      <c r="E191" s="6">
        <f>'RAW MONTHLY'!O193</f>
        <v>0</v>
      </c>
      <c r="F191" s="6" t="e">
        <f t="shared" si="7"/>
        <v>#REF!</v>
      </c>
      <c r="G191" s="7">
        <f>'RAW MONTHLY'!H193</f>
        <v>0.59652777777777777</v>
      </c>
      <c r="H191" s="8">
        <f>'RAW MONTHLY'!I193</f>
        <v>0.7055555555555556</v>
      </c>
      <c r="I191" s="16">
        <f t="shared" si="8"/>
        <v>2.6166666666666667</v>
      </c>
      <c r="J191" s="30"/>
    </row>
    <row r="192" spans="1:10" ht="30" customHeight="1">
      <c r="A192" t="str">
        <f>'RAW MONTHLY'!C194</f>
        <v>ERUWA TOWN 33KV FDR</v>
      </c>
      <c r="B192" s="5" t="str">
        <f>'RAW MONTHLY'!E194</f>
        <v>EDC/F/O</v>
      </c>
      <c r="C192" s="5" t="str">
        <f t="shared" si="6"/>
        <v>EDC</v>
      </c>
      <c r="D192" s="6" t="e">
        <f>'[1]RAW 1'!F194</f>
        <v>#REF!</v>
      </c>
      <c r="E192" s="6" t="str">
        <f>'RAW MONTHLY'!O194</f>
        <v>EDC FORCED OUTAGE</v>
      </c>
      <c r="F192" s="6" t="e">
        <f t="shared" si="7"/>
        <v>#REF!</v>
      </c>
      <c r="G192" s="7">
        <f>'RAW MONTHLY'!H194</f>
        <v>0</v>
      </c>
      <c r="H192" s="8">
        <f>'RAW MONTHLY'!I194</f>
        <v>0.47569444444444442</v>
      </c>
      <c r="I192" s="16">
        <f t="shared" si="8"/>
        <v>11.416666666666666</v>
      </c>
      <c r="J192" s="30"/>
    </row>
    <row r="193" spans="1:10" ht="30" customHeight="1">
      <c r="A193" t="str">
        <f>'RAW MONTHLY'!C195</f>
        <v>OMI ADIO 33KV FDR</v>
      </c>
      <c r="B193" s="5" t="str">
        <f>'RAW MONTHLY'!E195</f>
        <v>TCN/L/S</v>
      </c>
      <c r="C193" s="5" t="str">
        <f t="shared" si="6"/>
        <v>L/S</v>
      </c>
      <c r="D193" s="6" t="e">
        <f>'[1]RAW 1'!F195</f>
        <v>#REF!</v>
      </c>
      <c r="E193" s="6" t="str">
        <f>'RAW MONTHLY'!O195</f>
        <v>TCN TRANSFORMER LIMITATION</v>
      </c>
      <c r="F193" s="6" t="e">
        <f t="shared" si="7"/>
        <v>#REF!</v>
      </c>
      <c r="G193" s="7">
        <f>'RAW MONTHLY'!H195</f>
        <v>0</v>
      </c>
      <c r="H193" s="8">
        <f>'RAW MONTHLY'!I195</f>
        <v>0.17013888888888887</v>
      </c>
      <c r="I193" s="16">
        <f t="shared" si="8"/>
        <v>4.083333333333333</v>
      </c>
      <c r="J193" s="37"/>
    </row>
    <row r="194" spans="1:10" ht="30" customHeight="1">
      <c r="A194" t="str">
        <f>'RAW MONTHLY'!C196</f>
        <v>ERUWA/LANLATE 33KV FDR</v>
      </c>
      <c r="B194" s="5" t="str">
        <f>'RAW MONTHLY'!E196</f>
        <v>EDC/P/O</v>
      </c>
      <c r="C194" s="5" t="str">
        <f t="shared" si="6"/>
        <v>EDC</v>
      </c>
      <c r="D194" s="6" t="e">
        <f>'[1]RAW 1'!F196</f>
        <v>#REF!</v>
      </c>
      <c r="E194" s="6" t="str">
        <f>'RAW MONTHLY'!O196</f>
        <v>EDC PLANNED OUTAGE</v>
      </c>
      <c r="F194" s="6" t="e">
        <f t="shared" si="7"/>
        <v>#REF!</v>
      </c>
      <c r="G194" s="7">
        <f>'RAW MONTHLY'!H196</f>
        <v>0.39583333333333331</v>
      </c>
      <c r="H194" s="8">
        <f>'RAW MONTHLY'!I196</f>
        <v>0.44444444444444442</v>
      </c>
      <c r="I194" s="16">
        <f t="shared" si="8"/>
        <v>1.1666666666666667</v>
      </c>
      <c r="J194" s="37"/>
    </row>
    <row r="195" spans="1:10" ht="30" customHeight="1">
      <c r="A195" t="str">
        <f>'RAW MONTHLY'!C197</f>
        <v>OMI ADIO 33KV FDR</v>
      </c>
      <c r="B195" s="5" t="str">
        <f>'RAW MONTHLY'!E197</f>
        <v>TCN/L/S</v>
      </c>
      <c r="C195" s="5" t="str">
        <f t="shared" si="6"/>
        <v>L/S</v>
      </c>
      <c r="D195" s="6" t="e">
        <f>'[1]RAW 1'!F197</f>
        <v>#REF!</v>
      </c>
      <c r="E195" s="6" t="str">
        <f>'RAW MONTHLY'!O197</f>
        <v>TCN TRANSFORMER LIMITATION</v>
      </c>
      <c r="F195" s="6" t="e">
        <f t="shared" si="7"/>
        <v>#REF!</v>
      </c>
      <c r="G195" s="7">
        <f>'RAW MONTHLY'!H197</f>
        <v>0.39583333333333331</v>
      </c>
      <c r="H195" s="8">
        <f>'RAW MONTHLY'!I197</f>
        <v>0.63958333333333328</v>
      </c>
      <c r="I195" s="16">
        <f t="shared" si="8"/>
        <v>5.85</v>
      </c>
      <c r="J195" s="37"/>
    </row>
    <row r="196" spans="1:10" ht="30" customHeight="1">
      <c r="A196" t="str">
        <f>'RAW MONTHLY'!C198</f>
        <v>ERUWA/LANLATE 33KV FDR</v>
      </c>
      <c r="B196" s="5" t="str">
        <f>'RAW MONTHLY'!E198</f>
        <v>EDC/E/F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EDC</v>
      </c>
      <c r="D196" s="6" t="e">
        <f>'[1]RAW 1'!F198</f>
        <v>#REF!</v>
      </c>
      <c r="E196" s="6" t="str">
        <f>'RAW MONTHLY'!O198</f>
        <v>EDC FORCED OUTAGE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0.45347222222222222</v>
      </c>
      <c r="H196" s="8">
        <f>'RAW MONTHLY'!I198</f>
        <v>0.46527777777777773</v>
      </c>
      <c r="I196" s="16">
        <f t="shared" ref="I196:I259" si="11">HOUR(H196-G196)+MINUTE(H196-G196)/60</f>
        <v>0.28333333333333333</v>
      </c>
      <c r="J196" s="37"/>
    </row>
    <row r="197" spans="1:10" ht="30" customHeight="1">
      <c r="A197" t="str">
        <f>'RAW MONTHLY'!C199</f>
        <v>ERUWA/LANLATE 33KV FDR</v>
      </c>
      <c r="B197" s="5" t="str">
        <f>'RAW MONTHLY'!E199</f>
        <v>EDC/E/F</v>
      </c>
      <c r="C197" s="5" t="str">
        <f t="shared" si="9"/>
        <v>EDC</v>
      </c>
      <c r="D197" s="6" t="e">
        <f>'[1]RAW 1'!F199</f>
        <v>#REF!</v>
      </c>
      <c r="E197" s="6" t="str">
        <f>'RAW MONTHLY'!O199</f>
        <v>EDC FORCED OUTAGE</v>
      </c>
      <c r="F197" s="6" t="e">
        <f t="shared" si="10"/>
        <v>#REF!</v>
      </c>
      <c r="G197" s="7">
        <f>'RAW MONTHLY'!H199</f>
        <v>0.52986111111111112</v>
      </c>
      <c r="H197" s="8">
        <f>'RAW MONTHLY'!I199</f>
        <v>0.54583333333333328</v>
      </c>
      <c r="I197" s="16">
        <f t="shared" si="11"/>
        <v>0.38333333333333336</v>
      </c>
      <c r="J197" s="37"/>
    </row>
    <row r="198" spans="1:10" ht="30" customHeight="1">
      <c r="A198" t="str">
        <f>'RAW MONTHLY'!C200</f>
        <v>ERUWA TOWN 33KV FDR</v>
      </c>
      <c r="B198" s="5" t="str">
        <f>'RAW MONTHLY'!E200</f>
        <v>EDC/F/O</v>
      </c>
      <c r="C198" s="5" t="str">
        <f t="shared" si="9"/>
        <v>EDC</v>
      </c>
      <c r="D198" s="6" t="e">
        <f>'[1]RAW 1'!F200</f>
        <v>#REF!</v>
      </c>
      <c r="E198" s="6" t="str">
        <f>'RAW MONTHLY'!O200</f>
        <v>EDC FORCED OUTAGE</v>
      </c>
      <c r="F198" s="6" t="e">
        <f t="shared" si="10"/>
        <v>#REF!</v>
      </c>
      <c r="G198" s="7">
        <f>'RAW MONTHLY'!H200</f>
        <v>0.52986111111111112</v>
      </c>
      <c r="H198" s="8">
        <f>'RAW MONTHLY'!I200</f>
        <v>0.5493055555555556</v>
      </c>
      <c r="I198" s="16">
        <f t="shared" si="11"/>
        <v>0.46666666666666667</v>
      </c>
      <c r="J198" s="30"/>
    </row>
    <row r="199" spans="1:10" ht="30" customHeight="1">
      <c r="A199" t="str">
        <f>'RAW MONTHLY'!C201</f>
        <v>ERUWA/LANLATE 33KV FDR</v>
      </c>
      <c r="B199" s="5" t="str">
        <f>'RAW MONTHLY'!E201</f>
        <v>TCN/L/S</v>
      </c>
      <c r="C199" s="5" t="str">
        <f t="shared" si="9"/>
        <v>L/S</v>
      </c>
      <c r="D199" s="6" t="e">
        <f>'[1]RAW 1'!F201</f>
        <v>#REF!</v>
      </c>
      <c r="E199" s="6" t="str">
        <f>'RAW MONTHLY'!O201</f>
        <v>TCN TRANSFORMER LIMITATION</v>
      </c>
      <c r="F199" s="6" t="e">
        <f t="shared" si="10"/>
        <v>#REF!</v>
      </c>
      <c r="G199" s="7">
        <f>'RAW MONTHLY'!H201</f>
        <v>0.58194444444444449</v>
      </c>
      <c r="H199" s="8">
        <f>'RAW MONTHLY'!I201</f>
        <v>0.59027777777777779</v>
      </c>
      <c r="I199" s="16">
        <f t="shared" si="11"/>
        <v>0.2</v>
      </c>
      <c r="J199" s="37"/>
    </row>
    <row r="200" spans="1:10" ht="30" customHeight="1">
      <c r="A200" t="str">
        <f>'RAW MONTHLY'!C202</f>
        <v>ERUWA TOWN 33KV FDR</v>
      </c>
      <c r="B200" s="5" t="str">
        <f>'RAW MONTHLY'!E202</f>
        <v>EDC/F/O</v>
      </c>
      <c r="C200" s="5" t="str">
        <f t="shared" si="9"/>
        <v>EDC</v>
      </c>
      <c r="D200" s="6" t="e">
        <f>'[1]RAW 1'!F202</f>
        <v>#REF!</v>
      </c>
      <c r="E200" s="6" t="str">
        <f>'RAW MONTHLY'!O202</f>
        <v>EDC FORCED OUTAGE</v>
      </c>
      <c r="F200" s="6" t="e">
        <f t="shared" si="10"/>
        <v>#REF!</v>
      </c>
      <c r="G200" s="7">
        <f>'RAW MONTHLY'!H202</f>
        <v>0.58194444444444449</v>
      </c>
      <c r="H200" s="8">
        <f>'RAW MONTHLY'!I202</f>
        <v>0.59583333333333333</v>
      </c>
      <c r="I200" s="16">
        <f t="shared" si="11"/>
        <v>0.33333333333333331</v>
      </c>
      <c r="J200" s="30"/>
    </row>
    <row r="201" spans="1:10" ht="30" customHeight="1">
      <c r="A201" t="str">
        <f>'RAW MONTHLY'!C203</f>
        <v>OMI ADIO 33KV FDR</v>
      </c>
      <c r="B201" s="5" t="str">
        <f>'RAW MONTHLY'!E203</f>
        <v>EDC/E/F</v>
      </c>
      <c r="C201" s="5" t="str">
        <f t="shared" si="9"/>
        <v>EDC</v>
      </c>
      <c r="D201" s="6" t="e">
        <f>'[1]RAW 1'!F203</f>
        <v>#REF!</v>
      </c>
      <c r="E201" s="6" t="str">
        <f>'RAW MONTHLY'!O203</f>
        <v>EDC TRANSIENT FAULT</v>
      </c>
      <c r="F201" s="6" t="e">
        <f t="shared" si="10"/>
        <v>#REF!</v>
      </c>
      <c r="G201" s="7">
        <f>'RAW MONTHLY'!H203</f>
        <v>0.63958333333333328</v>
      </c>
      <c r="H201" s="8">
        <f>'RAW MONTHLY'!I203</f>
        <v>0.68819444444444444</v>
      </c>
      <c r="I201" s="16">
        <f t="shared" si="11"/>
        <v>1.1666666666666667</v>
      </c>
      <c r="J201" s="6"/>
    </row>
    <row r="202" spans="1:10" ht="30" customHeight="1">
      <c r="A202" t="str">
        <f>'RAW MONTHLY'!C204</f>
        <v>ERUWA/LANLATE 33KV FDR</v>
      </c>
      <c r="B202" s="5" t="str">
        <f>'RAW MONTHLY'!E204</f>
        <v>EDC/E/F</v>
      </c>
      <c r="C202" s="5" t="str">
        <f t="shared" si="9"/>
        <v>EDC</v>
      </c>
      <c r="D202" s="6" t="e">
        <f>'[1]RAW 1'!F204</f>
        <v>#REF!</v>
      </c>
      <c r="E202" s="6" t="str">
        <f>'RAW MONTHLY'!O204</f>
        <v>EDC TRANSIENT FAULT</v>
      </c>
      <c r="F202" s="6" t="e">
        <f t="shared" si="10"/>
        <v>#REF!</v>
      </c>
      <c r="G202" s="7">
        <f>'RAW MONTHLY'!H204</f>
        <v>0.63958333333333328</v>
      </c>
      <c r="H202" s="8">
        <f>'RAW MONTHLY'!I204</f>
        <v>0.6645833333333333</v>
      </c>
      <c r="I202" s="16">
        <f t="shared" si="11"/>
        <v>0.6</v>
      </c>
      <c r="J202" s="6"/>
    </row>
    <row r="203" spans="1:10" ht="30" customHeight="1">
      <c r="A203" t="str">
        <f>'RAW MONTHLY'!C205</f>
        <v>ERUWA TOWN 33KV FDR</v>
      </c>
      <c r="B203" s="5" t="str">
        <f>'RAW MONTHLY'!E205</f>
        <v>EDC/F/O</v>
      </c>
      <c r="C203" s="5" t="str">
        <f t="shared" si="9"/>
        <v>EDC</v>
      </c>
      <c r="D203" s="6" t="e">
        <f>'[1]RAW 1'!F205</f>
        <v>#REF!</v>
      </c>
      <c r="E203" s="6" t="str">
        <f>'RAW MONTHLY'!O205</f>
        <v>EDC FORCED OUTAGE</v>
      </c>
      <c r="F203" s="6" t="e">
        <f t="shared" si="10"/>
        <v>#REF!</v>
      </c>
      <c r="G203" s="7">
        <f>'RAW MONTHLY'!H205</f>
        <v>0.63958333333333328</v>
      </c>
      <c r="H203" s="8">
        <f>'RAW MONTHLY'!I205</f>
        <v>0.66875000000000007</v>
      </c>
      <c r="I203" s="16">
        <f t="shared" si="11"/>
        <v>0.7</v>
      </c>
      <c r="J203" s="6"/>
    </row>
    <row r="204" spans="1:10" ht="30" customHeight="1">
      <c r="A204" t="str">
        <f>'RAW MONTHLY'!C206</f>
        <v>ERUWA/LANLATE 33KV FDR</v>
      </c>
      <c r="B204" s="5" t="str">
        <f>'RAW MONTHLY'!E206</f>
        <v>EDC/E/F</v>
      </c>
      <c r="C204" s="5" t="str">
        <f t="shared" si="9"/>
        <v>EDC</v>
      </c>
      <c r="D204" s="6" t="e">
        <f>'[1]RAW 1'!F206</f>
        <v>#REF!</v>
      </c>
      <c r="E204" s="6" t="str">
        <f>'RAW MONTHLY'!O206</f>
        <v>EDC TRANSIENT FAULT</v>
      </c>
      <c r="F204" s="6" t="e">
        <f t="shared" si="10"/>
        <v>#REF!</v>
      </c>
      <c r="G204" s="7">
        <f>'RAW MONTHLY'!H206</f>
        <v>0.68888888888888899</v>
      </c>
      <c r="H204" s="8">
        <f>'RAW MONTHLY'!I206</f>
        <v>0.70694444444444438</v>
      </c>
      <c r="I204" s="16">
        <f t="shared" si="11"/>
        <v>0.43333333333333335</v>
      </c>
      <c r="J204" s="6"/>
    </row>
    <row r="205" spans="1:10" ht="30" customHeight="1">
      <c r="A205" t="str">
        <f>'RAW MONTHLY'!C207</f>
        <v>OMI ADIO 33KV FDR</v>
      </c>
      <c r="B205" s="5" t="str">
        <f>'RAW MONTHLY'!E207</f>
        <v>EDC/F/O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EDC FORCED OUTAGE</v>
      </c>
      <c r="F205" s="6" t="e">
        <f t="shared" si="10"/>
        <v>#REF!</v>
      </c>
      <c r="G205" s="7">
        <f>'RAW MONTHLY'!H207</f>
        <v>0.68888888888888899</v>
      </c>
      <c r="H205" s="8">
        <f>'RAW MONTHLY'!I207</f>
        <v>0.72361111111111109</v>
      </c>
      <c r="I205" s="16">
        <f t="shared" si="11"/>
        <v>0.83333333333333337</v>
      </c>
      <c r="J205" s="6"/>
    </row>
    <row r="206" spans="1:10" ht="30" customHeight="1">
      <c r="A206" t="str">
        <f>'RAW MONTHLY'!C208</f>
        <v>ERUWA TOWN 33KV FDR</v>
      </c>
      <c r="B206" s="5" t="str">
        <f>'RAW MONTHLY'!E208</f>
        <v>TCN/L/S</v>
      </c>
      <c r="C206" s="5" t="str">
        <f t="shared" si="9"/>
        <v>L/S</v>
      </c>
      <c r="D206" s="6" t="e">
        <f>'[1]RAW 1'!F208</f>
        <v>#REF!</v>
      </c>
      <c r="E206" s="6" t="str">
        <f>'RAW MONTHLY'!O208</f>
        <v>EDC FORCED OUTAGE</v>
      </c>
      <c r="F206" s="6" t="e">
        <f t="shared" si="10"/>
        <v>#REF!</v>
      </c>
      <c r="G206" s="7">
        <f>'RAW MONTHLY'!H208</f>
        <v>0.68888888888888899</v>
      </c>
      <c r="H206" s="8">
        <f>'RAW MONTHLY'!I208</f>
        <v>0.92291666666666661</v>
      </c>
      <c r="I206" s="16">
        <f t="shared" si="11"/>
        <v>5.6166666666666671</v>
      </c>
      <c r="J206" s="6"/>
    </row>
    <row r="207" spans="1:10" ht="30" customHeight="1">
      <c r="A207" t="str">
        <f>'RAW MONTHLY'!C209</f>
        <v>OMI ADIO 33KV FDR</v>
      </c>
      <c r="B207" s="5" t="str">
        <f>'RAW MONTHLY'!E209</f>
        <v>EDC/E/F</v>
      </c>
      <c r="C207" s="5" t="str">
        <f t="shared" si="9"/>
        <v>EDC</v>
      </c>
      <c r="D207" s="6" t="e">
        <f>'[1]RAW 1'!F209</f>
        <v>#REF!</v>
      </c>
      <c r="E207" s="6" t="str">
        <f>'RAW MONTHLY'!O209</f>
        <v>EDC TRANSIENT FAULT</v>
      </c>
      <c r="F207" s="6" t="e">
        <f t="shared" si="10"/>
        <v>#REF!</v>
      </c>
      <c r="G207" s="7">
        <f>'RAW MONTHLY'!H209</f>
        <v>0.72916666666666663</v>
      </c>
      <c r="H207" s="8">
        <f>'RAW MONTHLY'!I209</f>
        <v>0.82430555555555562</v>
      </c>
      <c r="I207" s="16">
        <f t="shared" si="11"/>
        <v>2.2833333333333332</v>
      </c>
      <c r="J207" s="6"/>
    </row>
    <row r="208" spans="1:10" ht="30" customHeight="1">
      <c r="A208" t="str">
        <f>'RAW MONTHLY'!C210</f>
        <v>APATA 33KV FDR</v>
      </c>
      <c r="B208" s="5" t="str">
        <f>'RAW MONTHLY'!E210</f>
        <v>EDC/E/F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EDC TRANSIENT FAULT</v>
      </c>
      <c r="F208" s="6" t="e">
        <f t="shared" si="10"/>
        <v>#REF!</v>
      </c>
      <c r="G208" s="7">
        <f>'RAW MONTHLY'!H210</f>
        <v>0.76666666666666661</v>
      </c>
      <c r="H208" s="8">
        <f>'RAW MONTHLY'!I210</f>
        <v>0.78819444444444453</v>
      </c>
      <c r="I208" s="16">
        <f t="shared" si="11"/>
        <v>0.51666666666666672</v>
      </c>
      <c r="J208" s="6"/>
    </row>
    <row r="209" spans="1:10" ht="30" customHeight="1">
      <c r="A209" t="str">
        <f>'RAW MONTHLY'!C211</f>
        <v>APATA 33KV FDR</v>
      </c>
      <c r="B209" s="5" t="str">
        <f>'RAW MONTHLY'!E211</f>
        <v>EDC/E/F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EDC TRANSIENT FAULT</v>
      </c>
      <c r="F209" s="6" t="e">
        <f t="shared" si="10"/>
        <v>#REF!</v>
      </c>
      <c r="G209" s="7">
        <f>'RAW MONTHLY'!H211</f>
        <v>0.80208333333333337</v>
      </c>
      <c r="H209" s="8">
        <f>'RAW MONTHLY'!I211</f>
        <v>0.99930555555555556</v>
      </c>
      <c r="I209" s="16">
        <f t="shared" si="11"/>
        <v>4.7333333333333334</v>
      </c>
      <c r="J209" s="6"/>
    </row>
    <row r="210" spans="1:10" ht="30" customHeight="1">
      <c r="A210" t="str">
        <f>'RAW MONTHLY'!C212</f>
        <v>OMI ADIO 33KV FDR</v>
      </c>
      <c r="B210" s="5" t="str">
        <f>'RAW MONTHLY'!E212</f>
        <v>TCN/L/S</v>
      </c>
      <c r="C210" s="5" t="str">
        <f t="shared" si="9"/>
        <v>L/S</v>
      </c>
      <c r="D210" s="6" t="e">
        <f>'[1]RAW 1'!F212</f>
        <v>#REF!</v>
      </c>
      <c r="E210" s="6" t="str">
        <f>'RAW MONTHLY'!O212</f>
        <v>TCN TRANSFORMER LIMITATION</v>
      </c>
      <c r="F210" s="6" t="e">
        <f t="shared" si="10"/>
        <v>#REF!</v>
      </c>
      <c r="G210" s="7">
        <f>'RAW MONTHLY'!H212</f>
        <v>0.8520833333333333</v>
      </c>
      <c r="H210" s="8">
        <f>'RAW MONTHLY'!I212</f>
        <v>0.99930555555555556</v>
      </c>
      <c r="I210" s="16">
        <f t="shared" si="11"/>
        <v>3.5333333333333332</v>
      </c>
      <c r="J210" s="43"/>
    </row>
    <row r="211" spans="1:10" ht="30" customHeight="1">
      <c r="A211" t="str">
        <f>'RAW MONTHLY'!C213</f>
        <v>LIBERTY 33KV</v>
      </c>
      <c r="B211" s="5" t="str">
        <f>'RAW MONTHLY'!E213</f>
        <v>TCN L/S</v>
      </c>
      <c r="C211" s="5" t="str">
        <f t="shared" si="9"/>
        <v>L/S</v>
      </c>
      <c r="D211" s="6" t="e">
        <f>'[1]RAW 1'!F213</f>
        <v>#REF!</v>
      </c>
      <c r="E211" s="6">
        <f>'RAW MONTHLY'!O213</f>
        <v>0</v>
      </c>
      <c r="F211" s="6" t="e">
        <f t="shared" si="10"/>
        <v>#REF!</v>
      </c>
      <c r="G211" s="7">
        <f>'RAW MONTHLY'!H213</f>
        <v>1.8055555555555557E-2</v>
      </c>
      <c r="H211" s="8">
        <f>'RAW MONTHLY'!I213</f>
        <v>5.4166666666666669E-2</v>
      </c>
      <c r="I211" s="16">
        <f t="shared" si="11"/>
        <v>0.8666666666666667</v>
      </c>
      <c r="J211" s="44"/>
    </row>
    <row r="212" spans="1:10" ht="30" customHeight="1">
      <c r="A212" t="str">
        <f>'RAW MONTHLY'!C214</f>
        <v>INDUSTRIAL 33KV</v>
      </c>
      <c r="B212" s="5" t="str">
        <f>'RAW MONTHLY'!E214</f>
        <v>EDC F/O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>TRIPPED TRIED AND STAYED</v>
      </c>
      <c r="F212" s="6" t="e">
        <f t="shared" si="10"/>
        <v>#REF!</v>
      </c>
      <c r="G212" s="7">
        <f>'RAW MONTHLY'!H214</f>
        <v>0.34583333333333338</v>
      </c>
      <c r="H212" s="8">
        <f>'RAW MONTHLY'!I214</f>
        <v>0.3576388888888889</v>
      </c>
      <c r="I212" s="16">
        <f t="shared" si="11"/>
        <v>0.28333333333333333</v>
      </c>
      <c r="J212" s="44"/>
    </row>
    <row r="213" spans="1:10" ht="30" customHeight="1">
      <c r="A213" t="str">
        <f>'RAW MONTHLY'!C215</f>
        <v>INTERCHANGE 33KV</v>
      </c>
      <c r="B213" s="5" t="str">
        <f>'RAW MONTHLY'!E215</f>
        <v>TCN L/S</v>
      </c>
      <c r="C213" s="5" t="str">
        <f t="shared" si="9"/>
        <v>L/S</v>
      </c>
      <c r="D213" s="6" t="e">
        <f>'[1]RAW 1'!F215</f>
        <v>#REF!</v>
      </c>
      <c r="E213" s="6">
        <f>'RAW MONTHLY'!O215</f>
        <v>0</v>
      </c>
      <c r="F213" s="6" t="e">
        <f t="shared" si="10"/>
        <v>#REF!</v>
      </c>
      <c r="G213" s="7">
        <f>'RAW MONTHLY'!H215</f>
        <v>0.42499999999999999</v>
      </c>
      <c r="H213" s="8">
        <f>'RAW MONTHLY'!I215</f>
        <v>0.44305555555555554</v>
      </c>
      <c r="I213" s="16">
        <f t="shared" si="11"/>
        <v>0.43333333333333335</v>
      </c>
      <c r="J213" s="44"/>
    </row>
    <row r="214" spans="1:10" ht="30" customHeight="1">
      <c r="A214" t="str">
        <f>'RAW MONTHLY'!C216</f>
        <v>INDUSTRIAL 33KV</v>
      </c>
      <c r="B214" s="5" t="str">
        <f>'RAW MONTHLY'!E216</f>
        <v>EDC F/O</v>
      </c>
      <c r="C214" s="5" t="str">
        <f t="shared" si="9"/>
        <v>EDC</v>
      </c>
      <c r="D214" s="6" t="e">
        <f>'[1]RAW 1'!F216</f>
        <v>#REF!</v>
      </c>
      <c r="E214" s="6" t="str">
        <f>'RAW MONTHLY'!O216</f>
        <v>TRIPPED TRIED AND STAYED</v>
      </c>
      <c r="F214" s="6" t="e">
        <f t="shared" si="10"/>
        <v>#REF!</v>
      </c>
      <c r="G214" s="7">
        <f>'RAW MONTHLY'!H216</f>
        <v>0.43888888888888888</v>
      </c>
      <c r="H214" s="8">
        <f>'RAW MONTHLY'!I216</f>
        <v>0.44097222222222227</v>
      </c>
      <c r="I214" s="16">
        <f t="shared" si="11"/>
        <v>0.05</v>
      </c>
      <c r="J214" s="43"/>
    </row>
    <row r="215" spans="1:10" ht="30" customHeight="1">
      <c r="A215" t="str">
        <f>'RAW MONTHLY'!C217</f>
        <v>INDUSTRIAL 33KV</v>
      </c>
      <c r="B215" s="5" t="str">
        <f>'RAW MONTHLY'!E217</f>
        <v>EDC F/O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TRIPPED TRIED AND STAYED</v>
      </c>
      <c r="F215" s="6" t="e">
        <f t="shared" si="10"/>
        <v>#REF!</v>
      </c>
      <c r="G215" s="7">
        <f>'RAW MONTHLY'!H217</f>
        <v>0.51250000000000007</v>
      </c>
      <c r="H215" s="8">
        <f>'RAW MONTHLY'!I217</f>
        <v>0.51736111111111105</v>
      </c>
      <c r="I215" s="16">
        <f t="shared" si="11"/>
        <v>0.11666666666666667</v>
      </c>
      <c r="J215" s="43"/>
    </row>
    <row r="216" spans="1:10" ht="30" customHeight="1">
      <c r="A216" t="str">
        <f>'RAW MONTHLY'!C218</f>
        <v>INTERCHANGE 33KV</v>
      </c>
      <c r="B216" s="5" t="str">
        <f>'RAW MONTHLY'!E218</f>
        <v>EDC F/O</v>
      </c>
      <c r="C216" s="5" t="str">
        <f t="shared" si="9"/>
        <v>EDC</v>
      </c>
      <c r="D216" s="6" t="e">
        <f>'[1]RAW 1'!F218</f>
        <v>#REF!</v>
      </c>
      <c r="E216" s="6" t="str">
        <f>'RAW MONTHLY'!O218</f>
        <v>INTERTRIPPED BY ROM 33KV FEEDER</v>
      </c>
      <c r="F216" s="6" t="e">
        <f t="shared" si="10"/>
        <v>#REF!</v>
      </c>
      <c r="G216" s="7">
        <f>'RAW MONTHLY'!H218</f>
        <v>0.59583333333333333</v>
      </c>
      <c r="H216" s="8">
        <f>'RAW MONTHLY'!I218</f>
        <v>0.60277777777777775</v>
      </c>
      <c r="I216" s="16">
        <f t="shared" si="11"/>
        <v>0.16666666666666666</v>
      </c>
      <c r="J216" s="43"/>
    </row>
    <row r="217" spans="1:10" ht="30" customHeight="1">
      <c r="A217" t="str">
        <f>'RAW MONTHLY'!C219</f>
        <v>INTERCHANGE 33KV</v>
      </c>
      <c r="B217" s="5" t="str">
        <f>'RAW MONTHLY'!E219</f>
        <v>EDC 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INTERTRIPPED BY ROM 33KV FEEDER</v>
      </c>
      <c r="F217" s="6" t="e">
        <f t="shared" si="10"/>
        <v>#REF!</v>
      </c>
      <c r="G217" s="7">
        <f>'RAW MONTHLY'!H219</f>
        <v>0.66111111111111109</v>
      </c>
      <c r="H217" s="8">
        <f>'RAW MONTHLY'!I219</f>
        <v>0.69444444444444453</v>
      </c>
      <c r="I217" s="16">
        <f t="shared" si="11"/>
        <v>0.8</v>
      </c>
      <c r="J217" s="37"/>
    </row>
    <row r="218" spans="1:10" ht="30" customHeight="1">
      <c r="A218" t="str">
        <f>'RAW MONTHLY'!C220</f>
        <v>LIBERTY 33KV</v>
      </c>
      <c r="B218" s="5" t="str">
        <f>'RAW MONTHLY'!E220</f>
        <v>TCN L/S</v>
      </c>
      <c r="C218" s="5" t="str">
        <f t="shared" si="9"/>
        <v>L/S</v>
      </c>
      <c r="D218" s="6" t="e">
        <f>'[1]RAW 1'!F220</f>
        <v>#REF!</v>
      </c>
      <c r="E218" s="6">
        <f>'RAW MONTHLY'!O220</f>
        <v>0</v>
      </c>
      <c r="F218" s="6" t="e">
        <f t="shared" si="10"/>
        <v>#REF!</v>
      </c>
      <c r="G218" s="7">
        <f>'RAW MONTHLY'!H220</f>
        <v>0.67638888888888893</v>
      </c>
      <c r="H218" s="8">
        <f>'RAW MONTHLY'!I220</f>
        <v>0.69652777777777775</v>
      </c>
      <c r="I218" s="16">
        <f t="shared" si="11"/>
        <v>0.48333333333333334</v>
      </c>
      <c r="J218" s="37"/>
    </row>
    <row r="219" spans="1:10" ht="30" customHeight="1">
      <c r="A219" t="str">
        <f>'RAW MONTHLY'!C221</f>
        <v>ROM 33KV</v>
      </c>
      <c r="B219" s="5" t="str">
        <f>'RAW MONTHLY'!E221</f>
        <v>EDC F/O</v>
      </c>
      <c r="C219" s="5" t="str">
        <f t="shared" si="9"/>
        <v>EDC</v>
      </c>
      <c r="D219" s="6" t="e">
        <f>'[1]RAW 1'!F221</f>
        <v>#REF!</v>
      </c>
      <c r="E219" s="6" t="str">
        <f>'RAW MONTHLY'!O221</f>
        <v>TREE CUT ON THE LINE AT ALOMAJA AREA.</v>
      </c>
      <c r="F219" s="6" t="e">
        <f t="shared" si="10"/>
        <v>#REF!</v>
      </c>
      <c r="G219" s="7">
        <f>'RAW MONTHLY'!H221</f>
        <v>0</v>
      </c>
      <c r="H219" s="8">
        <f>'RAW MONTHLY'!I221</f>
        <v>0.4861111111111111</v>
      </c>
      <c r="I219" s="16">
        <f t="shared" si="11"/>
        <v>11.666666666666666</v>
      </c>
      <c r="J219" s="37"/>
    </row>
    <row r="220" spans="1:10" ht="30" customHeight="1">
      <c r="A220" t="str">
        <f>'RAW MONTHLY'!C222</f>
        <v>ROM 33KV</v>
      </c>
      <c r="B220" s="5" t="str">
        <f>'RAW MONTHLY'!E222</f>
        <v>EDC F/O</v>
      </c>
      <c r="C220" s="5" t="str">
        <f t="shared" si="9"/>
        <v>EDC</v>
      </c>
      <c r="D220" s="6" t="e">
        <f>'[1]RAW 1'!F222</f>
        <v>#REF!</v>
      </c>
      <c r="E220" s="6" t="str">
        <f>'RAW MONTHLY'!O222</f>
        <v>TRIPPED TRIED AND STAYED</v>
      </c>
      <c r="F220" s="6" t="e">
        <f t="shared" si="10"/>
        <v>#REF!</v>
      </c>
      <c r="G220" s="7">
        <f>'RAW MONTHLY'!H222</f>
        <v>0.59583333333333333</v>
      </c>
      <c r="H220" s="8">
        <f>'RAW MONTHLY'!I222</f>
        <v>0.65277777777777779</v>
      </c>
      <c r="I220" s="16">
        <f t="shared" si="11"/>
        <v>1.3666666666666667</v>
      </c>
      <c r="J220" s="37"/>
    </row>
    <row r="221" spans="1:10" ht="30" customHeight="1">
      <c r="A221" t="str">
        <f>'RAW MONTHLY'!C223</f>
        <v>ROM 33KV</v>
      </c>
      <c r="B221" s="5" t="str">
        <f>'RAW MONTHLY'!E223</f>
        <v>EDC F/O</v>
      </c>
      <c r="C221" s="5" t="str">
        <f t="shared" si="9"/>
        <v>EDC</v>
      </c>
      <c r="D221" s="6" t="e">
        <f>'[1]RAW 1'!F223</f>
        <v>#REF!</v>
      </c>
      <c r="E221" s="6">
        <f>'RAW MONTHLY'!O223</f>
        <v>0</v>
      </c>
      <c r="F221" s="6" t="e">
        <f t="shared" si="10"/>
        <v>#REF!</v>
      </c>
      <c r="G221" s="7">
        <f>'RAW MONTHLY'!H223</f>
        <v>0.66111111111111109</v>
      </c>
      <c r="H221" s="8">
        <f>'RAW MONTHLY'!I223</f>
        <v>0.99930555555555556</v>
      </c>
      <c r="I221" s="16">
        <f t="shared" si="11"/>
        <v>8.1166666666666671</v>
      </c>
      <c r="J221" s="37"/>
    </row>
    <row r="222" spans="1:10" ht="30" customHeight="1">
      <c r="A222" t="str">
        <f>'RAW MONTHLY'!C224</f>
        <v>APETE 33KV</v>
      </c>
      <c r="B222" s="5" t="str">
        <f>'RAW MONTHLY'!E224</f>
        <v>EDC F/O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TRIPPED ON O/C AND INTER-TRIPPED ELEYEL</v>
      </c>
      <c r="F222" s="6" t="e">
        <f t="shared" si="10"/>
        <v>#REF!</v>
      </c>
      <c r="G222" s="7">
        <f>'RAW MONTHLY'!H224</f>
        <v>0</v>
      </c>
      <c r="H222" s="8">
        <f>'RAW MONTHLY'!I224</f>
        <v>0.7631944444444444</v>
      </c>
      <c r="I222" s="16">
        <f t="shared" si="11"/>
        <v>18.316666666666666</v>
      </c>
      <c r="J222" s="37"/>
    </row>
    <row r="223" spans="1:10" ht="30" customHeight="1">
      <c r="A223" t="str">
        <f>'RAW MONTHLY'!C225</f>
        <v>AGODI 1 33KV</v>
      </c>
      <c r="B223" s="5" t="str">
        <f>'RAW MONTHLY'!E225</f>
        <v>EDC F/O</v>
      </c>
      <c r="C223" s="5" t="str">
        <f t="shared" si="9"/>
        <v>EDC</v>
      </c>
      <c r="D223" s="6" t="e">
        <f>'[1]RAW 1'!F225</f>
        <v>#REF!</v>
      </c>
      <c r="E223" s="6">
        <f>'RAW MONTHLY'!O225</f>
        <v>0</v>
      </c>
      <c r="F223" s="6" t="e">
        <f t="shared" si="10"/>
        <v>#REF!</v>
      </c>
      <c r="G223" s="7">
        <f>'RAW MONTHLY'!H225</f>
        <v>0.28750000000000003</v>
      </c>
      <c r="H223" s="8">
        <f>'RAW MONTHLY'!I225</f>
        <v>0.29583333333333334</v>
      </c>
      <c r="I223" s="16">
        <f t="shared" si="11"/>
        <v>0.2</v>
      </c>
      <c r="J223" s="37"/>
    </row>
    <row r="224" spans="1:10" ht="30" customHeight="1">
      <c r="A224" t="str">
        <f>'RAW MONTHLY'!C226</f>
        <v>MINISTER 33KV</v>
      </c>
      <c r="B224" s="5" t="str">
        <f>'RAW MONTHLY'!E226</f>
        <v>EDC F/O</v>
      </c>
      <c r="C224" s="5" t="str">
        <f t="shared" si="9"/>
        <v>EDC</v>
      </c>
      <c r="D224" s="6" t="e">
        <f>'[1]RAW 1'!F226</f>
        <v>#REF!</v>
      </c>
      <c r="E224" s="6">
        <f>'RAW MONTHLY'!O226</f>
        <v>0</v>
      </c>
      <c r="F224" s="6" t="e">
        <f t="shared" si="10"/>
        <v>#REF!</v>
      </c>
      <c r="G224" s="7">
        <f>'RAW MONTHLY'!H226</f>
        <v>0.4201388888888889</v>
      </c>
      <c r="H224" s="8">
        <f>'RAW MONTHLY'!I226</f>
        <v>0.7104166666666667</v>
      </c>
      <c r="I224" s="16">
        <f t="shared" si="11"/>
        <v>6.9666666666666668</v>
      </c>
      <c r="J224" s="30"/>
    </row>
    <row r="225" spans="1:10" ht="30" customHeight="1">
      <c r="A225" t="str">
        <f>'RAW MONTHLY'!C227</f>
        <v>AGODI 2 33KV</v>
      </c>
      <c r="B225" s="5" t="str">
        <f>'RAW MONTHLY'!E227</f>
        <v>EDC P/O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TO REPLACED FITTED AND CONCRETE 1 NO H/T POLE AT AGBARIGO AREA.</v>
      </c>
      <c r="F225" s="6" t="e">
        <f t="shared" si="10"/>
        <v>#REF!</v>
      </c>
      <c r="G225" s="7">
        <f>'RAW MONTHLY'!H227</f>
        <v>0.54513888888888895</v>
      </c>
      <c r="H225" s="8">
        <f>'RAW MONTHLY'!I227</f>
        <v>0.67847222222222225</v>
      </c>
      <c r="I225" s="16">
        <f t="shared" si="11"/>
        <v>3.2</v>
      </c>
      <c r="J225" s="30"/>
    </row>
    <row r="226" spans="1:10" ht="30" customHeight="1">
      <c r="A226" t="str">
        <f>'RAW MONTHLY'!C228</f>
        <v>ELEYELE 33KV</v>
      </c>
      <c r="B226" s="5" t="str">
        <f>'RAW MONTHLY'!E228</f>
        <v>TCN L/S</v>
      </c>
      <c r="C226" s="5" t="str">
        <f t="shared" si="9"/>
        <v>L/S</v>
      </c>
      <c r="D226" s="6" t="e">
        <f>'[1]RAW 1'!F228</f>
        <v>#REF!</v>
      </c>
      <c r="E226" s="6">
        <f>'RAW MONTHLY'!O228</f>
        <v>0</v>
      </c>
      <c r="F226" s="6" t="e">
        <f t="shared" si="10"/>
        <v>#REF!</v>
      </c>
      <c r="G226" s="7">
        <f>'RAW MONTHLY'!H228</f>
        <v>0.84236111111111101</v>
      </c>
      <c r="H226" s="8">
        <f>'RAW MONTHLY'!I228</f>
        <v>0.87638888888888899</v>
      </c>
      <c r="I226" s="16">
        <f t="shared" si="11"/>
        <v>0.81666666666666665</v>
      </c>
      <c r="J226" s="30"/>
    </row>
    <row r="227" spans="1:10" ht="30" customHeight="1">
      <c r="A227" t="str">
        <f>'RAW MONTHLY'!C229</f>
        <v>APETE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>
        <f>'RAW MONTHLY'!O229</f>
        <v>0</v>
      </c>
      <c r="F227" s="6" t="e">
        <f t="shared" si="10"/>
        <v>#REF!</v>
      </c>
      <c r="G227" s="7">
        <f>'RAW MONTHLY'!H229</f>
        <v>0.84236111111111101</v>
      </c>
      <c r="H227" s="8">
        <f>'RAW MONTHLY'!I229</f>
        <v>0.99930555555555556</v>
      </c>
      <c r="I227" s="16">
        <f t="shared" si="11"/>
        <v>3.7666666666666666</v>
      </c>
      <c r="J227" s="30"/>
    </row>
    <row r="228" spans="1:10" ht="30" customHeight="1">
      <c r="A228" t="str">
        <f>'RAW MONTHLY'!C230</f>
        <v>APATA 33KV FDR</v>
      </c>
      <c r="B228" s="5" t="str">
        <f>'RAW MONTHLY'!E230</f>
        <v>EDC/E/F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RESTORED OK</v>
      </c>
      <c r="F228" s="6" t="e">
        <f t="shared" si="10"/>
        <v>#REF!</v>
      </c>
      <c r="G228" s="7">
        <f>'RAW MONTHLY'!H230</f>
        <v>0</v>
      </c>
      <c r="H228" s="8">
        <f>'RAW MONTHLY'!I230</f>
        <v>0.4916666666666667</v>
      </c>
      <c r="I228" s="16">
        <f t="shared" si="11"/>
        <v>11.8</v>
      </c>
      <c r="J228" s="37"/>
    </row>
    <row r="229" spans="1:10" ht="30" customHeight="1">
      <c r="A229" t="str">
        <f>'RAW MONTHLY'!C231</f>
        <v>OMI ADIO 33KV FDR</v>
      </c>
      <c r="B229" s="5" t="str">
        <f>'RAW MONTHLY'!E231</f>
        <v>TCN/L/S</v>
      </c>
      <c r="C229" s="5" t="str">
        <f t="shared" si="9"/>
        <v>L/S</v>
      </c>
      <c r="D229" s="6" t="e">
        <f>'[1]RAW 1'!F231</f>
        <v>#REF!</v>
      </c>
      <c r="E229" s="6" t="str">
        <f>'RAW MONTHLY'!O231</f>
        <v>TCN TRANSFOMER LIMITATION</v>
      </c>
      <c r="F229" s="6" t="e">
        <f t="shared" si="10"/>
        <v>#REF!</v>
      </c>
      <c r="G229" s="7">
        <f>'RAW MONTHLY'!H231</f>
        <v>0</v>
      </c>
      <c r="H229" s="8">
        <f>'RAW MONTHLY'!I231</f>
        <v>0.21527777777777779</v>
      </c>
      <c r="I229" s="16">
        <f t="shared" si="11"/>
        <v>5.166666666666667</v>
      </c>
      <c r="J229" s="30"/>
    </row>
    <row r="230" spans="1:10" ht="30" customHeight="1">
      <c r="A230" t="str">
        <f>'RAW MONTHLY'!C232</f>
        <v>ERUWA/LANLATE 33KV FDR</v>
      </c>
      <c r="B230" s="5" t="str">
        <f>'RAW MONTHLY'!E232</f>
        <v>EDC/O/C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EDC TRANSCIENT FAULT</v>
      </c>
      <c r="F230" s="6" t="e">
        <f t="shared" si="10"/>
        <v>#REF!</v>
      </c>
      <c r="G230" s="7">
        <f>'RAW MONTHLY'!H232</f>
        <v>4.3750000000000004E-2</v>
      </c>
      <c r="H230" s="8">
        <f>'RAW MONTHLY'!I232</f>
        <v>4.9999999999999996E-2</v>
      </c>
      <c r="I230" s="16">
        <f t="shared" si="11"/>
        <v>0.15</v>
      </c>
      <c r="J230" s="27"/>
    </row>
    <row r="231" spans="1:10" ht="30" customHeight="1">
      <c r="A231" t="str">
        <f>'RAW MONTHLY'!C233</f>
        <v>ERUWA TOWN 33KV FDR</v>
      </c>
      <c r="B231" s="5" t="str">
        <f>'RAW MONTHLY'!E233</f>
        <v>EDC/F/O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EDC FORCED OUTAGE</v>
      </c>
      <c r="F231" s="6" t="e">
        <f t="shared" si="10"/>
        <v>#REF!</v>
      </c>
      <c r="G231" s="7">
        <f>'RAW MONTHLY'!H233</f>
        <v>4.3750000000000004E-2</v>
      </c>
      <c r="H231" s="8">
        <f>'RAW MONTHLY'!I233</f>
        <v>4.9999999999999996E-2</v>
      </c>
      <c r="I231" s="16">
        <f t="shared" si="11"/>
        <v>0.15</v>
      </c>
      <c r="J231" s="27"/>
    </row>
    <row r="232" spans="1:10" ht="30" customHeight="1">
      <c r="A232" t="str">
        <f>'RAW MONTHLY'!C234</f>
        <v>ERUWA TOWN 33KV FDR</v>
      </c>
      <c r="B232" s="5" t="str">
        <f>'RAW MONTHLY'!E234</f>
        <v>TCN/L/S</v>
      </c>
      <c r="C232" s="5" t="str">
        <f t="shared" si="9"/>
        <v>L/S</v>
      </c>
      <c r="D232" s="6" t="e">
        <f>'[1]RAW 1'!F234</f>
        <v>#REF!</v>
      </c>
      <c r="E232" s="6" t="str">
        <f>'RAW MONTHLY'!O234</f>
        <v>TCN TRANSFOMER LIMITATION</v>
      </c>
      <c r="F232" s="6" t="e">
        <f t="shared" si="10"/>
        <v>#REF!</v>
      </c>
      <c r="G232" s="7">
        <f>'RAW MONTHLY'!H234</f>
        <v>4.9999999999999996E-2</v>
      </c>
      <c r="H232" s="8">
        <f>'RAW MONTHLY'!I234</f>
        <v>0.3888888888888889</v>
      </c>
      <c r="I232" s="16">
        <f t="shared" si="11"/>
        <v>8.1333333333333329</v>
      </c>
      <c r="J232" s="29"/>
    </row>
    <row r="233" spans="1:10" ht="30" customHeight="1">
      <c r="A233" t="str">
        <f>'RAW MONTHLY'!C235</f>
        <v>ERUWA/LANLATE 33KV FDR</v>
      </c>
      <c r="B233" s="5" t="str">
        <f>'RAW MONTHLY'!E235</f>
        <v>EDC/O/C</v>
      </c>
      <c r="C233" s="5" t="str">
        <f t="shared" si="9"/>
        <v>EDC</v>
      </c>
      <c r="D233" s="6" t="e">
        <f>'[1]RAW 1'!F235</f>
        <v>#REF!</v>
      </c>
      <c r="E233" s="6" t="str">
        <f>'RAW MONTHLY'!O235</f>
        <v>EDC TRANSCIENT FAULT</v>
      </c>
      <c r="F233" s="6" t="e">
        <f t="shared" si="10"/>
        <v>#REF!</v>
      </c>
      <c r="G233" s="7">
        <f>'RAW MONTHLY'!H235</f>
        <v>0.38055555555555554</v>
      </c>
      <c r="H233" s="8">
        <f>'RAW MONTHLY'!I235</f>
        <v>0.38541666666666669</v>
      </c>
      <c r="I233" s="16">
        <f t="shared" si="11"/>
        <v>0.11666666666666667</v>
      </c>
      <c r="J233" s="42"/>
    </row>
    <row r="234" spans="1:10" ht="30" customHeight="1">
      <c r="A234" t="str">
        <f>'RAW MONTHLY'!C236</f>
        <v>OMI ADIO 33KV FDR</v>
      </c>
      <c r="B234" s="5" t="str">
        <f>'RAW MONTHLY'!E236</f>
        <v>EDC/F/O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EDC FORCED OUTAGE</v>
      </c>
      <c r="F234" s="6" t="e">
        <f t="shared" si="10"/>
        <v>#REF!</v>
      </c>
      <c r="G234" s="7">
        <f>'RAW MONTHLY'!H236</f>
        <v>0.38055555555555554</v>
      </c>
      <c r="H234" s="8">
        <f>'RAW MONTHLY'!I236</f>
        <v>0.38541666666666669</v>
      </c>
      <c r="I234" s="16">
        <f t="shared" si="11"/>
        <v>0.11666666666666667</v>
      </c>
      <c r="J234" s="42"/>
    </row>
    <row r="235" spans="1:10" ht="30" customHeight="1">
      <c r="A235" t="str">
        <f>'RAW MONTHLY'!C237</f>
        <v>OMI ADIO 33KV FDR</v>
      </c>
      <c r="B235" s="5" t="str">
        <f>'RAW MONTHLY'!E237</f>
        <v>TCN/L/S</v>
      </c>
      <c r="C235" s="5" t="str">
        <f t="shared" si="9"/>
        <v>L/S</v>
      </c>
      <c r="D235" s="6" t="e">
        <f>'[1]RAW 1'!F237</f>
        <v>#REF!</v>
      </c>
      <c r="E235" s="6" t="str">
        <f>'RAW MONTHLY'!O237</f>
        <v>TCN TRANSFOMER LIMITATION</v>
      </c>
      <c r="F235" s="6" t="e">
        <f t="shared" si="10"/>
        <v>#REF!</v>
      </c>
      <c r="G235" s="7">
        <f>'RAW MONTHLY'!H237</f>
        <v>0.38541666666666669</v>
      </c>
      <c r="H235" s="8">
        <f>'RAW MONTHLY'!I237</f>
        <v>0.46180555555555558</v>
      </c>
      <c r="I235" s="16">
        <f t="shared" si="11"/>
        <v>1.8333333333333335</v>
      </c>
      <c r="J235" s="20"/>
    </row>
    <row r="236" spans="1:10" ht="30" customHeight="1">
      <c r="A236" t="str">
        <f>'RAW MONTHLY'!C238</f>
        <v>ERUWA/LANLATE 33KV FDR</v>
      </c>
      <c r="B236" s="5" t="str">
        <f>'RAW MONTHLY'!E238</f>
        <v>EDC/O/C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EDC TRANSCIENT FAULT</v>
      </c>
      <c r="F236" s="6" t="e">
        <f t="shared" si="10"/>
        <v>#REF!</v>
      </c>
      <c r="G236" s="7">
        <f>'RAW MONTHLY'!H238</f>
        <v>0.46458333333333335</v>
      </c>
      <c r="H236" s="8">
        <f>'RAW MONTHLY'!I238</f>
        <v>0.47916666666666669</v>
      </c>
      <c r="I236" s="16">
        <f t="shared" si="11"/>
        <v>0.35</v>
      </c>
      <c r="J236" s="30"/>
    </row>
    <row r="237" spans="1:10" ht="30" customHeight="1">
      <c r="A237" t="str">
        <f>'RAW MONTHLY'!C239</f>
        <v>ERUWA TOWN 33KV FDR</v>
      </c>
      <c r="B237" s="5" t="str">
        <f>'RAW MONTHLY'!E239</f>
        <v>EDC/F/O</v>
      </c>
      <c r="C237" s="5" t="str">
        <f t="shared" si="9"/>
        <v>EDC</v>
      </c>
      <c r="D237" s="6" t="e">
        <f>'[1]RAW 1'!F239</f>
        <v>#REF!</v>
      </c>
      <c r="E237" s="6" t="str">
        <f>'RAW MONTHLY'!O239</f>
        <v>EDC FORCED OUTAGE</v>
      </c>
      <c r="F237" s="6" t="e">
        <f t="shared" si="10"/>
        <v>#REF!</v>
      </c>
      <c r="G237" s="7">
        <f>'RAW MONTHLY'!H239</f>
        <v>0.46458333333333335</v>
      </c>
      <c r="H237" s="8">
        <f>'RAW MONTHLY'!I239</f>
        <v>0.47916666666666669</v>
      </c>
      <c r="I237" s="16">
        <f t="shared" si="11"/>
        <v>0.35</v>
      </c>
      <c r="J237" s="30"/>
    </row>
    <row r="238" spans="1:10" ht="30" customHeight="1">
      <c r="A238" t="str">
        <f>'RAW MONTHLY'!C240</f>
        <v>OMI ADIO 33KV FDR</v>
      </c>
      <c r="B238" s="5" t="str">
        <f>'RAW MONTHLY'!E240</f>
        <v>EDC/F/O</v>
      </c>
      <c r="C238" s="5" t="str">
        <f t="shared" si="9"/>
        <v>EDC</v>
      </c>
      <c r="D238" s="6" t="e">
        <f>'[1]RAW 1'!F240</f>
        <v>#REF!</v>
      </c>
      <c r="E238" s="6" t="str">
        <f>'RAW MONTHLY'!O240</f>
        <v>EDC FORCED OUTAGE</v>
      </c>
      <c r="F238" s="6" t="e">
        <f t="shared" si="10"/>
        <v>#REF!</v>
      </c>
      <c r="G238" s="7">
        <f>'RAW MONTHLY'!H240</f>
        <v>0.46458333333333335</v>
      </c>
      <c r="H238" s="8">
        <f>'RAW MONTHLY'!I240</f>
        <v>0.47916666666666669</v>
      </c>
      <c r="I238" s="16">
        <f t="shared" si="11"/>
        <v>0.35</v>
      </c>
      <c r="J238" s="30"/>
    </row>
    <row r="239" spans="1:10" ht="30" customHeight="1">
      <c r="A239" t="str">
        <f>'RAW MONTHLY'!C241</f>
        <v>ERUWA TOWN 33KV FDR</v>
      </c>
      <c r="B239" s="5" t="str">
        <f>'RAW MONTHLY'!E241</f>
        <v>TCN/L/S</v>
      </c>
      <c r="C239" s="5" t="str">
        <f t="shared" si="9"/>
        <v>L/S</v>
      </c>
      <c r="D239" s="6" t="e">
        <f>'[1]RAW 1'!F241</f>
        <v>#REF!</v>
      </c>
      <c r="E239" s="6">
        <f>'RAW MONTHLY'!O241</f>
        <v>0</v>
      </c>
      <c r="F239" s="6" t="e">
        <f t="shared" si="10"/>
        <v>#REF!</v>
      </c>
      <c r="G239" s="7">
        <f>'RAW MONTHLY'!H241</f>
        <v>0.47916666666666669</v>
      </c>
      <c r="H239" s="8">
        <f>'RAW MONTHLY'!I241</f>
        <v>0.48541666666666666</v>
      </c>
      <c r="I239" s="16">
        <f t="shared" si="11"/>
        <v>0.15</v>
      </c>
      <c r="J239" s="30"/>
    </row>
    <row r="240" spans="1:10" ht="30" customHeight="1">
      <c r="A240" t="str">
        <f>'RAW MONTHLY'!C242</f>
        <v>OMI ADIO 33KV FDR</v>
      </c>
      <c r="B240" s="5" t="str">
        <f>'RAW MONTHLY'!E242</f>
        <v>TCN/L/S</v>
      </c>
      <c r="C240" s="5" t="str">
        <f t="shared" si="9"/>
        <v>L/S</v>
      </c>
      <c r="D240" s="6" t="e">
        <f>'[1]RAW 1'!F242</f>
        <v>#REF!</v>
      </c>
      <c r="E240" s="6" t="str">
        <f>'RAW MONTHLY'!O242</f>
        <v>TCN TRANSFOMER LIMITATION</v>
      </c>
      <c r="F240" s="6" t="e">
        <f t="shared" si="10"/>
        <v>#REF!</v>
      </c>
      <c r="G240" s="7">
        <f>'RAW MONTHLY'!H242</f>
        <v>0.47916666666666669</v>
      </c>
      <c r="H240" s="8">
        <f>'RAW MONTHLY'!I242</f>
        <v>0.98611111111111116</v>
      </c>
      <c r="I240" s="16">
        <f t="shared" si="11"/>
        <v>12.166666666666666</v>
      </c>
      <c r="J240" s="37"/>
    </row>
    <row r="241" spans="1:10" ht="30" customHeight="1">
      <c r="A241" t="str">
        <f>'RAW MONTHLY'!C243</f>
        <v>APATA 33KV FDR</v>
      </c>
      <c r="B241" s="5" t="str">
        <f>'RAW MONTHLY'!E243</f>
        <v>EDC/O/C</v>
      </c>
      <c r="C241" s="5" t="str">
        <f t="shared" si="9"/>
        <v>EDC</v>
      </c>
      <c r="D241" s="6" t="e">
        <f>'[1]RAW 1'!F243</f>
        <v>#REF!</v>
      </c>
      <c r="E241" s="6" t="str">
        <f>'RAW MONTHLY'!O243</f>
        <v>EDC TRANSCIENT FAULT</v>
      </c>
      <c r="F241" s="6" t="e">
        <f t="shared" si="10"/>
        <v>#REF!</v>
      </c>
      <c r="G241" s="7">
        <f>'RAW MONTHLY'!H243</f>
        <v>0.54722222222222217</v>
      </c>
      <c r="H241" s="8">
        <f>'RAW MONTHLY'!I243</f>
        <v>0.55902777777777779</v>
      </c>
      <c r="I241" s="16">
        <f t="shared" si="11"/>
        <v>0.28333333333333333</v>
      </c>
      <c r="J241" s="30"/>
    </row>
    <row r="242" spans="1:10" ht="30" customHeight="1">
      <c r="A242" t="str">
        <f>'RAW MONTHLY'!C244</f>
        <v>APATA 33KV FDR</v>
      </c>
      <c r="B242" s="5" t="str">
        <f>'RAW MONTHLY'!E244</f>
        <v>EDC/E/F</v>
      </c>
      <c r="C242" s="5" t="str">
        <f t="shared" si="9"/>
        <v>EDC</v>
      </c>
      <c r="D242" s="6" t="e">
        <f>'[1]RAW 1'!F244</f>
        <v>#REF!</v>
      </c>
      <c r="E242" s="6" t="str">
        <f>'RAW MONTHLY'!O244</f>
        <v>EDC TRANSCIENT FAULT</v>
      </c>
      <c r="F242" s="6" t="e">
        <f t="shared" si="10"/>
        <v>#REF!</v>
      </c>
      <c r="G242" s="7">
        <f>'RAW MONTHLY'!H244</f>
        <v>0.59444444444444444</v>
      </c>
      <c r="H242" s="8">
        <f>'RAW MONTHLY'!I244</f>
        <v>0.60416666666666663</v>
      </c>
      <c r="I242" s="16">
        <f t="shared" si="11"/>
        <v>0.23333333333333334</v>
      </c>
      <c r="J242" s="27"/>
    </row>
    <row r="243" spans="1:10" ht="30" customHeight="1">
      <c r="A243" t="str">
        <f>'RAW MONTHLY'!C245</f>
        <v>ERUWA TOWN 33KV FDR</v>
      </c>
      <c r="B243" s="5" t="str">
        <f>'RAW MONTHLY'!E245</f>
        <v>EDC/E/F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TREE TOCHING LINE AT IGBOORA CUT OFF</v>
      </c>
      <c r="F243" s="6" t="e">
        <f t="shared" si="10"/>
        <v>#REF!</v>
      </c>
      <c r="G243" s="7">
        <f>'RAW MONTHLY'!H245</f>
        <v>0.59444444444444444</v>
      </c>
      <c r="H243" s="8">
        <f>'RAW MONTHLY'!I245</f>
        <v>0.78472222222222221</v>
      </c>
      <c r="I243" s="16">
        <f t="shared" si="11"/>
        <v>4.5666666666666664</v>
      </c>
      <c r="J243" s="27"/>
    </row>
    <row r="244" spans="1:10" ht="30" customHeight="1">
      <c r="A244" t="str">
        <f>'RAW MONTHLY'!C246</f>
        <v>ERUWA/LANLATE 33KV FDR</v>
      </c>
      <c r="B244" s="5" t="str">
        <f>'RAW MONTHLY'!E246</f>
        <v>EDC/E/F</v>
      </c>
      <c r="C244" s="5" t="str">
        <f t="shared" si="9"/>
        <v>EDC</v>
      </c>
      <c r="D244" s="6" t="e">
        <f>'[1]RAW 1'!F246</f>
        <v>#REF!</v>
      </c>
      <c r="E244" s="6" t="str">
        <f>'RAW MONTHLY'!O246</f>
        <v>EDC TRANSCIENT FAULT</v>
      </c>
      <c r="F244" s="6" t="e">
        <f t="shared" si="10"/>
        <v>#REF!</v>
      </c>
      <c r="G244" s="7">
        <f>'RAW MONTHLY'!H246</f>
        <v>0.59444444444444444</v>
      </c>
      <c r="H244" s="8">
        <f>'RAW MONTHLY'!I246</f>
        <v>0.62847222222222221</v>
      </c>
      <c r="I244" s="16">
        <f t="shared" si="11"/>
        <v>0.81666666666666665</v>
      </c>
      <c r="J244" s="29"/>
    </row>
    <row r="245" spans="1:10" ht="30" customHeight="1">
      <c r="A245" t="str">
        <f>'RAW MONTHLY'!C247</f>
        <v>ERUWA/LANLATE 33KV FDR</v>
      </c>
      <c r="B245" s="5" t="str">
        <f>'RAW MONTHLY'!E247</f>
        <v>EDC/O/C</v>
      </c>
      <c r="C245" s="5" t="str">
        <f t="shared" si="9"/>
        <v>EDC</v>
      </c>
      <c r="D245" s="6" t="e">
        <f>'[1]RAW 1'!F247</f>
        <v>#REF!</v>
      </c>
      <c r="E245" s="6" t="str">
        <f>'RAW MONTHLY'!O247</f>
        <v>MPG FARM ISOLATED ON FAULT</v>
      </c>
      <c r="F245" s="6" t="e">
        <f t="shared" si="10"/>
        <v>#REF!</v>
      </c>
      <c r="G245" s="7">
        <f>'RAW MONTHLY'!H247</f>
        <v>0.65277777777777779</v>
      </c>
      <c r="H245" s="8">
        <f>'RAW MONTHLY'!I247</f>
        <v>0.77777777777777779</v>
      </c>
      <c r="I245" s="16">
        <f t="shared" si="11"/>
        <v>3</v>
      </c>
      <c r="J245" s="42"/>
    </row>
    <row r="246" spans="1:10" ht="30" customHeight="1">
      <c r="A246" t="str">
        <f>'RAW MONTHLY'!C248</f>
        <v>APATA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EDC TRANSCIENT FAULT</v>
      </c>
      <c r="F246" s="6" t="e">
        <f t="shared" si="10"/>
        <v>#REF!</v>
      </c>
      <c r="G246" s="7">
        <f>'RAW MONTHLY'!H248</f>
        <v>0.72152777777777777</v>
      </c>
      <c r="H246" s="8">
        <f>'RAW MONTHLY'!I248</f>
        <v>0.74375000000000002</v>
      </c>
      <c r="I246" s="16">
        <f t="shared" si="11"/>
        <v>0.53333333333333333</v>
      </c>
      <c r="J246" s="42"/>
    </row>
    <row r="247" spans="1:10" ht="30" customHeight="1">
      <c r="A247" t="str">
        <f>'RAW MONTHLY'!C249</f>
        <v>ERUWA TOWN 33KV FDR</v>
      </c>
      <c r="B247" s="5" t="str">
        <f>'RAW MONTHLY'!E249</f>
        <v>TCN/L/S</v>
      </c>
      <c r="C247" s="5" t="str">
        <f t="shared" si="9"/>
        <v>L/S</v>
      </c>
      <c r="D247" s="6" t="e">
        <f>'[1]RAW 1'!F249</f>
        <v>#REF!</v>
      </c>
      <c r="E247" s="6" t="str">
        <f>'RAW MONTHLY'!O249</f>
        <v>TCN TRANSFOMER LIMITATION</v>
      </c>
      <c r="F247" s="6" t="e">
        <f t="shared" si="10"/>
        <v>#REF!</v>
      </c>
      <c r="G247" s="7">
        <f>'RAW MONTHLY'!H249</f>
        <v>0.98472222222222217</v>
      </c>
      <c r="H247" s="8">
        <f>'RAW MONTHLY'!I249</f>
        <v>0.99930555555555556</v>
      </c>
      <c r="I247" s="16">
        <f t="shared" si="11"/>
        <v>0.35</v>
      </c>
      <c r="J247" s="20"/>
    </row>
    <row r="248" spans="1:10" ht="30" customHeight="1">
      <c r="A248" t="str">
        <f>'RAW MONTHLY'!C250</f>
        <v>OLUYOLE  33KV</v>
      </c>
      <c r="B248" s="5" t="str">
        <f>'RAW MONTHLY'!E250</f>
        <v>EDC F/O</v>
      </c>
      <c r="C248" s="5" t="str">
        <f t="shared" si="9"/>
        <v>EDC</v>
      </c>
      <c r="D248" s="6" t="e">
        <f>'[1]RAW 1'!F250</f>
        <v>#REF!</v>
      </c>
      <c r="E248" s="6" t="str">
        <f>'RAW MONTHLY'!O250</f>
        <v>TRIPPED TRIED AND STAYED</v>
      </c>
      <c r="F248" s="6" t="e">
        <f t="shared" si="10"/>
        <v>#REF!</v>
      </c>
      <c r="G248" s="7">
        <f>'RAW MONTHLY'!H250</f>
        <v>0.36805555555555558</v>
      </c>
      <c r="H248" s="8">
        <f>'RAW MONTHLY'!I250</f>
        <v>0.37361111111111112</v>
      </c>
      <c r="I248" s="16">
        <f t="shared" si="11"/>
        <v>0.13333333333333333</v>
      </c>
      <c r="J248" s="20"/>
    </row>
    <row r="249" spans="1:10" ht="30" customHeight="1">
      <c r="A249" t="str">
        <f>'RAW MONTHLY'!C251</f>
        <v>INTERCHANGE 33KV</v>
      </c>
      <c r="B249" s="5" t="str">
        <f>'RAW MONTHLY'!E251</f>
        <v>EDC F/O</v>
      </c>
      <c r="C249" s="5" t="str">
        <f t="shared" si="9"/>
        <v>EDC</v>
      </c>
      <c r="D249" s="6" t="e">
        <f>'[1]RAW 1'!F251</f>
        <v>#REF!</v>
      </c>
      <c r="E249" s="6" t="str">
        <f>'RAW MONTHLY'!O251</f>
        <v>TRIPPED TRIED AND STAYED</v>
      </c>
      <c r="F249" s="6" t="e">
        <f t="shared" si="10"/>
        <v>#REF!</v>
      </c>
      <c r="G249" s="7">
        <f>'RAW MONTHLY'!H251</f>
        <v>0.4368055555555555</v>
      </c>
      <c r="H249" s="8">
        <f>'RAW MONTHLY'!I251</f>
        <v>0.4458333333333333</v>
      </c>
      <c r="I249" s="16">
        <f t="shared" si="11"/>
        <v>0.21666666666666667</v>
      </c>
      <c r="J249" s="6"/>
    </row>
    <row r="250" spans="1:10" ht="30" customHeight="1">
      <c r="A250" t="str">
        <f>'RAW MONTHLY'!C252</f>
        <v>INTERCHANGE 33KV</v>
      </c>
      <c r="B250" s="5" t="str">
        <f>'RAW MONTHLY'!E252</f>
        <v>EDC F/O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TRIPPED TRIED AND STAYED</v>
      </c>
      <c r="F250" s="6" t="e">
        <f t="shared" si="10"/>
        <v>#REF!</v>
      </c>
      <c r="G250" s="7">
        <f>'RAW MONTHLY'!H252</f>
        <v>0.6875</v>
      </c>
      <c r="H250" s="8">
        <f>'RAW MONTHLY'!I252</f>
        <v>0.69513888888888886</v>
      </c>
      <c r="I250" s="16">
        <f t="shared" si="11"/>
        <v>0.18333333333333332</v>
      </c>
      <c r="J250" s="6"/>
    </row>
    <row r="251" spans="1:10" ht="30" customHeight="1">
      <c r="A251" t="str">
        <f>'RAW MONTHLY'!C253</f>
        <v>INTERCHANGE 33KV</v>
      </c>
      <c r="B251" s="5" t="str">
        <f>'RAW MONTHLY'!E253</f>
        <v>EDC F/O</v>
      </c>
      <c r="C251" s="5" t="str">
        <f t="shared" si="9"/>
        <v>EDC</v>
      </c>
      <c r="D251" s="6" t="e">
        <f>'[1]RAW 1'!F253</f>
        <v>#REF!</v>
      </c>
      <c r="E251" s="6" t="str">
        <f>'RAW MONTHLY'!O253</f>
        <v>TRIPPED TRIED AND STAYED</v>
      </c>
      <c r="F251" s="6" t="e">
        <f t="shared" si="10"/>
        <v>#REF!</v>
      </c>
      <c r="G251" s="7">
        <f>'RAW MONTHLY'!H253</f>
        <v>0.93680555555555556</v>
      </c>
      <c r="H251" s="8">
        <f>'RAW MONTHLY'!I253</f>
        <v>0.94791666666666663</v>
      </c>
      <c r="I251" s="16">
        <f t="shared" si="11"/>
        <v>0.26666666666666666</v>
      </c>
      <c r="J251" s="30"/>
    </row>
    <row r="252" spans="1:10" ht="30" customHeight="1">
      <c r="A252" t="str">
        <f>'RAW MONTHLY'!C254</f>
        <v>ROM 33KV</v>
      </c>
      <c r="B252" s="5" t="str">
        <f>'RAW MONTHLY'!E254</f>
        <v>EDC F/O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TRIPPED TRIED AND STAYED</v>
      </c>
      <c r="F252" s="6" t="e">
        <f t="shared" si="10"/>
        <v>#REF!</v>
      </c>
      <c r="G252" s="7">
        <f>'RAW MONTHLY'!H254</f>
        <v>0</v>
      </c>
      <c r="H252" s="8">
        <f>'RAW MONTHLY'!I254</f>
        <v>0.22291666666666665</v>
      </c>
      <c r="I252" s="16">
        <f t="shared" si="11"/>
        <v>5.35</v>
      </c>
      <c r="J252" s="30"/>
    </row>
    <row r="253" spans="1:10" ht="30" customHeight="1">
      <c r="A253" t="str">
        <f>'RAW MONTHLY'!C255</f>
        <v>ROM 33KV</v>
      </c>
      <c r="B253" s="5" t="str">
        <f>'RAW MONTHLY'!E255</f>
        <v>EDC F/O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ISOLATION CARRIED OUT ALONG IJEBU ROAD DUE TO 3NOS BROKEN FIBRE CROSS ARMS</v>
      </c>
      <c r="F253" s="6" t="e">
        <f t="shared" si="10"/>
        <v>#REF!</v>
      </c>
      <c r="G253" s="7">
        <f>'RAW MONTHLY'!H255</f>
        <v>0.4368055555555555</v>
      </c>
      <c r="H253" s="8">
        <f>'RAW MONTHLY'!I255</f>
        <v>0.59444444444444444</v>
      </c>
      <c r="I253" s="16">
        <f t="shared" si="11"/>
        <v>3.7833333333333332</v>
      </c>
      <c r="J253" s="30"/>
    </row>
    <row r="254" spans="1:10" ht="30" customHeight="1">
      <c r="A254" t="str">
        <f>'RAW MONTHLY'!C256</f>
        <v>ROM 33KV</v>
      </c>
      <c r="B254" s="5" t="str">
        <f>'RAW MONTHLY'!E256</f>
        <v>EDC F/O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TRIPPED TRIED AND STAYED</v>
      </c>
      <c r="F254" s="6" t="e">
        <f t="shared" si="10"/>
        <v>#REF!</v>
      </c>
      <c r="G254" s="7">
        <f>'RAW MONTHLY'!H256</f>
        <v>0.60763888888888895</v>
      </c>
      <c r="H254" s="8">
        <f>'RAW MONTHLY'!I256</f>
        <v>0.62083333333333335</v>
      </c>
      <c r="I254" s="16">
        <f t="shared" si="11"/>
        <v>0.31666666666666665</v>
      </c>
      <c r="J254" s="30"/>
    </row>
    <row r="255" spans="1:10" ht="30" customHeight="1">
      <c r="A255" t="str">
        <f>'RAW MONTHLY'!C257</f>
        <v>ROM 33KV</v>
      </c>
      <c r="B255" s="5" t="str">
        <f>'RAW MONTHLY'!E257</f>
        <v>EDC F/O</v>
      </c>
      <c r="C255" s="5" t="str">
        <f t="shared" si="9"/>
        <v>EDC</v>
      </c>
      <c r="D255" s="6" t="e">
        <f>'[1]RAW 1'!F257</f>
        <v>#REF!</v>
      </c>
      <c r="E255" s="6">
        <f>'RAW MONTHLY'!O257</f>
        <v>0</v>
      </c>
      <c r="F255" s="6" t="e">
        <f t="shared" si="10"/>
        <v>#REF!</v>
      </c>
      <c r="G255" s="7">
        <f>'RAW MONTHLY'!H257</f>
        <v>0.6875</v>
      </c>
      <c r="H255" s="8">
        <f>'RAW MONTHLY'!I257</f>
        <v>0.99930555555555556</v>
      </c>
      <c r="I255" s="16">
        <f t="shared" si="11"/>
        <v>7.4833333333333334</v>
      </c>
      <c r="J255" s="37"/>
    </row>
    <row r="256" spans="1:10" ht="30" customHeight="1">
      <c r="A256" t="str">
        <f>'RAW MONTHLY'!C258</f>
        <v>ERUWA TOWN 33KV FDR</v>
      </c>
      <c r="B256" s="5" t="str">
        <f>'RAW MONTHLY'!E258</f>
        <v>TCN/L/S</v>
      </c>
      <c r="C256" s="5" t="str">
        <f t="shared" si="9"/>
        <v>L/S</v>
      </c>
      <c r="D256" s="6" t="e">
        <f>'[1]RAW 1'!F258</f>
        <v>#REF!</v>
      </c>
      <c r="E256" s="6" t="str">
        <f>'RAW MONTHLY'!O258</f>
        <v>TCN TRANSFOMER LIMITATION</v>
      </c>
      <c r="F256" s="6" t="e">
        <f t="shared" si="10"/>
        <v>#REF!</v>
      </c>
      <c r="G256" s="7">
        <f>'RAW MONTHLY'!H258</f>
        <v>0</v>
      </c>
      <c r="H256" s="8">
        <f>'RAW MONTHLY'!I258</f>
        <v>0.35902777777777778</v>
      </c>
      <c r="I256" s="16">
        <f t="shared" si="11"/>
        <v>8.6166666666666671</v>
      </c>
      <c r="J256" s="30"/>
    </row>
    <row r="257" spans="1:10" ht="30" customHeight="1">
      <c r="A257" t="str">
        <f>'RAW MONTHLY'!C259</f>
        <v>APATA 33KV FDR</v>
      </c>
      <c r="B257" s="5" t="str">
        <f>'RAW MONTHLY'!E259</f>
        <v>EDC/E/F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>EDC TRANSIENTF FAULT</v>
      </c>
      <c r="F257" s="6" t="e">
        <f t="shared" si="10"/>
        <v>#REF!</v>
      </c>
      <c r="G257" s="7">
        <f>'RAW MONTHLY'!H259</f>
        <v>0.24166666666666667</v>
      </c>
      <c r="H257" s="8">
        <f>'RAW MONTHLY'!I259</f>
        <v>0.2673611111111111</v>
      </c>
      <c r="I257" s="16">
        <f t="shared" si="11"/>
        <v>0.6166666666666667</v>
      </c>
      <c r="J257" s="27"/>
    </row>
    <row r="258" spans="1:10" ht="30" customHeight="1">
      <c r="A258" t="str">
        <f>'RAW MONTHLY'!C260</f>
        <v>ERUWA/LANLATE 11KV FDR</v>
      </c>
      <c r="B258" s="5" t="str">
        <f>'RAW MONTHLY'!E260</f>
        <v>EDC/E/F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EDC TRANSIENTF FAULT</v>
      </c>
      <c r="F258" s="6" t="e">
        <f t="shared" si="10"/>
        <v>#REF!</v>
      </c>
      <c r="G258" s="7">
        <f>'RAW MONTHLY'!H260</f>
        <v>0.3444444444444445</v>
      </c>
      <c r="H258" s="8">
        <f>'RAW MONTHLY'!I260</f>
        <v>0.35069444444444442</v>
      </c>
      <c r="I258" s="16">
        <f t="shared" si="11"/>
        <v>0.15</v>
      </c>
      <c r="J258" s="27"/>
    </row>
    <row r="259" spans="1:10" ht="30" customHeight="1">
      <c r="A259" t="str">
        <f>'RAW MONTHLY'!C261</f>
        <v>ERUWA/LANLATE 11KV FDR</v>
      </c>
      <c r="B259" s="5" t="str">
        <f>'RAW MONTHLY'!E261</f>
        <v>EDC/E/F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EDC TRANSIENTF FAULT</v>
      </c>
      <c r="F259" s="6" t="e">
        <f t="shared" si="10"/>
        <v>#REF!</v>
      </c>
      <c r="G259" s="7">
        <f>'RAW MONTHLY'!H261</f>
        <v>0.36180555555555555</v>
      </c>
      <c r="H259" s="8">
        <f>'RAW MONTHLY'!I261</f>
        <v>0.37083333333333335</v>
      </c>
      <c r="I259" s="16">
        <f t="shared" si="11"/>
        <v>0.21666666666666667</v>
      </c>
      <c r="J259" s="29"/>
    </row>
    <row r="260" spans="1:10" ht="30" customHeight="1">
      <c r="A260" t="str">
        <f>'RAW MONTHLY'!C262</f>
        <v>ERUWA TOWN 33KV FDR</v>
      </c>
      <c r="B260" s="5" t="str">
        <f>'RAW MONTHLY'!E262</f>
        <v>EDC/F/O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EDC FORCED OUTAGE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0.36180555555555555</v>
      </c>
      <c r="H260" s="8">
        <f>'RAW MONTHLY'!I262</f>
        <v>0.37083333333333335</v>
      </c>
      <c r="I260" s="16">
        <f t="shared" ref="I260:I323" si="14">HOUR(H260-G260)+MINUTE(H260-G260)/60</f>
        <v>0.21666666666666667</v>
      </c>
      <c r="J260" s="42"/>
    </row>
    <row r="261" spans="1:10" ht="30" customHeight="1">
      <c r="A261" t="str">
        <f>'RAW MONTHLY'!C263</f>
        <v>ERUWA TOWN 33KV FDR</v>
      </c>
      <c r="B261" s="5" t="str">
        <f>'RAW MONTHLY'!E263</f>
        <v>EDC/F/O</v>
      </c>
      <c r="C261" s="5" t="str">
        <f t="shared" si="12"/>
        <v>EDC</v>
      </c>
      <c r="D261" s="6" t="e">
        <f>'[1]RAW 1'!F263</f>
        <v>#REF!</v>
      </c>
      <c r="E261" s="6" t="str">
        <f>'RAW MONTHLY'!O263</f>
        <v>EDC FORCED OUTAGE</v>
      </c>
      <c r="F261" s="6" t="e">
        <f t="shared" si="13"/>
        <v>#REF!</v>
      </c>
      <c r="G261" s="7">
        <f>'RAW MONTHLY'!H263</f>
        <v>0.37083333333333335</v>
      </c>
      <c r="H261" s="8">
        <f>'RAW MONTHLY'!I263</f>
        <v>0.80625000000000002</v>
      </c>
      <c r="I261" s="16">
        <f t="shared" si="14"/>
        <v>10.45</v>
      </c>
      <c r="J261" s="42"/>
    </row>
    <row r="262" spans="1:10" ht="30" customHeight="1">
      <c r="A262" t="str">
        <f>'RAW MONTHLY'!C264</f>
        <v>ERUWA/LANLATE 11KV FDR</v>
      </c>
      <c r="B262" s="5" t="str">
        <f>'RAW MONTHLY'!E264</f>
        <v>EDC/O/C</v>
      </c>
      <c r="C262" s="5" t="str">
        <f t="shared" si="12"/>
        <v>EDC</v>
      </c>
      <c r="D262" s="6" t="e">
        <f>'[1]RAW 1'!F264</f>
        <v>#REF!</v>
      </c>
      <c r="E262" s="6" t="str">
        <f>'RAW MONTHLY'!O264</f>
        <v>EDC FORCED OUTAGE</v>
      </c>
      <c r="F262" s="6" t="e">
        <f t="shared" si="13"/>
        <v>#REF!</v>
      </c>
      <c r="G262" s="7">
        <f>'RAW MONTHLY'!H264</f>
        <v>0.77430555555555547</v>
      </c>
      <c r="H262" s="8">
        <f>'RAW MONTHLY'!I264</f>
        <v>0.77986111111111101</v>
      </c>
      <c r="I262" s="16">
        <f t="shared" si="14"/>
        <v>0.13333333333333333</v>
      </c>
      <c r="J262" s="20"/>
    </row>
    <row r="263" spans="1:10" ht="30" customHeight="1">
      <c r="A263" t="str">
        <f>'RAW MONTHLY'!C265</f>
        <v>OMI ADIO 33KV FDR</v>
      </c>
      <c r="B263" s="5" t="str">
        <f>'RAW MONTHLY'!E265</f>
        <v>EDC/F/O</v>
      </c>
      <c r="C263" s="5" t="str">
        <f t="shared" si="12"/>
        <v>EDC</v>
      </c>
      <c r="D263" s="6" t="e">
        <f>'[1]RAW 1'!F265</f>
        <v>#REF!</v>
      </c>
      <c r="E263" s="6" t="str">
        <f>'RAW MONTHLY'!O265</f>
        <v>EDC FORCED OUTAGE</v>
      </c>
      <c r="F263" s="6" t="e">
        <f t="shared" si="13"/>
        <v>#REF!</v>
      </c>
      <c r="G263" s="7">
        <f>'RAW MONTHLY'!H265</f>
        <v>0.77430555555555547</v>
      </c>
      <c r="H263" s="8">
        <f>'RAW MONTHLY'!I265</f>
        <v>0.77986111111111101</v>
      </c>
      <c r="I263" s="16">
        <f t="shared" si="14"/>
        <v>0.13333333333333333</v>
      </c>
      <c r="J263" s="20"/>
    </row>
    <row r="264" spans="1:10" ht="30" customHeight="1">
      <c r="A264" t="str">
        <f>'RAW MONTHLY'!C266</f>
        <v>OMI ADIO 33KV FDR</v>
      </c>
      <c r="B264" s="5" t="str">
        <f>'RAW MONTHLY'!E266</f>
        <v>EDC/F/O</v>
      </c>
      <c r="C264" s="5" t="str">
        <f t="shared" si="12"/>
        <v>EDC</v>
      </c>
      <c r="D264" s="6" t="e">
        <f>'[1]RAW 1'!F266</f>
        <v>#REF!</v>
      </c>
      <c r="E264" s="6" t="str">
        <f>'RAW MONTHLY'!O266</f>
        <v>EDC FORCED OUTAGE</v>
      </c>
      <c r="F264" s="6" t="e">
        <f t="shared" si="13"/>
        <v>#REF!</v>
      </c>
      <c r="G264" s="7">
        <f>'RAW MONTHLY'!H266</f>
        <v>0.77986111111111101</v>
      </c>
      <c r="H264" s="8">
        <f>'RAW MONTHLY'!I266</f>
        <v>0.99930555555555556</v>
      </c>
      <c r="I264" s="16">
        <f t="shared" si="14"/>
        <v>5.2666666666666666</v>
      </c>
      <c r="J264" s="6"/>
    </row>
    <row r="265" spans="1:10" ht="30" customHeight="1">
      <c r="A265" t="str">
        <f>'RAW MONTHLY'!C267</f>
        <v>APATA 33KV FDR</v>
      </c>
      <c r="B265" s="5" t="str">
        <f>'RAW MONTHLY'!E267</f>
        <v>EDC/O/C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EDC TRANSIENTF FAULT</v>
      </c>
      <c r="F265" s="6" t="e">
        <f t="shared" si="13"/>
        <v>#REF!</v>
      </c>
      <c r="G265" s="7">
        <f>'RAW MONTHLY'!H267</f>
        <v>0.80208333333333337</v>
      </c>
      <c r="H265" s="8">
        <f>'RAW MONTHLY'!I267</f>
        <v>0.81736111111111109</v>
      </c>
      <c r="I265" s="16">
        <f t="shared" si="14"/>
        <v>0.36666666666666664</v>
      </c>
      <c r="J265" s="6"/>
    </row>
    <row r="266" spans="1:10" ht="30" customHeight="1">
      <c r="A266" t="str">
        <f>'RAW MONTHLY'!C268</f>
        <v>APETE 33KV</v>
      </c>
      <c r="B266" s="5" t="str">
        <f>'RAW MONTHLY'!E268</f>
        <v>EDC F/O</v>
      </c>
      <c r="C266" s="5" t="str">
        <f t="shared" si="12"/>
        <v>EDC</v>
      </c>
      <c r="D266" s="6" t="e">
        <f>'[1]RAW 1'!F268</f>
        <v>#REF!</v>
      </c>
      <c r="E266" s="6">
        <f>'RAW MONTHLY'!O268</f>
        <v>0</v>
      </c>
      <c r="F266" s="6" t="e">
        <f t="shared" si="13"/>
        <v>#REF!</v>
      </c>
      <c r="G266" s="7">
        <f>'RAW MONTHLY'!H268</f>
        <v>0</v>
      </c>
      <c r="H266" s="8">
        <f>'RAW MONTHLY'!I268</f>
        <v>0.22500000000000001</v>
      </c>
      <c r="I266" s="16">
        <f t="shared" si="14"/>
        <v>5.4</v>
      </c>
      <c r="J266" s="30"/>
    </row>
    <row r="267" spans="1:10" ht="30" customHeight="1">
      <c r="A267" t="str">
        <f>'RAW MONTHLY'!C269</f>
        <v>MINISTER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0.34791666666666665</v>
      </c>
      <c r="H267" s="8">
        <f>'RAW MONTHLY'!I269</f>
        <v>0.61458333333333337</v>
      </c>
      <c r="I267" s="16">
        <f t="shared" si="14"/>
        <v>6.4</v>
      </c>
      <c r="J267" s="30"/>
    </row>
    <row r="268" spans="1:10" ht="30" customHeight="1">
      <c r="A268" t="str">
        <f>'RAW MONTHLY'!C270</f>
        <v>APETE 33KV</v>
      </c>
      <c r="B268" s="5" t="str">
        <f>'RAW MONTHLY'!E270</f>
        <v>EDC F/O</v>
      </c>
      <c r="C268" s="5" t="str">
        <f t="shared" si="12"/>
        <v>EDC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0.42638888888888887</v>
      </c>
      <c r="H268" s="8">
        <f>'RAW MONTHLY'!I270</f>
        <v>0.99930555555555556</v>
      </c>
      <c r="I268" s="16">
        <f t="shared" si="14"/>
        <v>13.75</v>
      </c>
      <c r="J268" s="30"/>
    </row>
    <row r="269" spans="1:10" ht="30" customHeight="1">
      <c r="A269" t="str">
        <f>'RAW MONTHLY'!C271</f>
        <v>LIBERTY 33KV</v>
      </c>
      <c r="B269" s="5" t="str">
        <f>'RAW MONTHLY'!E271</f>
        <v>EDC F/O</v>
      </c>
      <c r="C269" s="5" t="str">
        <f t="shared" si="12"/>
        <v>EDC</v>
      </c>
      <c r="D269" s="6" t="e">
        <f>'[1]RAW 1'!F271</f>
        <v>#REF!</v>
      </c>
      <c r="E269" s="6" t="str">
        <f>'RAW MONTHLY'!O271</f>
        <v>TRIPPED,TRIED AND STAYED</v>
      </c>
      <c r="F269" s="6" t="e">
        <f t="shared" si="13"/>
        <v>#REF!</v>
      </c>
      <c r="G269" s="7">
        <f>'RAW MONTHLY'!H271</f>
        <v>6.2499999999999995E-3</v>
      </c>
      <c r="H269" s="8">
        <f>'RAW MONTHLY'!I271</f>
        <v>1.3888888888888888E-2</v>
      </c>
      <c r="I269" s="16">
        <f t="shared" si="14"/>
        <v>0.18333333333333332</v>
      </c>
      <c r="J269" s="30"/>
    </row>
    <row r="270" spans="1:10" ht="30" customHeight="1">
      <c r="A270" t="str">
        <f>'RAW MONTHLY'!C272</f>
        <v>INTERCHANGE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 t="str">
        <f>'RAW MONTHLY'!O272</f>
        <v>INTERTRIPPED BY ROM 33KV FEEDER</v>
      </c>
      <c r="F270" s="6" t="e">
        <f t="shared" si="13"/>
        <v>#REF!</v>
      </c>
      <c r="G270" s="7">
        <f>'RAW MONTHLY'!H272</f>
        <v>0.54166666666666663</v>
      </c>
      <c r="H270" s="8">
        <f>'RAW MONTHLY'!I272</f>
        <v>0.56736111111111109</v>
      </c>
      <c r="I270" s="16">
        <f t="shared" si="14"/>
        <v>0.6166666666666667</v>
      </c>
      <c r="J270" s="37"/>
    </row>
    <row r="271" spans="1:10" ht="30" customHeight="1">
      <c r="A271" t="str">
        <f>'RAW MONTHLY'!C273</f>
        <v>INDUSTRIAL 33KV</v>
      </c>
      <c r="B271" s="5" t="str">
        <f>'RAW MONTHLY'!E273</f>
        <v>EDC F/O</v>
      </c>
      <c r="C271" s="5" t="str">
        <f t="shared" si="12"/>
        <v>EDC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0.54166666666666663</v>
      </c>
      <c r="H271" s="8">
        <f>'RAW MONTHLY'!I273</f>
        <v>0.56388888888888888</v>
      </c>
      <c r="I271" s="16">
        <f t="shared" si="14"/>
        <v>0.53333333333333333</v>
      </c>
      <c r="J271" s="30"/>
    </row>
    <row r="272" spans="1:10" ht="30" customHeight="1">
      <c r="A272" t="str">
        <f>'RAW MONTHLY'!C274</f>
        <v>INTERCHANGE 33KV</v>
      </c>
      <c r="B272" s="5" t="str">
        <f>'RAW MONTHLY'!E274</f>
        <v>EDC F/O</v>
      </c>
      <c r="C272" s="5" t="str">
        <f t="shared" si="12"/>
        <v>EDC</v>
      </c>
      <c r="D272" s="6" t="e">
        <f>'[1]RAW 1'!F274</f>
        <v>#REF!</v>
      </c>
      <c r="E272" s="6" t="str">
        <f>'RAW MONTHLY'!O274</f>
        <v>INTERTRIPPED BY ROM 33KV FEEDER</v>
      </c>
      <c r="F272" s="6" t="e">
        <f t="shared" si="13"/>
        <v>#REF!</v>
      </c>
      <c r="G272" s="7">
        <f>'RAW MONTHLY'!H274</f>
        <v>0.6958333333333333</v>
      </c>
      <c r="H272" s="8">
        <f>'RAW MONTHLY'!I274</f>
        <v>0.71805555555555556</v>
      </c>
      <c r="I272" s="16">
        <f t="shared" si="14"/>
        <v>0.53333333333333333</v>
      </c>
      <c r="J272" s="17"/>
    </row>
    <row r="273" spans="1:10" ht="30" customHeight="1">
      <c r="A273" t="str">
        <f>'RAW MONTHLY'!C275</f>
        <v>OLUYOLE 33KV</v>
      </c>
      <c r="B273" s="5" t="str">
        <f>'RAW MONTHLY'!E275</f>
        <v>EDC F/O</v>
      </c>
      <c r="C273" s="5" t="str">
        <f t="shared" si="12"/>
        <v>EDC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0.73402777777777783</v>
      </c>
      <c r="H273" s="8">
        <f>'RAW MONTHLY'!I275</f>
        <v>0.73958333333333337</v>
      </c>
      <c r="I273" s="16">
        <f t="shared" si="14"/>
        <v>0.13333333333333333</v>
      </c>
      <c r="J273" s="17"/>
    </row>
    <row r="274" spans="1:10" ht="30" customHeight="1">
      <c r="A274" t="str">
        <f>'RAW MONTHLY'!C276</f>
        <v>LIBERTY 33KV</v>
      </c>
      <c r="B274" s="5" t="str">
        <f>'RAW MONTHLY'!E276</f>
        <v>TCN L/S</v>
      </c>
      <c r="C274" s="5" t="str">
        <f t="shared" si="12"/>
        <v>L/S</v>
      </c>
      <c r="D274" s="6" t="e">
        <f>'[1]RAW 1'!F276</f>
        <v>#REF!</v>
      </c>
      <c r="E274" s="6">
        <f>'RAW MONTHLY'!O276</f>
        <v>0</v>
      </c>
      <c r="F274" s="6" t="e">
        <f t="shared" si="13"/>
        <v>#REF!</v>
      </c>
      <c r="G274" s="7">
        <f>'RAW MONTHLY'!H276</f>
        <v>0.88263888888888886</v>
      </c>
      <c r="H274" s="8">
        <f>'RAW MONTHLY'!I276</f>
        <v>0.90069444444444446</v>
      </c>
      <c r="I274" s="16">
        <f t="shared" si="14"/>
        <v>0.43333333333333335</v>
      </c>
      <c r="J274" s="20"/>
    </row>
    <row r="275" spans="1:10" ht="30" customHeight="1">
      <c r="A275" t="str">
        <f>'RAW MONTHLY'!C277</f>
        <v>ROM 33KV</v>
      </c>
      <c r="B275" s="5" t="str">
        <f>'RAW MONTHLY'!E277</f>
        <v>EDC F/O</v>
      </c>
      <c r="C275" s="5" t="str">
        <f t="shared" si="12"/>
        <v>EDC</v>
      </c>
      <c r="D275" s="6" t="e">
        <f>'[1]RAW 1'!F277</f>
        <v>#REF!</v>
      </c>
      <c r="E275" s="6" t="str">
        <f>'RAW MONTHLY'!O277</f>
        <v>SAHEED FARM 2 1MVA S/S ISOLATED ON FAULT SUSPECT</v>
      </c>
      <c r="F275" s="6" t="e">
        <f t="shared" si="13"/>
        <v>#REF!</v>
      </c>
      <c r="G275" s="7">
        <f>'RAW MONTHLY'!H277</f>
        <v>0</v>
      </c>
      <c r="H275" s="8">
        <f>'RAW MONTHLY'!I277</f>
        <v>0.47430555555555554</v>
      </c>
      <c r="I275" s="16">
        <f t="shared" si="14"/>
        <v>11.383333333333333</v>
      </c>
      <c r="J275" s="20"/>
    </row>
    <row r="276" spans="1:10" ht="30" customHeight="1">
      <c r="A276" t="str">
        <f>'RAW MONTHLY'!C278</f>
        <v>ROM 33KV</v>
      </c>
      <c r="B276" s="5" t="str">
        <f>'RAW MONTHLY'!E278</f>
        <v>EDC F/O</v>
      </c>
      <c r="C276" s="5" t="str">
        <f t="shared" si="12"/>
        <v>EDC</v>
      </c>
      <c r="D276" s="6" t="e">
        <f>'[1]RAW 1'!F278</f>
        <v>#REF!</v>
      </c>
      <c r="E276" s="6">
        <f>'RAW MONTHLY'!O278</f>
        <v>0</v>
      </c>
      <c r="F276" s="6" t="e">
        <f t="shared" si="13"/>
        <v>#REF!</v>
      </c>
      <c r="G276" s="7">
        <f>'RAW MONTHLY'!H278</f>
        <v>0.54166666666666663</v>
      </c>
      <c r="H276" s="8">
        <f>'RAW MONTHLY'!I278</f>
        <v>0.64722222222222225</v>
      </c>
      <c r="I276" s="16">
        <f t="shared" si="14"/>
        <v>2.5333333333333332</v>
      </c>
      <c r="J276" s="20"/>
    </row>
    <row r="277" spans="1:10" ht="30" customHeight="1">
      <c r="A277" t="str">
        <f>'RAW MONTHLY'!C279</f>
        <v>ROM 33KV</v>
      </c>
      <c r="B277" s="5" t="str">
        <f>'RAW MONTHLY'!E279</f>
        <v>EDC F/O</v>
      </c>
      <c r="C277" s="5" t="str">
        <f t="shared" si="12"/>
        <v>EDC</v>
      </c>
      <c r="D277" s="6" t="e">
        <f>'[1]RAW 1'!F279</f>
        <v>#REF!</v>
      </c>
      <c r="E277" s="6">
        <f>'RAW MONTHLY'!O279</f>
        <v>0</v>
      </c>
      <c r="F277" s="6" t="e">
        <f t="shared" si="13"/>
        <v>#REF!</v>
      </c>
      <c r="G277" s="7">
        <f>'RAW MONTHLY'!H279</f>
        <v>0.6958333333333333</v>
      </c>
      <c r="H277" s="8">
        <f>'RAW MONTHLY'!I279</f>
        <v>0.99930555555555556</v>
      </c>
      <c r="I277" s="16">
        <f t="shared" si="14"/>
        <v>7.2833333333333332</v>
      </c>
      <c r="J277" s="20"/>
    </row>
    <row r="278" spans="1:10" ht="30" customHeight="1">
      <c r="A278" t="str">
        <f>'RAW MONTHLY'!C280</f>
        <v>APETE 33KV</v>
      </c>
      <c r="B278" s="5" t="str">
        <f>'RAW MONTHLY'!E280</f>
        <v>EDC F/O</v>
      </c>
      <c r="C278" s="5" t="str">
        <f t="shared" si="12"/>
        <v>EDC</v>
      </c>
      <c r="D278" s="6" t="e">
        <f>'[1]RAW 1'!F280</f>
        <v>#REF!</v>
      </c>
      <c r="E278" s="6">
        <f>'RAW MONTHLY'!O280</f>
        <v>0</v>
      </c>
      <c r="F278" s="6" t="e">
        <f t="shared" si="13"/>
        <v>#REF!</v>
      </c>
      <c r="G278" s="7">
        <f>'RAW MONTHLY'!H280</f>
        <v>0</v>
      </c>
      <c r="H278" s="8">
        <f>'RAW MONTHLY'!I280</f>
        <v>0.3527777777777778</v>
      </c>
      <c r="I278" s="16">
        <f t="shared" si="14"/>
        <v>8.4666666666666668</v>
      </c>
      <c r="J278" s="20"/>
    </row>
    <row r="279" spans="1:10" ht="30" customHeight="1">
      <c r="A279" t="str">
        <f>'RAW MONTHLY'!C281</f>
        <v>MINISTER 33KV</v>
      </c>
      <c r="B279" s="5" t="str">
        <f>'RAW MONTHLY'!E281</f>
        <v>EDC F/O</v>
      </c>
      <c r="C279" s="5" t="str">
        <f t="shared" si="12"/>
        <v>EDC</v>
      </c>
      <c r="D279" s="6" t="e">
        <f>'[1]RAW 1'!F281</f>
        <v>#REF!</v>
      </c>
      <c r="E279" s="6">
        <f>'RAW MONTHLY'!O281</f>
        <v>0</v>
      </c>
      <c r="F279" s="6" t="e">
        <f t="shared" si="13"/>
        <v>#REF!</v>
      </c>
      <c r="G279" s="7">
        <f>'RAW MONTHLY'!H281</f>
        <v>0.32430555555555557</v>
      </c>
      <c r="H279" s="8">
        <f>'RAW MONTHLY'!I281</f>
        <v>0.48749999999999999</v>
      </c>
      <c r="I279" s="16">
        <f t="shared" si="14"/>
        <v>3.9166666666666665</v>
      </c>
      <c r="J279" s="6"/>
    </row>
    <row r="280" spans="1:10" ht="30" customHeight="1">
      <c r="A280" t="str">
        <f>'RAW MONTHLY'!C282</f>
        <v>ELEYELE 33KV</v>
      </c>
      <c r="B280" s="5" t="str">
        <f>'RAW MONTHLY'!E282</f>
        <v>TCN L/S</v>
      </c>
      <c r="C280" s="5" t="str">
        <f t="shared" si="12"/>
        <v>L/S</v>
      </c>
      <c r="D280" s="6" t="e">
        <f>'[1]RAW 1'!F282</f>
        <v>#REF!</v>
      </c>
      <c r="E280" s="6">
        <f>'RAW MONTHLY'!O282</f>
        <v>0</v>
      </c>
      <c r="F280" s="6" t="e">
        <f t="shared" si="13"/>
        <v>#REF!</v>
      </c>
      <c r="G280" s="7">
        <f>'RAW MONTHLY'!H282</f>
        <v>0.54027777777777775</v>
      </c>
      <c r="H280" s="8">
        <f>'RAW MONTHLY'!I282</f>
        <v>0.56944444444444442</v>
      </c>
      <c r="I280" s="16">
        <f t="shared" si="14"/>
        <v>0.7</v>
      </c>
      <c r="J280" s="6"/>
    </row>
    <row r="281" spans="1:10" ht="30" customHeight="1">
      <c r="A281" t="str">
        <f>'RAW MONTHLY'!C283</f>
        <v>APETE 33KV</v>
      </c>
      <c r="B281" s="5" t="str">
        <f>'RAW MONTHLY'!E283</f>
        <v>EDC F/O</v>
      </c>
      <c r="C281" s="5" t="str">
        <f t="shared" si="12"/>
        <v>EDC</v>
      </c>
      <c r="D281" s="6" t="e">
        <f>'[1]RAW 1'!F283</f>
        <v>#REF!</v>
      </c>
      <c r="E281" s="6">
        <f>'RAW MONTHLY'!O283</f>
        <v>0</v>
      </c>
      <c r="F281" s="6" t="e">
        <f t="shared" si="13"/>
        <v>#REF!</v>
      </c>
      <c r="G281" s="7">
        <f>'RAW MONTHLY'!H283</f>
        <v>0.54027777777777775</v>
      </c>
      <c r="H281" s="8">
        <f>'RAW MONTHLY'!I283</f>
        <v>0.57152777777777775</v>
      </c>
      <c r="I281" s="16">
        <f t="shared" si="14"/>
        <v>0.75</v>
      </c>
      <c r="J281" s="6"/>
    </row>
    <row r="282" spans="1:10" ht="30" customHeight="1">
      <c r="A282" t="str">
        <f>'RAW MONTHLY'!C284</f>
        <v>APETE 33KV</v>
      </c>
      <c r="B282" s="5" t="str">
        <f>'RAW MONTHLY'!E284</f>
        <v>TCN L/S</v>
      </c>
      <c r="C282" s="5" t="str">
        <f t="shared" si="12"/>
        <v>L/S</v>
      </c>
      <c r="D282" s="6" t="e">
        <f>'[1]RAW 1'!F284</f>
        <v>#REF!</v>
      </c>
      <c r="E282" s="6">
        <f>'RAW MONTHLY'!O284</f>
        <v>0</v>
      </c>
      <c r="F282" s="6" t="e">
        <f t="shared" si="13"/>
        <v>#REF!</v>
      </c>
      <c r="G282" s="7">
        <f>'RAW MONTHLY'!H284</f>
        <v>0.6791666666666667</v>
      </c>
      <c r="H282" s="8">
        <f>'RAW MONTHLY'!I284</f>
        <v>0.99930555555555556</v>
      </c>
      <c r="I282" s="16">
        <f t="shared" si="14"/>
        <v>7.6833333333333336</v>
      </c>
    </row>
    <row r="283" spans="1:10" ht="30" customHeight="1">
      <c r="A283" t="str">
        <f>'RAW MONTHLY'!C285</f>
        <v>OMI ADIO 33KV FDR</v>
      </c>
      <c r="B283" s="5" t="str">
        <f>'RAW MONTHLY'!E285</f>
        <v>EDC/E/F</v>
      </c>
      <c r="C283" s="5" t="str">
        <f t="shared" si="12"/>
        <v>EDC</v>
      </c>
      <c r="D283" s="6" t="e">
        <f>'[1]RAW 1'!F285</f>
        <v>#REF!</v>
      </c>
      <c r="E283" s="6" t="str">
        <f>'RAW MONTHLY'!O285</f>
        <v>RESTORED UP TO THE ISOLATOR AT OSEMBELE WHILE THE REST PART ISOLATED ON FAULT SUSPECT</v>
      </c>
      <c r="F283" s="6" t="e">
        <f t="shared" si="13"/>
        <v>#REF!</v>
      </c>
      <c r="G283" s="7">
        <f>'RAW MONTHLY'!H285</f>
        <v>0</v>
      </c>
      <c r="H283" s="8">
        <f>'RAW MONTHLY'!I285</f>
        <v>0.72222222222222221</v>
      </c>
      <c r="I283" s="16">
        <f t="shared" si="14"/>
        <v>17.333333333333332</v>
      </c>
      <c r="J283" s="45"/>
    </row>
    <row r="284" spans="1:10" ht="30" customHeight="1">
      <c r="A284" t="str">
        <f>'RAW MONTHLY'!C286</f>
        <v>ERUWA TOWN 33KV FDR</v>
      </c>
      <c r="B284" s="5" t="str">
        <f>'RAW MONTHLY'!E286</f>
        <v>EDC/E/F</v>
      </c>
      <c r="C284" s="5" t="str">
        <f t="shared" si="12"/>
        <v>EDC</v>
      </c>
      <c r="D284" s="6" t="e">
        <f>'[1]RAW 1'!F286</f>
        <v>#REF!</v>
      </c>
      <c r="E284" s="6" t="str">
        <f>'RAW MONTHLY'!O286</f>
        <v>TRESS RESTED ON H/T LINE REMOVED AT IGBO-ORA AND AYETE AREA</v>
      </c>
      <c r="F284" s="6" t="e">
        <f t="shared" si="13"/>
        <v>#REF!</v>
      </c>
      <c r="G284" s="7">
        <f>'RAW MONTHLY'!H286</f>
        <v>8.3333333333333332E-3</v>
      </c>
      <c r="H284" s="8">
        <f>'RAW MONTHLY'!I286</f>
        <v>0.60555555555555551</v>
      </c>
      <c r="I284" s="16">
        <f t="shared" si="14"/>
        <v>14.333333333333334</v>
      </c>
      <c r="J284" s="45"/>
    </row>
    <row r="285" spans="1:10" ht="30" customHeight="1">
      <c r="A285" t="str">
        <f>'RAW MONTHLY'!C287</f>
        <v>ERUWA/LANLATE 33IV FDR</v>
      </c>
      <c r="B285" s="5" t="str">
        <f>'RAW MONTHLY'!E287</f>
        <v>EDC/E/F</v>
      </c>
      <c r="C285" s="5" t="str">
        <f t="shared" si="12"/>
        <v>EDC</v>
      </c>
      <c r="D285" s="6" t="e">
        <f>'[1]RAW 1'!F287</f>
        <v>#REF!</v>
      </c>
      <c r="E285" s="6" t="str">
        <f>'RAW MONTHLY'!O287</f>
        <v>EDC TRANSCIENT FAULT</v>
      </c>
      <c r="F285" s="6" t="e">
        <f t="shared" si="13"/>
        <v>#REF!</v>
      </c>
      <c r="G285" s="7">
        <f>'RAW MONTHLY'!H287</f>
        <v>8.3333333333333332E-3</v>
      </c>
      <c r="H285" s="8">
        <f>'RAW MONTHLY'!I287</f>
        <v>1.6666666666666666E-2</v>
      </c>
      <c r="I285" s="16">
        <f t="shared" si="14"/>
        <v>0.2</v>
      </c>
      <c r="J285" s="45"/>
    </row>
    <row r="286" spans="1:10" ht="30" customHeight="1">
      <c r="A286" t="str">
        <f>'RAW MONTHLY'!C288</f>
        <v>ERUWA/LANLATE 33IV FDR</v>
      </c>
      <c r="B286" s="5" t="str">
        <f>'RAW MONTHLY'!E288</f>
        <v>EDC/E/F</v>
      </c>
      <c r="C286" s="5" t="str">
        <f t="shared" si="12"/>
        <v>EDC</v>
      </c>
      <c r="D286" s="6" t="e">
        <f>'[1]RAW 1'!F288</f>
        <v>#REF!</v>
      </c>
      <c r="E286" s="6" t="str">
        <f>'RAW MONTHLY'!O288</f>
        <v>EDC TRANSCIENT FAULT</v>
      </c>
      <c r="F286" s="6" t="e">
        <f t="shared" si="13"/>
        <v>#REF!</v>
      </c>
      <c r="G286" s="7">
        <f>'RAW MONTHLY'!H288</f>
        <v>0.62847222222222221</v>
      </c>
      <c r="H286" s="8">
        <f>'RAW MONTHLY'!I288</f>
        <v>0.63472222222222219</v>
      </c>
      <c r="I286" s="16">
        <f t="shared" si="14"/>
        <v>0.15</v>
      </c>
      <c r="J286" s="45"/>
    </row>
    <row r="287" spans="1:10" ht="30" customHeight="1">
      <c r="A287" t="str">
        <f>'RAW MONTHLY'!C289</f>
        <v>ERUWA TOWN 33KV FDR</v>
      </c>
      <c r="B287" s="5" t="str">
        <f>'RAW MONTHLY'!E289</f>
        <v>EDC/F/O</v>
      </c>
      <c r="C287" s="5" t="str">
        <f t="shared" si="12"/>
        <v>EDC</v>
      </c>
      <c r="D287" s="6" t="e">
        <f>'[1]RAW 1'!F289</f>
        <v>#REF!</v>
      </c>
      <c r="E287" s="6" t="str">
        <f>'RAW MONTHLY'!O289</f>
        <v>EDC FORCED OUTAGE</v>
      </c>
      <c r="F287" s="6" t="e">
        <f t="shared" si="13"/>
        <v>#REF!</v>
      </c>
      <c r="G287" s="7">
        <f>'RAW MONTHLY'!H289</f>
        <v>0.62847222222222221</v>
      </c>
      <c r="H287" s="8">
        <f>'RAW MONTHLY'!I289</f>
        <v>0.64027777777777783</v>
      </c>
      <c r="I287" s="16">
        <f t="shared" si="14"/>
        <v>0.28333333333333333</v>
      </c>
      <c r="J287" s="45"/>
    </row>
    <row r="288" spans="1:10" ht="30" customHeight="1">
      <c r="A288" t="str">
        <f>'RAW MONTHLY'!C290</f>
        <v>ERUWA TOWN 33KV FDR</v>
      </c>
      <c r="B288" s="5" t="str">
        <f>'RAW MONTHLY'!E290</f>
        <v>EDC/E/F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RESTORED UP TO OKE-OLA AREA WHILE THE REST PART ISOLATED ON FAULT</v>
      </c>
      <c r="F288" s="6" t="e">
        <f t="shared" si="13"/>
        <v>#REF!</v>
      </c>
      <c r="G288" s="7">
        <f>'RAW MONTHLY'!H290</f>
        <v>0.65486111111111112</v>
      </c>
      <c r="H288" s="8">
        <f>'RAW MONTHLY'!I290</f>
        <v>0.78749999999999998</v>
      </c>
      <c r="I288" s="16">
        <f t="shared" si="14"/>
        <v>3.1833333333333331</v>
      </c>
    </row>
    <row r="289" spans="1:10" ht="30" customHeight="1">
      <c r="A289" t="str">
        <f>'RAW MONTHLY'!C291</f>
        <v>ERUWA/LANLATE 33IV FDR</v>
      </c>
      <c r="B289" s="5" t="str">
        <f>'RAW MONTHLY'!E291</f>
        <v>EDC/E/F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EDC TRANSCIENT FAULT</v>
      </c>
      <c r="F289" s="6" t="e">
        <f t="shared" si="13"/>
        <v>#REF!</v>
      </c>
      <c r="G289" s="7">
        <f>'RAW MONTHLY'!H291</f>
        <v>0.65486111111111112</v>
      </c>
      <c r="H289" s="8">
        <f>'RAW MONTHLY'!I291</f>
        <v>0.67361111111111116</v>
      </c>
      <c r="I289" s="16">
        <f t="shared" si="14"/>
        <v>0.45</v>
      </c>
    </row>
    <row r="290" spans="1:10" ht="30" customHeight="1">
      <c r="A290" t="str">
        <f>'RAW MONTHLY'!C292</f>
        <v>APATA 33KV FDR</v>
      </c>
      <c r="B290" s="5" t="str">
        <f>'RAW MONTHLY'!E292</f>
        <v>EDC/E/F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EDC TRANSCIENT FAULT</v>
      </c>
      <c r="F290" s="6" t="e">
        <f t="shared" si="13"/>
        <v>#REF!</v>
      </c>
      <c r="G290" s="7">
        <f>'RAW MONTHLY'!H292</f>
        <v>0.68055555555555547</v>
      </c>
      <c r="H290" s="8">
        <f>'RAW MONTHLY'!I292</f>
        <v>0.68611111111111101</v>
      </c>
      <c r="I290" s="16">
        <f t="shared" si="14"/>
        <v>0.13333333333333333</v>
      </c>
    </row>
    <row r="291" spans="1:10" ht="30" customHeight="1">
      <c r="A291" t="str">
        <f>'RAW MONTHLY'!C293</f>
        <v>ERUWA TOWN 33KV FDR</v>
      </c>
      <c r="B291" s="5" t="str">
        <f>'RAW MONTHLY'!E293</f>
        <v>TCN/L/S</v>
      </c>
      <c r="C291" s="5" t="str">
        <f t="shared" si="12"/>
        <v>L/S</v>
      </c>
      <c r="D291" s="6" t="e">
        <f>'[1]RAW 1'!F293</f>
        <v>#REF!</v>
      </c>
      <c r="E291" s="6" t="str">
        <f>'RAW MONTHLY'!O293</f>
        <v>EDC TRANSCIENT FAULT</v>
      </c>
      <c r="F291" s="6" t="e">
        <f t="shared" si="13"/>
        <v>#REF!</v>
      </c>
      <c r="G291" s="7">
        <f>'RAW MONTHLY'!H293</f>
        <v>0.79027777777777775</v>
      </c>
      <c r="H291" s="8">
        <f>'RAW MONTHLY'!I293</f>
        <v>0.99930555555555556</v>
      </c>
      <c r="I291" s="16">
        <f t="shared" si="14"/>
        <v>5.0166666666666666</v>
      </c>
    </row>
    <row r="292" spans="1:10" ht="30" customHeight="1">
      <c r="A292" t="str">
        <f>'RAW MONTHLY'!C294</f>
        <v>OMI ADIO 33KV FDR</v>
      </c>
      <c r="B292" s="5" t="str">
        <f>'RAW MONTHLY'!E294</f>
        <v>TCN/L/S</v>
      </c>
      <c r="C292" s="5" t="str">
        <f t="shared" si="12"/>
        <v>L/S</v>
      </c>
      <c r="D292" s="6" t="e">
        <f>'[1]RAW 1'!F294</f>
        <v>#REF!</v>
      </c>
      <c r="E292" s="6" t="str">
        <f>'RAW MONTHLY'!O294</f>
        <v>TCN FREQUENCY CONTROL</v>
      </c>
      <c r="F292" s="6" t="e">
        <f t="shared" si="13"/>
        <v>#REF!</v>
      </c>
      <c r="G292" s="7">
        <f>'RAW MONTHLY'!H294</f>
        <v>0.99791666666666667</v>
      </c>
      <c r="H292" s="8">
        <f>'RAW MONTHLY'!I294</f>
        <v>0.99930555555555556</v>
      </c>
      <c r="I292" s="16">
        <f t="shared" si="14"/>
        <v>3.3333333333333333E-2</v>
      </c>
    </row>
    <row r="293" spans="1:10" ht="30" customHeight="1">
      <c r="A293" t="str">
        <f>'RAW MONTHLY'!C295</f>
        <v xml:space="preserve">EXPRESS 33KV </v>
      </c>
      <c r="B293" s="5" t="str">
        <f>'RAW MONTHLY'!E295</f>
        <v>EDC F/O</v>
      </c>
      <c r="C293" s="5" t="str">
        <f t="shared" si="12"/>
        <v>EDC</v>
      </c>
      <c r="D293" s="6" t="e">
        <f>'[1]RAW 1'!F295</f>
        <v>#REF!</v>
      </c>
      <c r="E293" s="6">
        <f>'RAW MONTHLY'!O295</f>
        <v>0</v>
      </c>
      <c r="F293" s="6" t="e">
        <f t="shared" si="13"/>
        <v>#REF!</v>
      </c>
      <c r="G293" s="7">
        <f>'RAW MONTHLY'!H295</f>
        <v>0.69444444444444453</v>
      </c>
      <c r="H293" s="8">
        <f>'RAW MONTHLY'!I295</f>
        <v>0.71597222222222223</v>
      </c>
      <c r="I293" s="16">
        <f t="shared" si="14"/>
        <v>0.51666666666666672</v>
      </c>
    </row>
    <row r="294" spans="1:10" ht="30" customHeight="1">
      <c r="A294" t="str">
        <f>'RAW MONTHLY'!C296</f>
        <v>ROM 33KV</v>
      </c>
      <c r="B294" s="5" t="str">
        <f>'RAW MONTHLY'!E296</f>
        <v>EDC F/O</v>
      </c>
      <c r="C294" s="5" t="str">
        <f t="shared" si="12"/>
        <v>EDC</v>
      </c>
      <c r="D294" s="6" t="e">
        <f>'[1]RAW 1'!F296</f>
        <v>#REF!</v>
      </c>
      <c r="E294" s="6">
        <f>'RAW MONTHLY'!O296</f>
        <v>0</v>
      </c>
      <c r="F294" s="6" t="e">
        <f t="shared" si="13"/>
        <v>#REF!</v>
      </c>
      <c r="G294" s="7">
        <f>'RAW MONTHLY'!H296</f>
        <v>0</v>
      </c>
      <c r="H294" s="8">
        <f>'RAW MONTHLY'!I296</f>
        <v>0.74305555555555547</v>
      </c>
      <c r="I294" s="16">
        <f t="shared" si="14"/>
        <v>17.833333333333332</v>
      </c>
    </row>
    <row r="295" spans="1:10" ht="30" customHeight="1">
      <c r="A295" t="str">
        <f>'RAW MONTHLY'!C297</f>
        <v>APETE 33KV</v>
      </c>
      <c r="B295" s="5" t="str">
        <f>'RAW MONTHLY'!E297</f>
        <v>TCN L/S</v>
      </c>
      <c r="C295" s="5" t="str">
        <f t="shared" si="12"/>
        <v>L/S</v>
      </c>
      <c r="D295" s="6" t="e">
        <f>'[1]RAW 1'!F297</f>
        <v>#REF!</v>
      </c>
      <c r="E295" s="6">
        <f>'RAW MONTHLY'!O297</f>
        <v>0</v>
      </c>
      <c r="F295" s="6" t="e">
        <f t="shared" si="13"/>
        <v>#REF!</v>
      </c>
      <c r="G295" s="7">
        <f>'RAW MONTHLY'!H297</f>
        <v>0</v>
      </c>
      <c r="H295" s="8">
        <f>'RAW MONTHLY'!I297</f>
        <v>0.4597222222222222</v>
      </c>
      <c r="I295" s="16">
        <f t="shared" si="14"/>
        <v>11.033333333333333</v>
      </c>
    </row>
    <row r="296" spans="1:10" ht="30" customHeight="1">
      <c r="A296" t="str">
        <f>'RAW MONTHLY'!C298</f>
        <v>AGODI 2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 t="str">
        <f>'RAW MONTHLY'!O298</f>
        <v>CUTTING OF PALM LEAVES RESTED ON LINES @ SUBUOLA.</v>
      </c>
      <c r="F296" s="6" t="e">
        <f t="shared" si="13"/>
        <v>#REF!</v>
      </c>
      <c r="G296" s="7">
        <f>'RAW MONTHLY'!H298</f>
        <v>0.15</v>
      </c>
      <c r="H296" s="8">
        <f>'RAW MONTHLY'!I298</f>
        <v>0.61458333333333337</v>
      </c>
      <c r="I296" s="16">
        <f t="shared" si="14"/>
        <v>11.15</v>
      </c>
    </row>
    <row r="297" spans="1:10" ht="30" customHeight="1">
      <c r="A297" t="str">
        <f>'RAW MONTHLY'!C299</f>
        <v>MINISTER 33KV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>
        <f>'RAW MONTHLY'!O299</f>
        <v>0</v>
      </c>
      <c r="F297" s="6" t="e">
        <f t="shared" si="13"/>
        <v>#REF!</v>
      </c>
      <c r="G297" s="7">
        <f>'RAW MONTHLY'!H299</f>
        <v>0.15</v>
      </c>
      <c r="H297" s="8">
        <f>'RAW MONTHLY'!I299</f>
        <v>0.61944444444444446</v>
      </c>
      <c r="I297" s="16">
        <f t="shared" si="14"/>
        <v>11.266666666666667</v>
      </c>
    </row>
    <row r="298" spans="1:10" ht="30" customHeight="1">
      <c r="A298" t="str">
        <f>'RAW MONTHLY'!C300</f>
        <v xml:space="preserve">SAMONDA 33KV </v>
      </c>
      <c r="B298" s="5" t="str">
        <f>'RAW MONTHLY'!E300</f>
        <v>TCN P/O</v>
      </c>
      <c r="C298" s="5" t="str">
        <f t="shared" si="12"/>
        <v>P/O</v>
      </c>
      <c r="D298" s="6" t="e">
        <f>'[1]RAW 1'!F300</f>
        <v>#REF!</v>
      </c>
      <c r="E298" s="6" t="str">
        <f>'RAW MONTHLY'!O300</f>
        <v>PREVENTIVE MAINTENANCE BY TCN CREW.</v>
      </c>
      <c r="F298" s="6" t="e">
        <f t="shared" si="13"/>
        <v>#REF!</v>
      </c>
      <c r="G298" s="7">
        <f>'RAW MONTHLY'!H300</f>
        <v>0.40902777777777777</v>
      </c>
      <c r="H298" s="8">
        <f>'RAW MONTHLY'!I300</f>
        <v>0.43263888888888885</v>
      </c>
      <c r="I298" s="16">
        <f t="shared" si="14"/>
        <v>0.56666666666666665</v>
      </c>
    </row>
    <row r="299" spans="1:10" ht="30" customHeight="1">
      <c r="A299" t="str">
        <f>'RAW MONTHLY'!C301</f>
        <v>APETE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>
        <f>'RAW MONTHLY'!O301</f>
        <v>0</v>
      </c>
      <c r="F299" s="6" t="e">
        <f t="shared" si="13"/>
        <v>#REF!</v>
      </c>
      <c r="G299" s="7">
        <f>'RAW MONTHLY'!H301</f>
        <v>0</v>
      </c>
      <c r="H299" s="8">
        <f>'RAW MONTHLY'!I301</f>
        <v>0.99930555555555556</v>
      </c>
      <c r="I299" s="16">
        <f t="shared" si="14"/>
        <v>23.983333333333334</v>
      </c>
    </row>
    <row r="300" spans="1:10" ht="30" customHeight="1">
      <c r="A300" t="str">
        <f>'RAW MONTHLY'!C302</f>
        <v>ERUWA TOWN 33KV FDR</v>
      </c>
      <c r="B300" s="5" t="str">
        <f>'RAW MONTHLY'!E302</f>
        <v>TCN/L/S</v>
      </c>
      <c r="C300" s="5" t="str">
        <f t="shared" si="12"/>
        <v>L/S</v>
      </c>
      <c r="D300" s="6" t="e">
        <f>'[1]RAW 1'!F302</f>
        <v>#REF!</v>
      </c>
      <c r="E300" s="6" t="str">
        <f>'RAW MONTHLY'!O302</f>
        <v>TCN TRANSFOMER LIMITATION</v>
      </c>
      <c r="F300" s="6" t="e">
        <f t="shared" si="13"/>
        <v>#REF!</v>
      </c>
      <c r="G300" s="7">
        <f>'RAW MONTHLY'!H302</f>
        <v>0</v>
      </c>
      <c r="H300" s="8">
        <f>'RAW MONTHLY'!I302</f>
        <v>6.2499999999999995E-3</v>
      </c>
      <c r="I300" s="16">
        <f t="shared" si="14"/>
        <v>0.15</v>
      </c>
    </row>
    <row r="301" spans="1:10" ht="30" customHeight="1">
      <c r="A301" t="str">
        <f>'RAW MONTHLY'!C303</f>
        <v>OMI-ADIO 33KV FDR</v>
      </c>
      <c r="B301" s="5" t="str">
        <f>'RAW MONTHLY'!E303</f>
        <v>TCN/L/S</v>
      </c>
      <c r="C301" s="5" t="str">
        <f t="shared" si="12"/>
        <v>L/S</v>
      </c>
      <c r="D301" s="6" t="e">
        <f>'[1]RAW 1'!F303</f>
        <v>#REF!</v>
      </c>
      <c r="E301" s="6" t="str">
        <f>'RAW MONTHLY'!O303</f>
        <v>TCN TRANSFOMER LIMITATION</v>
      </c>
      <c r="F301" s="6" t="e">
        <f t="shared" si="13"/>
        <v>#REF!</v>
      </c>
      <c r="G301" s="7">
        <f>'RAW MONTHLY'!H303</f>
        <v>0</v>
      </c>
      <c r="H301" s="8">
        <f>'RAW MONTHLY'!I303</f>
        <v>0.21180555555555555</v>
      </c>
      <c r="I301" s="16">
        <f t="shared" si="14"/>
        <v>5.083333333333333</v>
      </c>
    </row>
    <row r="302" spans="1:10" ht="30" customHeight="1">
      <c r="A302" t="str">
        <f>'RAW MONTHLY'!C304</f>
        <v>ERUWA TOWN 33KV FDR</v>
      </c>
      <c r="B302" s="5" t="str">
        <f>'RAW MONTHLY'!E304</f>
        <v>TCN/L/S</v>
      </c>
      <c r="C302" s="5" t="str">
        <f t="shared" si="12"/>
        <v>L/S</v>
      </c>
      <c r="D302" s="6" t="e">
        <f>'[1]RAW 1'!F304</f>
        <v>#REF!</v>
      </c>
      <c r="E302" s="6" t="str">
        <f>'RAW MONTHLY'!O304</f>
        <v>TCN TRANSFOMER LIMITATION</v>
      </c>
      <c r="F302" s="6" t="e">
        <f t="shared" si="13"/>
        <v>#REF!</v>
      </c>
      <c r="G302" s="7">
        <f>'RAW MONTHLY'!H304</f>
        <v>0.20486111111111113</v>
      </c>
      <c r="H302" s="8">
        <f>'RAW MONTHLY'!I304</f>
        <v>0.99930555555555556</v>
      </c>
      <c r="I302" s="16">
        <f t="shared" si="14"/>
        <v>19.066666666666666</v>
      </c>
      <c r="J302" s="30"/>
    </row>
    <row r="303" spans="1:10" ht="30" customHeight="1">
      <c r="A303" t="str">
        <f>'RAW MONTHLY'!C305</f>
        <v>OMI-ADIO 33KV FDR</v>
      </c>
      <c r="B303" s="5" t="str">
        <f>'RAW MONTHLY'!E305</f>
        <v>TCN/L/S</v>
      </c>
      <c r="C303" s="5" t="str">
        <f t="shared" si="12"/>
        <v>L/S</v>
      </c>
      <c r="D303" s="6" t="e">
        <f>'[1]RAW 1'!F305</f>
        <v>#REF!</v>
      </c>
      <c r="E303" s="6" t="str">
        <f>'RAW MONTHLY'!O305</f>
        <v>TCN TRANSFOMER LIMITATION</v>
      </c>
      <c r="F303" s="6" t="e">
        <f t="shared" si="13"/>
        <v>#REF!</v>
      </c>
      <c r="G303" s="7">
        <f>'RAW MONTHLY'!H305</f>
        <v>0.61875000000000002</v>
      </c>
      <c r="H303" s="8">
        <f>'RAW MONTHLY'!I305</f>
        <v>0.89444444444444438</v>
      </c>
      <c r="I303" s="16">
        <f t="shared" si="14"/>
        <v>6.6166666666666671</v>
      </c>
      <c r="J303" s="30"/>
    </row>
    <row r="304" spans="1:10" ht="30" customHeight="1">
      <c r="A304" t="str">
        <f>'RAW MONTHLY'!C306</f>
        <v>APATA 33KV FDR</v>
      </c>
      <c r="B304" s="5" t="str">
        <f>'RAW MONTHLY'!E306</f>
        <v>EDC/E/F</v>
      </c>
      <c r="C304" s="5" t="str">
        <f t="shared" si="12"/>
        <v>EDC</v>
      </c>
      <c r="D304" s="6" t="e">
        <f>'[1]RAW 1'!F306</f>
        <v>#REF!</v>
      </c>
      <c r="E304" s="6" t="str">
        <f>'RAW MONTHLY'!O306</f>
        <v>EDC TRANSIENT FAULT</v>
      </c>
      <c r="F304" s="6" t="e">
        <f t="shared" si="13"/>
        <v>#REF!</v>
      </c>
      <c r="G304" s="7">
        <f>'RAW MONTHLY'!H306</f>
        <v>0.70138888888888884</v>
      </c>
      <c r="H304" s="8">
        <f>'RAW MONTHLY'!I306</f>
        <v>0.99930555555555556</v>
      </c>
      <c r="I304" s="16">
        <f t="shared" si="14"/>
        <v>7.15</v>
      </c>
      <c r="J304" s="30"/>
    </row>
    <row r="305" spans="1:10" ht="30" customHeight="1">
      <c r="A305" t="str">
        <f>'RAW MONTHLY'!C307</f>
        <v>ERUWA LANLATE 33KV FDR</v>
      </c>
      <c r="B305" s="5" t="str">
        <f>'RAW MONTHLY'!E307</f>
        <v>EDC/E/F</v>
      </c>
      <c r="C305" s="5" t="str">
        <f t="shared" si="12"/>
        <v>EDC</v>
      </c>
      <c r="D305" s="6" t="e">
        <f>'[1]RAW 1'!F307</f>
        <v>#REF!</v>
      </c>
      <c r="E305" s="6" t="str">
        <f>'RAW MONTHLY'!O307</f>
        <v>EDC TRANSIENT FAULT</v>
      </c>
      <c r="F305" s="6" t="e">
        <f t="shared" si="13"/>
        <v>#REF!</v>
      </c>
      <c r="G305" s="7">
        <f>'RAW MONTHLY'!H307</f>
        <v>0.99097222222222225</v>
      </c>
      <c r="H305" s="8">
        <f>'RAW MONTHLY'!I307</f>
        <v>0.99930555555555556</v>
      </c>
      <c r="I305" s="16">
        <f t="shared" si="14"/>
        <v>0.2</v>
      </c>
      <c r="J305" s="30"/>
    </row>
    <row r="306" spans="1:10" ht="30" customHeight="1">
      <c r="A306" t="str">
        <f>'RAW MONTHLY'!C308</f>
        <v>OMI-ADIO 33KV FDR</v>
      </c>
      <c r="B306" s="5" t="str">
        <f>'RAW MONTHLY'!E308</f>
        <v>EDC/F/O</v>
      </c>
      <c r="C306" s="5" t="str">
        <f t="shared" si="12"/>
        <v>EDC</v>
      </c>
      <c r="D306" s="6" t="e">
        <f>'[1]RAW 1'!F308</f>
        <v>#REF!</v>
      </c>
      <c r="E306" s="6" t="str">
        <f>'RAW MONTHLY'!O308</f>
        <v>EDC FORCED OUTAGE</v>
      </c>
      <c r="F306" s="6" t="e">
        <f t="shared" si="13"/>
        <v>#REF!</v>
      </c>
      <c r="G306" s="7">
        <f>'RAW MONTHLY'!H308</f>
        <v>0.99097222222222225</v>
      </c>
      <c r="H306" s="8">
        <f>'RAW MONTHLY'!I308</f>
        <v>0.99930555555555556</v>
      </c>
      <c r="I306" s="16">
        <f t="shared" si="14"/>
        <v>0.2</v>
      </c>
      <c r="J306" s="37"/>
    </row>
    <row r="307" spans="1:10" ht="30" customHeight="1">
      <c r="A307" t="str">
        <f>'RAW MONTHLY'!C309</f>
        <v xml:space="preserve">LIBERTY 33KV 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TRIPPED TRIED AND STAYED</v>
      </c>
      <c r="F307" s="6" t="e">
        <f t="shared" si="13"/>
        <v>#REF!</v>
      </c>
      <c r="G307" s="7">
        <f>'RAW MONTHLY'!H309</f>
        <v>0.22777777777777777</v>
      </c>
      <c r="H307" s="8">
        <f>'RAW MONTHLY'!I309</f>
        <v>0.23958333333333334</v>
      </c>
      <c r="I307" s="16">
        <f t="shared" si="14"/>
        <v>0.28333333333333333</v>
      </c>
      <c r="J307" s="30"/>
    </row>
    <row r="308" spans="1:10" ht="30" customHeight="1">
      <c r="A308" t="str">
        <f>'RAW MONTHLY'!C310</f>
        <v>INDUSTRIAL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 t="str">
        <f>'RAW MONTHLY'!O310</f>
        <v>TRIPPED TRIED AND STAYED</v>
      </c>
      <c r="F308" s="6" t="e">
        <f t="shared" si="13"/>
        <v>#REF!</v>
      </c>
      <c r="G308" s="7">
        <f>'RAW MONTHLY'!H310</f>
        <v>0.4916666666666667</v>
      </c>
      <c r="H308" s="8">
        <f>'RAW MONTHLY'!I310</f>
        <v>0.51527777777777783</v>
      </c>
      <c r="I308" s="16">
        <f t="shared" si="14"/>
        <v>0.56666666666666665</v>
      </c>
      <c r="J308" s="27"/>
    </row>
    <row r="309" spans="1:10" ht="30" customHeight="1">
      <c r="A309" t="str">
        <f>'RAW MONTHLY'!C311</f>
        <v>INTERCHANGE 33KV</v>
      </c>
      <c r="B309" s="5" t="str">
        <f>'RAW MONTHLY'!E311</f>
        <v>EDC F/O</v>
      </c>
      <c r="C309" s="5" t="str">
        <f t="shared" si="12"/>
        <v>EDC</v>
      </c>
      <c r="D309" s="6" t="e">
        <f>'[1]RAW 1'!F311</f>
        <v>#REF!</v>
      </c>
      <c r="E309" s="6" t="str">
        <f>'RAW MONTHLY'!O311</f>
        <v>TRIPPED TRIED AND STAYED</v>
      </c>
      <c r="F309" s="6" t="e">
        <f t="shared" si="13"/>
        <v>#REF!</v>
      </c>
      <c r="G309" s="7">
        <f>'RAW MONTHLY'!H311</f>
        <v>0.66666666666666663</v>
      </c>
      <c r="H309" s="8">
        <f>'RAW MONTHLY'!I311</f>
        <v>0.68888888888888899</v>
      </c>
      <c r="I309" s="16">
        <f t="shared" si="14"/>
        <v>0.53333333333333333</v>
      </c>
      <c r="J309" s="27"/>
    </row>
    <row r="310" spans="1:10" ht="30" customHeight="1">
      <c r="A310" t="str">
        <f>'RAW MONTHLY'!C312</f>
        <v>EXPRESS 33KV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>
        <f>'RAW MONTHLY'!O312</f>
        <v>0</v>
      </c>
      <c r="F310" s="6" t="e">
        <f t="shared" si="13"/>
        <v>#REF!</v>
      </c>
      <c r="G310" s="7">
        <f>'RAW MONTHLY'!H312</f>
        <v>0.78125</v>
      </c>
      <c r="H310" s="8">
        <f>'RAW MONTHLY'!I312</f>
        <v>0.79861111111111116</v>
      </c>
      <c r="I310" s="16">
        <f t="shared" si="14"/>
        <v>0.41666666666666669</v>
      </c>
      <c r="J310" s="29"/>
    </row>
    <row r="311" spans="1:10" ht="30" customHeight="1">
      <c r="A311" t="str">
        <f>'RAW MONTHLY'!C313</f>
        <v>ROM 33KV</v>
      </c>
      <c r="B311" s="5" t="str">
        <f>'RAW MONTHLY'!E313</f>
        <v>EDC F/O</v>
      </c>
      <c r="C311" s="5" t="str">
        <f t="shared" si="12"/>
        <v>EDC</v>
      </c>
      <c r="D311" s="6" t="e">
        <f>'[1]RAW 1'!F313</f>
        <v>#REF!</v>
      </c>
      <c r="E311" s="6" t="str">
        <f>'RAW MONTHLY'!O313</f>
        <v>TRIPPED TRIED AND STAYED</v>
      </c>
      <c r="F311" s="6" t="e">
        <f t="shared" si="13"/>
        <v>#REF!</v>
      </c>
      <c r="G311" s="7">
        <f>'RAW MONTHLY'!H313</f>
        <v>0.3347222222222222</v>
      </c>
      <c r="H311" s="8">
        <f>'RAW MONTHLY'!I313</f>
        <v>0.37152777777777773</v>
      </c>
      <c r="I311" s="16">
        <f t="shared" si="14"/>
        <v>0.8833333333333333</v>
      </c>
      <c r="J311" s="42"/>
    </row>
    <row r="312" spans="1:10" ht="30" customHeight="1">
      <c r="A312" t="str">
        <f>'RAW MONTHLY'!C314</f>
        <v>ROM 33KV</v>
      </c>
      <c r="B312" s="5" t="str">
        <f>'RAW MONTHLY'!E314</f>
        <v>EDC P/O</v>
      </c>
      <c r="C312" s="5" t="str">
        <f t="shared" si="12"/>
        <v>EDC</v>
      </c>
      <c r="D312" s="6" t="e">
        <f>'[1]RAW 1'!F314</f>
        <v>#REF!</v>
      </c>
      <c r="E312" s="6" t="str">
        <f>'RAW MONTHLY'!O314</f>
        <v>TO CLOSE BACK ISOLATED PART AFTER REPLACING 3 NO BROKEN CROSS ARM ALONG IJEBU ODE ROAD.</v>
      </c>
      <c r="F312" s="6" t="e">
        <f t="shared" si="13"/>
        <v>#REF!</v>
      </c>
      <c r="G312" s="7">
        <f>'RAW MONTHLY'!H314</f>
        <v>0.58819444444444446</v>
      </c>
      <c r="H312" s="8">
        <f>'RAW MONTHLY'!I314</f>
        <v>0.64861111111111114</v>
      </c>
      <c r="I312" s="16">
        <f t="shared" si="14"/>
        <v>1.45</v>
      </c>
      <c r="J312" s="42"/>
    </row>
    <row r="313" spans="1:10" ht="30" customHeight="1">
      <c r="A313" t="str">
        <f>'RAW MONTHLY'!C315</f>
        <v>ROM 33KV</v>
      </c>
      <c r="B313" s="5" t="str">
        <f>'RAW MONTHLY'!E315</f>
        <v>EDC F/O</v>
      </c>
      <c r="C313" s="5" t="str">
        <f t="shared" si="12"/>
        <v>EDC</v>
      </c>
      <c r="D313" s="6" t="e">
        <f>'[1]RAW 1'!F315</f>
        <v>#REF!</v>
      </c>
      <c r="E313" s="6">
        <f>'RAW MONTHLY'!O315</f>
        <v>0</v>
      </c>
      <c r="F313" s="6" t="e">
        <f t="shared" si="13"/>
        <v>#REF!</v>
      </c>
      <c r="G313" s="7">
        <f>'RAW MONTHLY'!H315</f>
        <v>0.66666666666666663</v>
      </c>
      <c r="H313" s="8">
        <f>'RAW MONTHLY'!I315</f>
        <v>0.69097222222222221</v>
      </c>
      <c r="I313" s="16">
        <f t="shared" si="14"/>
        <v>0.58333333333333337</v>
      </c>
      <c r="J313" s="20"/>
    </row>
    <row r="314" spans="1:10" ht="30" customHeight="1">
      <c r="A314" t="str">
        <f>'RAW MONTHLY'!C316</f>
        <v>ERUWA TOWN 33KV FDR</v>
      </c>
      <c r="B314" s="5" t="str">
        <f>'RAW MONTHLY'!E316</f>
        <v>TCN/L/S</v>
      </c>
      <c r="C314" s="5" t="str">
        <f t="shared" si="12"/>
        <v>L/S</v>
      </c>
      <c r="D314" s="6" t="e">
        <f>'[1]RAW 1'!F316</f>
        <v>#REF!</v>
      </c>
      <c r="E314" s="6" t="str">
        <f>'RAW MONTHLY'!O316</f>
        <v>TCN TRANSFOMER LIMITATION</v>
      </c>
      <c r="F314" s="6" t="e">
        <f t="shared" si="13"/>
        <v>#REF!</v>
      </c>
      <c r="G314" s="7">
        <f>'RAW MONTHLY'!H316</f>
        <v>0.20486111111111113</v>
      </c>
      <c r="H314" s="8">
        <f>'RAW MONTHLY'!I316</f>
        <v>0.99930555555555556</v>
      </c>
      <c r="I314" s="16">
        <f t="shared" si="14"/>
        <v>19.066666666666666</v>
      </c>
      <c r="J314" s="20"/>
    </row>
    <row r="315" spans="1:10" ht="30" customHeight="1">
      <c r="A315" t="str">
        <f>'RAW MONTHLY'!C317</f>
        <v>APATA 33KV FDR</v>
      </c>
      <c r="B315" s="5" t="str">
        <f>'RAW MONTHLY'!E317</f>
        <v>EDC/E/F</v>
      </c>
      <c r="C315" s="5" t="str">
        <f t="shared" si="12"/>
        <v>EDC</v>
      </c>
      <c r="D315" s="6" t="e">
        <f>'[1]RAW 1'!F317</f>
        <v>#REF!</v>
      </c>
      <c r="E315" s="6" t="str">
        <f>'RAW MONTHLY'!O317</f>
        <v>EDC TRANSIENT FAULT</v>
      </c>
      <c r="F315" s="6" t="e">
        <f t="shared" si="13"/>
        <v>#REF!</v>
      </c>
      <c r="G315" s="7">
        <f>'RAW MONTHLY'!H317</f>
        <v>0</v>
      </c>
      <c r="H315" s="8">
        <f>'RAW MONTHLY'!I317</f>
        <v>0.50763888888888886</v>
      </c>
      <c r="I315" s="16">
        <f t="shared" si="14"/>
        <v>12.183333333333334</v>
      </c>
      <c r="J315" s="6"/>
    </row>
    <row r="316" spans="1:10" ht="30" customHeight="1">
      <c r="A316" t="str">
        <f>'RAW MONTHLY'!C318</f>
        <v>ERUWA LANLATE 33KV FDR</v>
      </c>
      <c r="B316" s="5" t="str">
        <f>'RAW MONTHLY'!E318</f>
        <v>EDC/E/F</v>
      </c>
      <c r="C316" s="5" t="str">
        <f t="shared" si="12"/>
        <v>EDC</v>
      </c>
      <c r="D316" s="6" t="e">
        <f>'[1]RAW 1'!F318</f>
        <v>#REF!</v>
      </c>
      <c r="E316" s="6" t="str">
        <f>'RAW MONTHLY'!O318</f>
        <v>EDC TRANSIENT FAULT</v>
      </c>
      <c r="F316" s="6" t="e">
        <f t="shared" si="13"/>
        <v>#REF!</v>
      </c>
      <c r="G316" s="7">
        <f>'RAW MONTHLY'!H318</f>
        <v>0.99097222222222225</v>
      </c>
      <c r="H316" s="8">
        <f>'RAW MONTHLY'!I318</f>
        <v>0.99930555555555556</v>
      </c>
      <c r="I316" s="16">
        <f t="shared" si="14"/>
        <v>0.2</v>
      </c>
      <c r="J316" s="6"/>
    </row>
    <row r="317" spans="1:10" ht="30" customHeight="1">
      <c r="A317" t="str">
        <f>'RAW MONTHLY'!C319</f>
        <v>OMI-ADIO 33KV FDR</v>
      </c>
      <c r="B317" s="5" t="str">
        <f>'RAW MONTHLY'!E319</f>
        <v>EDC/F/O</v>
      </c>
      <c r="C317" s="5" t="str">
        <f t="shared" si="12"/>
        <v>EDC</v>
      </c>
      <c r="D317" s="6" t="e">
        <f>'[1]RAW 1'!F319</f>
        <v>#REF!</v>
      </c>
      <c r="E317" s="6" t="str">
        <f>'RAW MONTHLY'!O319</f>
        <v>EDC FORCED OUTAGE</v>
      </c>
      <c r="F317" s="6" t="e">
        <f t="shared" si="13"/>
        <v>#REF!</v>
      </c>
      <c r="G317" s="7">
        <f>'RAW MONTHLY'!H319</f>
        <v>0</v>
      </c>
      <c r="H317" s="8">
        <f>'RAW MONTHLY'!I319</f>
        <v>1.1805555555555555E-2</v>
      </c>
      <c r="I317" s="16">
        <f t="shared" si="14"/>
        <v>0.28333333333333333</v>
      </c>
      <c r="J317" s="30"/>
    </row>
    <row r="318" spans="1:10" ht="30" customHeight="1">
      <c r="A318" t="str">
        <f>'RAW MONTHLY'!C320</f>
        <v>ERUWA TOWN 33KV FDR</v>
      </c>
      <c r="B318" s="5" t="str">
        <f>'RAW MONTHLY'!E320</f>
        <v>EDC/E/F</v>
      </c>
      <c r="C318" s="5" t="str">
        <f t="shared" si="12"/>
        <v>EDC</v>
      </c>
      <c r="D318" s="6" t="e">
        <f>'[1]RAW 1'!F320</f>
        <v>#REF!</v>
      </c>
      <c r="E318" s="6" t="str">
        <f>'RAW MONTHLY'!O320</f>
        <v>EDC FORCED OUTAGE</v>
      </c>
      <c r="F318" s="6" t="e">
        <f t="shared" si="13"/>
        <v>#REF!</v>
      </c>
      <c r="G318" s="7">
        <f>'RAW MONTHLY'!H320</f>
        <v>1.3888888888888888E-2</v>
      </c>
      <c r="H318" s="8">
        <f>'RAW MONTHLY'!I320</f>
        <v>0.99930555555555556</v>
      </c>
      <c r="I318" s="16">
        <f t="shared" si="14"/>
        <v>23.65</v>
      </c>
      <c r="J318" s="30"/>
    </row>
    <row r="319" spans="1:10" ht="30" customHeight="1">
      <c r="A319" t="str">
        <f>'RAW MONTHLY'!C321</f>
        <v>ERUWA LANLATE 33KV FDR</v>
      </c>
      <c r="B319" s="5" t="str">
        <f>'RAW MONTHLY'!E321</f>
        <v>EDC/E/F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EDC FORCED OUTAGE</v>
      </c>
      <c r="F319" s="6" t="e">
        <f t="shared" si="13"/>
        <v>#REF!</v>
      </c>
      <c r="G319" s="7">
        <f>'RAW MONTHLY'!H321</f>
        <v>1.3888888888888888E-2</v>
      </c>
      <c r="H319" s="8">
        <f>'RAW MONTHLY'!I321</f>
        <v>2.7777777777777776E-2</v>
      </c>
      <c r="I319" s="16">
        <f t="shared" si="14"/>
        <v>0.33333333333333331</v>
      </c>
      <c r="J319" s="30"/>
    </row>
    <row r="320" spans="1:10" ht="30" customHeight="1">
      <c r="A320" t="str">
        <f>'RAW MONTHLY'!C322</f>
        <v>OMI-ADIO 33KV FDR</v>
      </c>
      <c r="B320" s="5" t="str">
        <f>'RAW MONTHLY'!E322</f>
        <v>EDC/F/O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EDC FORCED OUTAGE</v>
      </c>
      <c r="F320" s="6" t="e">
        <f t="shared" si="13"/>
        <v>#REF!</v>
      </c>
      <c r="G320" s="7">
        <f>'RAW MONTHLY'!H322</f>
        <v>1.3888888888888888E-2</v>
      </c>
      <c r="H320" s="8">
        <f>'RAW MONTHLY'!I322</f>
        <v>6.5972222222222224E-2</v>
      </c>
      <c r="I320" s="16">
        <f t="shared" si="14"/>
        <v>1.25</v>
      </c>
      <c r="J320" s="30"/>
    </row>
    <row r="321" spans="1:10" ht="30" customHeight="1">
      <c r="A321" t="str">
        <f>'RAW MONTHLY'!C323</f>
        <v>OMI-ADIO 33KV FDR</v>
      </c>
      <c r="B321" s="5" t="str">
        <f>'RAW MONTHLY'!E323</f>
        <v>EDC/F/O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FORCED OUTAGE</v>
      </c>
      <c r="F321" s="6" t="e">
        <f t="shared" si="13"/>
        <v>#REF!</v>
      </c>
      <c r="G321" s="7">
        <f>'RAW MONTHLY'!H323</f>
        <v>0.28055555555555556</v>
      </c>
      <c r="H321" s="8">
        <f>'RAW MONTHLY'!I323</f>
        <v>0.4236111111111111</v>
      </c>
      <c r="I321" s="16">
        <f t="shared" si="14"/>
        <v>3.4333333333333336</v>
      </c>
      <c r="J321" s="30"/>
    </row>
    <row r="322" spans="1:10" ht="30" customHeight="1">
      <c r="A322" t="str">
        <f>'RAW MONTHLY'!C324</f>
        <v>ERUWA LANLATE 33KV FDR</v>
      </c>
      <c r="B322" s="5" t="str">
        <f>'RAW MONTHLY'!E324</f>
        <v>EDC/E/F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>EDC TRANSIENT FAULT</v>
      </c>
      <c r="F322" s="6" t="e">
        <f t="shared" si="13"/>
        <v>#REF!</v>
      </c>
      <c r="G322" s="7">
        <f>'RAW MONTHLY'!H324</f>
        <v>0.33263888888888887</v>
      </c>
      <c r="H322" s="8">
        <f>'RAW MONTHLY'!I324</f>
        <v>0.3576388888888889</v>
      </c>
      <c r="I322" s="16">
        <f t="shared" si="14"/>
        <v>0.6</v>
      </c>
      <c r="J322" s="37"/>
    </row>
    <row r="323" spans="1:10" ht="30" customHeight="1">
      <c r="A323" t="str">
        <f>'RAW MONTHLY'!C325</f>
        <v>OMI-ADIO 33KV FDR</v>
      </c>
      <c r="B323" s="5" t="str">
        <f>'RAW MONTHLY'!E325</f>
        <v>EDC/P/O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EDC/P/O</v>
      </c>
      <c r="F323" s="6" t="e">
        <f t="shared" si="13"/>
        <v>#REF!</v>
      </c>
      <c r="G323" s="7">
        <f>'RAW MONTHLY'!H325</f>
        <v>0.51944444444444449</v>
      </c>
      <c r="H323" s="8">
        <f>'RAW MONTHLY'!I325</f>
        <v>0.69444444444444453</v>
      </c>
      <c r="I323" s="16">
        <f t="shared" si="14"/>
        <v>4.2</v>
      </c>
      <c r="J323" s="30"/>
    </row>
    <row r="324" spans="1:10" ht="30" customHeight="1">
      <c r="A324" t="str">
        <f>'RAW MONTHLY'!C326</f>
        <v>OMI-ADIO 33KV FDR</v>
      </c>
      <c r="B324" s="5" t="str">
        <f>'RAW MONTHLY'!E326</f>
        <v>TCN/L/S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L/S</v>
      </c>
      <c r="D324" s="6" t="e">
        <f>'[1]RAW 1'!F326</f>
        <v>#REF!</v>
      </c>
      <c r="E324" s="6" t="str">
        <f>'RAW MONTHLY'!O326</f>
        <v>TCN TRANSFOMER LIMITATION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0.76736111111111116</v>
      </c>
      <c r="H324" s="8">
        <f>'RAW MONTHLY'!I326</f>
        <v>0.83680555555555547</v>
      </c>
      <c r="I324" s="16">
        <f t="shared" ref="I324:I387" si="17">HOUR(H324-G324)+MINUTE(H324-G324)/60</f>
        <v>1.6666666666666665</v>
      </c>
      <c r="J324" s="37"/>
    </row>
    <row r="325" spans="1:10" ht="30" customHeight="1">
      <c r="A325" t="str">
        <f>'RAW MONTHLY'!C327</f>
        <v>APATA 33KV FDR</v>
      </c>
      <c r="B325" s="5" t="str">
        <f>'RAW MONTHLY'!E327</f>
        <v>EDC/O/C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EDC TRANSIENT FAULT</v>
      </c>
      <c r="F325" s="6" t="e">
        <f t="shared" si="16"/>
        <v>#REF!</v>
      </c>
      <c r="G325" s="7">
        <f>'RAW MONTHLY'!H327</f>
        <v>0.85972222222222217</v>
      </c>
      <c r="H325" s="8">
        <f>'RAW MONTHLY'!I327</f>
        <v>0.90069444444444446</v>
      </c>
      <c r="I325" s="16">
        <f t="shared" si="17"/>
        <v>0.98333333333333328</v>
      </c>
      <c r="J325" s="30"/>
    </row>
    <row r="326" spans="1:10" ht="30" customHeight="1">
      <c r="A326" t="str">
        <f>'RAW MONTHLY'!C328</f>
        <v>ERUWA LANLATE 33KV FDR</v>
      </c>
      <c r="B326" s="5" t="str">
        <f>'RAW MONTHLY'!E328</f>
        <v>EDC/O/C</v>
      </c>
      <c r="C326" s="5" t="str">
        <f t="shared" si="15"/>
        <v>EDC</v>
      </c>
      <c r="D326" s="6" t="e">
        <f>'[1]RAW 1'!F328</f>
        <v>#REF!</v>
      </c>
      <c r="E326" s="6" t="str">
        <f>'RAW MONTHLY'!O328</f>
        <v>EDC TRANSIENT FAULT</v>
      </c>
      <c r="F326" s="6" t="e">
        <f t="shared" si="16"/>
        <v>#REF!</v>
      </c>
      <c r="G326" s="7">
        <f>'RAW MONTHLY'!H328</f>
        <v>0.88402777777777775</v>
      </c>
      <c r="H326" s="8">
        <f>'RAW MONTHLY'!I328</f>
        <v>0.9</v>
      </c>
      <c r="I326" s="16">
        <f t="shared" si="17"/>
        <v>0.38333333333333336</v>
      </c>
      <c r="J326" s="37"/>
    </row>
    <row r="327" spans="1:10" ht="30" customHeight="1">
      <c r="A327" t="str">
        <f>'RAW MONTHLY'!C329</f>
        <v>OMI-ADIO 33KV FDR</v>
      </c>
      <c r="B327" s="5" t="str">
        <f>'RAW MONTHLY'!E329</f>
        <v>EDC/F/O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EDC FORCED OUTAGE</v>
      </c>
      <c r="F327" s="6" t="e">
        <f t="shared" si="16"/>
        <v>#REF!</v>
      </c>
      <c r="G327" s="7">
        <f>'RAW MONTHLY'!H329</f>
        <v>0.88402777777777775</v>
      </c>
      <c r="H327" s="8">
        <f>'RAW MONTHLY'!I329</f>
        <v>0.9</v>
      </c>
      <c r="I327" s="16">
        <f t="shared" si="17"/>
        <v>0.38333333333333336</v>
      </c>
      <c r="J327" s="42"/>
    </row>
    <row r="328" spans="1:10" ht="30" customHeight="1">
      <c r="A328" t="str">
        <f>'RAW MONTHLY'!C330</f>
        <v>OMI-ADIO 33KV FDR</v>
      </c>
      <c r="B328" s="5" t="str">
        <f>'RAW MONTHLY'!E330</f>
        <v>EDC/F/O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EDC FORCED OUTAGE</v>
      </c>
      <c r="F328" s="6" t="e">
        <f t="shared" si="16"/>
        <v>#REF!</v>
      </c>
      <c r="G328" s="7">
        <f>'RAW MONTHLY'!H330</f>
        <v>0.9</v>
      </c>
      <c r="H328" s="8">
        <f>'RAW MONTHLY'!I330</f>
        <v>0.9375</v>
      </c>
      <c r="I328" s="16">
        <f t="shared" si="17"/>
        <v>0.9</v>
      </c>
      <c r="J328" s="20"/>
    </row>
    <row r="329" spans="1:10" ht="30" customHeight="1">
      <c r="A329" t="str">
        <f>'RAW MONTHLY'!C331</f>
        <v>APETE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NOTHING FOUND</v>
      </c>
      <c r="F329" s="6" t="e">
        <f t="shared" si="16"/>
        <v>#REF!</v>
      </c>
      <c r="G329" s="7">
        <f>'RAW MONTHLY'!H331</f>
        <v>0</v>
      </c>
      <c r="H329" s="8">
        <f>'RAW MONTHLY'!I331</f>
        <v>0.67499999999999993</v>
      </c>
      <c r="I329" s="16">
        <f t="shared" si="17"/>
        <v>16.2</v>
      </c>
      <c r="J329" s="20"/>
    </row>
    <row r="330" spans="1:10" ht="30" customHeight="1">
      <c r="A330" t="str">
        <f>'RAW MONTHLY'!C332</f>
        <v xml:space="preserve">SAMONDA 33KV </v>
      </c>
      <c r="B330" s="5" t="str">
        <f>'RAW MONTHLY'!E332</f>
        <v>EDC F/O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LIFE FORTE LEG ISOLATED ON FAULT SUSPECT</v>
      </c>
      <c r="F330" s="6" t="e">
        <f t="shared" si="16"/>
        <v>#REF!</v>
      </c>
      <c r="G330" s="7">
        <f>'RAW MONTHLY'!H332</f>
        <v>4.5833333333333337E-2</v>
      </c>
      <c r="H330" s="8">
        <f>'RAW MONTHLY'!I332</f>
        <v>0.71944444444444444</v>
      </c>
      <c r="I330" s="16">
        <f t="shared" si="17"/>
        <v>16.166666666666668</v>
      </c>
      <c r="J330" s="6"/>
    </row>
    <row r="331" spans="1:10" ht="30" customHeight="1">
      <c r="A331" t="str">
        <f>'RAW MONTHLY'!C333</f>
        <v xml:space="preserve">IYAGANKU 33KV 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>
        <f>'RAW MONTHLY'!O333</f>
        <v>0</v>
      </c>
      <c r="F331" s="6" t="e">
        <f t="shared" si="16"/>
        <v>#REF!</v>
      </c>
      <c r="G331" s="7">
        <f>'RAW MONTHLY'!H333</f>
        <v>0.53819444444444442</v>
      </c>
      <c r="H331" s="8">
        <f>'RAW MONTHLY'!I333</f>
        <v>0.55902777777777779</v>
      </c>
      <c r="I331" s="16">
        <f t="shared" si="17"/>
        <v>0.5</v>
      </c>
      <c r="J331" s="6"/>
    </row>
    <row r="332" spans="1:10" ht="30" customHeight="1">
      <c r="A332" t="str">
        <f>'RAW MONTHLY'!C334</f>
        <v xml:space="preserve">SAMONDA 33KV 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>
        <f>'RAW MONTHLY'!O334</f>
        <v>0</v>
      </c>
      <c r="F332" s="6" t="e">
        <f t="shared" si="16"/>
        <v>#REF!</v>
      </c>
      <c r="G332" s="7">
        <f>'RAW MONTHLY'!H334</f>
        <v>0.73333333333333339</v>
      </c>
      <c r="H332" s="8">
        <f>'RAW MONTHLY'!I334</f>
        <v>0.99930555555555556</v>
      </c>
      <c r="I332" s="16">
        <f t="shared" si="17"/>
        <v>6.3833333333333337</v>
      </c>
      <c r="J332" s="6"/>
    </row>
    <row r="333" spans="1:10" ht="30" customHeight="1">
      <c r="A333" t="str">
        <f>'RAW MONTHLY'!C335</f>
        <v>APETE 33KV</v>
      </c>
      <c r="B333" s="5" t="str">
        <f>'RAW MONTHLY'!E335</f>
        <v>EDC F/O</v>
      </c>
      <c r="C333" s="5" t="str">
        <f t="shared" si="15"/>
        <v>EDC</v>
      </c>
      <c r="D333" s="6" t="e">
        <f>'[1]RAW 1'!F335</f>
        <v>#REF!</v>
      </c>
      <c r="E333" s="6">
        <f>'RAW MONTHLY'!O335</f>
        <v>0</v>
      </c>
      <c r="F333" s="6" t="e">
        <f t="shared" si="16"/>
        <v>#REF!</v>
      </c>
      <c r="G333" s="7">
        <f>'RAW MONTHLY'!H335</f>
        <v>0.88541666666666663</v>
      </c>
      <c r="H333" s="8">
        <f>'RAW MONTHLY'!I335</f>
        <v>0.99930555555555556</v>
      </c>
      <c r="I333" s="16">
        <f t="shared" si="17"/>
        <v>2.7333333333333334</v>
      </c>
      <c r="J333" s="6"/>
    </row>
    <row r="334" spans="1:10" ht="30" customHeight="1">
      <c r="A334" t="str">
        <f>'RAW MONTHLY'!C336</f>
        <v xml:space="preserve">INTERCHANGE 33KV 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 t="str">
        <f>'RAW MONTHLY'!O336</f>
        <v>NOTHING ABNORMAL FOUND</v>
      </c>
      <c r="F334" s="6" t="e">
        <f t="shared" si="16"/>
        <v>#REF!</v>
      </c>
      <c r="G334" s="7">
        <f>'RAW MONTHLY'!H336</f>
        <v>3.8194444444444441E-2</v>
      </c>
      <c r="H334" s="8">
        <f>'RAW MONTHLY'!I336</f>
        <v>0.66388888888888886</v>
      </c>
      <c r="I334" s="16">
        <f t="shared" si="17"/>
        <v>15.016666666666667</v>
      </c>
      <c r="J334" s="20"/>
    </row>
    <row r="335" spans="1:10" ht="30" customHeight="1">
      <c r="A335" t="str">
        <f>'RAW MONTHLY'!C337</f>
        <v>OLUYOLE 33KV</v>
      </c>
      <c r="B335" s="5" t="str">
        <f>'RAW MONTHLY'!E337</f>
        <v>EDC F/O</v>
      </c>
      <c r="C335" s="5" t="str">
        <f t="shared" si="15"/>
        <v>EDC</v>
      </c>
      <c r="D335" s="6" t="e">
        <f>'[1]RAW 1'!F337</f>
        <v>#REF!</v>
      </c>
      <c r="E335" s="6" t="str">
        <f>'RAW MONTHLY'!O337</f>
        <v>RФ CUT JUMPER AMENDED @ TOWN PLANNING AREA</v>
      </c>
      <c r="F335" s="6" t="e">
        <f t="shared" si="16"/>
        <v>#REF!</v>
      </c>
      <c r="G335" s="7">
        <f>'RAW MONTHLY'!H337</f>
        <v>0.21180555555555555</v>
      </c>
      <c r="H335" s="8">
        <f>'RAW MONTHLY'!I337</f>
        <v>0.49444444444444446</v>
      </c>
      <c r="I335" s="16">
        <f t="shared" si="17"/>
        <v>6.7833333333333332</v>
      </c>
      <c r="J335" s="20"/>
    </row>
    <row r="336" spans="1:10" ht="30" customHeight="1">
      <c r="A336" t="str">
        <f>'RAW MONTHLY'!C338</f>
        <v>INDUSTRIAL 33KV</v>
      </c>
      <c r="B336" s="5" t="str">
        <f>'RAW MONTHLY'!E338</f>
        <v>EDC P/O</v>
      </c>
      <c r="C336" s="5" t="str">
        <f t="shared" si="15"/>
        <v>EDC</v>
      </c>
      <c r="D336" s="6" t="e">
        <f>'[1]RAW 1'!F338</f>
        <v>#REF!</v>
      </c>
      <c r="E336" s="6" t="str">
        <f>'RAW MONTHLY'!O338</f>
        <v>TO SERVE AS AN ADDITIONAL APPARATUS FOR SAFETY TO CLEAR FAULT ON OLUYOLE 33KV FDR</v>
      </c>
      <c r="F336" s="6" t="e">
        <f t="shared" si="16"/>
        <v>#REF!</v>
      </c>
      <c r="G336" s="7">
        <f>'RAW MONTHLY'!H338</f>
        <v>0.38819444444444445</v>
      </c>
      <c r="H336" s="8">
        <f>'RAW MONTHLY'!I338</f>
        <v>0.49513888888888885</v>
      </c>
      <c r="I336" s="16">
        <f t="shared" si="17"/>
        <v>2.5666666666666664</v>
      </c>
      <c r="J336" s="20"/>
    </row>
    <row r="337" spans="1:10" ht="30" customHeight="1">
      <c r="A337" t="str">
        <f>'RAW MONTHLY'!C339</f>
        <v>LIBERTY 33KV</v>
      </c>
      <c r="B337" s="5" t="str">
        <f>'RAW MONTHLY'!E339</f>
        <v>EDC F/O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TRIPPED,TRIED AND STYED</v>
      </c>
      <c r="F337" s="6" t="e">
        <f t="shared" si="16"/>
        <v>#REF!</v>
      </c>
      <c r="G337" s="7">
        <f>'RAW MONTHLY'!H339</f>
        <v>0.44166666666666665</v>
      </c>
      <c r="H337" s="8">
        <f>'RAW MONTHLY'!I339</f>
        <v>0.4458333333333333</v>
      </c>
      <c r="I337" s="16">
        <f t="shared" si="17"/>
        <v>0.1</v>
      </c>
      <c r="J337" s="20"/>
    </row>
    <row r="338" spans="1:10" ht="30" customHeight="1">
      <c r="A338" t="str">
        <f>'RAW MONTHLY'!C340</f>
        <v xml:space="preserve">INTERCHANGE 33KV </v>
      </c>
      <c r="B338" s="5" t="str">
        <f>'RAW MONTHLY'!E340</f>
        <v>EDC F/O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TRIPPED,TRIED AND STYED</v>
      </c>
      <c r="F338" s="6" t="e">
        <f t="shared" si="16"/>
        <v>#REF!</v>
      </c>
      <c r="G338" s="7">
        <f>'RAW MONTHLY'!H340</f>
        <v>0.69097222222222221</v>
      </c>
      <c r="H338" s="8">
        <f>'RAW MONTHLY'!I340</f>
        <v>0.72222222222222221</v>
      </c>
      <c r="I338" s="16">
        <f t="shared" si="17"/>
        <v>0.75</v>
      </c>
      <c r="J338" s="37"/>
    </row>
    <row r="339" spans="1:10" ht="30" customHeight="1">
      <c r="A339" t="str">
        <f>'RAW MONTHLY'!C341</f>
        <v xml:space="preserve">INTERCHANGE 33KV </v>
      </c>
      <c r="B339" s="5" t="str">
        <f>'RAW MONTHLY'!E341</f>
        <v>EDC F/O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TRIPPED,TRIED AND STYED</v>
      </c>
      <c r="F339" s="6" t="e">
        <f t="shared" si="16"/>
        <v>#REF!</v>
      </c>
      <c r="G339" s="7">
        <f>'RAW MONTHLY'!H341</f>
        <v>0.75416666666666676</v>
      </c>
      <c r="H339" s="8">
        <f>'RAW MONTHLY'!I341</f>
        <v>0.76388888888888884</v>
      </c>
      <c r="I339" s="16">
        <f t="shared" si="17"/>
        <v>0.23333333333333334</v>
      </c>
      <c r="J339" s="30"/>
    </row>
    <row r="340" spans="1:10" ht="30" customHeight="1">
      <c r="A340" t="str">
        <f>'RAW MONTHLY'!C342</f>
        <v>ROM 33KV</v>
      </c>
      <c r="B340" s="5" t="str">
        <f>'RAW MONTHLY'!E342</f>
        <v>EDC F/O</v>
      </c>
      <c r="C340" s="5" t="str">
        <f t="shared" si="15"/>
        <v>EDC</v>
      </c>
      <c r="D340" s="6" t="e">
        <f>'[1]RAW 1'!F342</f>
        <v>#REF!</v>
      </c>
      <c r="E340" s="6" t="str">
        <f>'RAW MONTHLY'!O342</f>
        <v>NOTHING ABNORMAL FOUND</v>
      </c>
      <c r="F340" s="6" t="e">
        <f t="shared" si="16"/>
        <v>#REF!</v>
      </c>
      <c r="G340" s="7">
        <f>'RAW MONTHLY'!H342</f>
        <v>3.8194444444444441E-2</v>
      </c>
      <c r="H340" s="8">
        <f>'RAW MONTHLY'!I342</f>
        <v>0.72777777777777775</v>
      </c>
      <c r="I340" s="16">
        <f t="shared" si="17"/>
        <v>16.55</v>
      </c>
      <c r="J340" s="37"/>
    </row>
    <row r="341" spans="1:10" ht="30" customHeight="1">
      <c r="A341" t="str">
        <f>'RAW MONTHLY'!C343</f>
        <v>ROM 33KV</v>
      </c>
      <c r="B341" s="5" t="str">
        <f>'RAW MONTHLY'!E343</f>
        <v>EDC F/O</v>
      </c>
      <c r="C341" s="5" t="str">
        <f t="shared" si="15"/>
        <v>EDC</v>
      </c>
      <c r="D341" s="6" t="e">
        <f>'[1]RAW 1'!F343</f>
        <v>#REF!</v>
      </c>
      <c r="E341" s="6">
        <f>'RAW MONTHLY'!O343</f>
        <v>0</v>
      </c>
      <c r="F341" s="6" t="e">
        <f t="shared" si="16"/>
        <v>#REF!</v>
      </c>
      <c r="G341" s="7">
        <f>'RAW MONTHLY'!H343</f>
        <v>0.75416666666666676</v>
      </c>
      <c r="H341" s="8">
        <f>'RAW MONTHLY'!I343</f>
        <v>0.76736111111111116</v>
      </c>
      <c r="I341" s="16">
        <f t="shared" si="17"/>
        <v>0.31666666666666665</v>
      </c>
      <c r="J341" s="30"/>
    </row>
    <row r="342" spans="1:10" ht="30" customHeight="1">
      <c r="A342" t="str">
        <f>'RAW MONTHLY'!C344</f>
        <v xml:space="preserve">SAMONDA 33KV </v>
      </c>
      <c r="B342" s="5" t="str">
        <f>'RAW MONTHLY'!E344</f>
        <v>EDC F/O</v>
      </c>
      <c r="C342" s="5" t="str">
        <f t="shared" si="15"/>
        <v>EDC</v>
      </c>
      <c r="D342" s="6" t="e">
        <f>'[1]RAW 1'!F344</f>
        <v>#REF!</v>
      </c>
      <c r="E342" s="6">
        <f>'RAW MONTHLY'!O344</f>
        <v>0</v>
      </c>
      <c r="F342" s="6" t="e">
        <f t="shared" si="16"/>
        <v>#REF!</v>
      </c>
      <c r="G342" s="7">
        <f>'RAW MONTHLY'!H344</f>
        <v>0</v>
      </c>
      <c r="H342" s="8">
        <f>'RAW MONTHLY'!I344</f>
        <v>0.55277777777777781</v>
      </c>
      <c r="I342" s="16">
        <f t="shared" si="17"/>
        <v>13.266666666666667</v>
      </c>
      <c r="J342" s="30"/>
    </row>
    <row r="343" spans="1:10" ht="30" customHeight="1">
      <c r="A343" t="str">
        <f>'RAW MONTHLY'!C345</f>
        <v>APETE 33KV</v>
      </c>
      <c r="B343" s="5" t="str">
        <f>'RAW MONTHLY'!E345</f>
        <v>EDC L/S</v>
      </c>
      <c r="C343" s="5" t="str">
        <f t="shared" si="15"/>
        <v>L/S</v>
      </c>
      <c r="D343" s="6" t="e">
        <f>'[1]RAW 1'!F345</f>
        <v>#REF!</v>
      </c>
      <c r="E343" s="6">
        <f>'RAW MONTHLY'!O345</f>
        <v>0</v>
      </c>
      <c r="F343" s="6" t="e">
        <f t="shared" si="16"/>
        <v>#REF!</v>
      </c>
      <c r="G343" s="7">
        <f>'RAW MONTHLY'!H345</f>
        <v>0</v>
      </c>
      <c r="H343" s="8">
        <f>'RAW MONTHLY'!I345</f>
        <v>0.23124999999999998</v>
      </c>
      <c r="I343" s="16">
        <f t="shared" si="17"/>
        <v>5.55</v>
      </c>
      <c r="J343" s="37"/>
    </row>
    <row r="344" spans="1:10" ht="30" customHeight="1">
      <c r="A344" t="str">
        <f>'RAW MONTHLY'!C346</f>
        <v>MINISTER 33KV</v>
      </c>
      <c r="B344" s="5" t="str">
        <f>'RAW MONTHLY'!E346</f>
        <v>EDC F/O</v>
      </c>
      <c r="C344" s="5" t="str">
        <f t="shared" si="15"/>
        <v>EDC</v>
      </c>
      <c r="D344" s="6" t="e">
        <f>'[1]RAW 1'!F346</f>
        <v>#REF!</v>
      </c>
      <c r="E344" s="6">
        <f>'RAW MONTHLY'!O346</f>
        <v>0</v>
      </c>
      <c r="F344" s="6" t="e">
        <f t="shared" si="16"/>
        <v>#REF!</v>
      </c>
      <c r="G344" s="7">
        <f>'RAW MONTHLY'!H346</f>
        <v>0.32291666666666669</v>
      </c>
      <c r="H344" s="8">
        <f>'RAW MONTHLY'!I346</f>
        <v>0.46319444444444446</v>
      </c>
      <c r="I344" s="16">
        <f t="shared" si="17"/>
        <v>3.3666666666666667</v>
      </c>
      <c r="J344" s="30"/>
    </row>
    <row r="345" spans="1:10" ht="30" customHeight="1">
      <c r="A345" t="str">
        <f>'RAW MONTHLY'!C347</f>
        <v>APETE 33KV</v>
      </c>
      <c r="B345" s="5" t="str">
        <f>'RAW MONTHLY'!E347</f>
        <v>EDC L/S</v>
      </c>
      <c r="C345" s="5" t="str">
        <f t="shared" si="15"/>
        <v>L/S</v>
      </c>
      <c r="D345" s="6" t="e">
        <f>'[1]RAW 1'!F347</f>
        <v>#REF!</v>
      </c>
      <c r="E345" s="6">
        <f>'RAW MONTHLY'!O347</f>
        <v>0</v>
      </c>
      <c r="F345" s="6" t="e">
        <f t="shared" si="16"/>
        <v>#REF!</v>
      </c>
      <c r="G345" s="7">
        <f>'RAW MONTHLY'!H347</f>
        <v>0.56041666666666667</v>
      </c>
      <c r="H345" s="8">
        <f>'RAW MONTHLY'!I347</f>
        <v>0.99930555555555556</v>
      </c>
      <c r="I345" s="16">
        <f t="shared" si="17"/>
        <v>10.533333333333333</v>
      </c>
      <c r="J345" s="27"/>
    </row>
    <row r="346" spans="1:10" ht="30" customHeight="1">
      <c r="A346" t="str">
        <f>'RAW MONTHLY'!C348</f>
        <v xml:space="preserve">SAMONDA 33KV </v>
      </c>
      <c r="B346" s="5" t="str">
        <f>'RAW MONTHLY'!E348</f>
        <v>EDC F/O</v>
      </c>
      <c r="C346" s="5" t="str">
        <f t="shared" si="15"/>
        <v>EDC</v>
      </c>
      <c r="D346" s="6" t="e">
        <f>'[1]RAW 1'!F348</f>
        <v>#REF!</v>
      </c>
      <c r="E346" s="6">
        <f>'RAW MONTHLY'!O348</f>
        <v>0</v>
      </c>
      <c r="F346" s="6" t="e">
        <f t="shared" si="16"/>
        <v>#REF!</v>
      </c>
      <c r="G346" s="7">
        <f>'RAW MONTHLY'!H348</f>
        <v>0.76597222222222217</v>
      </c>
      <c r="H346" s="8">
        <f>'RAW MONTHLY'!I348</f>
        <v>0.99930555555555556</v>
      </c>
      <c r="I346" s="16">
        <f t="shared" si="17"/>
        <v>5.6</v>
      </c>
      <c r="J346" s="27"/>
    </row>
    <row r="347" spans="1:10" ht="30" customHeight="1">
      <c r="A347" t="str">
        <f>'RAW MONTHLY'!C349</f>
        <v>MINISTER 33KV</v>
      </c>
      <c r="B347" s="5" t="str">
        <f>'RAW MONTHLY'!E349</f>
        <v>EDC L/S</v>
      </c>
      <c r="C347" s="5" t="str">
        <f t="shared" si="15"/>
        <v>L/S</v>
      </c>
      <c r="D347" s="6" t="e">
        <f>'[1]RAW 1'!F349</f>
        <v>#REF!</v>
      </c>
      <c r="E347" s="6">
        <f>'RAW MONTHLY'!O349</f>
        <v>0</v>
      </c>
      <c r="F347" s="6" t="e">
        <f t="shared" si="16"/>
        <v>#REF!</v>
      </c>
      <c r="G347" s="7">
        <f>'RAW MONTHLY'!H349</f>
        <v>0.84583333333333333</v>
      </c>
      <c r="H347" s="8">
        <f>'RAW MONTHLY'!I349</f>
        <v>0.99930555555555556</v>
      </c>
      <c r="I347" s="16">
        <f t="shared" si="17"/>
        <v>3.6833333333333336</v>
      </c>
      <c r="J347" s="29"/>
    </row>
    <row r="348" spans="1:10" ht="30" customHeight="1">
      <c r="A348" t="str">
        <f>'RAW MONTHLY'!C350</f>
        <v>ERUWA TOWN 33KV FDR</v>
      </c>
      <c r="B348" s="5" t="str">
        <f>'RAW MONTHLY'!E350</f>
        <v>EDC/E/F</v>
      </c>
      <c r="C348" s="5" t="str">
        <f t="shared" si="15"/>
        <v>EDC</v>
      </c>
      <c r="D348" s="6" t="e">
        <f>'[1]RAW 1'!F350</f>
        <v>#REF!</v>
      </c>
      <c r="E348" s="6" t="str">
        <f>'RAW MONTHLY'!O350</f>
        <v>TREE RESTED ON LINE AT AKETE CUT OFF</v>
      </c>
      <c r="F348" s="6" t="e">
        <f t="shared" si="16"/>
        <v>#REF!</v>
      </c>
      <c r="G348" s="7">
        <f>'RAW MONTHLY'!H350</f>
        <v>0</v>
      </c>
      <c r="H348" s="8">
        <f>'RAW MONTHLY'!I350</f>
        <v>0.65625</v>
      </c>
      <c r="I348" s="16">
        <f t="shared" si="17"/>
        <v>15.75</v>
      </c>
      <c r="J348" s="42"/>
    </row>
    <row r="349" spans="1:10" ht="30" customHeight="1">
      <c r="A349" t="str">
        <f>'RAW MONTHLY'!C351</f>
        <v>OMI ADIO 33KV FDR</v>
      </c>
      <c r="B349" s="5" t="str">
        <f>'RAW MONTHLY'!E351</f>
        <v>EDC /F/O</v>
      </c>
      <c r="C349" s="5" t="b">
        <f t="shared" si="15"/>
        <v>0</v>
      </c>
      <c r="D349" s="6" t="e">
        <f>'[1]RAW 1'!F351</f>
        <v>#REF!</v>
      </c>
      <c r="E349" s="6" t="str">
        <f>'RAW MONTHLY'!O351</f>
        <v>REPORT OF JIBOYE 500KVA S/S BURNING</v>
      </c>
      <c r="F349" s="6" t="e">
        <f t="shared" si="16"/>
        <v>#REF!</v>
      </c>
      <c r="G349" s="7">
        <f>'RAW MONTHLY'!H351</f>
        <v>0.26041666666666669</v>
      </c>
      <c r="H349" s="8">
        <f>'RAW MONTHLY'!I351</f>
        <v>0.6333333333333333</v>
      </c>
      <c r="I349" s="16">
        <f t="shared" si="17"/>
        <v>8.9499999999999993</v>
      </c>
      <c r="J349" s="42"/>
    </row>
    <row r="350" spans="1:10" ht="30" customHeight="1">
      <c r="A350" t="str">
        <f>'RAW MONTHLY'!C352</f>
        <v>ERUWA/LANLATE 33KV FDR</v>
      </c>
      <c r="B350" s="5" t="str">
        <f>'RAW MONTHLY'!E352</f>
        <v>EDC/O/C</v>
      </c>
      <c r="C350" s="5" t="str">
        <f t="shared" si="15"/>
        <v>EDC</v>
      </c>
      <c r="D350" s="6" t="e">
        <f>'[1]RAW 1'!F352</f>
        <v>#REF!</v>
      </c>
      <c r="E350" s="6" t="str">
        <f>'RAW MONTHLY'!O352</f>
        <v>EDC TRANSCIENT FAULT</v>
      </c>
      <c r="F350" s="6" t="e">
        <f t="shared" si="16"/>
        <v>#REF!</v>
      </c>
      <c r="G350" s="7">
        <f>'RAW MONTHLY'!H352</f>
        <v>0.67361111111111116</v>
      </c>
      <c r="H350" s="8">
        <f>'RAW MONTHLY'!I352</f>
        <v>0.68333333333333324</v>
      </c>
      <c r="I350" s="16">
        <f t="shared" si="17"/>
        <v>0.23333333333333334</v>
      </c>
      <c r="J350" s="20"/>
    </row>
    <row r="351" spans="1:10" ht="30" customHeight="1">
      <c r="A351" t="str">
        <f>'RAW MONTHLY'!C353</f>
        <v>ERUWA TOWN 33KV FDR</v>
      </c>
      <c r="B351" s="5" t="str">
        <f>'RAW MONTHLY'!E353</f>
        <v>EDC/F/O</v>
      </c>
      <c r="C351" s="5" t="str">
        <f t="shared" si="15"/>
        <v>EDC</v>
      </c>
      <c r="D351" s="6" t="e">
        <f>'[1]RAW 1'!F353</f>
        <v>#REF!</v>
      </c>
      <c r="E351" s="6" t="str">
        <f>'RAW MONTHLY'!O353</f>
        <v>EDC FORCED OUTAGE</v>
      </c>
      <c r="F351" s="6" t="e">
        <f t="shared" si="16"/>
        <v>#REF!</v>
      </c>
      <c r="G351" s="7">
        <f>'RAW MONTHLY'!H353</f>
        <v>0.67361111111111116</v>
      </c>
      <c r="H351" s="8">
        <f>'RAW MONTHLY'!I353</f>
        <v>0.68333333333333324</v>
      </c>
      <c r="I351" s="16">
        <f t="shared" si="17"/>
        <v>0.23333333333333334</v>
      </c>
      <c r="J351" s="20"/>
    </row>
    <row r="352" spans="1:10" ht="30" customHeight="1">
      <c r="A352" t="str">
        <f>'RAW MONTHLY'!C354</f>
        <v>OMI ADIO 33KV FDR</v>
      </c>
      <c r="B352" s="5" t="str">
        <f>'RAW MONTHLY'!E354</f>
        <v>EDC/F/O</v>
      </c>
      <c r="C352" s="5" t="str">
        <f t="shared" si="15"/>
        <v>EDC</v>
      </c>
      <c r="D352" s="6" t="e">
        <f>'[1]RAW 1'!F354</f>
        <v>#REF!</v>
      </c>
      <c r="E352" s="6" t="str">
        <f>'RAW MONTHLY'!O354</f>
        <v>EDC FORCED OUTAGE</v>
      </c>
      <c r="F352" s="6" t="e">
        <f t="shared" si="16"/>
        <v>#REF!</v>
      </c>
      <c r="G352" s="7">
        <f>'RAW MONTHLY'!H354</f>
        <v>0.67361111111111116</v>
      </c>
      <c r="H352" s="8">
        <f>'RAW MONTHLY'!I354</f>
        <v>0.68333333333333324</v>
      </c>
      <c r="I352" s="16">
        <f t="shared" si="17"/>
        <v>0.23333333333333334</v>
      </c>
      <c r="J352" s="20"/>
    </row>
    <row r="353" spans="1:10" ht="30" customHeight="1">
      <c r="A353" t="str">
        <f>'RAW MONTHLY'!C355</f>
        <v>ERUWA TOWN 33KV FDR</v>
      </c>
      <c r="B353" s="5" t="str">
        <f>'RAW MONTHLY'!E355</f>
        <v>TCN/L/S</v>
      </c>
      <c r="C353" s="5" t="str">
        <f t="shared" si="15"/>
        <v>L/S</v>
      </c>
      <c r="D353" s="6" t="e">
        <f>'[1]RAW 1'!F355</f>
        <v>#REF!</v>
      </c>
      <c r="E353" s="6" t="str">
        <f>'RAW MONTHLY'!O355</f>
        <v>TCN TRANSFOMER LIMITATION</v>
      </c>
      <c r="F353" s="6" t="e">
        <f t="shared" si="16"/>
        <v>#REF!</v>
      </c>
      <c r="G353" s="7">
        <f>'RAW MONTHLY'!H355</f>
        <v>0.68333333333333324</v>
      </c>
      <c r="H353" s="8">
        <f>'RAW MONTHLY'!I355</f>
        <v>0.99930555555555556</v>
      </c>
      <c r="I353" s="16">
        <f t="shared" si="17"/>
        <v>7.583333333333333</v>
      </c>
      <c r="J353" s="20"/>
    </row>
    <row r="354" spans="1:10" ht="30" customHeight="1">
      <c r="A354" t="str">
        <f>'RAW MONTHLY'!C356</f>
        <v>OMI ADIO 33KV FDR</v>
      </c>
      <c r="B354" s="5" t="str">
        <f>'RAW MONTHLY'!E356</f>
        <v>TCN/L/S</v>
      </c>
      <c r="C354" s="5" t="str">
        <f t="shared" si="15"/>
        <v>L/S</v>
      </c>
      <c r="D354" s="6" t="e">
        <f>'[1]RAW 1'!F356</f>
        <v>#REF!</v>
      </c>
      <c r="E354" s="6" t="str">
        <f>'RAW MONTHLY'!O356</f>
        <v>TCN TRANSFOMER LIMITATION</v>
      </c>
      <c r="F354" s="6" t="e">
        <f t="shared" si="16"/>
        <v>#REF!</v>
      </c>
      <c r="G354" s="7">
        <f>'RAW MONTHLY'!H356</f>
        <v>0.68333333333333324</v>
      </c>
      <c r="H354" s="8">
        <f>'RAW MONTHLY'!I356</f>
        <v>0.99930555555555556</v>
      </c>
      <c r="I354" s="16">
        <f t="shared" si="17"/>
        <v>7.583333333333333</v>
      </c>
      <c r="J354" s="20"/>
    </row>
    <row r="355" spans="1:10" ht="30" customHeight="1">
      <c r="A355" t="str">
        <f>'RAW MONTHLY'!C357</f>
        <v>APATA 33KV FDR</v>
      </c>
      <c r="B355" s="5" t="str">
        <f>'RAW MONTHLY'!E357</f>
        <v>EDC/O/C</v>
      </c>
      <c r="C355" s="5" t="str">
        <f t="shared" si="15"/>
        <v>EDC</v>
      </c>
      <c r="D355" s="6" t="e">
        <f>'[1]RAW 1'!F357</f>
        <v>#REF!</v>
      </c>
      <c r="E355" s="6" t="str">
        <f>'RAW MONTHLY'!O357</f>
        <v>EDC TRANSCIENT FAULT</v>
      </c>
      <c r="F355" s="6" t="e">
        <f t="shared" si="16"/>
        <v>#REF!</v>
      </c>
      <c r="G355" s="7">
        <f>'RAW MONTHLY'!H357</f>
        <v>0.69097222222222221</v>
      </c>
      <c r="H355" s="8">
        <f>'RAW MONTHLY'!I357</f>
        <v>0.72499999999999998</v>
      </c>
      <c r="I355" s="16">
        <f t="shared" si="17"/>
        <v>0.81666666666666665</v>
      </c>
      <c r="J355" s="20"/>
    </row>
    <row r="356" spans="1:10" ht="30" customHeight="1">
      <c r="A356" t="str">
        <f>'RAW MONTHLY'!C358</f>
        <v>ERUWA/LANLATE 33KV FDR</v>
      </c>
      <c r="B356" s="5" t="str">
        <f>'RAW MONTHLY'!E358</f>
        <v>EDC/O/C</v>
      </c>
      <c r="C356" s="5" t="str">
        <f t="shared" si="15"/>
        <v>EDC</v>
      </c>
      <c r="D356" s="6" t="e">
        <f>'[1]RAW 1'!F358</f>
        <v>#REF!</v>
      </c>
      <c r="E356" s="6" t="str">
        <f>'RAW MONTHLY'!O358</f>
        <v>EDC TRANSCIENT FAULT</v>
      </c>
      <c r="F356" s="6" t="e">
        <f t="shared" si="16"/>
        <v>#REF!</v>
      </c>
      <c r="G356" s="7">
        <f>'RAW MONTHLY'!H358</f>
        <v>0.71180555555555547</v>
      </c>
      <c r="H356" s="8">
        <f>'RAW MONTHLY'!I358</f>
        <v>0.7284722222222223</v>
      </c>
      <c r="I356" s="16">
        <f t="shared" si="17"/>
        <v>0.4</v>
      </c>
      <c r="J356" s="20"/>
    </row>
    <row r="357" spans="1:10" ht="30" customHeight="1">
      <c r="A357" t="str">
        <f>'RAW MONTHLY'!C359</f>
        <v>ERUWA/LANLATE 33KV FDR</v>
      </c>
      <c r="B357" s="5" t="str">
        <f>'RAW MONTHLY'!E359</f>
        <v>EDC/E/F</v>
      </c>
      <c r="C357" s="5" t="str">
        <f t="shared" si="15"/>
        <v>EDC</v>
      </c>
      <c r="D357" s="6" t="e">
        <f>'[1]RAW 1'!F359</f>
        <v>#REF!</v>
      </c>
      <c r="E357" s="6" t="str">
        <f>'RAW MONTHLY'!O359</f>
        <v>EDC TRANSCIENT FAULT</v>
      </c>
      <c r="F357" s="6" t="e">
        <f t="shared" si="16"/>
        <v>#REF!</v>
      </c>
      <c r="G357" s="7">
        <f>'RAW MONTHLY'!H359</f>
        <v>0.98333333333333339</v>
      </c>
      <c r="H357" s="8">
        <f>'RAW MONTHLY'!I359</f>
        <v>0.98611111111111116</v>
      </c>
      <c r="I357" s="16">
        <f t="shared" si="17"/>
        <v>6.6666666666666666E-2</v>
      </c>
      <c r="J357" s="20"/>
    </row>
    <row r="358" spans="1:10" ht="30" customHeight="1">
      <c r="A358" t="str">
        <f>'RAW MONTHLY'!C360</f>
        <v>EXPRESS 33KV</v>
      </c>
      <c r="B358" s="5" t="str">
        <f>'RAW MONTHLY'!E360</f>
        <v>EDC F/O</v>
      </c>
      <c r="C358" s="5" t="str">
        <f t="shared" si="15"/>
        <v>EDC</v>
      </c>
      <c r="D358" s="6" t="e">
        <f>'[1]RAW 1'!F360</f>
        <v>#REF!</v>
      </c>
      <c r="E358" s="6" t="str">
        <f>'RAW MONTHLY'!O360</f>
        <v>TRIPPED,TRIED AND STAYED</v>
      </c>
      <c r="F358" s="6" t="e">
        <f t="shared" si="16"/>
        <v>#REF!</v>
      </c>
      <c r="G358" s="7">
        <f>'RAW MONTHLY'!H360</f>
        <v>0.15625</v>
      </c>
      <c r="H358" s="8">
        <f>'RAW MONTHLY'!I360</f>
        <v>0.15972222222222224</v>
      </c>
      <c r="I358" s="16">
        <f t="shared" si="17"/>
        <v>8.3333333333333329E-2</v>
      </c>
      <c r="J358" s="30"/>
    </row>
    <row r="359" spans="1:10" ht="30" customHeight="1">
      <c r="A359" t="str">
        <f>'RAW MONTHLY'!C361</f>
        <v>OLUYOLE 33KV</v>
      </c>
      <c r="B359" s="5" t="str">
        <f>'RAW MONTHLY'!E361</f>
        <v>EDC F/O</v>
      </c>
      <c r="C359" s="5" t="str">
        <f t="shared" si="15"/>
        <v>EDC</v>
      </c>
      <c r="D359" s="6" t="e">
        <f>'[1]RAW 1'!F361</f>
        <v>#REF!</v>
      </c>
      <c r="E359" s="6">
        <f>'RAW MONTHLY'!O361</f>
        <v>0</v>
      </c>
      <c r="F359" s="6" t="e">
        <f t="shared" si="16"/>
        <v>#REF!</v>
      </c>
      <c r="G359" s="7">
        <f>'RAW MONTHLY'!H361</f>
        <v>0.25972222222222224</v>
      </c>
      <c r="H359" s="8">
        <f>'RAW MONTHLY'!I361</f>
        <v>0.26597222222222222</v>
      </c>
      <c r="I359" s="16">
        <f t="shared" si="17"/>
        <v>0.15</v>
      </c>
      <c r="J359" s="30"/>
    </row>
    <row r="360" spans="1:10" ht="30" customHeight="1">
      <c r="A360" t="str">
        <f>'RAW MONTHLY'!C362</f>
        <v>INDUSTRIAL 33KV</v>
      </c>
      <c r="B360" s="5" t="str">
        <f>'RAW MONTHLY'!E362</f>
        <v>EDC F/O</v>
      </c>
      <c r="C360" s="5" t="str">
        <f t="shared" si="15"/>
        <v>EDC</v>
      </c>
      <c r="D360" s="6" t="e">
        <f>'[1]RAW 1'!F362</f>
        <v>#REF!</v>
      </c>
      <c r="E360" s="6">
        <f>'RAW MONTHLY'!O362</f>
        <v>0</v>
      </c>
      <c r="F360" s="6" t="e">
        <f t="shared" si="16"/>
        <v>#REF!</v>
      </c>
      <c r="G360" s="7">
        <f>'RAW MONTHLY'!H362</f>
        <v>0.45277777777777778</v>
      </c>
      <c r="H360" s="8">
        <f>'RAW MONTHLY'!I362</f>
        <v>0.49513888888888885</v>
      </c>
      <c r="I360" s="16">
        <f t="shared" si="17"/>
        <v>1.0166666666666666</v>
      </c>
      <c r="J360" s="30"/>
    </row>
    <row r="361" spans="1:10" ht="30" customHeight="1">
      <c r="A361" t="str">
        <f>'RAW MONTHLY'!C363</f>
        <v>EXPRESS 33KV</v>
      </c>
      <c r="B361" s="5" t="str">
        <f>'RAW MONTHLY'!E363</f>
        <v>EDC F/O</v>
      </c>
      <c r="C361" s="5" t="str">
        <f t="shared" si="15"/>
        <v>EDC</v>
      </c>
      <c r="D361" s="6" t="e">
        <f>'[1]RAW 1'!F363</f>
        <v>#REF!</v>
      </c>
      <c r="E361" s="6">
        <f>'RAW MONTHLY'!O363</f>
        <v>0</v>
      </c>
      <c r="F361" s="6" t="e">
        <f t="shared" si="16"/>
        <v>#REF!</v>
      </c>
      <c r="G361" s="7">
        <f>'RAW MONTHLY'!H363</f>
        <v>0.52986111111111112</v>
      </c>
      <c r="H361" s="8">
        <f>'RAW MONTHLY'!I363</f>
        <v>0.53749999999999998</v>
      </c>
      <c r="I361" s="16">
        <f t="shared" si="17"/>
        <v>0.18333333333333332</v>
      </c>
      <c r="J361" s="30"/>
    </row>
    <row r="362" spans="1:10" ht="30" customHeight="1">
      <c r="A362" t="str">
        <f>'RAW MONTHLY'!C364</f>
        <v>INTERCHANGE 33KV</v>
      </c>
      <c r="B362" s="5" t="str">
        <f>'RAW MONTHLY'!E364</f>
        <v>EDC F/O</v>
      </c>
      <c r="C362" s="5" t="str">
        <f t="shared" si="15"/>
        <v>EDC</v>
      </c>
      <c r="D362" s="6" t="e">
        <f>'[1]RAW 1'!F364</f>
        <v>#REF!</v>
      </c>
      <c r="E362" s="6">
        <f>'RAW MONTHLY'!O364</f>
        <v>0</v>
      </c>
      <c r="F362" s="6" t="e">
        <f t="shared" si="16"/>
        <v>#REF!</v>
      </c>
      <c r="G362" s="7">
        <f>'RAW MONTHLY'!H364</f>
        <v>0.54305555555555551</v>
      </c>
      <c r="H362" s="8">
        <f>'RAW MONTHLY'!I364</f>
        <v>0.55347222222222225</v>
      </c>
      <c r="I362" s="16">
        <f t="shared" si="17"/>
        <v>0.25</v>
      </c>
      <c r="J362" s="37"/>
    </row>
    <row r="363" spans="1:10" ht="30" customHeight="1">
      <c r="A363" t="str">
        <f>'RAW MONTHLY'!C365</f>
        <v>EXPRESS 33KV</v>
      </c>
      <c r="B363" s="5" t="str">
        <f>'RAW MONTHLY'!E365</f>
        <v>EDC F/O</v>
      </c>
      <c r="C363" s="5" t="str">
        <f t="shared" si="15"/>
        <v>EDC</v>
      </c>
      <c r="D363" s="6" t="e">
        <f>'[1]RAW 1'!F365</f>
        <v>#REF!</v>
      </c>
      <c r="E363" s="6">
        <f>'RAW MONTHLY'!O365</f>
        <v>0</v>
      </c>
      <c r="F363" s="6" t="e">
        <f t="shared" si="16"/>
        <v>#REF!</v>
      </c>
      <c r="G363" s="7">
        <f>'RAW MONTHLY'!H365</f>
        <v>0.54305555555555551</v>
      </c>
      <c r="H363" s="8">
        <f>'RAW MONTHLY'!I365</f>
        <v>0.69027777777777777</v>
      </c>
      <c r="I363" s="16">
        <f t="shared" si="17"/>
        <v>3.5333333333333332</v>
      </c>
      <c r="J363" s="30"/>
    </row>
    <row r="364" spans="1:10" ht="30" customHeight="1">
      <c r="A364" t="str">
        <f>'RAW MONTHLY'!C366</f>
        <v>OLUYOLE 33KV</v>
      </c>
      <c r="B364" s="5" t="str">
        <f>'RAW MONTHLY'!E366</f>
        <v>EDC F/O</v>
      </c>
      <c r="C364" s="5" t="str">
        <f t="shared" si="15"/>
        <v>EDC</v>
      </c>
      <c r="D364" s="6" t="e">
        <f>'[1]RAW 1'!F366</f>
        <v>#REF!</v>
      </c>
      <c r="E364" s="6">
        <f>'RAW MONTHLY'!O366</f>
        <v>0</v>
      </c>
      <c r="F364" s="6" t="e">
        <f t="shared" si="16"/>
        <v>#REF!</v>
      </c>
      <c r="G364" s="7">
        <f>'RAW MONTHLY'!H366</f>
        <v>0.57152777777777775</v>
      </c>
      <c r="H364" s="8">
        <f>'RAW MONTHLY'!I366</f>
        <v>0.57916666666666672</v>
      </c>
      <c r="I364" s="16">
        <f t="shared" si="17"/>
        <v>0.18333333333333332</v>
      </c>
      <c r="J364" s="27"/>
    </row>
    <row r="365" spans="1:10" ht="30" customHeight="1">
      <c r="A365" t="str">
        <f>'RAW MONTHLY'!C367</f>
        <v>INDUSTRIAL 33KV</v>
      </c>
      <c r="B365" s="5" t="str">
        <f>'RAW MONTHLY'!E367</f>
        <v>GEN S/C</v>
      </c>
      <c r="C365" s="5" t="str">
        <f t="shared" si="15"/>
        <v>S/C</v>
      </c>
      <c r="D365" s="6" t="e">
        <f>'[1]RAW 1'!F367</f>
        <v>#REF!</v>
      </c>
      <c r="E365" s="6">
        <f>'RAW MONTHLY'!O367</f>
        <v>0</v>
      </c>
      <c r="F365" s="6" t="e">
        <f t="shared" si="16"/>
        <v>#REF!</v>
      </c>
      <c r="G365" s="7">
        <f>'RAW MONTHLY'!H367</f>
        <v>0.58124999999999993</v>
      </c>
      <c r="H365" s="8">
        <f>'RAW MONTHLY'!I367</f>
        <v>0.62847222222222221</v>
      </c>
      <c r="I365" s="16">
        <f t="shared" si="17"/>
        <v>1.1333333333333333</v>
      </c>
      <c r="J365" s="27"/>
    </row>
    <row r="366" spans="1:10" ht="30" customHeight="1">
      <c r="A366" t="str">
        <f>'RAW MONTHLY'!C368</f>
        <v>OLUYOLE 33KV</v>
      </c>
      <c r="B366" s="5" t="str">
        <f>'RAW MONTHLY'!E368</f>
        <v>GEN S/C</v>
      </c>
      <c r="C366" s="5" t="str">
        <f t="shared" si="15"/>
        <v>S/C</v>
      </c>
      <c r="D366" s="6" t="e">
        <f>'[1]RAW 1'!F368</f>
        <v>#REF!</v>
      </c>
      <c r="E366" s="6">
        <f>'RAW MONTHLY'!O368</f>
        <v>0</v>
      </c>
      <c r="F366" s="6" t="e">
        <f t="shared" si="16"/>
        <v>#REF!</v>
      </c>
      <c r="G366" s="7">
        <f>'RAW MONTHLY'!H368</f>
        <v>0.58124999999999993</v>
      </c>
      <c r="H366" s="8">
        <f>'RAW MONTHLY'!I368</f>
        <v>0.62291666666666667</v>
      </c>
      <c r="I366" s="16">
        <f t="shared" si="17"/>
        <v>1</v>
      </c>
      <c r="J366" s="29"/>
    </row>
    <row r="367" spans="1:10" ht="30" customHeight="1">
      <c r="A367" t="str">
        <f>'RAW MONTHLY'!C369</f>
        <v>LIBERTY 33KV</v>
      </c>
      <c r="B367" s="5" t="str">
        <f>'RAW MONTHLY'!E369</f>
        <v>GEN S/C</v>
      </c>
      <c r="C367" s="5" t="str">
        <f t="shared" si="15"/>
        <v>S/C</v>
      </c>
      <c r="D367" s="6" t="e">
        <f>'[1]RAW 1'!F369</f>
        <v>#REF!</v>
      </c>
      <c r="E367" s="6">
        <f>'RAW MONTHLY'!O369</f>
        <v>0</v>
      </c>
      <c r="F367" s="6" t="e">
        <f t="shared" si="16"/>
        <v>#REF!</v>
      </c>
      <c r="G367" s="7">
        <f>'RAW MONTHLY'!H369</f>
        <v>0.58124999999999993</v>
      </c>
      <c r="H367" s="8">
        <f>'RAW MONTHLY'!I369</f>
        <v>0.62569444444444444</v>
      </c>
      <c r="I367" s="16">
        <f t="shared" si="17"/>
        <v>1.0666666666666667</v>
      </c>
      <c r="J367" s="42"/>
    </row>
    <row r="368" spans="1:10" ht="30" customHeight="1">
      <c r="A368" t="str">
        <f>'RAW MONTHLY'!C370</f>
        <v>INTERCHANGE 33KV</v>
      </c>
      <c r="B368" s="5" t="str">
        <f>'RAW MONTHLY'!E370</f>
        <v>GEN S/C</v>
      </c>
      <c r="C368" s="5" t="str">
        <f t="shared" si="15"/>
        <v>S/C</v>
      </c>
      <c r="D368" s="6" t="e">
        <f>'[1]RAW 1'!F370</f>
        <v>#REF!</v>
      </c>
      <c r="E368" s="6">
        <f>'RAW MONTHLY'!O370</f>
        <v>0</v>
      </c>
      <c r="F368" s="6" t="e">
        <f t="shared" si="16"/>
        <v>#REF!</v>
      </c>
      <c r="G368" s="7">
        <f>'RAW MONTHLY'!H370</f>
        <v>0.58124999999999993</v>
      </c>
      <c r="H368" s="8">
        <f>'RAW MONTHLY'!I370</f>
        <v>0.66041666666666665</v>
      </c>
      <c r="I368" s="16">
        <f t="shared" si="17"/>
        <v>1.9</v>
      </c>
      <c r="J368" s="42"/>
    </row>
    <row r="369" spans="1:10" ht="30" customHeight="1">
      <c r="A369" t="str">
        <f>'RAW MONTHLY'!C371</f>
        <v>EXPRESS 33KV</v>
      </c>
      <c r="B369" s="5" t="str">
        <f>'RAW MONTHLY'!E371</f>
        <v>EDC F/O</v>
      </c>
      <c r="C369" s="5" t="str">
        <f t="shared" si="15"/>
        <v>EDC</v>
      </c>
      <c r="D369" s="6" t="e">
        <f>'[1]RAW 1'!F371</f>
        <v>#REF!</v>
      </c>
      <c r="E369" s="6">
        <f>'RAW MONTHLY'!O371</f>
        <v>0</v>
      </c>
      <c r="F369" s="6" t="e">
        <f t="shared" si="16"/>
        <v>#REF!</v>
      </c>
      <c r="G369" s="7">
        <f>'RAW MONTHLY'!H371</f>
        <v>0.69444444444444453</v>
      </c>
      <c r="H369" s="8">
        <f>'RAW MONTHLY'!I371</f>
        <v>0.72083333333333333</v>
      </c>
      <c r="I369" s="16">
        <f t="shared" si="17"/>
        <v>0.6333333333333333</v>
      </c>
      <c r="J369" s="20"/>
    </row>
    <row r="370" spans="1:10" ht="30" customHeight="1">
      <c r="A370" t="str">
        <f>'RAW MONTHLY'!C372</f>
        <v>EXPRESS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>
        <f>'RAW MONTHLY'!O372</f>
        <v>0</v>
      </c>
      <c r="F370" s="6" t="e">
        <f t="shared" si="16"/>
        <v>#REF!</v>
      </c>
      <c r="G370" s="7">
        <f>'RAW MONTHLY'!H372</f>
        <v>0.72083333333333333</v>
      </c>
      <c r="H370" s="8">
        <f>'RAW MONTHLY'!I372</f>
        <v>0.99930555555555556</v>
      </c>
      <c r="I370" s="16">
        <f t="shared" si="17"/>
        <v>6.6833333333333336</v>
      </c>
      <c r="J370" s="20"/>
    </row>
    <row r="371" spans="1:10" ht="30" customHeight="1">
      <c r="A371" t="str">
        <f>'RAW MONTHLY'!C373</f>
        <v>OLUYOLE 33KV</v>
      </c>
      <c r="B371" s="5" t="str">
        <f>'RAW MONTHLY'!E373</f>
        <v>EDC P/O</v>
      </c>
      <c r="C371" s="5" t="str">
        <f t="shared" si="15"/>
        <v>EDC</v>
      </c>
      <c r="D371" s="6" t="e">
        <f>'[1]RAW 1'!F373</f>
        <v>#REF!</v>
      </c>
      <c r="E371" s="6">
        <f>'RAW MONTHLY'!O373</f>
        <v>0</v>
      </c>
      <c r="F371" s="6" t="e">
        <f t="shared" si="16"/>
        <v>#REF!</v>
      </c>
      <c r="G371" s="7">
        <f>'RAW MONTHLY'!H373</f>
        <v>0.75138888888888899</v>
      </c>
      <c r="H371" s="8">
        <f>'RAW MONTHLY'!I373</f>
        <v>0.80208333333333337</v>
      </c>
      <c r="I371" s="16">
        <f t="shared" si="17"/>
        <v>1.2166666666666668</v>
      </c>
      <c r="J371" s="6"/>
    </row>
    <row r="372" spans="1:10" ht="30" customHeight="1">
      <c r="A372" t="str">
        <f>'RAW MONTHLY'!C374</f>
        <v>ROM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>
        <f>'RAW MONTHLY'!O374</f>
        <v>0</v>
      </c>
      <c r="F372" s="6" t="e">
        <f t="shared" si="16"/>
        <v>#REF!</v>
      </c>
      <c r="G372" s="7">
        <f>'RAW MONTHLY'!H374</f>
        <v>0.54305555555555551</v>
      </c>
      <c r="H372" s="8">
        <f>'RAW MONTHLY'!I374</f>
        <v>0.55486111111111114</v>
      </c>
      <c r="I372" s="16">
        <f t="shared" si="17"/>
        <v>0.28333333333333333</v>
      </c>
      <c r="J372" s="30"/>
    </row>
    <row r="373" spans="1:10" ht="30" customHeight="1">
      <c r="A373" t="str">
        <f>'RAW MONTHLY'!C375</f>
        <v>ROM 33KV</v>
      </c>
      <c r="B373" s="5" t="str">
        <f>'RAW MONTHLY'!E375</f>
        <v>GEN S/C</v>
      </c>
      <c r="C373" s="5" t="str">
        <f t="shared" si="15"/>
        <v>S/C</v>
      </c>
      <c r="D373" s="6" t="e">
        <f>'[1]RAW 1'!F375</f>
        <v>#REF!</v>
      </c>
      <c r="E373" s="6">
        <f>'RAW MONTHLY'!O375</f>
        <v>0</v>
      </c>
      <c r="F373" s="6" t="e">
        <f t="shared" si="16"/>
        <v>#REF!</v>
      </c>
      <c r="G373" s="7">
        <f>'RAW MONTHLY'!H375</f>
        <v>0.58124999999999993</v>
      </c>
      <c r="H373" s="8">
        <f>'RAW MONTHLY'!I375</f>
        <v>0.65277777777777779</v>
      </c>
      <c r="I373" s="16">
        <f t="shared" si="17"/>
        <v>1.7166666666666668</v>
      </c>
      <c r="J373" s="30"/>
    </row>
    <row r="374" spans="1:10" ht="30" customHeight="1">
      <c r="A374" t="str">
        <f>'RAW MONTHLY'!C376</f>
        <v>ERUWA TOWN 33KV FDR</v>
      </c>
      <c r="B374" s="5" t="str">
        <f>'RAW MONTHLY'!E376</f>
        <v>TCN/L/S</v>
      </c>
      <c r="C374" s="5" t="str">
        <f t="shared" si="15"/>
        <v>L/S</v>
      </c>
      <c r="D374" s="6" t="e">
        <f>'[1]RAW 1'!F376</f>
        <v>#REF!</v>
      </c>
      <c r="E374" s="6" t="str">
        <f>'RAW MONTHLY'!O376</f>
        <v>TCN FREQUENCY CONTROL</v>
      </c>
      <c r="F374" s="6" t="e">
        <f t="shared" si="16"/>
        <v>#REF!</v>
      </c>
      <c r="G374" s="7">
        <f>'RAW MONTHLY'!H376</f>
        <v>0</v>
      </c>
      <c r="H374" s="8">
        <f>'RAW MONTHLY'!I376</f>
        <v>0.42499999999999999</v>
      </c>
      <c r="I374" s="16">
        <f t="shared" si="17"/>
        <v>10.199999999999999</v>
      </c>
      <c r="J374" s="30"/>
    </row>
    <row r="375" spans="1:10" ht="30" customHeight="1">
      <c r="A375" t="str">
        <f>'RAW MONTHLY'!C377</f>
        <v>OMI ADIO 33KV FDR</v>
      </c>
      <c r="B375" s="5" t="str">
        <f>'RAW MONTHLY'!E377</f>
        <v>TCN/L/S</v>
      </c>
      <c r="C375" s="5" t="str">
        <f t="shared" si="15"/>
        <v>L/S</v>
      </c>
      <c r="D375" s="6" t="e">
        <f>'[1]RAW 1'!F377</f>
        <v>#REF!</v>
      </c>
      <c r="E375" s="6" t="str">
        <f>'RAW MONTHLY'!O377</f>
        <v>TCN TRANSFOMER LIMITATION</v>
      </c>
      <c r="F375" s="6" t="e">
        <f t="shared" si="16"/>
        <v>#REF!</v>
      </c>
      <c r="G375" s="7">
        <f>'RAW MONTHLY'!H377</f>
        <v>0</v>
      </c>
      <c r="H375" s="8">
        <f>'RAW MONTHLY'!I377</f>
        <v>9.7222222222222224E-2</v>
      </c>
      <c r="I375" s="16">
        <f t="shared" si="17"/>
        <v>2.3333333333333335</v>
      </c>
      <c r="J375" s="30"/>
    </row>
    <row r="376" spans="1:10" ht="30" customHeight="1">
      <c r="A376" t="str">
        <f>'RAW MONTHLY'!C378</f>
        <v>ERUWA/LANLATE 33KV FDR</v>
      </c>
      <c r="B376" s="5" t="str">
        <f>'RAW MONTHLY'!E378</f>
        <v>EDC/E/F</v>
      </c>
      <c r="C376" s="5" t="str">
        <f t="shared" si="15"/>
        <v>EDC</v>
      </c>
      <c r="D376" s="6" t="e">
        <f>'[1]RAW 1'!F378</f>
        <v>#REF!</v>
      </c>
      <c r="E376" s="6" t="str">
        <f>'RAW MONTHLY'!O378</f>
        <v>EDC TRANSIENT FAULT</v>
      </c>
      <c r="F376" s="6" t="e">
        <f t="shared" si="16"/>
        <v>#REF!</v>
      </c>
      <c r="G376" s="7">
        <f>'RAW MONTHLY'!H378</f>
        <v>0.22222222222222221</v>
      </c>
      <c r="H376" s="8">
        <f>'RAW MONTHLY'!I378</f>
        <v>0.23055555555555554</v>
      </c>
      <c r="I376" s="16">
        <f t="shared" si="17"/>
        <v>0.2</v>
      </c>
      <c r="J376" s="30"/>
    </row>
    <row r="377" spans="1:10" ht="30" customHeight="1">
      <c r="A377" t="str">
        <f>'RAW MONTHLY'!C379</f>
        <v>OMI ADIO 33KV FDR</v>
      </c>
      <c r="B377" s="5" t="str">
        <f>'RAW MONTHLY'!E379</f>
        <v>EDC/F/O</v>
      </c>
      <c r="C377" s="5" t="str">
        <f t="shared" si="15"/>
        <v>EDC</v>
      </c>
      <c r="D377" s="6" t="e">
        <f>'[1]RAW 1'!F379</f>
        <v>#REF!</v>
      </c>
      <c r="E377" s="6" t="str">
        <f>'RAW MONTHLY'!O379</f>
        <v>EDC FORCED OUTAGE</v>
      </c>
      <c r="F377" s="6" t="e">
        <f t="shared" si="16"/>
        <v>#REF!</v>
      </c>
      <c r="G377" s="7">
        <f>'RAW MONTHLY'!H379</f>
        <v>0.22222222222222221</v>
      </c>
      <c r="H377" s="8">
        <f>'RAW MONTHLY'!I379</f>
        <v>0.44791666666666669</v>
      </c>
      <c r="I377" s="16">
        <f t="shared" si="17"/>
        <v>5.416666666666667</v>
      </c>
      <c r="J377" s="30"/>
    </row>
    <row r="378" spans="1:10" ht="30" customHeight="1">
      <c r="A378" t="str">
        <f>'RAW MONTHLY'!C380</f>
        <v>ERUWA/LANLATE 33KV FDR</v>
      </c>
      <c r="B378" s="5" t="str">
        <f>'RAW MONTHLY'!E380</f>
        <v>EDC/O/C</v>
      </c>
      <c r="C378" s="5" t="str">
        <f t="shared" si="15"/>
        <v>EDC</v>
      </c>
      <c r="D378" s="6" t="e">
        <f>'[1]RAW 1'!F380</f>
        <v>#REF!</v>
      </c>
      <c r="E378" s="6" t="str">
        <f>'RAW MONTHLY'!O380</f>
        <v>EDC TRANSIENT FAULT</v>
      </c>
      <c r="F378" s="6" t="e">
        <f t="shared" si="16"/>
        <v>#REF!</v>
      </c>
      <c r="G378" s="7">
        <f>'RAW MONTHLY'!H380</f>
        <v>0.25555555555555559</v>
      </c>
      <c r="H378" s="8">
        <f>'RAW MONTHLY'!I380</f>
        <v>0.26666666666666666</v>
      </c>
      <c r="I378" s="16">
        <f t="shared" si="17"/>
        <v>0.26666666666666666</v>
      </c>
      <c r="J378" s="30"/>
    </row>
    <row r="379" spans="1:10" ht="30" customHeight="1">
      <c r="A379" t="str">
        <f>'RAW MONTHLY'!C381</f>
        <v>OMI ADIO 33KV FDR</v>
      </c>
      <c r="B379" s="5" t="str">
        <f>'RAW MONTHLY'!E381</f>
        <v>EDC/P/O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EDC PLANNED OUTAGE</v>
      </c>
      <c r="F379" s="6" t="e">
        <f t="shared" si="16"/>
        <v>#REF!</v>
      </c>
      <c r="G379" s="7">
        <f>'RAW MONTHLY'!H381</f>
        <v>0.44861111111111113</v>
      </c>
      <c r="H379" s="8">
        <f>'RAW MONTHLY'!I381</f>
        <v>0.63194444444444442</v>
      </c>
      <c r="I379" s="16">
        <f t="shared" si="17"/>
        <v>4.4000000000000004</v>
      </c>
      <c r="J379" s="30"/>
    </row>
    <row r="380" spans="1:10" ht="30" customHeight="1">
      <c r="A380" t="str">
        <f>'RAW MONTHLY'!C382</f>
        <v>ERUWA/LANLATE 33KV FDR</v>
      </c>
      <c r="B380" s="5" t="str">
        <f>'RAW MONTHLY'!E382</f>
        <v>EDC/O/C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EDC TRANSIENT FAULT</v>
      </c>
      <c r="F380" s="6" t="e">
        <f t="shared" si="16"/>
        <v>#REF!</v>
      </c>
      <c r="G380" s="7">
        <f>'RAW MONTHLY'!H382</f>
        <v>0.54513888888888895</v>
      </c>
      <c r="H380" s="8">
        <f>'RAW MONTHLY'!I382</f>
        <v>0.55555555555555558</v>
      </c>
      <c r="I380" s="16">
        <f t="shared" si="17"/>
        <v>0.25</v>
      </c>
      <c r="J380" s="30"/>
    </row>
    <row r="381" spans="1:10" ht="30" customHeight="1">
      <c r="A381" t="str">
        <f>'RAW MONTHLY'!C383</f>
        <v>ERUWA TOWN 33KV FDR</v>
      </c>
      <c r="B381" s="5" t="str">
        <f>'RAW MONTHLY'!E383</f>
        <v>EDC/F/O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EDC FORCED OUTAGE</v>
      </c>
      <c r="F381" s="6" t="e">
        <f t="shared" si="16"/>
        <v>#REF!</v>
      </c>
      <c r="G381" s="7">
        <f>'RAW MONTHLY'!H383</f>
        <v>0.54513888888888895</v>
      </c>
      <c r="H381" s="8">
        <f>'RAW MONTHLY'!I383</f>
        <v>0.56597222222222221</v>
      </c>
      <c r="I381" s="16">
        <f t="shared" si="17"/>
        <v>0.5</v>
      </c>
      <c r="J381" s="37"/>
    </row>
    <row r="382" spans="1:10" ht="30" customHeight="1">
      <c r="A382" t="str">
        <f>'RAW MONTHLY'!C384</f>
        <v>APATA 33KV FDR</v>
      </c>
      <c r="B382" s="5" t="str">
        <f>'RAW MONTHLY'!E384</f>
        <v>TCN/L/S</v>
      </c>
      <c r="C382" s="5" t="str">
        <f t="shared" si="15"/>
        <v>L/S</v>
      </c>
      <c r="D382" s="6" t="e">
        <f>'[1]RAW 1'!F384</f>
        <v>#REF!</v>
      </c>
      <c r="E382" s="6" t="str">
        <f>'RAW MONTHLY'!O384</f>
        <v>TCN FREQUENCY CONTROL</v>
      </c>
      <c r="F382" s="6" t="e">
        <f t="shared" si="16"/>
        <v>#REF!</v>
      </c>
      <c r="G382" s="7">
        <f>'RAW MONTHLY'!H384</f>
        <v>0.58124999999999993</v>
      </c>
      <c r="H382" s="8">
        <f>'RAW MONTHLY'!I384</f>
        <v>0.62430555555555556</v>
      </c>
      <c r="I382" s="16">
        <f t="shared" si="17"/>
        <v>1.0333333333333334</v>
      </c>
      <c r="J382" s="30"/>
    </row>
    <row r="383" spans="1:10" ht="30" customHeight="1">
      <c r="A383" t="str">
        <f>'RAW MONTHLY'!C385</f>
        <v>ERUWA/LANLATE 33KV FDR</v>
      </c>
      <c r="B383" s="5" t="str">
        <f>'RAW MONTHLY'!E385</f>
        <v>TCN/L/S</v>
      </c>
      <c r="C383" s="5" t="str">
        <f t="shared" si="15"/>
        <v>L/S</v>
      </c>
      <c r="D383" s="6" t="e">
        <f>'[1]RAW 1'!F385</f>
        <v>#REF!</v>
      </c>
      <c r="E383" s="6" t="str">
        <f>'RAW MONTHLY'!O385</f>
        <v>TCN FREQUENCY CONTROL</v>
      </c>
      <c r="F383" s="6" t="e">
        <f t="shared" si="16"/>
        <v>#REF!</v>
      </c>
      <c r="G383" s="7">
        <f>'RAW MONTHLY'!H385</f>
        <v>0.58124999999999993</v>
      </c>
      <c r="H383" s="8">
        <f>'RAW MONTHLY'!I385</f>
        <v>0.62569444444444444</v>
      </c>
      <c r="I383" s="16">
        <f t="shared" si="17"/>
        <v>1.0666666666666667</v>
      </c>
      <c r="J383" s="27"/>
    </row>
    <row r="384" spans="1:10" ht="30" customHeight="1">
      <c r="A384" t="str">
        <f>'RAW MONTHLY'!C386</f>
        <v>ERUWA TOWN 33KV FDR</v>
      </c>
      <c r="B384" s="5" t="str">
        <f>'RAW MONTHLY'!E386</f>
        <v>TCN/F/O</v>
      </c>
      <c r="C384" s="5" t="str">
        <f t="shared" si="15"/>
        <v>F/O</v>
      </c>
      <c r="D384" s="6" t="e">
        <f>'[1]RAW 1'!F386</f>
        <v>#REF!</v>
      </c>
      <c r="E384" s="6" t="str">
        <f>'RAW MONTHLY'!O386</f>
        <v>TCN FORCED OUTAGE</v>
      </c>
      <c r="F384" s="6" t="e">
        <f t="shared" si="16"/>
        <v>#REF!</v>
      </c>
      <c r="G384" s="7">
        <f>'RAW MONTHLY'!H386</f>
        <v>0.58124999999999993</v>
      </c>
      <c r="H384" s="8">
        <f>'RAW MONTHLY'!I386</f>
        <v>0.92499999999999993</v>
      </c>
      <c r="I384" s="16">
        <f t="shared" si="17"/>
        <v>8.25</v>
      </c>
      <c r="J384" s="27"/>
    </row>
    <row r="385" spans="1:19" ht="30" customHeight="1">
      <c r="A385" t="str">
        <f>'RAW MONTHLY'!C387</f>
        <v>ERUWA/LANLATE 33KV FDR</v>
      </c>
      <c r="B385" s="5" t="str">
        <f>'RAW MONTHLY'!E387</f>
        <v>TCN/L/S</v>
      </c>
      <c r="C385" s="5" t="str">
        <f t="shared" si="15"/>
        <v>L/S</v>
      </c>
      <c r="D385" s="6" t="e">
        <f>'[1]RAW 1'!F387</f>
        <v>#REF!</v>
      </c>
      <c r="E385" s="6" t="str">
        <f>'RAW MONTHLY'!O387</f>
        <v>TCN FREQUENCY CONTROL</v>
      </c>
      <c r="F385" s="6" t="e">
        <f t="shared" si="16"/>
        <v>#REF!</v>
      </c>
      <c r="G385" s="7">
        <f>'RAW MONTHLY'!H387</f>
        <v>0.63680555555555551</v>
      </c>
      <c r="H385" s="8">
        <f>'RAW MONTHLY'!I387</f>
        <v>0.64513888888888882</v>
      </c>
      <c r="I385" s="16">
        <f t="shared" si="17"/>
        <v>0.2</v>
      </c>
      <c r="J385" s="29"/>
    </row>
    <row r="386" spans="1:19" ht="30" customHeight="1">
      <c r="A386" t="str">
        <f>'RAW MONTHLY'!C388</f>
        <v>OMI ADIO 33KV FDR</v>
      </c>
      <c r="B386" s="5" t="str">
        <f>'RAW MONTHLY'!E388</f>
        <v>TCN/F/O</v>
      </c>
      <c r="C386" s="5" t="str">
        <f t="shared" si="15"/>
        <v>F/O</v>
      </c>
      <c r="D386" s="6" t="e">
        <f>'[1]RAW 1'!F388</f>
        <v>#REF!</v>
      </c>
      <c r="E386" s="6" t="str">
        <f>'RAW MONTHLY'!O388</f>
        <v>TCN FORCED OUTAGE</v>
      </c>
      <c r="F386" s="6" t="e">
        <f t="shared" si="16"/>
        <v>#REF!</v>
      </c>
      <c r="G386" s="7">
        <f>'RAW MONTHLY'!H388</f>
        <v>0.63680555555555551</v>
      </c>
      <c r="H386" s="8">
        <f>'RAW MONTHLY'!I388</f>
        <v>0.65833333333333333</v>
      </c>
      <c r="I386" s="16">
        <f t="shared" si="17"/>
        <v>0.51666666666666672</v>
      </c>
      <c r="J386" s="42"/>
    </row>
    <row r="387" spans="1:19" ht="30" customHeight="1">
      <c r="A387" t="str">
        <f>'RAW MONTHLY'!C389</f>
        <v>ERUWA/LANLATE 33KV FDR</v>
      </c>
      <c r="B387" s="5" t="str">
        <f>'RAW MONTHLY'!E389</f>
        <v>EDC/O/C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EDC TRANSIENT FAULT</v>
      </c>
      <c r="F387" s="6" t="e">
        <f t="shared" si="16"/>
        <v>#REF!</v>
      </c>
      <c r="G387" s="7">
        <f>'RAW MONTHLY'!H389</f>
        <v>0.73819444444444438</v>
      </c>
      <c r="H387" s="8">
        <f>'RAW MONTHLY'!I389</f>
        <v>0.74722222222222223</v>
      </c>
      <c r="I387" s="16">
        <f t="shared" si="17"/>
        <v>0.21666666666666667</v>
      </c>
      <c r="J387" s="42"/>
    </row>
    <row r="388" spans="1:19" ht="30" customHeight="1">
      <c r="A388" t="str">
        <f>'RAW MONTHLY'!C390</f>
        <v>OMI ADIO 33KV FDR</v>
      </c>
      <c r="B388" s="5" t="str">
        <f>'RAW MONTHLY'!E390</f>
        <v>TCN/F/O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F/O</v>
      </c>
      <c r="D388" s="6" t="e">
        <f>'[1]RAW 1'!F390</f>
        <v>#REF!</v>
      </c>
      <c r="E388" s="6" t="str">
        <f>'RAW MONTHLY'!O390</f>
        <v>TCN FORCED OUTAGE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0.73819444444444438</v>
      </c>
      <c r="H388" s="8">
        <f>'RAW MONTHLY'!I390</f>
        <v>0.76388888888888884</v>
      </c>
      <c r="I388" s="16">
        <f t="shared" ref="I388:I451" si="20">HOUR(H388-G388)+MINUTE(H388-G388)/60</f>
        <v>0.6166666666666667</v>
      </c>
      <c r="J388" s="20"/>
    </row>
    <row r="389" spans="1:19" ht="30" customHeight="1">
      <c r="A389" t="str">
        <f>'RAW MONTHLY'!C391</f>
        <v>ERUWA/LANLATE 33KV FDR</v>
      </c>
      <c r="B389" s="5" t="str">
        <f>'RAW MONTHLY'!E391</f>
        <v>EDC/O/C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 TRANSIENT FAULT</v>
      </c>
      <c r="F389" s="6" t="e">
        <f t="shared" si="19"/>
        <v>#REF!</v>
      </c>
      <c r="G389" s="7">
        <f>'RAW MONTHLY'!H391</f>
        <v>0.76874999999999993</v>
      </c>
      <c r="H389" s="8">
        <f>'RAW MONTHLY'!I391</f>
        <v>0.77500000000000002</v>
      </c>
      <c r="I389" s="16">
        <f t="shared" si="20"/>
        <v>0.15</v>
      </c>
      <c r="J389" s="20"/>
    </row>
    <row r="390" spans="1:19" ht="30" customHeight="1">
      <c r="A390" t="str">
        <f>'RAW MONTHLY'!C392</f>
        <v>OMI ADIO 33KV FDR</v>
      </c>
      <c r="B390" s="5" t="str">
        <f>'RAW MONTHLY'!E392</f>
        <v>EDC/F/O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EDC FORCED OUTAGE</v>
      </c>
      <c r="F390" s="6" t="e">
        <f t="shared" si="19"/>
        <v>#REF!</v>
      </c>
      <c r="G390" s="7">
        <f>'RAW MONTHLY'!H392</f>
        <v>0.76874999999999993</v>
      </c>
      <c r="H390" s="8">
        <f>'RAW MONTHLY'!I392</f>
        <v>0.99930555555555556</v>
      </c>
      <c r="I390" s="16">
        <f t="shared" si="20"/>
        <v>5.5333333333333332</v>
      </c>
      <c r="J390" s="6"/>
    </row>
    <row r="391" spans="1:19" ht="30" customHeight="1">
      <c r="A391" t="str">
        <f>'RAW MONTHLY'!C393</f>
        <v>ERUWA TOWN 33KV FDR</v>
      </c>
      <c r="B391" s="5" t="str">
        <f>'RAW MONTHLY'!E393</f>
        <v>TCN/L/S</v>
      </c>
      <c r="C391" s="5" t="str">
        <f t="shared" si="18"/>
        <v>L/S</v>
      </c>
      <c r="D391" s="6" t="e">
        <f>'[1]RAW 1'!F393</f>
        <v>#REF!</v>
      </c>
      <c r="E391" s="6" t="str">
        <f>'RAW MONTHLY'!O393</f>
        <v>TCN FREQUENCY CONTROL</v>
      </c>
      <c r="F391" s="6" t="e">
        <f t="shared" si="19"/>
        <v>#REF!</v>
      </c>
      <c r="G391" s="7">
        <f>'RAW MONTHLY'!H393</f>
        <v>0.99652777777777779</v>
      </c>
      <c r="H391" s="8">
        <f>'RAW MONTHLY'!I393</f>
        <v>0.99930555555555556</v>
      </c>
      <c r="I391" s="16">
        <f t="shared" si="20"/>
        <v>6.6666666666666666E-2</v>
      </c>
      <c r="J391" s="6"/>
    </row>
    <row r="392" spans="1:19" ht="30" customHeight="1">
      <c r="A392" t="str">
        <f>'RAW MONTHLY'!C394</f>
        <v>APETE 33KV</v>
      </c>
      <c r="B392" s="5" t="str">
        <f>'RAW MONTHLY'!E394</f>
        <v>EDC L/S</v>
      </c>
      <c r="C392" s="5" t="str">
        <f t="shared" si="18"/>
        <v>L/S</v>
      </c>
      <c r="D392" s="6" t="e">
        <f>'[1]RAW 1'!F394</f>
        <v>#REF!</v>
      </c>
      <c r="E392" s="6">
        <f>'RAW MONTHLY'!O394</f>
        <v>0</v>
      </c>
      <c r="F392" s="6" t="e">
        <f t="shared" si="19"/>
        <v>#REF!</v>
      </c>
      <c r="G392" s="7">
        <f>'RAW MONTHLY'!H394</f>
        <v>0</v>
      </c>
      <c r="H392" s="8">
        <f>'RAW MONTHLY'!I394</f>
        <v>0.23263888888888887</v>
      </c>
      <c r="I392" s="16">
        <f t="shared" si="20"/>
        <v>5.583333333333333</v>
      </c>
      <c r="J392" s="6"/>
    </row>
    <row r="393" spans="1:19" ht="30" customHeight="1">
      <c r="A393" t="str">
        <f>'RAW MONTHLY'!C395</f>
        <v xml:space="preserve">SAMONDA 33KV </v>
      </c>
      <c r="B393" s="5" t="str">
        <f>'RAW MONTHLY'!E395</f>
        <v>EDC F/O</v>
      </c>
      <c r="C393" s="5" t="str">
        <f t="shared" si="18"/>
        <v>EDC</v>
      </c>
      <c r="D393" s="6" t="e">
        <f>'[1]RAW 1'!F395</f>
        <v>#REF!</v>
      </c>
      <c r="E393" s="6">
        <f>'RAW MONTHLY'!O395</f>
        <v>0</v>
      </c>
      <c r="F393" s="6" t="e">
        <f t="shared" si="19"/>
        <v>#REF!</v>
      </c>
      <c r="G393" s="7">
        <f>'RAW MONTHLY'!H395</f>
        <v>0</v>
      </c>
      <c r="H393" s="8">
        <f>'RAW MONTHLY'!I395</f>
        <v>0.62361111111111112</v>
      </c>
      <c r="I393" s="16">
        <f t="shared" si="20"/>
        <v>14.966666666666667</v>
      </c>
      <c r="J393" s="6"/>
    </row>
    <row r="394" spans="1:19" ht="30" customHeight="1">
      <c r="A394" t="str">
        <f>'RAW MONTHLY'!C396</f>
        <v>MINISTER 33KV</v>
      </c>
      <c r="B394" s="5" t="str">
        <f>'RAW MONTHLY'!E396</f>
        <v>EDC L/S</v>
      </c>
      <c r="C394" s="5" t="str">
        <f t="shared" si="18"/>
        <v>L/S</v>
      </c>
      <c r="D394" s="6" t="e">
        <f>'[1]RAW 1'!F396</f>
        <v>#REF!</v>
      </c>
      <c r="E394" s="6">
        <f>'RAW MONTHLY'!O396</f>
        <v>0</v>
      </c>
      <c r="F394" s="6" t="e">
        <f t="shared" si="19"/>
        <v>#REF!</v>
      </c>
      <c r="G394" s="7">
        <f>'RAW MONTHLY'!H396</f>
        <v>0</v>
      </c>
      <c r="H394" s="8">
        <f>'RAW MONTHLY'!I396</f>
        <v>8.8888888888888892E-2</v>
      </c>
      <c r="I394" s="16">
        <f t="shared" si="20"/>
        <v>2.1333333333333333</v>
      </c>
      <c r="J394" s="6"/>
    </row>
    <row r="395" spans="1:19" ht="30" customHeight="1">
      <c r="A395" t="str">
        <f>'RAW MONTHLY'!C397</f>
        <v>ELEYELE 33KV</v>
      </c>
      <c r="B395" s="5" t="str">
        <f>'RAW MONTHLY'!E397</f>
        <v>EDC F/O</v>
      </c>
      <c r="C395" s="5" t="str">
        <f t="shared" si="18"/>
        <v>EDC</v>
      </c>
      <c r="D395" s="6" t="e">
        <f>'[1]RAW 1'!F397</f>
        <v>#REF!</v>
      </c>
      <c r="E395" s="6" t="str">
        <f>'RAW MONTHLY'!O397</f>
        <v>CUT R-PHS DOWN DROPPER AMENDED @ BABALEGBA.</v>
      </c>
      <c r="F395" s="6" t="e">
        <f t="shared" si="19"/>
        <v>#REF!</v>
      </c>
      <c r="G395" s="7">
        <f>'RAW MONTHLY'!H397</f>
        <v>0.3979166666666667</v>
      </c>
      <c r="H395" s="8">
        <f>'RAW MONTHLY'!I397</f>
        <v>0.66319444444444442</v>
      </c>
      <c r="I395" s="16">
        <f t="shared" si="20"/>
        <v>6.3666666666666663</v>
      </c>
      <c r="J395" s="6"/>
    </row>
    <row r="396" spans="1:19" ht="30" customHeight="1">
      <c r="A396" t="str">
        <f>'RAW MONTHLY'!C398</f>
        <v>APETE 33KV</v>
      </c>
      <c r="B396" s="5" t="str">
        <f>'RAW MONTHLY'!E398</f>
        <v>EDC L/S</v>
      </c>
      <c r="C396" s="5" t="str">
        <f t="shared" si="18"/>
        <v>L/S</v>
      </c>
      <c r="D396" s="6" t="e">
        <f>'[1]RAW 1'!F398</f>
        <v>#REF!</v>
      </c>
      <c r="E396" s="6">
        <f>'RAW MONTHLY'!O398</f>
        <v>0</v>
      </c>
      <c r="F396" s="6" t="e">
        <f t="shared" si="19"/>
        <v>#REF!</v>
      </c>
      <c r="G396" s="7">
        <f>'RAW MONTHLY'!H398</f>
        <v>0.3979166666666667</v>
      </c>
      <c r="H396" s="8">
        <f>'RAW MONTHLY'!I398</f>
        <v>0.97083333333333333</v>
      </c>
      <c r="I396" s="16">
        <f t="shared" si="20"/>
        <v>13.75</v>
      </c>
      <c r="J396" s="6"/>
    </row>
    <row r="397" spans="1:19" ht="30" customHeight="1">
      <c r="A397" t="str">
        <f>'RAW MONTHLY'!C399</f>
        <v>AGODI 2 33KV</v>
      </c>
      <c r="B397" s="5" t="str">
        <f>'RAW MONTHLY'!E399</f>
        <v>TCN P/O</v>
      </c>
      <c r="C397" s="5" t="str">
        <f t="shared" si="18"/>
        <v>P/O</v>
      </c>
      <c r="D397" s="6" t="e">
        <f>'[1]RAW 1'!F399</f>
        <v>#REF!</v>
      </c>
      <c r="E397" s="6">
        <f>'RAW MONTHLY'!O399</f>
        <v>0</v>
      </c>
      <c r="F397" s="6" t="e">
        <f t="shared" si="19"/>
        <v>#REF!</v>
      </c>
      <c r="G397" s="7">
        <f>'RAW MONTHLY'!H399</f>
        <v>0.48680555555555555</v>
      </c>
      <c r="H397" s="8">
        <f>'RAW MONTHLY'!I399</f>
        <v>0.71458333333333324</v>
      </c>
      <c r="I397" s="16">
        <f t="shared" si="20"/>
        <v>5.4666666666666668</v>
      </c>
      <c r="J397" s="6"/>
    </row>
    <row r="398" spans="1:19" ht="30" customHeight="1">
      <c r="A398" t="str">
        <f>'RAW MONTHLY'!C400</f>
        <v>MINISTER 33KV</v>
      </c>
      <c r="B398" s="5" t="str">
        <f>'RAW MONTHLY'!E400</f>
        <v>TCN P/O</v>
      </c>
      <c r="C398" s="5" t="str">
        <f t="shared" si="18"/>
        <v>P/O</v>
      </c>
      <c r="D398" s="6" t="e">
        <f>'[1]RAW 1'!F400</f>
        <v>#REF!</v>
      </c>
      <c r="E398" s="6">
        <f>'RAW MONTHLY'!O400</f>
        <v>0</v>
      </c>
      <c r="F398" s="6" t="e">
        <f t="shared" si="19"/>
        <v>#REF!</v>
      </c>
      <c r="G398" s="7">
        <f>'RAW MONTHLY'!H400</f>
        <v>0.48680555555555555</v>
      </c>
      <c r="H398" s="8">
        <f>'RAW MONTHLY'!I400</f>
        <v>0.72499999999999998</v>
      </c>
      <c r="I398" s="16">
        <f t="shared" si="20"/>
        <v>5.7166666666666668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FAN MILK 33KV</v>
      </c>
      <c r="B399" s="5" t="str">
        <f>'RAW MONTHLY'!E401</f>
        <v>TCN P/O</v>
      </c>
      <c r="C399" s="5" t="str">
        <f t="shared" si="18"/>
        <v>P/O</v>
      </c>
      <c r="D399" s="6" t="e">
        <f>'[1]RAW 1'!F401</f>
        <v>#REF!</v>
      </c>
      <c r="E399" s="6">
        <f>'RAW MONTHLY'!O401</f>
        <v>0</v>
      </c>
      <c r="F399" s="6" t="e">
        <f t="shared" si="19"/>
        <v>#REF!</v>
      </c>
      <c r="G399" s="7">
        <f>'RAW MONTHLY'!H401</f>
        <v>0.48680555555555555</v>
      </c>
      <c r="H399" s="8">
        <f>'RAW MONTHLY'!I401</f>
        <v>0.71388888888888891</v>
      </c>
      <c r="I399" s="16">
        <f t="shared" si="20"/>
        <v>5.45</v>
      </c>
      <c r="J399" s="44"/>
      <c r="M399" s="46"/>
      <c r="Q399" s="46"/>
    </row>
    <row r="400" spans="1:19" ht="30" customHeight="1">
      <c r="A400" t="str">
        <f>'RAW MONTHLY'!C402</f>
        <v>T-2A 15MVA @ JERICHO</v>
      </c>
      <c r="B400" s="5" t="str">
        <f>'RAW MONTHLY'!E402</f>
        <v>GEN S/C</v>
      </c>
      <c r="C400" s="5" t="str">
        <f t="shared" si="18"/>
        <v>S/C</v>
      </c>
      <c r="D400" s="6" t="e">
        <f>'[1]RAW 1'!F402</f>
        <v>#REF!</v>
      </c>
      <c r="E400" s="6">
        <f>'RAW MONTHLY'!O402</f>
        <v>0</v>
      </c>
      <c r="F400" s="6" t="e">
        <f t="shared" si="19"/>
        <v>#REF!</v>
      </c>
      <c r="G400" s="7">
        <f>'RAW MONTHLY'!H402</f>
        <v>0.5805555555555556</v>
      </c>
      <c r="H400" s="8">
        <f>'RAW MONTHLY'!I402</f>
        <v>0.62291666666666667</v>
      </c>
      <c r="I400" s="16">
        <f t="shared" si="20"/>
        <v>1.0166666666666666</v>
      </c>
      <c r="J400" s="30"/>
    </row>
    <row r="401" spans="1:64" ht="30" customHeight="1">
      <c r="A401" t="str">
        <f>'RAW MONTHLY'!C403</f>
        <v>T-2B 15MVA @ JERICHO</v>
      </c>
      <c r="B401" s="5" t="str">
        <f>'RAW MONTHLY'!E403</f>
        <v>GEN S/C</v>
      </c>
      <c r="C401" s="5" t="str">
        <f t="shared" si="18"/>
        <v>S/C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0.5805555555555556</v>
      </c>
      <c r="H401" s="8">
        <f>'RAW MONTHLY'!I403</f>
        <v>0.62291666666666667</v>
      </c>
      <c r="I401" s="16">
        <f t="shared" si="20"/>
        <v>1.0166666666666666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IYAGANKU 33KV</v>
      </c>
      <c r="B402" s="5" t="str">
        <f>'RAW MONTHLY'!E404</f>
        <v>GEN S/C</v>
      </c>
      <c r="C402" s="5" t="str">
        <f t="shared" si="18"/>
        <v>S/C</v>
      </c>
      <c r="D402" s="6" t="e">
        <f>'[1]RAW 1'!F404</f>
        <v>#REF!</v>
      </c>
      <c r="E402" s="6">
        <f>'RAW MONTHLY'!O404</f>
        <v>0</v>
      </c>
      <c r="F402" s="6" t="e">
        <f t="shared" si="19"/>
        <v>#REF!</v>
      </c>
      <c r="G402" s="7">
        <f>'RAW MONTHLY'!H404</f>
        <v>0.5805555555555556</v>
      </c>
      <c r="H402" s="8">
        <f>'RAW MONTHLY'!I404</f>
        <v>0.62569444444444444</v>
      </c>
      <c r="I402" s="16">
        <f t="shared" si="20"/>
        <v>1.0833333333333333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INDUSTRIAL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 t="str">
        <f>'RAW MONTHLY'!O405</f>
        <v>TRIPPED TRIED AND STAYED</v>
      </c>
      <c r="F403" s="6" t="e">
        <f t="shared" si="19"/>
        <v>#REF!</v>
      </c>
      <c r="G403" s="7">
        <f>'RAW MONTHLY'!H405</f>
        <v>0.61944444444444446</v>
      </c>
      <c r="H403" s="8">
        <f>'RAW MONTHLY'!I405</f>
        <v>0.62361111111111112</v>
      </c>
      <c r="I403" s="16">
        <f t="shared" si="20"/>
        <v>0.1</v>
      </c>
      <c r="J403" s="30"/>
    </row>
    <row r="404" spans="1:64" ht="30" customHeight="1">
      <c r="A404" t="str">
        <f>'RAW MONTHLY'!C406</f>
        <v>INTERCHANGE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 t="str">
        <f>'RAW MONTHLY'!O406</f>
        <v>TRIPPED TRIED AND STAYED</v>
      </c>
      <c r="F404" s="6" t="e">
        <f t="shared" si="19"/>
        <v>#REF!</v>
      </c>
      <c r="G404" s="7">
        <f>'RAW MONTHLY'!H406</f>
        <v>0.66527777777777775</v>
      </c>
      <c r="H404" s="8">
        <f>'RAW MONTHLY'!I406</f>
        <v>0.67361111111111116</v>
      </c>
      <c r="I404" s="16">
        <f t="shared" si="20"/>
        <v>0.2</v>
      </c>
      <c r="J404" s="37"/>
    </row>
    <row r="405" spans="1:64" ht="30" customHeight="1">
      <c r="A405" t="str">
        <f>'RAW MONTHLY'!C407</f>
        <v>ROM 33KV</v>
      </c>
      <c r="B405" s="5" t="str">
        <f>'RAW MONTHLY'!E407</f>
        <v>EDC F/O</v>
      </c>
      <c r="C405" s="5" t="str">
        <f t="shared" si="18"/>
        <v>EDC</v>
      </c>
      <c r="D405" s="6" t="e">
        <f>'[1]RAW 1'!F407</f>
        <v>#REF!</v>
      </c>
      <c r="E405" s="6">
        <f>'RAW MONTHLY'!O407</f>
        <v>0</v>
      </c>
      <c r="F405" s="6" t="e">
        <f t="shared" si="19"/>
        <v>#REF!</v>
      </c>
      <c r="G405" s="7">
        <f>'RAW MONTHLY'!H407</f>
        <v>0.66527777777777775</v>
      </c>
      <c r="H405" s="8">
        <f>'RAW MONTHLY'!I407</f>
        <v>0.67708333333333337</v>
      </c>
      <c r="I405" s="16">
        <f t="shared" si="20"/>
        <v>0.28333333333333333</v>
      </c>
      <c r="J405" s="37"/>
    </row>
    <row r="406" spans="1:64" ht="30" customHeight="1">
      <c r="A406" t="str">
        <f>'RAW MONTHLY'!C408</f>
        <v>APETE 33KV</v>
      </c>
      <c r="B406" s="5" t="str">
        <f>'RAW MONTHLY'!E408</f>
        <v>EDC F/O</v>
      </c>
      <c r="C406" s="5" t="str">
        <f t="shared" si="18"/>
        <v>EDC</v>
      </c>
      <c r="D406" s="6" t="e">
        <f>'[1]RAW 1'!F408</f>
        <v>#REF!</v>
      </c>
      <c r="E406" s="6">
        <f>'RAW MONTHLY'!O408</f>
        <v>0</v>
      </c>
      <c r="F406" s="6" t="e">
        <f t="shared" si="19"/>
        <v>#REF!</v>
      </c>
      <c r="G406" s="7">
        <f>'RAW MONTHLY'!H408</f>
        <v>0</v>
      </c>
      <c r="H406" s="8">
        <f>'RAW MONTHLY'!I408</f>
        <v>0.29583333333333334</v>
      </c>
      <c r="I406" s="16">
        <f t="shared" si="20"/>
        <v>7.1</v>
      </c>
      <c r="J406" s="37"/>
    </row>
    <row r="407" spans="1:64" ht="30" customHeight="1">
      <c r="A407" t="str">
        <f>'RAW MONTHLY'!C409</f>
        <v>AGODI 2 33KV</v>
      </c>
      <c r="B407" s="5" t="str">
        <f>'RAW MONTHLY'!E409</f>
        <v>EDC F/O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TREE TOURCHING THE LINE AT DANDARU AREA WAS CUT-OFF</v>
      </c>
      <c r="F407" s="6" t="e">
        <f t="shared" si="19"/>
        <v>#REF!</v>
      </c>
      <c r="G407" s="7">
        <f>'RAW MONTHLY'!H409</f>
        <v>0</v>
      </c>
      <c r="H407" s="8">
        <f>'RAW MONTHLY'!I409</f>
        <v>0.62708333333333333</v>
      </c>
      <c r="I407" s="16">
        <f t="shared" si="20"/>
        <v>15.05</v>
      </c>
      <c r="J407" s="27"/>
    </row>
    <row r="408" spans="1:64" ht="30" customHeight="1">
      <c r="A408" t="str">
        <f>'RAW MONTHLY'!C410</f>
        <v>MINISTER 33KV</v>
      </c>
      <c r="B408" s="5" t="str">
        <f>'RAW MONTHLY'!E410</f>
        <v>EDC F/O</v>
      </c>
      <c r="C408" s="5" t="str">
        <f t="shared" si="18"/>
        <v>EDC</v>
      </c>
      <c r="D408" s="6" t="e">
        <f>'[1]RAW 1'!F410</f>
        <v>#REF!</v>
      </c>
      <c r="E408" s="6">
        <f>'RAW MONTHLY'!O410</f>
        <v>0</v>
      </c>
      <c r="F408" s="6" t="e">
        <f t="shared" si="19"/>
        <v>#REF!</v>
      </c>
      <c r="G408" s="7">
        <f>'RAW MONTHLY'!H410</f>
        <v>0</v>
      </c>
      <c r="H408" s="8">
        <f>'RAW MONTHLY'!I410</f>
        <v>0.99930555555555556</v>
      </c>
      <c r="I408" s="16">
        <f t="shared" si="20"/>
        <v>23.983333333333334</v>
      </c>
      <c r="J408" s="29"/>
    </row>
    <row r="409" spans="1:64" ht="30" customHeight="1">
      <c r="A409" t="str">
        <f>'RAW MONTHLY'!C411</f>
        <v>SAMONDA  33KV</v>
      </c>
      <c r="B409" s="5" t="str">
        <f>'RAW MONTHLY'!E411</f>
        <v>EDC P/O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TO CLOSE BACK RICHBAM BY OJOO MEN</v>
      </c>
      <c r="F409" s="6" t="e">
        <f t="shared" si="19"/>
        <v>#REF!</v>
      </c>
      <c r="G409" s="7">
        <f>'RAW MONTHLY'!H411</f>
        <v>0.45763888888888887</v>
      </c>
      <c r="H409" s="8">
        <f>'RAW MONTHLY'!I411</f>
        <v>0.53125</v>
      </c>
      <c r="I409" s="16">
        <f t="shared" si="20"/>
        <v>1.7666666666666666</v>
      </c>
      <c r="J409" s="42"/>
    </row>
    <row r="410" spans="1:64" ht="30" customHeight="1">
      <c r="A410" t="str">
        <f>'RAW MONTHLY'!C412</f>
        <v>AGODI 2 33KV</v>
      </c>
      <c r="B410" s="5" t="str">
        <f>'RAW MONTHLY'!E412</f>
        <v>EDC F/O</v>
      </c>
      <c r="C410" s="5" t="str">
        <f t="shared" si="18"/>
        <v>EDC</v>
      </c>
      <c r="D410" s="6" t="e">
        <f>'[1]RAW 1'!F412</f>
        <v>#REF!</v>
      </c>
      <c r="E410" s="6" t="str">
        <f>'RAW MONTHLY'!O412</f>
        <v>TRACED WITH NOTHING FOUND BUT OPENED AFTER UNDERGROUND CABLE AT MOKOLA</v>
      </c>
      <c r="F410" s="6" t="e">
        <f t="shared" si="19"/>
        <v>#REF!</v>
      </c>
      <c r="G410" s="7">
        <f>'RAW MONTHLY'!H412</f>
        <v>0.62708333333333333</v>
      </c>
      <c r="H410" s="8">
        <f>'RAW MONTHLY'!I412</f>
        <v>0.77013888888888893</v>
      </c>
      <c r="I410" s="16">
        <f t="shared" si="20"/>
        <v>3.4333333333333336</v>
      </c>
      <c r="J410" s="42"/>
    </row>
    <row r="411" spans="1:64" ht="30" customHeight="1">
      <c r="A411" t="str">
        <f>'RAW MONTHLY'!C413</f>
        <v>APETE 33KV</v>
      </c>
      <c r="B411" s="5" t="str">
        <f>'RAW MONTHLY'!E413</f>
        <v>EDC L/S</v>
      </c>
      <c r="C411" s="5" t="str">
        <f t="shared" si="18"/>
        <v>L/S</v>
      </c>
      <c r="D411" s="6" t="e">
        <f>'[1]RAW 1'!F413</f>
        <v>#REF!</v>
      </c>
      <c r="E411" s="6">
        <f>'RAW MONTHLY'!O413</f>
        <v>0</v>
      </c>
      <c r="F411" s="6" t="e">
        <f t="shared" si="19"/>
        <v>#REF!</v>
      </c>
      <c r="G411" s="7">
        <f>'RAW MONTHLY'!H413</f>
        <v>0.63055555555555554</v>
      </c>
      <c r="H411" s="8">
        <f>'RAW MONTHLY'!I413</f>
        <v>0.99930555555555556</v>
      </c>
      <c r="I411" s="16">
        <f t="shared" si="20"/>
        <v>8.85</v>
      </c>
      <c r="J411" s="20"/>
    </row>
    <row r="412" spans="1:64" ht="30" customHeight="1">
      <c r="A412" t="str">
        <f>'RAW MONTHLY'!C414</f>
        <v>AGODI 2 33KV</v>
      </c>
      <c r="B412" s="5" t="str">
        <f>'RAW MONTHLY'!E414</f>
        <v>EDC F/O</v>
      </c>
      <c r="C412" s="5" t="str">
        <f t="shared" si="18"/>
        <v>EDC</v>
      </c>
      <c r="D412" s="6" t="e">
        <f>'[1]RAW 1'!F414</f>
        <v>#REF!</v>
      </c>
      <c r="E412" s="6">
        <f>'RAW MONTHLY'!O414</f>
        <v>0</v>
      </c>
      <c r="F412" s="6" t="e">
        <f t="shared" si="19"/>
        <v>#REF!</v>
      </c>
      <c r="G412" s="7">
        <f>'RAW MONTHLY'!H414</f>
        <v>0.77013888888888893</v>
      </c>
      <c r="H412" s="8">
        <f>'RAW MONTHLY'!I414</f>
        <v>0.99930555555555556</v>
      </c>
      <c r="I412" s="16">
        <f t="shared" si="20"/>
        <v>5.5</v>
      </c>
      <c r="J412" s="20"/>
    </row>
    <row r="413" spans="1:64" ht="30" customHeight="1">
      <c r="A413" t="str">
        <f>'RAW MONTHLY'!C415</f>
        <v>SAMONDA33KV</v>
      </c>
      <c r="B413" s="5" t="str">
        <f>'RAW MONTHLY'!E415</f>
        <v>EDC F/O</v>
      </c>
      <c r="C413" s="5" t="str">
        <f t="shared" si="18"/>
        <v>EDC</v>
      </c>
      <c r="D413" s="6" t="e">
        <f>'[1]RAW 1'!F415</f>
        <v>#REF!</v>
      </c>
      <c r="E413" s="6">
        <f>'RAW MONTHLY'!O415</f>
        <v>0</v>
      </c>
      <c r="F413" s="6" t="e">
        <f t="shared" si="19"/>
        <v>#REF!</v>
      </c>
      <c r="G413" s="7">
        <f>'RAW MONTHLY'!H415</f>
        <v>0.86041666666666661</v>
      </c>
      <c r="H413" s="8">
        <f>'RAW MONTHLY'!I415</f>
        <v>0.89861111111111114</v>
      </c>
      <c r="I413" s="16">
        <f t="shared" si="20"/>
        <v>0.91666666666666663</v>
      </c>
      <c r="J413" s="6"/>
    </row>
    <row r="414" spans="1:64" ht="30" customHeight="1">
      <c r="A414" t="str">
        <f>'RAW MONTHLY'!C416</f>
        <v>ERUWA TOWN 33KV FDR</v>
      </c>
      <c r="B414" s="5" t="str">
        <f>'RAW MONTHLY'!E416</f>
        <v>TCN/L/S</v>
      </c>
      <c r="C414" s="5" t="str">
        <f t="shared" si="18"/>
        <v>L/S</v>
      </c>
      <c r="D414" s="6" t="e">
        <f>'[1]RAW 1'!F416</f>
        <v>#REF!</v>
      </c>
      <c r="E414" s="6" t="str">
        <f>'RAW MONTHLY'!O416</f>
        <v>TCN TRANSFOMER LIMITATION</v>
      </c>
      <c r="F414" s="6" t="e">
        <f t="shared" si="19"/>
        <v>#REF!</v>
      </c>
      <c r="G414" s="7">
        <f>'RAW MONTHLY'!H416</f>
        <v>0</v>
      </c>
      <c r="H414" s="8">
        <f>'RAW MONTHLY'!I416</f>
        <v>0.54861111111111105</v>
      </c>
      <c r="I414" s="16">
        <f t="shared" si="20"/>
        <v>13.166666666666666</v>
      </c>
      <c r="J414" s="6"/>
    </row>
    <row r="415" spans="1:64" ht="30" customHeight="1">
      <c r="A415" t="str">
        <f>'RAW MONTHLY'!C417</f>
        <v>OMI ADIO 33KV FDR</v>
      </c>
      <c r="B415" s="5" t="str">
        <f>'RAW MONTHLY'!E417</f>
        <v>TCN/L/S</v>
      </c>
      <c r="C415" s="5" t="str">
        <f t="shared" si="18"/>
        <v>L/S</v>
      </c>
      <c r="D415" s="6" t="e">
        <f>'[1]RAW 1'!F417</f>
        <v>#REF!</v>
      </c>
      <c r="E415" s="6" t="str">
        <f>'RAW MONTHLY'!O417</f>
        <v>TCN TRANSFOMER LIMITATION</v>
      </c>
      <c r="F415" s="6" t="e">
        <f t="shared" si="19"/>
        <v>#REF!</v>
      </c>
      <c r="G415" s="7">
        <f>'RAW MONTHLY'!H417</f>
        <v>0.22569444444444445</v>
      </c>
      <c r="H415" s="8">
        <f>'RAW MONTHLY'!I417</f>
        <v>0.68402777777777779</v>
      </c>
      <c r="I415" s="16">
        <f t="shared" si="20"/>
        <v>11</v>
      </c>
      <c r="J415" s="6"/>
    </row>
    <row r="416" spans="1:64" ht="30" customHeight="1">
      <c r="A416" t="str">
        <f>'RAW MONTHLY'!C418</f>
        <v>ERUWA TOWN 33KV FDR</v>
      </c>
      <c r="B416" s="5" t="str">
        <f>'RAW MONTHLY'!E418</f>
        <v>TCN/L/S</v>
      </c>
      <c r="C416" s="5" t="str">
        <f t="shared" si="18"/>
        <v>L/S</v>
      </c>
      <c r="D416" s="6" t="e">
        <f>'[1]RAW 1'!F418</f>
        <v>#REF!</v>
      </c>
      <c r="E416" s="6" t="str">
        <f>'RAW MONTHLY'!O418</f>
        <v>TCN TRANSFOMER LIMITATION</v>
      </c>
      <c r="F416" s="6" t="e">
        <f t="shared" si="19"/>
        <v>#REF!</v>
      </c>
      <c r="G416" s="7">
        <f>'RAW MONTHLY'!H418</f>
        <v>0.68055555555555547</v>
      </c>
      <c r="H416" s="8">
        <f>'RAW MONTHLY'!I418</f>
        <v>0.99930555555555556</v>
      </c>
      <c r="I416" s="16">
        <f t="shared" si="20"/>
        <v>7.65</v>
      </c>
      <c r="J416" s="6"/>
    </row>
    <row r="417" spans="1:10" ht="30" customHeight="1">
      <c r="A417" t="str">
        <f>'RAW MONTHLY'!C419</f>
        <v>ERUWA LANLATE 33KV FDR</v>
      </c>
      <c r="B417" s="5" t="str">
        <f>'RAW MONTHLY'!E419</f>
        <v>EDC/E/F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EDC FORCED OUTAGE</v>
      </c>
      <c r="F417" s="6" t="e">
        <f t="shared" si="19"/>
        <v>#REF!</v>
      </c>
      <c r="G417" s="7">
        <f>'RAW MONTHLY'!H419</f>
        <v>0.83333333333333337</v>
      </c>
      <c r="H417" s="8">
        <f>'RAW MONTHLY'!I419</f>
        <v>0.83819444444444446</v>
      </c>
      <c r="I417" s="16">
        <f t="shared" si="20"/>
        <v>0.11666666666666667</v>
      </c>
      <c r="J417" s="20"/>
    </row>
    <row r="418" spans="1:10" ht="30" customHeight="1">
      <c r="A418" t="str">
        <f>'RAW MONTHLY'!C420</f>
        <v>OMI ADIO 33KV FDR</v>
      </c>
      <c r="B418" s="5" t="str">
        <f>'RAW MONTHLY'!E420</f>
        <v>EDC/F/O</v>
      </c>
      <c r="C418" s="5" t="str">
        <f t="shared" si="18"/>
        <v>EDC</v>
      </c>
      <c r="D418" s="6" t="e">
        <f>'[1]RAW 1'!F420</f>
        <v>#REF!</v>
      </c>
      <c r="E418" s="6" t="str">
        <f>'RAW MONTHLY'!O420</f>
        <v>EDC FORCED OUTAGE</v>
      </c>
      <c r="F418" s="6" t="e">
        <f t="shared" si="19"/>
        <v>#REF!</v>
      </c>
      <c r="G418" s="7">
        <f>'RAW MONTHLY'!H420</f>
        <v>0.83333333333333337</v>
      </c>
      <c r="H418" s="8">
        <f>'RAW MONTHLY'!I420</f>
        <v>0.83819444444444446</v>
      </c>
      <c r="I418" s="16">
        <f t="shared" si="20"/>
        <v>0.11666666666666667</v>
      </c>
      <c r="J418" s="20"/>
    </row>
    <row r="419" spans="1:10" ht="30" customHeight="1">
      <c r="A419" t="str">
        <f>'RAW MONTHLY'!C421</f>
        <v>INTERCHANGE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 t="str">
        <f>'RAW MONTHLY'!O421</f>
        <v>TRIPPED TRIED AND STAYED</v>
      </c>
      <c r="F419" s="6" t="e">
        <f t="shared" si="19"/>
        <v>#REF!</v>
      </c>
      <c r="G419" s="7">
        <f>'RAW MONTHLY'!H421</f>
        <v>7.7777777777777779E-2</v>
      </c>
      <c r="H419" s="8">
        <f>'RAW MONTHLY'!I421</f>
        <v>9.0277777777777776E-2</v>
      </c>
      <c r="I419" s="16">
        <f t="shared" si="20"/>
        <v>0.3</v>
      </c>
      <c r="J419" s="20"/>
    </row>
    <row r="420" spans="1:10" ht="30" customHeight="1">
      <c r="A420" t="str">
        <f>'RAW MONTHLY'!C422</f>
        <v>INDUSTRIAL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 t="str">
        <f>'RAW MONTHLY'!O422</f>
        <v>TRIPPED TRIED AND STAYED</v>
      </c>
      <c r="F420" s="6" t="e">
        <f t="shared" si="19"/>
        <v>#REF!</v>
      </c>
      <c r="G420" s="7">
        <f>'RAW MONTHLY'!H422</f>
        <v>0.43055555555555558</v>
      </c>
      <c r="H420" s="8">
        <f>'RAW MONTHLY'!I422</f>
        <v>0.43958333333333338</v>
      </c>
      <c r="I420" s="16">
        <f t="shared" si="20"/>
        <v>0.21666666666666667</v>
      </c>
      <c r="J420" s="20"/>
    </row>
    <row r="421" spans="1:10" ht="30" customHeight="1">
      <c r="A421" t="str">
        <f>'RAW MONTHLY'!C423</f>
        <v>EXPRESS 33KV</v>
      </c>
      <c r="B421" s="5" t="str">
        <f>'RAW MONTHLY'!E423</f>
        <v>EDC F/O</v>
      </c>
      <c r="C421" s="5" t="str">
        <f t="shared" si="18"/>
        <v>EDC</v>
      </c>
      <c r="D421" s="6" t="e">
        <f>'[1]RAW 1'!F423</f>
        <v>#REF!</v>
      </c>
      <c r="E421" s="6" t="str">
        <f>'RAW MONTHLY'!O423</f>
        <v>TRIPPED TRIED AND STAYED</v>
      </c>
      <c r="F421" s="6" t="e">
        <f t="shared" si="19"/>
        <v>#REF!</v>
      </c>
      <c r="G421" s="7">
        <f>'RAW MONTHLY'!H423</f>
        <v>0.77916666666666667</v>
      </c>
      <c r="H421" s="8">
        <f>'RAW MONTHLY'!I423</f>
        <v>0.79583333333333339</v>
      </c>
      <c r="I421" s="16">
        <f t="shared" si="20"/>
        <v>0.4</v>
      </c>
      <c r="J421" s="30"/>
    </row>
    <row r="422" spans="1:10" ht="30" customHeight="1">
      <c r="A422" t="str">
        <f>'RAW MONTHLY'!C424</f>
        <v>ROM 33KV</v>
      </c>
      <c r="B422" s="5" t="str">
        <f>'RAW MONTHLY'!E424</f>
        <v>EDC F/O</v>
      </c>
      <c r="C422" s="5" t="str">
        <f t="shared" si="18"/>
        <v>EDC</v>
      </c>
      <c r="D422" s="6" t="e">
        <f>'[1]RAW 1'!F424</f>
        <v>#REF!</v>
      </c>
      <c r="E422" s="6">
        <f>'RAW MONTHLY'!O424</f>
        <v>0</v>
      </c>
      <c r="F422" s="6" t="e">
        <f t="shared" si="19"/>
        <v>#REF!</v>
      </c>
      <c r="G422" s="7">
        <f>'RAW MONTHLY'!H424</f>
        <v>7.7777777777777779E-2</v>
      </c>
      <c r="H422" s="8">
        <f>'RAW MONTHLY'!I424</f>
        <v>9.3055555555555558E-2</v>
      </c>
      <c r="I422" s="16">
        <f t="shared" si="20"/>
        <v>0.36666666666666664</v>
      </c>
      <c r="J422" s="30"/>
    </row>
    <row r="423" spans="1:10" ht="30" customHeight="1">
      <c r="A423" t="str">
        <f>'RAW MONTHLY'!C425</f>
        <v>AGODI 2 33KV</v>
      </c>
      <c r="B423" s="5" t="str">
        <f>'RAW MONTHLY'!E425</f>
        <v>EDC F/O</v>
      </c>
      <c r="C423" s="5" t="str">
        <f t="shared" si="18"/>
        <v>EDC</v>
      </c>
      <c r="D423" s="6" t="e">
        <f>'[1]RAW 1'!F425</f>
        <v>#REF!</v>
      </c>
      <c r="E423" s="6" t="str">
        <f>'RAW MONTHLY'!O425</f>
        <v>AGODI LINE 2 OUT ON CABLE FAULT</v>
      </c>
      <c r="F423" s="6" t="e">
        <f t="shared" si="19"/>
        <v>#REF!</v>
      </c>
      <c r="G423" s="7">
        <f>'RAW MONTHLY'!H425</f>
        <v>0</v>
      </c>
      <c r="H423" s="8">
        <f>'RAW MONTHLY'!I425</f>
        <v>0.65069444444444446</v>
      </c>
      <c r="I423" s="16">
        <f t="shared" si="20"/>
        <v>15.616666666666667</v>
      </c>
      <c r="J423" s="30"/>
    </row>
    <row r="424" spans="1:10" ht="30" customHeight="1">
      <c r="A424" t="str">
        <f>'RAW MONTHLY'!C426</f>
        <v>MINISTER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>
        <f>'RAW MONTHLY'!O426</f>
        <v>0</v>
      </c>
      <c r="F424" s="6" t="e">
        <f t="shared" si="19"/>
        <v>#REF!</v>
      </c>
      <c r="G424" s="7">
        <f>'RAW MONTHLY'!H426</f>
        <v>0</v>
      </c>
      <c r="H424" s="8">
        <f>'RAW MONTHLY'!I426</f>
        <v>0.65208333333333335</v>
      </c>
      <c r="I424" s="16">
        <f t="shared" si="20"/>
        <v>15.65</v>
      </c>
      <c r="J424" s="30"/>
    </row>
    <row r="425" spans="1:10" ht="30" customHeight="1">
      <c r="A425" t="str">
        <f>'RAW MONTHLY'!C427</f>
        <v>APETE 33KV</v>
      </c>
      <c r="B425" s="5" t="str">
        <f>'RAW MONTHLY'!E427</f>
        <v>EDC L/S</v>
      </c>
      <c r="C425" s="5" t="str">
        <f t="shared" si="18"/>
        <v>L/S</v>
      </c>
      <c r="D425" s="6" t="e">
        <f>'[1]RAW 1'!F427</f>
        <v>#REF!</v>
      </c>
      <c r="E425" s="6">
        <f>'RAW MONTHLY'!O427</f>
        <v>0</v>
      </c>
      <c r="F425" s="6" t="e">
        <f t="shared" si="19"/>
        <v>#REF!</v>
      </c>
      <c r="G425" s="7">
        <f>'RAW MONTHLY'!H427</f>
        <v>0</v>
      </c>
      <c r="H425" s="8">
        <f>'RAW MONTHLY'!I427</f>
        <v>0.37847222222222227</v>
      </c>
      <c r="I425" s="16">
        <f t="shared" si="20"/>
        <v>9.0833333333333339</v>
      </c>
      <c r="J425" s="37"/>
    </row>
    <row r="426" spans="1:10" ht="30" customHeight="1">
      <c r="A426" t="str">
        <f>'RAW MONTHLY'!C428</f>
        <v>FAN MILK 33KV</v>
      </c>
      <c r="B426" s="5" t="str">
        <f>'RAW MONTHLY'!E428</f>
        <v>EDC P/O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AS ADDITIONAL SAFE WORKING SPACE ON AGODI 2 FEEDER</v>
      </c>
      <c r="F426" s="6" t="e">
        <f t="shared" si="19"/>
        <v>#REF!</v>
      </c>
      <c r="G426" s="7">
        <f>'RAW MONTHLY'!H428</f>
        <v>0.49722222222222223</v>
      </c>
      <c r="H426" s="8">
        <f>'RAW MONTHLY'!I428</f>
        <v>0.65138888888888891</v>
      </c>
      <c r="I426" s="16">
        <f t="shared" si="20"/>
        <v>3.7</v>
      </c>
      <c r="J426" s="30"/>
    </row>
    <row r="427" spans="1:10" ht="30" customHeight="1">
      <c r="A427" t="str">
        <f>'RAW MONTHLY'!C429</f>
        <v>SAMONDA 33KV</v>
      </c>
      <c r="B427" s="5" t="str">
        <f>'RAW MONTHLY'!E429</f>
        <v>EDC F/O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FORCED OUTAGE DUE TO SPARKING ON RICHBAM 1MVA</v>
      </c>
      <c r="F427" s="6" t="e">
        <f t="shared" si="19"/>
        <v>#REF!</v>
      </c>
      <c r="G427" s="7">
        <f>'RAW MONTHLY'!H429</f>
        <v>0.59027777777777779</v>
      </c>
      <c r="H427" s="8">
        <f>'RAW MONTHLY'!I429</f>
        <v>0.7055555555555556</v>
      </c>
      <c r="I427" s="16">
        <f t="shared" si="20"/>
        <v>2.7666666666666666</v>
      </c>
      <c r="J427" s="30"/>
    </row>
    <row r="428" spans="1:10" ht="30" customHeight="1">
      <c r="A428" t="str">
        <f>'RAW MONTHLY'!C430</f>
        <v>T-2A 15MVA @ JERICHO</v>
      </c>
      <c r="B428" s="5" t="str">
        <f>'RAW MONTHLY'!E430</f>
        <v>TCN F/O</v>
      </c>
      <c r="C428" s="5" t="str">
        <f t="shared" si="18"/>
        <v>F/O</v>
      </c>
      <c r="D428" s="6" t="e">
        <f>'[1]RAW 1'!F430</f>
        <v>#REF!</v>
      </c>
      <c r="E428" s="6" t="str">
        <f>'RAW MONTHLY'!O430</f>
        <v>TRIPPING ON DIFFERENTIAL RELAY</v>
      </c>
      <c r="F428" s="6" t="e">
        <f t="shared" si="19"/>
        <v>#REF!</v>
      </c>
      <c r="G428" s="7">
        <f>'RAW MONTHLY'!H430</f>
        <v>0.57291666666666663</v>
      </c>
      <c r="H428" s="8">
        <f>'RAW MONTHLY'!I430</f>
        <v>0.99930555555555556</v>
      </c>
      <c r="I428" s="16">
        <f t="shared" si="20"/>
        <v>10.233333333333333</v>
      </c>
      <c r="J428" s="30"/>
    </row>
    <row r="429" spans="1:10" ht="30" customHeight="1">
      <c r="A429" t="str">
        <f>'RAW MONTHLY'!C431</f>
        <v>APETE 33KV</v>
      </c>
      <c r="B429" s="5" t="str">
        <f>'RAW MONTHLY'!E431</f>
        <v>EDC L/S</v>
      </c>
      <c r="C429" s="5" t="str">
        <f t="shared" si="18"/>
        <v>L/S</v>
      </c>
      <c r="D429" s="6" t="e">
        <f>'[1]RAW 1'!F431</f>
        <v>#REF!</v>
      </c>
      <c r="E429" s="6">
        <f>'RAW MONTHLY'!O431</f>
        <v>0</v>
      </c>
      <c r="F429" s="6" t="e">
        <f t="shared" si="19"/>
        <v>#REF!</v>
      </c>
      <c r="G429" s="7">
        <f>'RAW MONTHLY'!H431</f>
        <v>0.62638888888888888</v>
      </c>
      <c r="H429" s="8">
        <f>'RAW MONTHLY'!I431</f>
        <v>0.99930555555555556</v>
      </c>
      <c r="I429" s="16">
        <f t="shared" si="20"/>
        <v>8.9499999999999993</v>
      </c>
      <c r="J429" s="30"/>
    </row>
    <row r="430" spans="1:10" ht="30" customHeight="1">
      <c r="A430" t="str">
        <f>'RAW MONTHLY'!C432</f>
        <v>ERUWA TOWN 33KV FDR</v>
      </c>
      <c r="B430" s="5" t="str">
        <f>'RAW MONTHLY'!E432</f>
        <v>TCN/L/S</v>
      </c>
      <c r="C430" s="5" t="str">
        <f t="shared" si="18"/>
        <v>L/S</v>
      </c>
      <c r="D430" s="6" t="e">
        <f>'[1]RAW 1'!F432</f>
        <v>#REF!</v>
      </c>
      <c r="E430" s="6" t="str">
        <f>'RAW MONTHLY'!O432</f>
        <v>TCN TRANSFOMER LIMITATION</v>
      </c>
      <c r="F430" s="6" t="e">
        <f t="shared" si="19"/>
        <v>#REF!</v>
      </c>
      <c r="G430" s="7">
        <f>'RAW MONTHLY'!H432</f>
        <v>0</v>
      </c>
      <c r="H430" s="8">
        <f>'RAW MONTHLY'!I432</f>
        <v>0.50138888888888888</v>
      </c>
      <c r="I430" s="16">
        <f t="shared" si="20"/>
        <v>12.033333333333333</v>
      </c>
      <c r="J430" s="37"/>
    </row>
    <row r="431" spans="1:10" ht="30" customHeight="1">
      <c r="A431" t="str">
        <f>'RAW MONTHLY'!C433</f>
        <v>OMI ADIO 33KV FDR</v>
      </c>
      <c r="B431" s="5" t="str">
        <f>'RAW MONTHLY'!E433</f>
        <v>TCN/L/S</v>
      </c>
      <c r="C431" s="5" t="str">
        <f t="shared" si="18"/>
        <v>L/S</v>
      </c>
      <c r="D431" s="6" t="e">
        <f>'[1]RAW 1'!F433</f>
        <v>#REF!</v>
      </c>
      <c r="E431" s="6" t="str">
        <f>'RAW MONTHLY'!O433</f>
        <v>TCN TRANSFOMER LIMITATION</v>
      </c>
      <c r="F431" s="6" t="e">
        <f t="shared" si="19"/>
        <v>#REF!</v>
      </c>
      <c r="G431" s="7">
        <f>'RAW MONTHLY'!H433</f>
        <v>0</v>
      </c>
      <c r="H431" s="8">
        <f>'RAW MONTHLY'!I433</f>
        <v>0.18055555555555555</v>
      </c>
      <c r="I431" s="16">
        <f t="shared" si="20"/>
        <v>4.333333333333333</v>
      </c>
      <c r="J431" s="37"/>
    </row>
    <row r="432" spans="1:10" ht="30" customHeight="1">
      <c r="A432" t="str">
        <f>'RAW MONTHLY'!C434</f>
        <v>ERUWA/LANLATE 33KV FDR</v>
      </c>
      <c r="B432" s="5" t="str">
        <f>'RAW MONTHLY'!E434</f>
        <v>EDC/E/F</v>
      </c>
      <c r="C432" s="5" t="str">
        <f t="shared" si="18"/>
        <v>EDC</v>
      </c>
      <c r="D432" s="6" t="e">
        <f>'[1]RAW 1'!F434</f>
        <v>#REF!</v>
      </c>
      <c r="E432" s="6" t="str">
        <f>'RAW MONTHLY'!O434</f>
        <v>EDC TRANSCIENT FAULT</v>
      </c>
      <c r="F432" s="6" t="e">
        <f t="shared" si="19"/>
        <v>#REF!</v>
      </c>
      <c r="G432" s="7">
        <f>'RAW MONTHLY'!H434</f>
        <v>0.41388888888888892</v>
      </c>
      <c r="H432" s="8">
        <f>'RAW MONTHLY'!I434</f>
        <v>0.42499999999999999</v>
      </c>
      <c r="I432" s="16">
        <f t="shared" si="20"/>
        <v>0.26666666666666666</v>
      </c>
      <c r="J432" s="30"/>
    </row>
    <row r="433" spans="1:10" ht="30" customHeight="1">
      <c r="A433" t="str">
        <f>'RAW MONTHLY'!C435</f>
        <v>OMI ADIO 33KV FDR</v>
      </c>
      <c r="B433" s="5" t="str">
        <f>'RAW MONTHLY'!E435</f>
        <v>EDC/F/O</v>
      </c>
      <c r="C433" s="5" t="str">
        <f t="shared" si="18"/>
        <v>EDC</v>
      </c>
      <c r="D433" s="6" t="e">
        <f>'[1]RAW 1'!F435</f>
        <v>#REF!</v>
      </c>
      <c r="E433" s="6" t="str">
        <f>'RAW MONTHLY'!O435</f>
        <v>EDC FORCED OUTAGE</v>
      </c>
      <c r="F433" s="6" t="e">
        <f t="shared" si="19"/>
        <v>#REF!</v>
      </c>
      <c r="G433" s="7">
        <f>'RAW MONTHLY'!H435</f>
        <v>0.41388888888888892</v>
      </c>
      <c r="H433" s="8">
        <f>'RAW MONTHLY'!I435</f>
        <v>0.42499999999999999</v>
      </c>
      <c r="I433" s="16">
        <f t="shared" si="20"/>
        <v>0.26666666666666666</v>
      </c>
      <c r="J433" s="30"/>
    </row>
    <row r="434" spans="1:10" ht="30" customHeight="1">
      <c r="A434" t="str">
        <f>'RAW MONTHLY'!C436</f>
        <v>OMI ADIO 33KV FDR</v>
      </c>
      <c r="B434" s="5" t="str">
        <f>'RAW MONTHLY'!E436</f>
        <v>TCN/L/S</v>
      </c>
      <c r="C434" s="5" t="str">
        <f t="shared" si="18"/>
        <v>L/S</v>
      </c>
      <c r="D434" s="6" t="e">
        <f>'[1]RAW 1'!F436</f>
        <v>#REF!</v>
      </c>
      <c r="E434" s="6" t="str">
        <f>'RAW MONTHLY'!O436</f>
        <v>TCN TRANSFOMER LIMITATION</v>
      </c>
      <c r="F434" s="6" t="e">
        <f t="shared" si="19"/>
        <v>#REF!</v>
      </c>
      <c r="G434" s="7">
        <f>'RAW MONTHLY'!H436</f>
        <v>0.42499999999999999</v>
      </c>
      <c r="H434" s="8">
        <f>'RAW MONTHLY'!I436</f>
        <v>0.69444444444444453</v>
      </c>
      <c r="I434" s="16">
        <f t="shared" si="20"/>
        <v>6.4666666666666668</v>
      </c>
      <c r="J434" s="6"/>
    </row>
    <row r="435" spans="1:10" ht="30" customHeight="1">
      <c r="A435" t="str">
        <f>'RAW MONTHLY'!C437</f>
        <v>ERUWA TOWN 33KV FDR</v>
      </c>
      <c r="B435" s="5" t="str">
        <f>'RAW MONTHLY'!E437</f>
        <v>TCN/L/S</v>
      </c>
      <c r="C435" s="5" t="str">
        <f t="shared" si="18"/>
        <v>L/S</v>
      </c>
      <c r="D435" s="6" t="e">
        <f>'[1]RAW 1'!F437</f>
        <v>#REF!</v>
      </c>
      <c r="E435" s="6" t="str">
        <f>'RAW MONTHLY'!O437</f>
        <v>TCN TRANSFOMER LIMITATION</v>
      </c>
      <c r="F435" s="6" t="e">
        <f t="shared" si="19"/>
        <v>#REF!</v>
      </c>
      <c r="G435" s="7">
        <f>'RAW MONTHLY'!H437</f>
        <v>0.6791666666666667</v>
      </c>
      <c r="H435" s="8">
        <f>'RAW MONTHLY'!I437</f>
        <v>0.99930555555555556</v>
      </c>
      <c r="I435" s="16">
        <f t="shared" si="20"/>
        <v>7.6833333333333336</v>
      </c>
      <c r="J435" s="6"/>
    </row>
    <row r="436" spans="1:10" ht="30" customHeight="1">
      <c r="A436" t="str">
        <f>'RAW MONTHLY'!C438</f>
        <v>OMI ADIO 33KV FDR</v>
      </c>
      <c r="B436" s="5" t="str">
        <f>'RAW MONTHLY'!E438</f>
        <v>TCN/L/S</v>
      </c>
      <c r="C436" s="5" t="str">
        <f t="shared" si="18"/>
        <v>L/S</v>
      </c>
      <c r="D436" s="6" t="e">
        <f>'[1]RAW 1'!F438</f>
        <v>#REF!</v>
      </c>
      <c r="E436" s="6" t="str">
        <f>'RAW MONTHLY'!O438</f>
        <v>TCN TRANSFOMER LIMITATION</v>
      </c>
      <c r="F436" s="6" t="e">
        <f t="shared" si="19"/>
        <v>#REF!</v>
      </c>
      <c r="G436" s="7">
        <f>'RAW MONTHLY'!H438</f>
        <v>0.78819444444444453</v>
      </c>
      <c r="H436" s="8">
        <f>'RAW MONTHLY'!I438</f>
        <v>0.99930555555555556</v>
      </c>
      <c r="I436" s="16">
        <f t="shared" si="20"/>
        <v>5.0666666666666664</v>
      </c>
      <c r="J436" s="6"/>
    </row>
    <row r="437" spans="1:10" ht="30" customHeight="1">
      <c r="A437" t="str">
        <f>'RAW MONTHLY'!C439</f>
        <v>INTERCHANGE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2.4999999999999998E-2</v>
      </c>
      <c r="H437" s="8">
        <f>'RAW MONTHLY'!I439</f>
        <v>3.3333333333333333E-2</v>
      </c>
      <c r="I437" s="16">
        <f t="shared" si="20"/>
        <v>0.2</v>
      </c>
      <c r="J437" s="6"/>
    </row>
    <row r="438" spans="1:10" ht="30" customHeight="1">
      <c r="A438" t="str">
        <f>'RAW MONTHLY'!C440</f>
        <v>OLUYOLE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 t="str">
        <f>'RAW MONTHLY'!O440</f>
        <v>YELLOW PHASE MISSING</v>
      </c>
      <c r="F438" s="6" t="e">
        <f t="shared" si="19"/>
        <v>#REF!</v>
      </c>
      <c r="G438" s="7">
        <f>'RAW MONTHLY'!H440</f>
        <v>0.24652777777777779</v>
      </c>
      <c r="H438" s="8">
        <f>'RAW MONTHLY'!I440</f>
        <v>0.4375</v>
      </c>
      <c r="I438" s="16">
        <f t="shared" si="20"/>
        <v>4.583333333333333</v>
      </c>
      <c r="J438" s="20"/>
    </row>
    <row r="439" spans="1:10" ht="30" customHeight="1">
      <c r="A439" t="str">
        <f>'RAW MONTHLY'!C441</f>
        <v>LIBERTY 33KV</v>
      </c>
      <c r="B439" s="5" t="str">
        <f>'RAW MONTHLY'!E441</f>
        <v>EDC F/O</v>
      </c>
      <c r="C439" s="5" t="str">
        <f t="shared" si="18"/>
        <v>EDC</v>
      </c>
      <c r="D439" s="6" t="e">
        <f>'[1]RAW 1'!F441</f>
        <v>#REF!</v>
      </c>
      <c r="E439" s="6">
        <f>'RAW MONTHLY'!O441</f>
        <v>0</v>
      </c>
      <c r="F439" s="6" t="e">
        <f t="shared" si="19"/>
        <v>#REF!</v>
      </c>
      <c r="G439" s="7">
        <f>'RAW MONTHLY'!H441</f>
        <v>0.62777777777777777</v>
      </c>
      <c r="H439" s="8">
        <f>'RAW MONTHLY'!I441</f>
        <v>0.63541666666666663</v>
      </c>
      <c r="I439" s="16">
        <f t="shared" si="20"/>
        <v>0.18333333333333332</v>
      </c>
      <c r="J439" s="30"/>
    </row>
    <row r="440" spans="1:10" ht="30" customHeight="1">
      <c r="A440" t="str">
        <f>'RAW MONTHLY'!C442</f>
        <v>INDUSTRIAL 33KV</v>
      </c>
      <c r="B440" s="5" t="str">
        <f>'RAW MONTHLY'!E442</f>
        <v>EDC F/O</v>
      </c>
      <c r="C440" s="5" t="str">
        <f t="shared" si="18"/>
        <v>EDC</v>
      </c>
      <c r="D440" s="6" t="e">
        <f>'[1]RAW 1'!F442</f>
        <v>#REF!</v>
      </c>
      <c r="E440" s="6">
        <f>'RAW MONTHLY'!O442</f>
        <v>0</v>
      </c>
      <c r="F440" s="6" t="e">
        <f t="shared" si="19"/>
        <v>#REF!</v>
      </c>
      <c r="G440" s="7">
        <f>'RAW MONTHLY'!H442</f>
        <v>0.84930555555555554</v>
      </c>
      <c r="H440" s="8">
        <f>'RAW MONTHLY'!I442</f>
        <v>0.99930555555555556</v>
      </c>
      <c r="I440" s="16">
        <f t="shared" si="20"/>
        <v>3.6</v>
      </c>
      <c r="J440" s="30"/>
    </row>
    <row r="441" spans="1:10" ht="30" customHeight="1">
      <c r="A441" t="str">
        <f>'RAW MONTHLY'!C443</f>
        <v>ROM 33KV</v>
      </c>
      <c r="B441" s="5" t="str">
        <f>'RAW MONTHLY'!E443</f>
        <v>EDC F/O</v>
      </c>
      <c r="C441" s="5" t="str">
        <f t="shared" si="18"/>
        <v>EDC</v>
      </c>
      <c r="D441" s="6" t="e">
        <f>'[1]RAW 1'!F443</f>
        <v>#REF!</v>
      </c>
      <c r="E441" s="6">
        <f>'RAW MONTHLY'!O443</f>
        <v>0</v>
      </c>
      <c r="F441" s="6" t="e">
        <f t="shared" si="19"/>
        <v>#REF!</v>
      </c>
      <c r="G441" s="7">
        <f>'RAW MONTHLY'!H443</f>
        <v>2.4999999999999998E-2</v>
      </c>
      <c r="H441" s="8">
        <f>'RAW MONTHLY'!I443</f>
        <v>3.8194444444444441E-2</v>
      </c>
      <c r="I441" s="16">
        <f t="shared" si="20"/>
        <v>0.31666666666666665</v>
      </c>
      <c r="J441" s="30"/>
    </row>
    <row r="442" spans="1:10" ht="30" customHeight="1">
      <c r="A442" t="str">
        <f>'RAW MONTHLY'!C444</f>
        <v>T-2A 15MVA @ JERICHO</v>
      </c>
      <c r="B442" s="5" t="str">
        <f>'RAW MONTHLY'!E444</f>
        <v>EDC F/O</v>
      </c>
      <c r="C442" s="5" t="str">
        <f t="shared" si="18"/>
        <v>EDC</v>
      </c>
      <c r="D442" s="6" t="e">
        <f>'[1]RAW 1'!F444</f>
        <v>#REF!</v>
      </c>
      <c r="E442" s="6" t="str">
        <f>'RAW MONTHLY'!O444</f>
        <v>TRIPPING ON DIFFERENTIAL RELAY</v>
      </c>
      <c r="F442" s="6" t="e">
        <f t="shared" si="19"/>
        <v>#REF!</v>
      </c>
      <c r="G442" s="7">
        <f>'RAW MONTHLY'!H444</f>
        <v>0</v>
      </c>
      <c r="H442" s="8">
        <f>'RAW MONTHLY'!I444</f>
        <v>0.99930555555555556</v>
      </c>
      <c r="I442" s="16">
        <f t="shared" si="20"/>
        <v>23.983333333333334</v>
      </c>
      <c r="J442" s="30"/>
    </row>
    <row r="443" spans="1:10" ht="30" customHeight="1">
      <c r="A443" t="str">
        <f>'RAW MONTHLY'!C445</f>
        <v>APETE 33KV</v>
      </c>
      <c r="B443" s="5" t="str">
        <f>'RAW MONTHLY'!E445</f>
        <v>EDC L/S</v>
      </c>
      <c r="C443" s="5" t="str">
        <f t="shared" si="18"/>
        <v>L/S</v>
      </c>
      <c r="D443" s="6" t="e">
        <f>'[1]RAW 1'!F445</f>
        <v>#REF!</v>
      </c>
      <c r="E443" s="6">
        <f>'RAW MONTHLY'!O445</f>
        <v>0</v>
      </c>
      <c r="F443" s="6" t="e">
        <f t="shared" si="19"/>
        <v>#REF!</v>
      </c>
      <c r="G443" s="7">
        <f>'RAW MONTHLY'!H445</f>
        <v>0</v>
      </c>
      <c r="H443" s="8">
        <f>'RAW MONTHLY'!I445</f>
        <v>0.4236111111111111</v>
      </c>
      <c r="I443" s="16">
        <f t="shared" si="20"/>
        <v>10.166666666666666</v>
      </c>
      <c r="J443" s="37"/>
    </row>
    <row r="444" spans="1:10" ht="30" customHeight="1">
      <c r="A444" t="str">
        <f>'RAW MONTHLY'!C446</f>
        <v>APETE 33KV</v>
      </c>
      <c r="B444" s="5" t="str">
        <f>'RAW MONTHLY'!E446</f>
        <v>EDC L/S</v>
      </c>
      <c r="C444" s="5" t="str">
        <f t="shared" si="18"/>
        <v>L/S</v>
      </c>
      <c r="D444" s="6" t="e">
        <f>'[1]RAW 1'!F446</f>
        <v>#REF!</v>
      </c>
      <c r="E444" s="6">
        <f>'RAW MONTHLY'!O446</f>
        <v>0</v>
      </c>
      <c r="F444" s="6" t="e">
        <f t="shared" si="19"/>
        <v>#REF!</v>
      </c>
      <c r="G444" s="7">
        <f>'RAW MONTHLY'!H446</f>
        <v>0.62986111111111109</v>
      </c>
      <c r="H444" s="8">
        <f>'RAW MONTHLY'!I446</f>
        <v>0.92361111111111116</v>
      </c>
      <c r="I444" s="16">
        <f t="shared" si="20"/>
        <v>7.05</v>
      </c>
      <c r="J444" s="30"/>
    </row>
    <row r="445" spans="1:10" ht="30" customHeight="1">
      <c r="A445" t="str">
        <f>'RAW MONTHLY'!C447</f>
        <v>MINISTER 33KV</v>
      </c>
      <c r="B445" s="5" t="str">
        <f>'RAW MONTHLY'!E447</f>
        <v>EDC L/S</v>
      </c>
      <c r="C445" s="5" t="str">
        <f t="shared" si="18"/>
        <v>L/S</v>
      </c>
      <c r="D445" s="6" t="e">
        <f>'[1]RAW 1'!F447</f>
        <v>#REF!</v>
      </c>
      <c r="E445" s="6">
        <f>'RAW MONTHLY'!O447</f>
        <v>0</v>
      </c>
      <c r="F445" s="6" t="e">
        <f t="shared" si="19"/>
        <v>#REF!</v>
      </c>
      <c r="G445" s="7">
        <f>'RAW MONTHLY'!H447</f>
        <v>0.63472222222222219</v>
      </c>
      <c r="H445" s="8">
        <f>'RAW MONTHLY'!I447</f>
        <v>0.7993055555555556</v>
      </c>
      <c r="I445" s="16">
        <f t="shared" si="20"/>
        <v>3.95</v>
      </c>
      <c r="J445" s="27"/>
    </row>
    <row r="446" spans="1:10" ht="30" customHeight="1">
      <c r="A446" t="str">
        <f>'RAW MONTHLY'!C448</f>
        <v>OMI ADIO 33KV FDR</v>
      </c>
      <c r="B446" s="5" t="str">
        <f>'RAW MONTHLY'!E448</f>
        <v>TCN/L/S</v>
      </c>
      <c r="C446" s="5" t="str">
        <f t="shared" si="18"/>
        <v>L/S</v>
      </c>
      <c r="D446" s="6" t="e">
        <f>'[1]RAW 1'!F448</f>
        <v>#REF!</v>
      </c>
      <c r="E446" s="6" t="str">
        <f>'RAW MONTHLY'!O448</f>
        <v>TCN TRANSFORMER LIMITATION</v>
      </c>
      <c r="F446" s="6" t="e">
        <f t="shared" si="19"/>
        <v>#REF!</v>
      </c>
      <c r="G446" s="7">
        <f>'RAW MONTHLY'!H448</f>
        <v>0</v>
      </c>
      <c r="H446" s="8">
        <f>'RAW MONTHLY'!I448</f>
        <v>3.472222222222222E-3</v>
      </c>
      <c r="I446" s="16">
        <f t="shared" si="20"/>
        <v>8.3333333333333329E-2</v>
      </c>
      <c r="J446" s="27"/>
    </row>
    <row r="447" spans="1:10" ht="30" customHeight="1">
      <c r="A447" t="str">
        <f>'RAW MONTHLY'!C449</f>
        <v>ERUWA TOWN 33KV FDR</v>
      </c>
      <c r="B447" s="5" t="str">
        <f>'RAW MONTHLY'!E449</f>
        <v>TCN/L/S</v>
      </c>
      <c r="C447" s="5" t="str">
        <f t="shared" si="18"/>
        <v>L/S</v>
      </c>
      <c r="D447" s="6" t="e">
        <f>'[1]RAW 1'!F449</f>
        <v>#REF!</v>
      </c>
      <c r="E447" s="6" t="str">
        <f>'RAW MONTHLY'!O449</f>
        <v>TCN TRANSFORMER LIMITATION</v>
      </c>
      <c r="F447" s="6" t="e">
        <f t="shared" si="19"/>
        <v>#REF!</v>
      </c>
      <c r="G447" s="7">
        <f>'RAW MONTHLY'!H449</f>
        <v>0</v>
      </c>
      <c r="H447" s="8">
        <f>'RAW MONTHLY'!I449</f>
        <v>0.42222222222222222</v>
      </c>
      <c r="I447" s="16">
        <f t="shared" si="20"/>
        <v>10.133333333333333</v>
      </c>
      <c r="J447" s="29"/>
    </row>
    <row r="448" spans="1:10" ht="30" customHeight="1">
      <c r="A448" t="str">
        <f>'RAW MONTHLY'!C450</f>
        <v>OMI ADIO 33KV FDR</v>
      </c>
      <c r="B448" s="5" t="str">
        <f>'RAW MONTHLY'!E450</f>
        <v>TCN/L/S</v>
      </c>
      <c r="C448" s="5" t="str">
        <f t="shared" si="18"/>
        <v>L/S</v>
      </c>
      <c r="D448" s="6" t="e">
        <f>'[1]RAW 1'!F450</f>
        <v>#REF!</v>
      </c>
      <c r="E448" s="6" t="str">
        <f>'RAW MONTHLY'!O450</f>
        <v>TCN TRANSFORMER LIMITATION</v>
      </c>
      <c r="F448" s="6" t="e">
        <f t="shared" si="19"/>
        <v>#REF!</v>
      </c>
      <c r="G448" s="7">
        <f>'RAW MONTHLY'!H450</f>
        <v>0.3125</v>
      </c>
      <c r="H448" s="8">
        <f>'RAW MONTHLY'!I450</f>
        <v>0.75347222222222221</v>
      </c>
      <c r="I448" s="16">
        <f t="shared" si="20"/>
        <v>10.583333333333334</v>
      </c>
      <c r="J448" s="42"/>
    </row>
    <row r="449" spans="1:10" ht="30" customHeight="1">
      <c r="A449" t="str">
        <f>'RAW MONTHLY'!C451</f>
        <v>ERUWA TOWN 33KV FDR</v>
      </c>
      <c r="B449" s="5" t="str">
        <f>'RAW MONTHLY'!E451</f>
        <v>EDC/E/F</v>
      </c>
      <c r="C449" s="5" t="str">
        <f t="shared" si="18"/>
        <v>EDC</v>
      </c>
      <c r="D449" s="6" t="e">
        <f>'[1]RAW 1'!F451</f>
        <v>#REF!</v>
      </c>
      <c r="E449" s="6" t="str">
        <f>'RAW MONTHLY'!O451</f>
        <v>EDC TRANSIENT FAULT</v>
      </c>
      <c r="F449" s="6" t="e">
        <f t="shared" si="19"/>
        <v>#REF!</v>
      </c>
      <c r="G449" s="7">
        <f>'RAW MONTHLY'!H451</f>
        <v>0.42777777777777781</v>
      </c>
      <c r="H449" s="8">
        <f>'RAW MONTHLY'!I451</f>
        <v>0.54513888888888895</v>
      </c>
      <c r="I449" s="16">
        <f t="shared" si="20"/>
        <v>2.8166666666666664</v>
      </c>
      <c r="J449" s="42"/>
    </row>
    <row r="450" spans="1:10" ht="30" customHeight="1">
      <c r="A450" t="str">
        <f>'RAW MONTHLY'!C452</f>
        <v>ERUWA LANLATE 33KV FDR</v>
      </c>
      <c r="B450" s="5" t="str">
        <f>'RAW MONTHLY'!E452</f>
        <v>EDC/E/F</v>
      </c>
      <c r="C450" s="5" t="str">
        <f t="shared" si="18"/>
        <v>EDC</v>
      </c>
      <c r="D450" s="6" t="e">
        <f>'[1]RAW 1'!F452</f>
        <v>#REF!</v>
      </c>
      <c r="E450" s="6" t="str">
        <f>'RAW MONTHLY'!O452</f>
        <v>EDC TRANSIENT FAULT</v>
      </c>
      <c r="F450" s="6" t="e">
        <f t="shared" si="19"/>
        <v>#REF!</v>
      </c>
      <c r="G450" s="7">
        <f>'RAW MONTHLY'!H452</f>
        <v>0.42777777777777781</v>
      </c>
      <c r="H450" s="8">
        <f>'RAW MONTHLY'!I452</f>
        <v>0.43472222222222223</v>
      </c>
      <c r="I450" s="16">
        <f t="shared" si="20"/>
        <v>0.16666666666666666</v>
      </c>
      <c r="J450" s="20"/>
    </row>
    <row r="451" spans="1:10" ht="30" customHeight="1">
      <c r="A451" t="str">
        <f>'RAW MONTHLY'!C453</f>
        <v>ERUWA TOWN 33KV FDR</v>
      </c>
      <c r="B451" s="5" t="str">
        <f>'RAW MONTHLY'!E453</f>
        <v>TCN/L/S</v>
      </c>
      <c r="C451" s="5" t="str">
        <f t="shared" si="18"/>
        <v>L/S</v>
      </c>
      <c r="D451" s="6" t="e">
        <f>'[1]RAW 1'!F453</f>
        <v>#REF!</v>
      </c>
      <c r="E451" s="6" t="str">
        <f>'RAW MONTHLY'!O453</f>
        <v>TCN TRANSFORMER LIMITATION</v>
      </c>
      <c r="F451" s="6" t="e">
        <f t="shared" si="19"/>
        <v>#REF!</v>
      </c>
      <c r="G451" s="7">
        <f>'RAW MONTHLY'!H453</f>
        <v>0.74652777777777779</v>
      </c>
      <c r="H451" s="8">
        <f>'RAW MONTHLY'!I453</f>
        <v>0.99930555555555556</v>
      </c>
      <c r="I451" s="16">
        <f t="shared" si="20"/>
        <v>6.0666666666666664</v>
      </c>
      <c r="J451" s="20"/>
    </row>
    <row r="452" spans="1:10" ht="30" customHeight="1">
      <c r="A452" t="str">
        <f>'RAW MONTHLY'!C454</f>
        <v>OMI ADIO 33KV FDR</v>
      </c>
      <c r="B452" s="5" t="str">
        <f>'RAW MONTHLY'!E454</f>
        <v>TCN/L/S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L/S</v>
      </c>
      <c r="D452" s="6" t="e">
        <f>'[1]RAW 1'!F454</f>
        <v>#REF!</v>
      </c>
      <c r="E452" s="6" t="str">
        <f>'RAW MONTHLY'!O454</f>
        <v>TCN TRANSFORMER LIMITATION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0.87152777777777779</v>
      </c>
      <c r="H452" s="8">
        <f>'RAW MONTHLY'!I454</f>
        <v>0.99930555555555556</v>
      </c>
      <c r="I452" s="16">
        <f t="shared" ref="I452:I515" si="23">HOUR(H452-G452)+MINUTE(H452-G452)/60</f>
        <v>3.0666666666666669</v>
      </c>
      <c r="J452" s="6"/>
    </row>
    <row r="453" spans="1:10" ht="30" customHeight="1">
      <c r="A453" t="str">
        <f>'RAW MONTHLY'!C455</f>
        <v>EXPRESS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 t="str">
        <f>'RAW MONTHLY'!O455</f>
        <v>TRACED WITH NOTHING FOUND</v>
      </c>
      <c r="F453" s="6" t="e">
        <f t="shared" si="22"/>
        <v>#REF!</v>
      </c>
      <c r="G453" s="7">
        <f>'RAW MONTHLY'!H455</f>
        <v>0</v>
      </c>
      <c r="H453" s="8">
        <f>'RAW MONTHLY'!I455</f>
        <v>0.48958333333333331</v>
      </c>
      <c r="I453" s="16">
        <f t="shared" si="23"/>
        <v>11.75</v>
      </c>
      <c r="J453" s="6"/>
    </row>
    <row r="454" spans="1:10" ht="30" customHeight="1">
      <c r="A454" t="str">
        <f>'RAW MONTHLY'!C456</f>
        <v>INTERCHANGE 33KV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5.486111111111111E-2</v>
      </c>
      <c r="H454" s="8">
        <f>'RAW MONTHLY'!I456</f>
        <v>0.21180555555555555</v>
      </c>
      <c r="I454" s="16">
        <f t="shared" si="23"/>
        <v>3.7666666666666666</v>
      </c>
      <c r="J454" s="6"/>
    </row>
    <row r="455" spans="1:10" ht="30" customHeight="1">
      <c r="A455" t="str">
        <f>'RAW MONTHLY'!C457</f>
        <v>INDUSTRIAL 33KV</v>
      </c>
      <c r="B455" s="5" t="str">
        <f>'RAW MONTHLY'!E457</f>
        <v>EDC F/O</v>
      </c>
      <c r="C455" s="5" t="str">
        <f t="shared" si="21"/>
        <v>EDC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0.44236111111111115</v>
      </c>
      <c r="H455" s="8">
        <f>'RAW MONTHLY'!I457</f>
        <v>0.44722222222222219</v>
      </c>
      <c r="I455" s="16">
        <f t="shared" si="23"/>
        <v>0.11666666666666667</v>
      </c>
      <c r="J455" s="6"/>
    </row>
    <row r="456" spans="1:10" ht="30" customHeight="1">
      <c r="A456" t="str">
        <f>'RAW MONTHLY'!C458</f>
        <v>INTERCHANGE 33KV</v>
      </c>
      <c r="B456" s="5" t="str">
        <f>'RAW MONTHLY'!E458</f>
        <v>EDC F/O</v>
      </c>
      <c r="C456" s="5" t="str">
        <f t="shared" si="21"/>
        <v>EDC</v>
      </c>
      <c r="D456" s="6" t="e">
        <f>'[1]RAW 1'!F458</f>
        <v>#REF!</v>
      </c>
      <c r="E456" s="6">
        <f>'RAW MONTHLY'!O458</f>
        <v>0</v>
      </c>
      <c r="F456" s="6" t="e">
        <f t="shared" si="22"/>
        <v>#REF!</v>
      </c>
      <c r="G456" s="7">
        <f>'RAW MONTHLY'!H458</f>
        <v>0.60625000000000007</v>
      </c>
      <c r="H456" s="8">
        <f>'RAW MONTHLY'!I458</f>
        <v>0.62847222222222221</v>
      </c>
      <c r="I456" s="16">
        <f t="shared" si="23"/>
        <v>0.53333333333333333</v>
      </c>
      <c r="J456" s="20"/>
    </row>
    <row r="457" spans="1:10" ht="30" customHeight="1">
      <c r="A457" t="str">
        <f>'RAW MONTHLY'!C459</f>
        <v>INTERCHANGE 33KV</v>
      </c>
      <c r="B457" s="5" t="str">
        <f>'RAW MONTHLY'!E459</f>
        <v>EDC F/O</v>
      </c>
      <c r="C457" s="5" t="str">
        <f t="shared" si="21"/>
        <v>EDC</v>
      </c>
      <c r="D457" s="6" t="e">
        <f>'[1]RAW 1'!F459</f>
        <v>#REF!</v>
      </c>
      <c r="E457" s="6">
        <f>'RAW MONTHLY'!O459</f>
        <v>0</v>
      </c>
      <c r="F457" s="6" t="e">
        <f t="shared" si="22"/>
        <v>#REF!</v>
      </c>
      <c r="G457" s="7">
        <f>'RAW MONTHLY'!H459</f>
        <v>0.68055555555555547</v>
      </c>
      <c r="H457" s="8">
        <f>'RAW MONTHLY'!I459</f>
        <v>0.72361111111111109</v>
      </c>
      <c r="I457" s="16">
        <f t="shared" si="23"/>
        <v>1.0333333333333334</v>
      </c>
      <c r="J457" s="20"/>
    </row>
    <row r="458" spans="1:10" ht="30" customHeight="1">
      <c r="A458" t="str">
        <f>'RAW MONTHLY'!C460</f>
        <v>ROM 33KV</v>
      </c>
      <c r="B458" s="5" t="str">
        <f>'RAW MONTHLY'!E460</f>
        <v>EDC F/O</v>
      </c>
      <c r="C458" s="5" t="str">
        <f t="shared" si="21"/>
        <v>EDC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5.486111111111111E-2</v>
      </c>
      <c r="H458" s="8">
        <f>'RAW MONTHLY'!I460</f>
        <v>0.21319444444444444</v>
      </c>
      <c r="I458" s="16">
        <f t="shared" si="23"/>
        <v>3.8</v>
      </c>
      <c r="J458" s="20"/>
    </row>
    <row r="459" spans="1:10" ht="30" customHeight="1">
      <c r="A459" t="str">
        <f>'RAW MONTHLY'!C461</f>
        <v>ROM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>
        <f>'RAW MONTHLY'!O461</f>
        <v>0</v>
      </c>
      <c r="F459" s="6" t="e">
        <f t="shared" si="22"/>
        <v>#REF!</v>
      </c>
      <c r="G459" s="7">
        <f>'RAW MONTHLY'!H461</f>
        <v>0.60625000000000007</v>
      </c>
      <c r="H459" s="8">
        <f>'RAW MONTHLY'!I461</f>
        <v>0.63611111111111118</v>
      </c>
      <c r="I459" s="16">
        <f t="shared" si="23"/>
        <v>0.71666666666666667</v>
      </c>
      <c r="J459" s="30"/>
    </row>
    <row r="460" spans="1:10" ht="30" customHeight="1">
      <c r="A460" t="str">
        <f>'RAW MONTHLY'!C462</f>
        <v>ROM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>
        <f>'RAW MONTHLY'!O462</f>
        <v>0</v>
      </c>
      <c r="F460" s="6" t="e">
        <f t="shared" si="22"/>
        <v>#REF!</v>
      </c>
      <c r="G460" s="7">
        <f>'RAW MONTHLY'!H462</f>
        <v>0.68055555555555547</v>
      </c>
      <c r="H460" s="8">
        <f>'RAW MONTHLY'!I462</f>
        <v>0.96944444444444444</v>
      </c>
      <c r="I460" s="16">
        <f t="shared" si="23"/>
        <v>6.9333333333333336</v>
      </c>
      <c r="J460" s="30"/>
    </row>
    <row r="461" spans="1:10" ht="30" customHeight="1">
      <c r="A461" t="str">
        <f>'RAW MONTHLY'!C463</f>
        <v>APETE 33KV</v>
      </c>
      <c r="B461" s="5" t="str">
        <f>'RAW MONTHLY'!E463</f>
        <v>EDC L/S</v>
      </c>
      <c r="C461" s="5" t="str">
        <f t="shared" si="21"/>
        <v>L/S</v>
      </c>
      <c r="D461" s="6" t="e">
        <f>'[1]RAW 1'!F463</f>
        <v>#REF!</v>
      </c>
      <c r="E461" s="6">
        <f>'RAW MONTHLY'!O463</f>
        <v>0</v>
      </c>
      <c r="F461" s="6" t="e">
        <f t="shared" si="22"/>
        <v>#REF!</v>
      </c>
      <c r="G461" s="7">
        <f>'RAW MONTHLY'!H463</f>
        <v>7.6388888888888895E-2</v>
      </c>
      <c r="H461" s="8">
        <f>'RAW MONTHLY'!I463</f>
        <v>0.37916666666666665</v>
      </c>
      <c r="I461" s="16">
        <f t="shared" si="23"/>
        <v>7.2666666666666666</v>
      </c>
      <c r="J461" s="30"/>
    </row>
    <row r="462" spans="1:10" ht="30" customHeight="1">
      <c r="A462" t="str">
        <f>'RAW MONTHLY'!C464</f>
        <v>APETE 33KV</v>
      </c>
      <c r="B462" s="5" t="str">
        <f>'RAW MONTHLY'!E464</f>
        <v>EDC L/S</v>
      </c>
      <c r="C462" s="5" t="str">
        <f t="shared" si="21"/>
        <v>L/S</v>
      </c>
      <c r="D462" s="6" t="e">
        <f>'[1]RAW 1'!F464</f>
        <v>#REF!</v>
      </c>
      <c r="E462" s="6">
        <f>'RAW MONTHLY'!O464</f>
        <v>0</v>
      </c>
      <c r="F462" s="6" t="e">
        <f t="shared" si="22"/>
        <v>#REF!</v>
      </c>
      <c r="G462" s="7">
        <f>'RAW MONTHLY'!H464</f>
        <v>0.43472222222222223</v>
      </c>
      <c r="H462" s="8">
        <f>'RAW MONTHLY'!I464</f>
        <v>0.75416666666666676</v>
      </c>
      <c r="I462" s="16">
        <f t="shared" si="23"/>
        <v>7.666666666666667</v>
      </c>
      <c r="J462" s="30"/>
    </row>
    <row r="463" spans="1:10" ht="30" customHeight="1">
      <c r="A463" t="str">
        <f>'RAW MONTHLY'!C465</f>
        <v>MINISTER 33KV</v>
      </c>
      <c r="B463" s="5" t="str">
        <f>'RAW MONTHLY'!E465</f>
        <v>EDC L/S</v>
      </c>
      <c r="C463" s="5" t="str">
        <f t="shared" si="21"/>
        <v>L/S</v>
      </c>
      <c r="D463" s="6" t="e">
        <f>'[1]RAW 1'!F465</f>
        <v>#REF!</v>
      </c>
      <c r="E463" s="6">
        <f>'RAW MONTHLY'!O465</f>
        <v>0</v>
      </c>
      <c r="F463" s="6" t="e">
        <f t="shared" si="22"/>
        <v>#REF!</v>
      </c>
      <c r="G463" s="7">
        <f>'RAW MONTHLY'!H465</f>
        <v>0.43611111111111112</v>
      </c>
      <c r="H463" s="8">
        <f>'RAW MONTHLY'!I465</f>
        <v>0.7715277777777777</v>
      </c>
      <c r="I463" s="16">
        <f t="shared" si="23"/>
        <v>8.0500000000000007</v>
      </c>
      <c r="J463" s="37"/>
    </row>
    <row r="464" spans="1:10" ht="30" customHeight="1">
      <c r="A464" t="str">
        <f>'RAW MONTHLY'!C466</f>
        <v>APETE 33KV</v>
      </c>
      <c r="B464" s="5" t="str">
        <f>'RAW MONTHLY'!E466</f>
        <v>EDC F/O</v>
      </c>
      <c r="C464" s="5" t="str">
        <f t="shared" si="21"/>
        <v>EDC</v>
      </c>
      <c r="D464" s="6" t="e">
        <f>'[1]RAW 1'!F466</f>
        <v>#REF!</v>
      </c>
      <c r="E464" s="6">
        <f>'RAW MONTHLY'!O466</f>
        <v>0</v>
      </c>
      <c r="F464" s="6" t="e">
        <f t="shared" si="22"/>
        <v>#REF!</v>
      </c>
      <c r="G464" s="7">
        <f>'RAW MONTHLY'!H466</f>
        <v>0.81041666666666667</v>
      </c>
      <c r="H464" s="8">
        <f>'RAW MONTHLY'!I466</f>
        <v>0.99930555555555556</v>
      </c>
      <c r="I464" s="16">
        <f t="shared" si="23"/>
        <v>4.5333333333333332</v>
      </c>
      <c r="J464" s="30"/>
    </row>
    <row r="465" spans="1:10" ht="30" customHeight="1">
      <c r="A465" t="str">
        <f>'RAW MONTHLY'!C467</f>
        <v>AGODI 2 33KV</v>
      </c>
      <c r="B465" s="5" t="str">
        <f>'RAW MONTHLY'!E467</f>
        <v>EDC F/O</v>
      </c>
      <c r="C465" s="5" t="str">
        <f t="shared" si="21"/>
        <v>EDC</v>
      </c>
      <c r="D465" s="6" t="e">
        <f>'[1]RAW 1'!F467</f>
        <v>#REF!</v>
      </c>
      <c r="E465" s="6">
        <f>'RAW MONTHLY'!O467</f>
        <v>0</v>
      </c>
      <c r="F465" s="6" t="e">
        <f t="shared" si="22"/>
        <v>#REF!</v>
      </c>
      <c r="G465" s="7">
        <f>'RAW MONTHLY'!H467</f>
        <v>0.90416666666666667</v>
      </c>
      <c r="H465" s="8">
        <f>'RAW MONTHLY'!I467</f>
        <v>0.99930555555555556</v>
      </c>
      <c r="I465" s="16">
        <f t="shared" si="23"/>
        <v>2.2833333333333332</v>
      </c>
      <c r="J465" s="27"/>
    </row>
    <row r="466" spans="1:10" ht="30" customHeight="1">
      <c r="A466" t="str">
        <f>'RAW MONTHLY'!C468</f>
        <v>MINISTER 33KV</v>
      </c>
      <c r="B466" s="5" t="str">
        <f>'RAW MONTHLY'!E468</f>
        <v>EDC F/O</v>
      </c>
      <c r="C466" s="5" t="str">
        <f t="shared" si="21"/>
        <v>EDC</v>
      </c>
      <c r="D466" s="6" t="e">
        <f>'[1]RAW 1'!F468</f>
        <v>#REF!</v>
      </c>
      <c r="E466" s="6">
        <f>'RAW MONTHLY'!O468</f>
        <v>0</v>
      </c>
      <c r="F466" s="6" t="e">
        <f t="shared" si="22"/>
        <v>#REF!</v>
      </c>
      <c r="G466" s="7">
        <f>'RAW MONTHLY'!H468</f>
        <v>0.90416666666666667</v>
      </c>
      <c r="H466" s="8">
        <f>'RAW MONTHLY'!I468</f>
        <v>0.99930555555555556</v>
      </c>
      <c r="I466" s="16">
        <f t="shared" si="23"/>
        <v>2.2833333333333332</v>
      </c>
      <c r="J466" s="27"/>
    </row>
    <row r="467" spans="1:10" ht="30" customHeight="1">
      <c r="A467" t="str">
        <f>'RAW MONTHLY'!C469</f>
        <v>ERUWA TOWN 33KV FDR</v>
      </c>
      <c r="B467" s="5" t="str">
        <f>'RAW MONTHLY'!E469</f>
        <v>TCN/L/S</v>
      </c>
      <c r="C467" s="5" t="str">
        <f t="shared" si="21"/>
        <v>L/S</v>
      </c>
      <c r="D467" s="6" t="e">
        <f>'[1]RAW 1'!F469</f>
        <v>#REF!</v>
      </c>
      <c r="E467" s="6" t="str">
        <f>'RAW MONTHLY'!O469</f>
        <v>TCN TRANSFOMER LIMITATION</v>
      </c>
      <c r="F467" s="6" t="e">
        <f t="shared" si="22"/>
        <v>#REF!</v>
      </c>
      <c r="G467" s="7">
        <f>'RAW MONTHLY'!H469</f>
        <v>0</v>
      </c>
      <c r="H467" s="8">
        <f>'RAW MONTHLY'!I469</f>
        <v>0.42222222222222222</v>
      </c>
      <c r="I467" s="16">
        <f t="shared" si="23"/>
        <v>10.133333333333333</v>
      </c>
      <c r="J467" s="29"/>
    </row>
    <row r="468" spans="1:10" ht="30" customHeight="1">
      <c r="A468" t="str">
        <f>'RAW MONTHLY'!C470</f>
        <v>OMI ADIO 33KV FDR</v>
      </c>
      <c r="B468" s="5" t="str">
        <f>'RAW MONTHLY'!E470</f>
        <v>TCN/L/S</v>
      </c>
      <c r="C468" s="5" t="str">
        <f t="shared" si="21"/>
        <v>L/S</v>
      </c>
      <c r="D468" s="6" t="e">
        <f>'[1]RAW 1'!F470</f>
        <v>#REF!</v>
      </c>
      <c r="E468" s="6" t="str">
        <f>'RAW MONTHLY'!O470</f>
        <v>TCN TRANSFOMER LIMITATION</v>
      </c>
      <c r="F468" s="6" t="e">
        <f t="shared" si="22"/>
        <v>#REF!</v>
      </c>
      <c r="G468" s="7">
        <f>'RAW MONTHLY'!H470</f>
        <v>0</v>
      </c>
      <c r="H468" s="8">
        <f>'RAW MONTHLY'!I470</f>
        <v>3.472222222222222E-3</v>
      </c>
      <c r="I468" s="16">
        <f t="shared" si="23"/>
        <v>8.3333333333333329E-2</v>
      </c>
      <c r="J468" s="42"/>
    </row>
    <row r="469" spans="1:10" ht="30" customHeight="1">
      <c r="A469" t="str">
        <f>'RAW MONTHLY'!C471</f>
        <v>OMI ADIO 33KV FDR</v>
      </c>
      <c r="B469" s="5" t="str">
        <f>'RAW MONTHLY'!E471</f>
        <v>EDC/E/F</v>
      </c>
      <c r="C469" s="5" t="str">
        <f t="shared" si="21"/>
        <v>EDC</v>
      </c>
      <c r="D469" s="6" t="e">
        <f>'[1]RAW 1'!F471</f>
        <v>#REF!</v>
      </c>
      <c r="E469" s="6" t="str">
        <f>'RAW MONTHLY'!O471</f>
        <v>EDC TRANSIENT FAULT</v>
      </c>
      <c r="F469" s="6" t="e">
        <f t="shared" si="22"/>
        <v>#REF!</v>
      </c>
      <c r="G469" s="7">
        <f>'RAW MONTHLY'!H471</f>
        <v>0.21805555555555556</v>
      </c>
      <c r="H469" s="8">
        <f>'RAW MONTHLY'!I471</f>
        <v>0.34861111111111115</v>
      </c>
      <c r="I469" s="16">
        <f t="shared" si="23"/>
        <v>3.1333333333333333</v>
      </c>
      <c r="J469" s="42"/>
    </row>
    <row r="470" spans="1:10" ht="30" customHeight="1">
      <c r="A470" t="str">
        <f>'RAW MONTHLY'!C472</f>
        <v>ERUWA LANLATE 33KV FDR</v>
      </c>
      <c r="B470" s="5" t="str">
        <f>'RAW MONTHLY'!E472</f>
        <v>EDC/E/F</v>
      </c>
      <c r="C470" s="5" t="str">
        <f t="shared" si="21"/>
        <v>EDC</v>
      </c>
      <c r="D470" s="6" t="e">
        <f>'[1]RAW 1'!F472</f>
        <v>#REF!</v>
      </c>
      <c r="E470" s="6" t="str">
        <f>'RAW MONTHLY'!O472</f>
        <v>EDC TRANSIENT FAULT</v>
      </c>
      <c r="F470" s="6" t="e">
        <f t="shared" si="22"/>
        <v>#REF!</v>
      </c>
      <c r="G470" s="7">
        <f>'RAW MONTHLY'!H472</f>
        <v>0.21805555555555556</v>
      </c>
      <c r="H470" s="8">
        <f>'RAW MONTHLY'!I472</f>
        <v>0.23541666666666669</v>
      </c>
      <c r="I470" s="16">
        <f t="shared" si="23"/>
        <v>0.41666666666666669</v>
      </c>
      <c r="J470" s="20"/>
    </row>
    <row r="471" spans="1:10" ht="30" customHeight="1">
      <c r="A471" t="str">
        <f>'RAW MONTHLY'!C473</f>
        <v>OMI ADIO 33KV FDR</v>
      </c>
      <c r="B471" s="5" t="str">
        <f>'RAW MONTHLY'!E473</f>
        <v>TCN/L/S</v>
      </c>
      <c r="C471" s="5" t="str">
        <f t="shared" si="21"/>
        <v>L/S</v>
      </c>
      <c r="D471" s="6" t="e">
        <f>'[1]RAW 1'!F473</f>
        <v>#REF!</v>
      </c>
      <c r="E471" s="6" t="str">
        <f>'RAW MONTHLY'!O473</f>
        <v>TCN TRANSFOMER LIMITATION</v>
      </c>
      <c r="F471" s="6" t="e">
        <f t="shared" si="22"/>
        <v>#REF!</v>
      </c>
      <c r="G471" s="7">
        <f>'RAW MONTHLY'!H473</f>
        <v>0.40625</v>
      </c>
      <c r="H471" s="8">
        <f>'RAW MONTHLY'!I473</f>
        <v>0.53333333333333333</v>
      </c>
      <c r="I471" s="16">
        <f t="shared" si="23"/>
        <v>3.05</v>
      </c>
      <c r="J471" s="20"/>
    </row>
    <row r="472" spans="1:10" ht="30" customHeight="1">
      <c r="A472" t="str">
        <f>'RAW MONTHLY'!C474</f>
        <v>ERUWA TOWN 33KV FDR</v>
      </c>
      <c r="B472" s="5" t="str">
        <f>'RAW MONTHLY'!E474</f>
        <v>EDC/E/F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EDC TRANSIENT FAULT</v>
      </c>
      <c r="F472" s="6" t="e">
        <f t="shared" si="22"/>
        <v>#REF!</v>
      </c>
      <c r="G472" s="7">
        <f>'RAW MONTHLY'!H474</f>
        <v>0.44791666666666669</v>
      </c>
      <c r="H472" s="8">
        <f>'RAW MONTHLY'!I474</f>
        <v>0.64236111111111105</v>
      </c>
      <c r="I472" s="16">
        <f t="shared" si="23"/>
        <v>4.666666666666667</v>
      </c>
      <c r="J472" s="6"/>
    </row>
    <row r="473" spans="1:10" ht="30" customHeight="1">
      <c r="A473" t="str">
        <f>'RAW MONTHLY'!C475</f>
        <v>ERUWA LANLATE 33KV FDR</v>
      </c>
      <c r="B473" s="5" t="str">
        <f>'RAW MONTHLY'!E475</f>
        <v>EDC/O/C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TCN TRANSFOMER LIMITATION</v>
      </c>
      <c r="F473" s="6" t="e">
        <f t="shared" si="22"/>
        <v>#REF!</v>
      </c>
      <c r="G473" s="7">
        <f>'RAW MONTHLY'!H475</f>
        <v>0.62986111111111109</v>
      </c>
      <c r="H473" s="8">
        <f>'RAW MONTHLY'!I475</f>
        <v>0.63750000000000007</v>
      </c>
      <c r="I473" s="16">
        <f t="shared" si="23"/>
        <v>0.18333333333333332</v>
      </c>
      <c r="J473" s="6"/>
    </row>
    <row r="474" spans="1:10" ht="30" customHeight="1">
      <c r="A474" t="str">
        <f>'RAW MONTHLY'!C476</f>
        <v>OMI ADIO 33KV FDR</v>
      </c>
      <c r="B474" s="5" t="str">
        <f>'RAW MONTHLY'!E476</f>
        <v>TCN/L/S</v>
      </c>
      <c r="C474" s="5" t="str">
        <f t="shared" si="21"/>
        <v>L/S</v>
      </c>
      <c r="D474" s="6" t="e">
        <f>'[1]RAW 1'!F476</f>
        <v>#REF!</v>
      </c>
      <c r="E474" s="6" t="str">
        <f>'RAW MONTHLY'!O476</f>
        <v>TCN TRANSFOMER LIMITATION</v>
      </c>
      <c r="F474" s="6" t="e">
        <f t="shared" si="22"/>
        <v>#REF!</v>
      </c>
      <c r="G474" s="7">
        <f>'RAW MONTHLY'!H476</f>
        <v>0.62986111111111109</v>
      </c>
      <c r="H474" s="8">
        <f>'RAW MONTHLY'!I476</f>
        <v>0.9375</v>
      </c>
      <c r="I474" s="16">
        <f t="shared" si="23"/>
        <v>7.3833333333333337</v>
      </c>
      <c r="J474" s="6"/>
    </row>
    <row r="475" spans="1:10" ht="30" customHeight="1">
      <c r="A475" t="str">
        <f>'RAW MONTHLY'!C477</f>
        <v>ERUWA TOWN 33KV FDR</v>
      </c>
      <c r="B475" s="5" t="str">
        <f>'RAW MONTHLY'!E477</f>
        <v>TCN/L/S</v>
      </c>
      <c r="C475" s="5" t="str">
        <f t="shared" si="21"/>
        <v>L/S</v>
      </c>
      <c r="D475" s="6" t="e">
        <f>'[1]RAW 1'!F477</f>
        <v>#REF!</v>
      </c>
      <c r="E475" s="6" t="str">
        <f>'RAW MONTHLY'!O477</f>
        <v>TCN TRANSFOMER LIMITATION</v>
      </c>
      <c r="F475" s="6" t="e">
        <f t="shared" si="22"/>
        <v>#REF!</v>
      </c>
      <c r="G475" s="7">
        <f>'RAW MONTHLY'!H477</f>
        <v>0.80972222222222223</v>
      </c>
      <c r="H475" s="8">
        <f>'RAW MONTHLY'!I477</f>
        <v>0.99930555555555556</v>
      </c>
      <c r="I475" s="16">
        <f t="shared" si="23"/>
        <v>4.55</v>
      </c>
      <c r="J475" s="30"/>
    </row>
    <row r="476" spans="1:10" ht="30" customHeight="1">
      <c r="A476" t="str">
        <f>'RAW MONTHLY'!C478</f>
        <v>INDUSTRIAL 33KV</v>
      </c>
      <c r="B476" s="5" t="str">
        <f>'RAW MONTHLY'!E478</f>
        <v>EDC F/O</v>
      </c>
      <c r="C476" s="5" t="str">
        <f t="shared" si="21"/>
        <v>EDC</v>
      </c>
      <c r="D476" s="6" t="e">
        <f>'[1]RAW 1'!F478</f>
        <v>#REF!</v>
      </c>
      <c r="E476" s="6">
        <f>'RAW MONTHLY'!O478</f>
        <v>0</v>
      </c>
      <c r="F476" s="6" t="e">
        <f t="shared" si="22"/>
        <v>#REF!</v>
      </c>
      <c r="G476" s="7">
        <f>'RAW MONTHLY'!H478</f>
        <v>0</v>
      </c>
      <c r="H476" s="8">
        <f>'RAW MONTHLY'!I478</f>
        <v>0.42777777777777781</v>
      </c>
      <c r="I476" s="16">
        <f t="shared" si="23"/>
        <v>10.266666666666667</v>
      </c>
      <c r="J476" s="30"/>
    </row>
    <row r="477" spans="1:10" ht="30" customHeight="1">
      <c r="A477" t="str">
        <f>'RAW MONTHLY'!C479</f>
        <v>EXPRESS 33KV</v>
      </c>
      <c r="B477" s="5" t="str">
        <f>'RAW MONTHLY'!E479</f>
        <v>EDC F/O</v>
      </c>
      <c r="C477" s="5" t="str">
        <f t="shared" si="21"/>
        <v>EDC</v>
      </c>
      <c r="D477" s="6" t="e">
        <f>'[1]RAW 1'!F479</f>
        <v>#REF!</v>
      </c>
      <c r="E477" s="6">
        <f>'RAW MONTHLY'!O479</f>
        <v>0</v>
      </c>
      <c r="F477" s="6" t="e">
        <f t="shared" si="22"/>
        <v>#REF!</v>
      </c>
      <c r="G477" s="7">
        <f>'RAW MONTHLY'!H479</f>
        <v>0.32430555555555557</v>
      </c>
      <c r="H477" s="8">
        <f>'RAW MONTHLY'!I479</f>
        <v>0.33055555555555555</v>
      </c>
      <c r="I477" s="16">
        <f t="shared" si="23"/>
        <v>0.15</v>
      </c>
      <c r="J477" s="30"/>
    </row>
    <row r="478" spans="1:10" ht="30" customHeight="1">
      <c r="A478" t="str">
        <f>'RAW MONTHLY'!C480</f>
        <v>INTERCHANGE 33KV</v>
      </c>
      <c r="B478" s="5" t="str">
        <f>'RAW MONTHLY'!E480</f>
        <v>TCN P/O</v>
      </c>
      <c r="C478" s="5" t="str">
        <f t="shared" si="21"/>
        <v>P/O</v>
      </c>
      <c r="D478" s="6" t="e">
        <f>'[1]RAW 1'!F480</f>
        <v>#REF!</v>
      </c>
      <c r="E478" s="6">
        <f>'RAW MONTHLY'!O480</f>
        <v>0</v>
      </c>
      <c r="F478" s="6" t="e">
        <f t="shared" si="22"/>
        <v>#REF!</v>
      </c>
      <c r="G478" s="7">
        <f>'RAW MONTHLY'!H480</f>
        <v>0.42708333333333331</v>
      </c>
      <c r="H478" s="8">
        <f>'RAW MONTHLY'!I480</f>
        <v>0.45347222222222222</v>
      </c>
      <c r="I478" s="16">
        <f t="shared" si="23"/>
        <v>0.6333333333333333</v>
      </c>
      <c r="J478" s="30"/>
    </row>
    <row r="479" spans="1:10" ht="30" customHeight="1">
      <c r="A479" t="str">
        <f>'RAW MONTHLY'!C481</f>
        <v>EXPRESS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>
        <f>'RAW MONTHLY'!O481</f>
        <v>0</v>
      </c>
      <c r="F479" s="6" t="e">
        <f t="shared" si="22"/>
        <v>#REF!</v>
      </c>
      <c r="G479" s="7">
        <f>'RAW MONTHLY'!H481</f>
        <v>0.52916666666666667</v>
      </c>
      <c r="H479" s="8">
        <f>'RAW MONTHLY'!I481</f>
        <v>0.5541666666666667</v>
      </c>
      <c r="I479" s="16">
        <f t="shared" si="23"/>
        <v>0.6</v>
      </c>
      <c r="J479" s="30"/>
    </row>
    <row r="480" spans="1:10" ht="30" customHeight="1">
      <c r="A480" t="str">
        <f>'RAW MONTHLY'!C482</f>
        <v>INTERCHANGE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>
        <f>'RAW MONTHLY'!O482</f>
        <v>0</v>
      </c>
      <c r="F480" s="6" t="e">
        <f t="shared" si="22"/>
        <v>#REF!</v>
      </c>
      <c r="G480" s="7">
        <f>'RAW MONTHLY'!H482</f>
        <v>0.62013888888888891</v>
      </c>
      <c r="H480" s="8">
        <f>'RAW MONTHLY'!I482</f>
        <v>0.73819444444444438</v>
      </c>
      <c r="I480" s="16">
        <f t="shared" si="23"/>
        <v>2.8333333333333335</v>
      </c>
      <c r="J480" s="30"/>
    </row>
    <row r="481" spans="1:10" ht="30" customHeight="1">
      <c r="A481" t="str">
        <f>'RAW MONTHLY'!C483</f>
        <v>ROM 33KV</v>
      </c>
      <c r="B481" s="5" t="str">
        <f>'RAW MONTHLY'!E483</f>
        <v>TCN P/O</v>
      </c>
      <c r="C481" s="5" t="str">
        <f t="shared" si="21"/>
        <v>P/O</v>
      </c>
      <c r="D481" s="6" t="e">
        <f>'[1]RAW 1'!F483</f>
        <v>#REF!</v>
      </c>
      <c r="E481" s="6">
        <f>'RAW MONTHLY'!O483</f>
        <v>0</v>
      </c>
      <c r="F481" s="6" t="e">
        <f t="shared" si="22"/>
        <v>#REF!</v>
      </c>
      <c r="G481" s="7">
        <f>'RAW MONTHLY'!H483</f>
        <v>0.42708333333333331</v>
      </c>
      <c r="H481" s="8">
        <f>'RAW MONTHLY'!I483</f>
        <v>0.4548611111111111</v>
      </c>
      <c r="I481" s="16">
        <f t="shared" si="23"/>
        <v>0.66666666666666663</v>
      </c>
      <c r="J481" s="37"/>
    </row>
    <row r="482" spans="1:10" ht="30" customHeight="1">
      <c r="A482" t="str">
        <f>'RAW MONTHLY'!C484</f>
        <v>ROM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>
        <f>'RAW MONTHLY'!O484</f>
        <v>0</v>
      </c>
      <c r="F482" s="6" t="e">
        <f t="shared" si="22"/>
        <v>#REF!</v>
      </c>
      <c r="G482" s="7">
        <f>'RAW MONTHLY'!H484</f>
        <v>0.62013888888888891</v>
      </c>
      <c r="H482" s="8">
        <f>'RAW MONTHLY'!I484</f>
        <v>0.73958333333333337</v>
      </c>
      <c r="I482" s="16">
        <f t="shared" si="23"/>
        <v>2.8666666666666667</v>
      </c>
      <c r="J482" s="30"/>
    </row>
    <row r="483" spans="1:10" ht="30" customHeight="1">
      <c r="A483" t="str">
        <f>'RAW MONTHLY'!C485</f>
        <v>T-2A 15MVA @ JERICHO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 t="str">
        <f>'RAW MONTHLY'!O485</f>
        <v>TRIPPING ON DIFFERENTIAL RELAY</v>
      </c>
      <c r="F483" s="6" t="e">
        <f t="shared" si="22"/>
        <v>#REF!</v>
      </c>
      <c r="G483" s="7">
        <f>'RAW MONTHLY'!H485</f>
        <v>0</v>
      </c>
      <c r="H483" s="8">
        <f>'RAW MONTHLY'!I485</f>
        <v>0.99930555555555556</v>
      </c>
      <c r="I483" s="16">
        <f t="shared" si="23"/>
        <v>23.983333333333334</v>
      </c>
      <c r="J483" s="37"/>
    </row>
    <row r="484" spans="1:10" ht="30" customHeight="1">
      <c r="A484" t="str">
        <f>'RAW MONTHLY'!C486</f>
        <v>APETE 33KV</v>
      </c>
      <c r="B484" s="5" t="str">
        <f>'RAW MONTHLY'!E486</f>
        <v>EDC L/S</v>
      </c>
      <c r="C484" s="5" t="str">
        <f t="shared" si="21"/>
        <v>L/S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7.9861111111111105E-2</v>
      </c>
      <c r="H484" s="8">
        <f>'RAW MONTHLY'!I486</f>
        <v>0.37777777777777777</v>
      </c>
      <c r="I484" s="16">
        <f t="shared" si="23"/>
        <v>7.15</v>
      </c>
      <c r="J484" s="30"/>
    </row>
    <row r="485" spans="1:10" ht="30" customHeight="1">
      <c r="A485" t="str">
        <f>'RAW MONTHLY'!C487</f>
        <v>AGODI 2 33KV</v>
      </c>
      <c r="B485" s="5" t="str">
        <f>'RAW MONTHLY'!E487</f>
        <v>EDC F/O</v>
      </c>
      <c r="C485" s="5" t="str">
        <f t="shared" si="21"/>
        <v>EDC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0.47013888888888888</v>
      </c>
      <c r="H485" s="8">
        <f>'RAW MONTHLY'!I487</f>
        <v>0.99930555555555556</v>
      </c>
      <c r="I485" s="16">
        <f t="shared" si="23"/>
        <v>12.7</v>
      </c>
      <c r="J485" s="27"/>
    </row>
    <row r="486" spans="1:10" ht="30" customHeight="1">
      <c r="A486" t="str">
        <f>'RAW MONTHLY'!C488</f>
        <v>MINISTER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>
        <f>'RAW MONTHLY'!O488</f>
        <v>0</v>
      </c>
      <c r="F486" s="6" t="e">
        <f t="shared" si="22"/>
        <v>#REF!</v>
      </c>
      <c r="G486" s="7">
        <f>'RAW MONTHLY'!H488</f>
        <v>0.47013888888888888</v>
      </c>
      <c r="H486" s="8">
        <f>'RAW MONTHLY'!I488</f>
        <v>0.99930555555555556</v>
      </c>
      <c r="I486" s="16">
        <f t="shared" si="23"/>
        <v>12.7</v>
      </c>
      <c r="J486" s="27"/>
    </row>
    <row r="487" spans="1:10" ht="30" customHeight="1">
      <c r="A487" t="str">
        <f>'RAW MONTHLY'!C489</f>
        <v>FAN MILK 33KV</v>
      </c>
      <c r="B487" s="5" t="str">
        <f>'RAW MONTHLY'!E489</f>
        <v>EDC P/O</v>
      </c>
      <c r="C487" s="5" t="str">
        <f t="shared" si="21"/>
        <v>EDC</v>
      </c>
      <c r="D487" s="6" t="e">
        <f>'[1]RAW 1'!F489</f>
        <v>#REF!</v>
      </c>
      <c r="E487" s="6" t="str">
        <f>'RAW MONTHLY'!O489</f>
        <v>TO SERVE AS ADDITIONAL WORKING SPACE ON AGODI 2</v>
      </c>
      <c r="F487" s="6" t="e">
        <f t="shared" si="22"/>
        <v>#REF!</v>
      </c>
      <c r="G487" s="7">
        <f>'RAW MONTHLY'!H489</f>
        <v>0.53611111111111109</v>
      </c>
      <c r="H487" s="8">
        <f>'RAW MONTHLY'!I489</f>
        <v>0.67361111111111116</v>
      </c>
      <c r="I487" s="16">
        <f t="shared" si="23"/>
        <v>3.3</v>
      </c>
      <c r="J487" s="29"/>
    </row>
    <row r="488" spans="1:10" ht="30" customHeight="1">
      <c r="A488" t="str">
        <f>'RAW MONTHLY'!C490</f>
        <v>APETE 33KV</v>
      </c>
      <c r="B488" s="5" t="str">
        <f>'RAW MONTHLY'!E490</f>
        <v>EDC L/S</v>
      </c>
      <c r="C488" s="5" t="str">
        <f t="shared" si="21"/>
        <v>L/S</v>
      </c>
      <c r="D488" s="6" t="e">
        <f>'[1]RAW 1'!F490</f>
        <v>#REF!</v>
      </c>
      <c r="E488" s="6">
        <f>'RAW MONTHLY'!O490</f>
        <v>0</v>
      </c>
      <c r="F488" s="6" t="e">
        <f t="shared" si="22"/>
        <v>#REF!</v>
      </c>
      <c r="G488" s="7">
        <f>'RAW MONTHLY'!H490</f>
        <v>0.54652777777777783</v>
      </c>
      <c r="H488" s="8">
        <f>'RAW MONTHLY'!I490</f>
        <v>0.99930555555555556</v>
      </c>
      <c r="I488" s="16">
        <f t="shared" si="23"/>
        <v>10.866666666666667</v>
      </c>
      <c r="J488" s="42"/>
    </row>
    <row r="489" spans="1:10" ht="30" customHeight="1">
      <c r="A489" t="str">
        <f>'RAW MONTHLY'!C491</f>
        <v>ERUWA TOWN 33KV FDR</v>
      </c>
      <c r="B489" s="5" t="str">
        <f>'RAW MONTHLY'!E491</f>
        <v>TCN/L/S</v>
      </c>
      <c r="C489" s="5" t="str">
        <f t="shared" si="21"/>
        <v>L/S</v>
      </c>
      <c r="D489" s="6" t="e">
        <f>'[1]RAW 1'!F491</f>
        <v>#REF!</v>
      </c>
      <c r="E489" s="6" t="str">
        <f>'RAW MONTHLY'!O491</f>
        <v>TCN TRANSFORMER LIMITATION</v>
      </c>
      <c r="F489" s="6" t="e">
        <f t="shared" si="22"/>
        <v>#REF!</v>
      </c>
      <c r="G489" s="7">
        <f>'RAW MONTHLY'!H491</f>
        <v>0</v>
      </c>
      <c r="H489" s="8">
        <f>'RAW MONTHLY'!I491</f>
        <v>0.39583333333333331</v>
      </c>
      <c r="I489" s="16">
        <f t="shared" si="23"/>
        <v>9.5</v>
      </c>
      <c r="J489" s="42"/>
    </row>
    <row r="490" spans="1:10" ht="30" customHeight="1">
      <c r="A490" t="str">
        <f>'RAW MONTHLY'!C492</f>
        <v>OMI ADIO 33KV FDR</v>
      </c>
      <c r="B490" s="5" t="str">
        <f>'RAW MONTHLY'!E492</f>
        <v>TCN/L/S</v>
      </c>
      <c r="C490" s="5" t="str">
        <f t="shared" si="21"/>
        <v>L/S</v>
      </c>
      <c r="D490" s="6" t="e">
        <f>'[1]RAW 1'!F492</f>
        <v>#REF!</v>
      </c>
      <c r="E490" s="6" t="str">
        <f>'RAW MONTHLY'!O492</f>
        <v>TCN TRANSFORMER LIMITATION</v>
      </c>
      <c r="F490" s="6" t="e">
        <f t="shared" si="22"/>
        <v>#REF!</v>
      </c>
      <c r="G490" s="7">
        <f>'RAW MONTHLY'!H492</f>
        <v>0</v>
      </c>
      <c r="H490" s="8">
        <f>'RAW MONTHLY'!I492</f>
        <v>3.472222222222222E-3</v>
      </c>
      <c r="I490" s="16">
        <f t="shared" si="23"/>
        <v>8.3333333333333329E-2</v>
      </c>
      <c r="J490" s="20"/>
    </row>
    <row r="491" spans="1:10" ht="30" customHeight="1">
      <c r="A491" t="str">
        <f>'RAW MONTHLY'!C493</f>
        <v>OMI ADIO 33KV FDR</v>
      </c>
      <c r="B491" s="5" t="str">
        <f>'RAW MONTHLY'!E493</f>
        <v>EDC/F/O</v>
      </c>
      <c r="C491" s="5" t="str">
        <f t="shared" si="21"/>
        <v>EDC</v>
      </c>
      <c r="D491" s="6" t="e">
        <f>'[1]RAW 1'!F493</f>
        <v>#REF!</v>
      </c>
      <c r="E491" s="6" t="str">
        <f>'RAW MONTHLY'!O493</f>
        <v>EDC BREAKER FAULT</v>
      </c>
      <c r="F491" s="6" t="e">
        <f t="shared" si="22"/>
        <v>#REF!</v>
      </c>
      <c r="G491" s="7">
        <f>'RAW MONTHLY'!H493</f>
        <v>3.472222222222222E-3</v>
      </c>
      <c r="H491" s="8">
        <f>'RAW MONTHLY'!I493</f>
        <v>0.52430555555555558</v>
      </c>
      <c r="I491" s="16">
        <f t="shared" si="23"/>
        <v>12.5</v>
      </c>
      <c r="J491" s="20"/>
    </row>
    <row r="492" spans="1:10" ht="30" customHeight="1">
      <c r="A492" t="str">
        <f>'RAW MONTHLY'!C494</f>
        <v>APATA 33KV FDR</v>
      </c>
      <c r="B492" s="5" t="str">
        <f>'RAW MONTHLY'!E494</f>
        <v>TCN/L/S</v>
      </c>
      <c r="C492" s="5" t="str">
        <f t="shared" si="21"/>
        <v>L/S</v>
      </c>
      <c r="D492" s="6" t="e">
        <f>'[1]RAW 1'!F494</f>
        <v>#REF!</v>
      </c>
      <c r="E492" s="6" t="str">
        <f>'RAW MONTHLY'!O494</f>
        <v>TCN TRANSFORMER LIMITATION</v>
      </c>
      <c r="F492" s="6" t="e">
        <f t="shared" si="22"/>
        <v>#REF!</v>
      </c>
      <c r="G492" s="7">
        <f>'RAW MONTHLY'!H494</f>
        <v>0.45555555555555555</v>
      </c>
      <c r="H492" s="8">
        <f>'RAW MONTHLY'!I494</f>
        <v>0.47500000000000003</v>
      </c>
      <c r="I492" s="16">
        <f t="shared" si="23"/>
        <v>0.46666666666666667</v>
      </c>
      <c r="J492" s="6"/>
    </row>
    <row r="493" spans="1:10" ht="30" customHeight="1">
      <c r="A493" t="str">
        <f>'RAW MONTHLY'!C495</f>
        <v>ERUWA TOWN 33KV FDR</v>
      </c>
      <c r="B493" s="5" t="str">
        <f>'RAW MONTHLY'!E495</f>
        <v>EDC/E/F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EDC TRANSIENT FAULT</v>
      </c>
      <c r="F493" s="6" t="e">
        <f t="shared" si="22"/>
        <v>#REF!</v>
      </c>
      <c r="G493" s="7">
        <f>'RAW MONTHLY'!H495</f>
        <v>0.50347222222222221</v>
      </c>
      <c r="H493" s="8">
        <f>'RAW MONTHLY'!I495</f>
        <v>0.75277777777777777</v>
      </c>
      <c r="I493" s="16">
        <f t="shared" si="23"/>
        <v>5.9833333333333334</v>
      </c>
      <c r="J493" s="6"/>
    </row>
    <row r="494" spans="1:10" ht="30" customHeight="1">
      <c r="A494" t="str">
        <f>'RAW MONTHLY'!C496</f>
        <v>OMI ADIO 33KV FDR</v>
      </c>
      <c r="B494" s="5" t="str">
        <f>'RAW MONTHLY'!E496</f>
        <v>TCN/L/S</v>
      </c>
      <c r="C494" s="5" t="str">
        <f t="shared" si="21"/>
        <v>L/S</v>
      </c>
      <c r="D494" s="6" t="e">
        <f>'[1]RAW 1'!F496</f>
        <v>#REF!</v>
      </c>
      <c r="E494" s="6" t="str">
        <f>'RAW MONTHLY'!O496</f>
        <v>TCN TRANSFORMER LIMITATION</v>
      </c>
      <c r="F494" s="6" t="e">
        <f t="shared" si="22"/>
        <v>#REF!</v>
      </c>
      <c r="G494" s="7">
        <f>'RAW MONTHLY'!H496</f>
        <v>0.76527777777777783</v>
      </c>
      <c r="H494" s="8">
        <f>'RAW MONTHLY'!I496</f>
        <v>0.8965277777777777</v>
      </c>
      <c r="I494" s="16">
        <f t="shared" si="23"/>
        <v>3.15</v>
      </c>
      <c r="J494" s="6"/>
    </row>
    <row r="495" spans="1:10" ht="30" customHeight="1">
      <c r="A495" t="str">
        <f>'RAW MONTHLY'!C497</f>
        <v>ERUWA TOWN 33KV FDR</v>
      </c>
      <c r="B495" s="5" t="str">
        <f>'RAW MONTHLY'!E497</f>
        <v>TCN/L/S</v>
      </c>
      <c r="C495" s="5" t="str">
        <f t="shared" si="21"/>
        <v>L/S</v>
      </c>
      <c r="D495" s="6" t="e">
        <f>'[1]RAW 1'!F497</f>
        <v>#REF!</v>
      </c>
      <c r="E495" s="6" t="str">
        <f>'RAW MONTHLY'!O497</f>
        <v>TCN TRANSFORMER LIMITATION</v>
      </c>
      <c r="F495" s="6" t="e">
        <f t="shared" si="22"/>
        <v>#REF!</v>
      </c>
      <c r="G495" s="7">
        <f>'RAW MONTHLY'!H497</f>
        <v>0.81041666666666667</v>
      </c>
      <c r="H495" s="8">
        <f>'RAW MONTHLY'!I497</f>
        <v>0.99930555555555556</v>
      </c>
      <c r="I495" s="16">
        <f t="shared" si="23"/>
        <v>4.5333333333333332</v>
      </c>
      <c r="J495" s="6"/>
    </row>
    <row r="496" spans="1:10" ht="30" customHeight="1">
      <c r="A496" t="str">
        <f>'RAW MONTHLY'!C498</f>
        <v>ERUWA LANLATE 33KV FDR</v>
      </c>
      <c r="B496" s="5" t="str">
        <f>'RAW MONTHLY'!E498</f>
        <v>TCN/L/S</v>
      </c>
      <c r="C496" s="5" t="str">
        <f t="shared" si="21"/>
        <v>L/S</v>
      </c>
      <c r="D496" s="6" t="e">
        <f>'[1]RAW 1'!F498</f>
        <v>#REF!</v>
      </c>
      <c r="E496" s="6" t="str">
        <f>'RAW MONTHLY'!O498</f>
        <v>TCN TRANSFORMER LIMITATION</v>
      </c>
      <c r="F496" s="6" t="e">
        <f t="shared" si="22"/>
        <v>#REF!</v>
      </c>
      <c r="G496" s="7">
        <f>'RAW MONTHLY'!H498</f>
        <v>0.9291666666666667</v>
      </c>
      <c r="H496" s="8">
        <f>'RAW MONTHLY'!I498</f>
        <v>0.97986111111111107</v>
      </c>
      <c r="I496" s="16">
        <f t="shared" si="23"/>
        <v>1.2166666666666668</v>
      </c>
      <c r="J496" s="30"/>
    </row>
    <row r="497" spans="1:10" ht="30" customHeight="1">
      <c r="A497" t="str">
        <f>'RAW MONTHLY'!C499</f>
        <v>OMI ADIO 33KV FDR</v>
      </c>
      <c r="B497" s="5" t="str">
        <f>'RAW MONTHLY'!E499</f>
        <v>TCN/F/O</v>
      </c>
      <c r="C497" s="5" t="str">
        <f t="shared" si="21"/>
        <v>F/O</v>
      </c>
      <c r="D497" s="6" t="e">
        <f>'[1]RAW 1'!F499</f>
        <v>#REF!</v>
      </c>
      <c r="E497" s="6" t="str">
        <f>'RAW MONTHLY'!O499</f>
        <v>TCN FORCED OUTAGE</v>
      </c>
      <c r="F497" s="6" t="e">
        <f t="shared" si="22"/>
        <v>#REF!</v>
      </c>
      <c r="G497" s="7">
        <f>'RAW MONTHLY'!H499</f>
        <v>0.9291666666666667</v>
      </c>
      <c r="H497" s="8">
        <f>'RAW MONTHLY'!I499</f>
        <v>0.98611111111111116</v>
      </c>
      <c r="I497" s="16">
        <f t="shared" si="23"/>
        <v>1.3666666666666667</v>
      </c>
      <c r="J497" s="30"/>
    </row>
    <row r="498" spans="1:10" ht="30" customHeight="1">
      <c r="A498" t="str">
        <f>'RAW MONTHLY'!C500</f>
        <v>OLUYOLE 33KV</v>
      </c>
      <c r="B498" s="5" t="str">
        <f>'RAW MONTHLY'!E500</f>
        <v>EDC F/O</v>
      </c>
      <c r="C498" s="5" t="str">
        <f t="shared" si="21"/>
        <v>EDC</v>
      </c>
      <c r="D498" s="6" t="e">
        <f>'[1]RAW 1'!F500</f>
        <v>#REF!</v>
      </c>
      <c r="E498" s="6" t="str">
        <f>'RAW MONTHLY'!O500</f>
        <v>TRIPPED TRIED AND STAYED</v>
      </c>
      <c r="F498" s="6" t="e">
        <f t="shared" si="22"/>
        <v>#REF!</v>
      </c>
      <c r="G498" s="7">
        <f>'RAW MONTHLY'!H500</f>
        <v>0.21319444444444444</v>
      </c>
      <c r="H498" s="8">
        <f>'RAW MONTHLY'!I500</f>
        <v>0.22083333333333333</v>
      </c>
      <c r="I498" s="16">
        <f t="shared" si="23"/>
        <v>0.18333333333333332</v>
      </c>
      <c r="J498" s="30"/>
    </row>
    <row r="499" spans="1:10" ht="30" customHeight="1">
      <c r="A499" t="str">
        <f>'RAW MONTHLY'!C501</f>
        <v>INTERCHANGE 33KV</v>
      </c>
      <c r="B499" s="5" t="str">
        <f>'RAW MONTHLY'!E501</f>
        <v>EDC F/O</v>
      </c>
      <c r="C499" s="5" t="str">
        <f t="shared" si="21"/>
        <v>EDC</v>
      </c>
      <c r="D499" s="6" t="e">
        <f>'[1]RAW 1'!F501</f>
        <v>#REF!</v>
      </c>
      <c r="E499" s="6" t="str">
        <f>'RAW MONTHLY'!O501</f>
        <v>TRIPPED TRIED AND STAYED</v>
      </c>
      <c r="F499" s="6" t="e">
        <f t="shared" si="22"/>
        <v>#REF!</v>
      </c>
      <c r="G499" s="7">
        <f>'RAW MONTHLY'!H501</f>
        <v>0.25138888888888888</v>
      </c>
      <c r="H499" s="8">
        <f>'RAW MONTHLY'!I501</f>
        <v>0.29930555555555555</v>
      </c>
      <c r="I499" s="16">
        <f t="shared" si="23"/>
        <v>1.1499999999999999</v>
      </c>
      <c r="J499" s="30"/>
    </row>
    <row r="500" spans="1:10" ht="30" customHeight="1">
      <c r="A500" t="str">
        <f>'RAW MONTHLY'!C502</f>
        <v>EXPRESS 33KV</v>
      </c>
      <c r="B500" s="5" t="str">
        <f>'RAW MONTHLY'!E502</f>
        <v>EDC F/O</v>
      </c>
      <c r="C500" s="5" t="str">
        <f t="shared" si="21"/>
        <v>EDC</v>
      </c>
      <c r="D500" s="6" t="e">
        <f>'[1]RAW 1'!F502</f>
        <v>#REF!</v>
      </c>
      <c r="E500" s="6" t="str">
        <f>'RAW MONTHLY'!O502</f>
        <v>TRIPPED TRIED AND STAYED</v>
      </c>
      <c r="F500" s="6" t="e">
        <f t="shared" si="22"/>
        <v>#REF!</v>
      </c>
      <c r="G500" s="7">
        <f>'RAW MONTHLY'!H502</f>
        <v>0.3125</v>
      </c>
      <c r="H500" s="8">
        <f>'RAW MONTHLY'!I502</f>
        <v>0.31805555555555554</v>
      </c>
      <c r="I500" s="16">
        <f t="shared" si="23"/>
        <v>0.13333333333333333</v>
      </c>
      <c r="J500" s="37"/>
    </row>
    <row r="501" spans="1:10" ht="30" customHeight="1">
      <c r="A501" t="str">
        <f>'RAW MONTHLY'!C503</f>
        <v>OLUYOLE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TRIPPED TRIED AND STAYED</v>
      </c>
      <c r="F501" s="6" t="e">
        <f t="shared" si="22"/>
        <v>#REF!</v>
      </c>
      <c r="G501" s="7">
        <f>'RAW MONTHLY'!H503</f>
        <v>0.37361111111111112</v>
      </c>
      <c r="H501" s="8">
        <f>'RAW MONTHLY'!I503</f>
        <v>0.37986111111111115</v>
      </c>
      <c r="I501" s="16">
        <f t="shared" si="23"/>
        <v>0.15</v>
      </c>
      <c r="J501" s="30"/>
    </row>
    <row r="502" spans="1:10" ht="30" customHeight="1">
      <c r="A502" t="str">
        <f>'RAW MONTHLY'!C504</f>
        <v>LIBERTY 33KV</v>
      </c>
      <c r="B502" s="5" t="str">
        <f>'RAW MONTHLY'!E504</f>
        <v>EDC P/O</v>
      </c>
      <c r="C502" s="5" t="str">
        <f t="shared" si="21"/>
        <v>EDC</v>
      </c>
      <c r="D502" s="6" t="e">
        <f>'[1]RAW 1'!F504</f>
        <v>#REF!</v>
      </c>
      <c r="E502" s="6" t="str">
        <f>'RAW MONTHLY'!O504</f>
        <v>TO CLOSE BACK ADEOYO HOSPITAL 2.5MVA</v>
      </c>
      <c r="F502" s="6" t="e">
        <f t="shared" si="22"/>
        <v>#REF!</v>
      </c>
      <c r="G502" s="7">
        <f>'RAW MONTHLY'!H504</f>
        <v>0.43402777777777773</v>
      </c>
      <c r="H502" s="8">
        <f>'RAW MONTHLY'!I504</f>
        <v>0.52500000000000002</v>
      </c>
      <c r="I502" s="16">
        <f t="shared" si="23"/>
        <v>2.1833333333333331</v>
      </c>
      <c r="J502" s="27"/>
    </row>
    <row r="503" spans="1:10" ht="30" customHeight="1">
      <c r="A503" t="str">
        <f>'RAW MONTHLY'!C505</f>
        <v>INTERCHANGE 33KV</v>
      </c>
      <c r="B503" s="5" t="str">
        <f>'RAW MONTHLY'!E505</f>
        <v>TCN L/S</v>
      </c>
      <c r="C503" s="5" t="str">
        <f t="shared" si="21"/>
        <v>L/S</v>
      </c>
      <c r="D503" s="6" t="e">
        <f>'[1]RAW 1'!F505</f>
        <v>#REF!</v>
      </c>
      <c r="E503" s="6">
        <f>'RAW MONTHLY'!O505</f>
        <v>0</v>
      </c>
      <c r="F503" s="6" t="e">
        <f t="shared" si="22"/>
        <v>#REF!</v>
      </c>
      <c r="G503" s="7">
        <f>'RAW MONTHLY'!H505</f>
        <v>0.51597222222222217</v>
      </c>
      <c r="H503" s="8">
        <f>'RAW MONTHLY'!I505</f>
        <v>0.53055555555555556</v>
      </c>
      <c r="I503" s="16">
        <f t="shared" si="23"/>
        <v>0.35</v>
      </c>
      <c r="J503" s="27"/>
    </row>
    <row r="504" spans="1:10" ht="30" customHeight="1">
      <c r="A504" t="str">
        <f>'RAW MONTHLY'!C506</f>
        <v>EXPRESS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 t="str">
        <f>'RAW MONTHLY'!O506</f>
        <v>TRIPPED TRIED AND STAYED</v>
      </c>
      <c r="F504" s="6" t="e">
        <f t="shared" si="22"/>
        <v>#REF!</v>
      </c>
      <c r="G504" s="7">
        <f>'RAW MONTHLY'!H506</f>
        <v>0.66111111111111109</v>
      </c>
      <c r="H504" s="8">
        <f>'RAW MONTHLY'!I506</f>
        <v>0.66666666666666663</v>
      </c>
      <c r="I504" s="16">
        <f t="shared" si="23"/>
        <v>0.13333333333333333</v>
      </c>
      <c r="J504" s="29"/>
    </row>
    <row r="505" spans="1:10" ht="30" customHeight="1">
      <c r="A505" t="str">
        <f>'RAW MONTHLY'!C507</f>
        <v>INTERCHANGE 33KV</v>
      </c>
      <c r="B505" s="5" t="str">
        <f>'RAW MONTHLY'!E507</f>
        <v>EDC F/O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TRIPPED TRIED AND STAYED</v>
      </c>
      <c r="F505" s="6" t="e">
        <f t="shared" si="22"/>
        <v>#REF!</v>
      </c>
      <c r="G505" s="7">
        <f>'RAW MONTHLY'!H507</f>
        <v>0.89097222222222217</v>
      </c>
      <c r="H505" s="8">
        <f>'RAW MONTHLY'!I507</f>
        <v>0.90138888888888891</v>
      </c>
      <c r="I505" s="16">
        <f t="shared" si="23"/>
        <v>0.25</v>
      </c>
      <c r="J505" s="29"/>
    </row>
    <row r="506" spans="1:10" ht="30" customHeight="1">
      <c r="A506" t="str">
        <f>'RAW MONTHLY'!C508</f>
        <v>ROM 33KV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 t="str">
        <f>'RAW MONTHLY'!O508</f>
        <v>TRIPPED TRIED AND STAYED</v>
      </c>
      <c r="F506" s="6" t="e">
        <f t="shared" si="22"/>
        <v>#REF!</v>
      </c>
      <c r="G506" s="7">
        <f>'RAW MONTHLY'!H508</f>
        <v>0.25138888888888888</v>
      </c>
      <c r="H506" s="8">
        <f>'RAW MONTHLY'!I508</f>
        <v>0.33819444444444446</v>
      </c>
      <c r="I506" s="16">
        <f t="shared" si="23"/>
        <v>2.0833333333333335</v>
      </c>
      <c r="J506" s="29"/>
    </row>
    <row r="507" spans="1:10" ht="30" customHeight="1">
      <c r="A507" t="str">
        <f>'RAW MONTHLY'!C509</f>
        <v>ROM 33KV</v>
      </c>
      <c r="B507" s="5" t="str">
        <f>'RAW MONTHLY'!E509</f>
        <v>TCN L/S</v>
      </c>
      <c r="C507" s="5" t="str">
        <f t="shared" si="21"/>
        <v>L/S</v>
      </c>
      <c r="D507" s="6" t="e">
        <f>'[1]RAW 1'!F509</f>
        <v>#REF!</v>
      </c>
      <c r="E507" s="6">
        <f>'RAW MONTHLY'!O509</f>
        <v>0</v>
      </c>
      <c r="F507" s="6" t="e">
        <f t="shared" si="22"/>
        <v>#REF!</v>
      </c>
      <c r="G507" s="7">
        <f>'RAW MONTHLY'!H509</f>
        <v>0.51597222222222217</v>
      </c>
      <c r="H507" s="8">
        <f>'RAW MONTHLY'!I509</f>
        <v>0.53263888888888888</v>
      </c>
      <c r="I507" s="16">
        <f t="shared" si="23"/>
        <v>0.4</v>
      </c>
      <c r="J507" s="29"/>
    </row>
    <row r="508" spans="1:10" ht="30" customHeight="1">
      <c r="A508" t="str">
        <f>'RAW MONTHLY'!C510</f>
        <v>ROM 33KV</v>
      </c>
      <c r="B508" s="5" t="str">
        <f>'RAW MONTHLY'!E510</f>
        <v>EDC P/O</v>
      </c>
      <c r="C508" s="5" t="str">
        <f t="shared" si="21"/>
        <v>EDC</v>
      </c>
      <c r="D508" s="6" t="e">
        <f>'[1]RAW 1'!F510</f>
        <v>#REF!</v>
      </c>
      <c r="E508" s="6" t="str">
        <f>'RAW MONTHLY'!O510</f>
        <v>TO CONNECT IMPERIUM FACTORY.</v>
      </c>
      <c r="F508" s="6" t="e">
        <f t="shared" si="22"/>
        <v>#REF!</v>
      </c>
      <c r="G508" s="7">
        <f>'RAW MONTHLY'!H510</f>
        <v>0.58819444444444446</v>
      </c>
      <c r="H508" s="8">
        <f>'RAW MONTHLY'!I510</f>
        <v>0.63402777777777775</v>
      </c>
      <c r="I508" s="16">
        <f t="shared" si="23"/>
        <v>1.1000000000000001</v>
      </c>
      <c r="J508" s="29"/>
    </row>
    <row r="509" spans="1:10" ht="30" customHeight="1">
      <c r="A509" t="str">
        <f>'RAW MONTHLY'!C511</f>
        <v>ROM 33KV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>
        <f>'RAW MONTHLY'!O511</f>
        <v>0</v>
      </c>
      <c r="F509" s="6" t="e">
        <f t="shared" si="22"/>
        <v>#REF!</v>
      </c>
      <c r="G509" s="7">
        <f>'RAW MONTHLY'!H511</f>
        <v>0.89097222222222217</v>
      </c>
      <c r="H509" s="8">
        <f>'RAW MONTHLY'!I511</f>
        <v>0.90277777777777779</v>
      </c>
      <c r="I509" s="16">
        <f t="shared" si="23"/>
        <v>0.28333333333333333</v>
      </c>
      <c r="J509" s="29"/>
    </row>
    <row r="510" spans="1:10" ht="30" customHeight="1">
      <c r="A510" t="str">
        <f>'RAW MONTHLY'!C512</f>
        <v>T-2A 15MVA @ JERICHO</v>
      </c>
      <c r="B510" s="5" t="str">
        <f>'RAW MONTHLY'!E512</f>
        <v>EDC F/O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>TRIPPING ON DIFFERENTIAL RELAY</v>
      </c>
      <c r="F510" s="6" t="e">
        <f t="shared" si="22"/>
        <v>#REF!</v>
      </c>
      <c r="G510" s="7">
        <f>'RAW MONTHLY'!H512</f>
        <v>0</v>
      </c>
      <c r="H510" s="8">
        <f>'RAW MONTHLY'!I512</f>
        <v>0.99930555555555556</v>
      </c>
      <c r="I510" s="16">
        <f t="shared" si="23"/>
        <v>23.983333333333334</v>
      </c>
      <c r="J510" s="29"/>
    </row>
    <row r="511" spans="1:10" ht="30" customHeight="1">
      <c r="A511" t="str">
        <f>'RAW MONTHLY'!C513</f>
        <v>AGODI 2 33KV</v>
      </c>
      <c r="B511" s="5" t="str">
        <f>'RAW MONTHLY'!E513</f>
        <v>EDC F/O</v>
      </c>
      <c r="C511" s="5" t="str">
        <f t="shared" si="21"/>
        <v>EDC</v>
      </c>
      <c r="D511" s="6" t="e">
        <f>'[1]RAW 1'!F513</f>
        <v>#REF!</v>
      </c>
      <c r="E511" s="6">
        <f>'RAW MONTHLY'!O513</f>
        <v>0</v>
      </c>
      <c r="F511" s="6" t="e">
        <f t="shared" si="22"/>
        <v>#REF!</v>
      </c>
      <c r="G511" s="7">
        <f>'RAW MONTHLY'!H513</f>
        <v>0</v>
      </c>
      <c r="H511" s="8">
        <f>'RAW MONTHLY'!I513</f>
        <v>0.46249999999999997</v>
      </c>
      <c r="I511" s="16">
        <f t="shared" si="23"/>
        <v>11.1</v>
      </c>
      <c r="J511" s="29"/>
    </row>
    <row r="512" spans="1:10" ht="30" customHeight="1">
      <c r="A512" t="str">
        <f>'RAW MONTHLY'!C514</f>
        <v>MINISTER 33KV</v>
      </c>
      <c r="B512" s="5" t="str">
        <f>'RAW MONTHLY'!E514</f>
        <v>EDC F/O</v>
      </c>
      <c r="C512" s="5" t="str">
        <f t="shared" si="21"/>
        <v>EDC</v>
      </c>
      <c r="D512" s="6" t="e">
        <f>'[1]RAW 1'!F514</f>
        <v>#REF!</v>
      </c>
      <c r="E512" s="6">
        <f>'RAW MONTHLY'!O514</f>
        <v>0</v>
      </c>
      <c r="F512" s="6" t="e">
        <f t="shared" si="22"/>
        <v>#REF!</v>
      </c>
      <c r="G512" s="7">
        <f>'RAW MONTHLY'!H514</f>
        <v>0</v>
      </c>
      <c r="H512" s="8">
        <f>'RAW MONTHLY'!I514</f>
        <v>0.47222222222222227</v>
      </c>
      <c r="I512" s="16">
        <f t="shared" si="23"/>
        <v>11.333333333333334</v>
      </c>
      <c r="J512" s="30"/>
    </row>
    <row r="513" spans="1:10" ht="30" customHeight="1">
      <c r="A513" t="str">
        <f>'RAW MONTHLY'!C515</f>
        <v>APETE 33KV</v>
      </c>
      <c r="B513" s="5" t="str">
        <f>'RAW MONTHLY'!E515</f>
        <v>EDC L/S</v>
      </c>
      <c r="C513" s="5" t="str">
        <f t="shared" si="21"/>
        <v>L/S</v>
      </c>
      <c r="D513" s="6" t="e">
        <f>'[1]RAW 1'!F515</f>
        <v>#REF!</v>
      </c>
      <c r="E513" s="6">
        <f>'RAW MONTHLY'!O515</f>
        <v>0</v>
      </c>
      <c r="F513" s="6" t="e">
        <f t="shared" si="22"/>
        <v>#REF!</v>
      </c>
      <c r="G513" s="7">
        <f>'RAW MONTHLY'!H515</f>
        <v>0</v>
      </c>
      <c r="H513" s="8">
        <f>'RAW MONTHLY'!I515</f>
        <v>0.67986111111111114</v>
      </c>
      <c r="I513" s="16">
        <f t="shared" si="23"/>
        <v>16.316666666666666</v>
      </c>
      <c r="J513" s="30"/>
    </row>
    <row r="514" spans="1:10" ht="30" customHeight="1">
      <c r="A514" t="str">
        <f>'RAW MONTHLY'!C516</f>
        <v>ELEYELE 33KV</v>
      </c>
      <c r="B514" s="5" t="str">
        <f>'RAW MONTHLY'!E516</f>
        <v>EDC F/O</v>
      </c>
      <c r="C514" s="5" t="str">
        <f t="shared" si="21"/>
        <v>EDC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0.7583333333333333</v>
      </c>
      <c r="H514" s="8">
        <f>'RAW MONTHLY'!I516</f>
        <v>0.7680555555555556</v>
      </c>
      <c r="I514" s="16">
        <f t="shared" si="23"/>
        <v>0.23333333333333334</v>
      </c>
      <c r="J514" s="30"/>
    </row>
    <row r="515" spans="1:10" ht="30" customHeight="1">
      <c r="A515" t="str">
        <f>'RAW MONTHLY'!C517</f>
        <v>APETE 33KV</v>
      </c>
      <c r="B515" s="5" t="str">
        <f>'RAW MONTHLY'!E517</f>
        <v>EDC L/S</v>
      </c>
      <c r="C515" s="5" t="str">
        <f t="shared" si="21"/>
        <v>L/S</v>
      </c>
      <c r="D515" s="6" t="e">
        <f>'[1]RAW 1'!F517</f>
        <v>#REF!</v>
      </c>
      <c r="E515" s="6">
        <f>'RAW MONTHLY'!O517</f>
        <v>0</v>
      </c>
      <c r="F515" s="6" t="e">
        <f t="shared" si="22"/>
        <v>#REF!</v>
      </c>
      <c r="G515" s="7">
        <f>'RAW MONTHLY'!H517</f>
        <v>0.7583333333333333</v>
      </c>
      <c r="H515" s="8">
        <f>'RAW MONTHLY'!I517</f>
        <v>0.99930555555555556</v>
      </c>
      <c r="I515" s="16">
        <f t="shared" si="23"/>
        <v>5.7833333333333332</v>
      </c>
      <c r="J515" s="30"/>
    </row>
    <row r="516" spans="1:10" ht="30" customHeight="1">
      <c r="A516" t="str">
        <f>'RAW MONTHLY'!C518</f>
        <v>ERUWA TOWN 33KV FDR</v>
      </c>
      <c r="B516" s="5" t="str">
        <f>'RAW MONTHLY'!E518</f>
        <v>TCN/L/S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L/S</v>
      </c>
      <c r="D516" s="6" t="e">
        <f>'[1]RAW 1'!F518</f>
        <v>#REF!</v>
      </c>
      <c r="E516" s="6" t="str">
        <f>'RAW MONTHLY'!O518</f>
        <v>TCN TRANSFORMER LIMITATION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</v>
      </c>
      <c r="H516" s="8">
        <f>'RAW MONTHLY'!I518</f>
        <v>0.33749999999999997</v>
      </c>
      <c r="I516" s="16">
        <f t="shared" ref="I516:I579" si="26">HOUR(H516-G516)+MINUTE(H516-G516)/60</f>
        <v>8.1</v>
      </c>
      <c r="J516" s="37"/>
    </row>
    <row r="517" spans="1:10" ht="30" customHeight="1">
      <c r="A517" t="str">
        <f>'RAW MONTHLY'!C519</f>
        <v>OMI ADIO 33KV FDR</v>
      </c>
      <c r="B517" s="5" t="str">
        <f>'RAW MONTHLY'!E519</f>
        <v>TCN/L/S</v>
      </c>
      <c r="C517" s="5" t="str">
        <f t="shared" si="24"/>
        <v>L/S</v>
      </c>
      <c r="D517" s="6" t="e">
        <f>'[1]RAW 1'!F519</f>
        <v>#REF!</v>
      </c>
      <c r="E517" s="6" t="str">
        <f>'RAW MONTHLY'!O519</f>
        <v>EDC BREAKER FAULT</v>
      </c>
      <c r="F517" s="6" t="e">
        <f t="shared" si="25"/>
        <v>#REF!</v>
      </c>
      <c r="G517" s="7">
        <f>'RAW MONTHLY'!H519</f>
        <v>0.19097222222222221</v>
      </c>
      <c r="H517" s="8">
        <f>'RAW MONTHLY'!I519</f>
        <v>0.58472222222222225</v>
      </c>
      <c r="I517" s="16">
        <f t="shared" si="26"/>
        <v>9.4499999999999993</v>
      </c>
      <c r="J517" s="30"/>
    </row>
    <row r="518" spans="1:10" ht="30" customHeight="1">
      <c r="A518" t="str">
        <f>'RAW MONTHLY'!C520</f>
        <v>ERUWA LANLATE 33KV FDR</v>
      </c>
      <c r="B518" s="5" t="str">
        <f>'RAW MONTHLY'!E520</f>
        <v>EDC/F/O</v>
      </c>
      <c r="C518" s="5" t="str">
        <f t="shared" si="24"/>
        <v>EDC</v>
      </c>
      <c r="D518" s="6" t="e">
        <f>'[1]RAW 1'!F520</f>
        <v>#REF!</v>
      </c>
      <c r="E518" s="6" t="str">
        <f>'RAW MONTHLY'!O520</f>
        <v>TCN TRANSFORMER LIMITATION</v>
      </c>
      <c r="F518" s="6" t="e">
        <f t="shared" si="25"/>
        <v>#REF!</v>
      </c>
      <c r="G518" s="7">
        <f>'RAW MONTHLY'!H520</f>
        <v>0.30138888888888887</v>
      </c>
      <c r="H518" s="8">
        <f>'RAW MONTHLY'!I520</f>
        <v>0.31805555555555554</v>
      </c>
      <c r="I518" s="16">
        <f t="shared" si="26"/>
        <v>0.4</v>
      </c>
      <c r="J518" s="27"/>
    </row>
    <row r="519" spans="1:10" ht="30" customHeight="1">
      <c r="A519" t="str">
        <f>'RAW MONTHLY'!C521</f>
        <v>OMI ADIO 33KV FDR</v>
      </c>
      <c r="B519" s="5" t="str">
        <f>'RAW MONTHLY'!E521</f>
        <v>EDC/E/F</v>
      </c>
      <c r="C519" s="5" t="str">
        <f t="shared" si="24"/>
        <v>EDC</v>
      </c>
      <c r="D519" s="6" t="e">
        <f>'[1]RAW 1'!F521</f>
        <v>#REF!</v>
      </c>
      <c r="E519" s="6" t="str">
        <f>'RAW MONTHLY'!O521</f>
        <v>EDC TRANSIENT FAULT</v>
      </c>
      <c r="F519" s="6" t="e">
        <f t="shared" si="25"/>
        <v>#REF!</v>
      </c>
      <c r="G519" s="7">
        <f>'RAW MONTHLY'!H521</f>
        <v>0.74444444444444446</v>
      </c>
      <c r="H519" s="8">
        <f>'RAW MONTHLY'!I521</f>
        <v>0.99930555555555556</v>
      </c>
      <c r="I519" s="16">
        <f t="shared" si="26"/>
        <v>6.1166666666666663</v>
      </c>
      <c r="J519" s="27"/>
    </row>
    <row r="520" spans="1:10" ht="30" customHeight="1">
      <c r="A520" t="str">
        <f>'RAW MONTHLY'!C522</f>
        <v>ERUWA LANLATE 33KV FDR</v>
      </c>
      <c r="B520" s="5" t="str">
        <f>'RAW MONTHLY'!E522</f>
        <v>EDC/F/O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TCN TRANSFORMER LIMITATION</v>
      </c>
      <c r="F520" s="6" t="e">
        <f t="shared" si="25"/>
        <v>#REF!</v>
      </c>
      <c r="G520" s="7">
        <f>'RAW MONTHLY'!H522</f>
        <v>0.74444444444444446</v>
      </c>
      <c r="H520" s="8">
        <f>'RAW MONTHLY'!I522</f>
        <v>0.74930555555555556</v>
      </c>
      <c r="I520" s="16">
        <f t="shared" si="26"/>
        <v>0.11666666666666667</v>
      </c>
      <c r="J520" s="29"/>
    </row>
    <row r="521" spans="1:10" ht="30" customHeight="1">
      <c r="A521" t="str">
        <f>'RAW MONTHLY'!C523</f>
        <v>LIBERTY 33KV</v>
      </c>
      <c r="B521" s="5" t="str">
        <f>'RAW MONTHLY'!E523</f>
        <v>EDC F/O</v>
      </c>
      <c r="C521" s="5" t="str">
        <f t="shared" si="24"/>
        <v>EDC</v>
      </c>
      <c r="D521" s="6" t="e">
        <f>'[1]RAW 1'!F523</f>
        <v>#REF!</v>
      </c>
      <c r="E521" s="6" t="str">
        <f>'RAW MONTHLY'!O523</f>
        <v>TRIPPED,TRIED AND STAYED</v>
      </c>
      <c r="F521" s="6" t="e">
        <f t="shared" si="25"/>
        <v>#REF!</v>
      </c>
      <c r="G521" s="7">
        <f>'RAW MONTHLY'!H523</f>
        <v>0.51180555555555551</v>
      </c>
      <c r="H521" s="8">
        <f>'RAW MONTHLY'!I523</f>
        <v>0.51874999999999993</v>
      </c>
      <c r="I521" s="16">
        <f t="shared" si="26"/>
        <v>0.16666666666666666</v>
      </c>
      <c r="J521" s="30"/>
    </row>
    <row r="522" spans="1:10" ht="30" customHeight="1">
      <c r="A522" t="str">
        <f>'RAW MONTHLY'!C524</f>
        <v>INTERCHANGE 33KV</v>
      </c>
      <c r="B522" s="5" t="str">
        <f>'RAW MONTHLY'!E524</f>
        <v>EDC F/O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TRIPPED,TRIED AND STAYED</v>
      </c>
      <c r="F522" s="6" t="e">
        <f t="shared" si="25"/>
        <v>#REF!</v>
      </c>
      <c r="G522" s="7">
        <f>'RAW MONTHLY'!H524</f>
        <v>0.59722222222222221</v>
      </c>
      <c r="H522" s="8">
        <f>'RAW MONTHLY'!I524</f>
        <v>0.6118055555555556</v>
      </c>
      <c r="I522" s="16">
        <f t="shared" si="26"/>
        <v>0.35</v>
      </c>
      <c r="J522" s="30"/>
    </row>
    <row r="523" spans="1:10" ht="30" customHeight="1">
      <c r="A523" t="str">
        <f>'RAW MONTHLY'!C525</f>
        <v>INTERCHANGE 33KV</v>
      </c>
      <c r="B523" s="5" t="str">
        <f>'RAW MONTHLY'!E525</f>
        <v>EDC F/O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TRIPPED,TRIED AND STAYED</v>
      </c>
      <c r="F523" s="6" t="e">
        <f t="shared" si="25"/>
        <v>#REF!</v>
      </c>
      <c r="G523" s="7">
        <f>'RAW MONTHLY'!H525</f>
        <v>0.71736111111111101</v>
      </c>
      <c r="H523" s="8">
        <f>'RAW MONTHLY'!I525</f>
        <v>0.72569444444444453</v>
      </c>
      <c r="I523" s="16">
        <f t="shared" si="26"/>
        <v>0.2</v>
      </c>
      <c r="J523" s="30"/>
    </row>
    <row r="524" spans="1:10" ht="30" customHeight="1">
      <c r="A524" t="str">
        <f>'RAW MONTHLY'!C526</f>
        <v>OLUYOLE 33KV</v>
      </c>
      <c r="B524" s="5" t="str">
        <f>'RAW MONTHLY'!E526</f>
        <v>EDC F/O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TRIPPED,TRIED AND STAYED</v>
      </c>
      <c r="F524" s="6" t="e">
        <f t="shared" si="25"/>
        <v>#REF!</v>
      </c>
      <c r="G524" s="7">
        <f>'RAW MONTHLY'!H526</f>
        <v>0.82916666666666661</v>
      </c>
      <c r="H524" s="8">
        <f>'RAW MONTHLY'!I526</f>
        <v>0.83263888888888893</v>
      </c>
      <c r="I524" s="16">
        <f t="shared" si="26"/>
        <v>8.3333333333333329E-2</v>
      </c>
      <c r="J524" s="30"/>
    </row>
    <row r="525" spans="1:10" ht="30" customHeight="1">
      <c r="A525" t="str">
        <f>'RAW MONTHLY'!C527</f>
        <v>INDUSTRIAL 33KV</v>
      </c>
      <c r="B525" s="5" t="str">
        <f>'RAW MONTHLY'!E527</f>
        <v>EDC F/O</v>
      </c>
      <c r="C525" s="5" t="str">
        <f t="shared" si="24"/>
        <v>EDC</v>
      </c>
      <c r="D525" s="6" t="e">
        <f>'[1]RAW 1'!F527</f>
        <v>#REF!</v>
      </c>
      <c r="E525" s="6" t="str">
        <f>'RAW MONTHLY'!O527</f>
        <v>TRIPPED,TRIED AND STAYED</v>
      </c>
      <c r="F525" s="6" t="e">
        <f t="shared" si="25"/>
        <v>#REF!</v>
      </c>
      <c r="G525" s="7">
        <f>'RAW MONTHLY'!H527</f>
        <v>0.87361111111111101</v>
      </c>
      <c r="H525" s="8">
        <f>'RAW MONTHLY'!I527</f>
        <v>0.88194444444444453</v>
      </c>
      <c r="I525" s="16">
        <f t="shared" si="26"/>
        <v>0.2</v>
      </c>
      <c r="J525" s="37"/>
    </row>
    <row r="526" spans="1:10" ht="30" customHeight="1">
      <c r="A526" t="str">
        <f>'RAW MONTHLY'!C528</f>
        <v>ROM 33KV</v>
      </c>
      <c r="B526" s="5" t="str">
        <f>'RAW MONTHLY'!E528</f>
        <v>EDC F/O</v>
      </c>
      <c r="C526" s="5" t="str">
        <f t="shared" si="24"/>
        <v>EDC</v>
      </c>
      <c r="D526" s="6" t="e">
        <f>'[1]RAW 1'!F528</f>
        <v>#REF!</v>
      </c>
      <c r="E526" s="6">
        <f>'RAW MONTHLY'!O528</f>
        <v>0</v>
      </c>
      <c r="F526" s="6" t="e">
        <f t="shared" si="25"/>
        <v>#REF!</v>
      </c>
      <c r="G526" s="7">
        <f>'RAW MONTHLY'!H528</f>
        <v>0.59722222222222221</v>
      </c>
      <c r="H526" s="8">
        <f>'RAW MONTHLY'!I528</f>
        <v>0.61319444444444449</v>
      </c>
      <c r="I526" s="16">
        <f t="shared" si="26"/>
        <v>0.38333333333333336</v>
      </c>
      <c r="J526" s="30"/>
    </row>
    <row r="527" spans="1:10" ht="30" customHeight="1">
      <c r="A527" t="str">
        <f>'RAW MONTHLY'!C529</f>
        <v>ROM 33KV</v>
      </c>
      <c r="B527" s="5" t="str">
        <f>'RAW MONTHLY'!E529</f>
        <v>EDC F/O</v>
      </c>
      <c r="C527" s="5" t="str">
        <f t="shared" si="24"/>
        <v>EDC</v>
      </c>
      <c r="D527" s="6" t="e">
        <f>'[1]RAW 1'!F529</f>
        <v>#REF!</v>
      </c>
      <c r="E527" s="6">
        <f>'RAW MONTHLY'!O529</f>
        <v>0</v>
      </c>
      <c r="F527" s="6" t="e">
        <f t="shared" si="25"/>
        <v>#REF!</v>
      </c>
      <c r="G527" s="7">
        <f>'RAW MONTHLY'!H529</f>
        <v>0.71736111111111101</v>
      </c>
      <c r="H527" s="8">
        <f>'RAW MONTHLY'!I529</f>
        <v>0.7270833333333333</v>
      </c>
      <c r="I527" s="16">
        <f t="shared" si="26"/>
        <v>0.23333333333333334</v>
      </c>
      <c r="J527" s="27"/>
    </row>
    <row r="528" spans="1:10" ht="30" customHeight="1">
      <c r="A528" t="str">
        <f>'RAW MONTHLY'!C530</f>
        <v>T-2A 15MVA @JERICHO</v>
      </c>
      <c r="B528" s="5" t="str">
        <f>'RAW MONTHLY'!E530</f>
        <v>EDC F/O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TRIPPING ON DIFFERENTIAL RELAY</v>
      </c>
      <c r="F528" s="6" t="e">
        <f t="shared" si="25"/>
        <v>#REF!</v>
      </c>
      <c r="G528" s="7">
        <f>'RAW MONTHLY'!H530</f>
        <v>0</v>
      </c>
      <c r="H528" s="8">
        <f>'RAW MONTHLY'!I530</f>
        <v>0.99930555555555556</v>
      </c>
      <c r="I528" s="16">
        <f t="shared" si="26"/>
        <v>23.983333333333334</v>
      </c>
      <c r="J528" s="27"/>
    </row>
    <row r="529" spans="1:10" ht="30" customHeight="1">
      <c r="A529" t="str">
        <f>'RAW MONTHLY'!C531</f>
        <v>APETE 33KV</v>
      </c>
      <c r="B529" s="5" t="str">
        <f>'RAW MONTHLY'!E531</f>
        <v>EDC L/S</v>
      </c>
      <c r="C529" s="5" t="str">
        <f t="shared" si="24"/>
        <v>L/S</v>
      </c>
      <c r="D529" s="6" t="e">
        <f>'[1]RAW 1'!F531</f>
        <v>#REF!</v>
      </c>
      <c r="E529" s="6">
        <f>'RAW MONTHLY'!O531</f>
        <v>0</v>
      </c>
      <c r="F529" s="6" t="e">
        <f t="shared" si="25"/>
        <v>#REF!</v>
      </c>
      <c r="G529" s="7">
        <f>'RAW MONTHLY'!H531</f>
        <v>0</v>
      </c>
      <c r="H529" s="8">
        <f>'RAW MONTHLY'!I531</f>
        <v>0.31736111111111115</v>
      </c>
      <c r="I529" s="16">
        <f t="shared" si="26"/>
        <v>7.6166666666666671</v>
      </c>
      <c r="J529" s="29"/>
    </row>
    <row r="530" spans="1:10" ht="30" customHeight="1">
      <c r="A530" t="str">
        <f>'RAW MONTHLY'!C532</f>
        <v>APETE 33KV</v>
      </c>
      <c r="B530" s="5" t="str">
        <f>'RAW MONTHLY'!E532</f>
        <v>EDC L/S</v>
      </c>
      <c r="C530" s="5" t="str">
        <f t="shared" si="24"/>
        <v>L/S</v>
      </c>
      <c r="D530" s="6" t="e">
        <f>'[1]RAW 1'!F532</f>
        <v>#REF!</v>
      </c>
      <c r="E530" s="6">
        <f>'RAW MONTHLY'!O532</f>
        <v>0</v>
      </c>
      <c r="F530" s="6" t="e">
        <f t="shared" si="25"/>
        <v>#REF!</v>
      </c>
      <c r="G530" s="7">
        <f>'RAW MONTHLY'!H532</f>
        <v>0.38611111111111113</v>
      </c>
      <c r="H530" s="8">
        <f>'RAW MONTHLY'!I532</f>
        <v>0.64652777777777781</v>
      </c>
      <c r="I530" s="16">
        <f t="shared" si="26"/>
        <v>6.25</v>
      </c>
      <c r="J530" s="42"/>
    </row>
    <row r="531" spans="1:10" ht="30" customHeight="1">
      <c r="A531" t="str">
        <f>'RAW MONTHLY'!C533</f>
        <v>AGODI 2 33KV</v>
      </c>
      <c r="B531" s="5" t="str">
        <f>'RAW MONTHLY'!E533</f>
        <v>EDC F/O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FORCED OUTAGE DUE TO MISSING RED PHASE</v>
      </c>
      <c r="F531" s="6" t="e">
        <f t="shared" si="25"/>
        <v>#REF!</v>
      </c>
      <c r="G531" s="7">
        <f>'RAW MONTHLY'!H533</f>
        <v>0.61111111111111105</v>
      </c>
      <c r="H531" s="8">
        <f>'RAW MONTHLY'!I533</f>
        <v>0.74930555555555556</v>
      </c>
      <c r="I531" s="16">
        <f t="shared" si="26"/>
        <v>3.3166666666666664</v>
      </c>
      <c r="J531" s="42"/>
    </row>
    <row r="532" spans="1:10" ht="30" customHeight="1">
      <c r="A532" t="str">
        <f>'RAW MONTHLY'!C534</f>
        <v>MINISTER 33KV</v>
      </c>
      <c r="B532" s="5" t="str">
        <f>'RAW MONTHLY'!E534</f>
        <v>EDC F/O</v>
      </c>
      <c r="C532" s="5" t="str">
        <f t="shared" si="24"/>
        <v>EDC</v>
      </c>
      <c r="D532" s="6" t="e">
        <f>'[1]RAW 1'!F534</f>
        <v>#REF!</v>
      </c>
      <c r="E532" s="6">
        <f>'RAW MONTHLY'!O534</f>
        <v>0</v>
      </c>
      <c r="F532" s="6" t="e">
        <f t="shared" si="25"/>
        <v>#REF!</v>
      </c>
      <c r="G532" s="7">
        <f>'RAW MONTHLY'!H534</f>
        <v>0.61111111111111105</v>
      </c>
      <c r="H532" s="8">
        <f>'RAW MONTHLY'!I534</f>
        <v>0.88194444444444453</v>
      </c>
      <c r="I532" s="16">
        <f t="shared" si="26"/>
        <v>6.5</v>
      </c>
      <c r="J532" s="20"/>
    </row>
    <row r="533" spans="1:10" ht="30" customHeight="1">
      <c r="A533" t="str">
        <f>'RAW MONTHLY'!C535</f>
        <v>AGODI 1 33KV</v>
      </c>
      <c r="B533" s="5" t="str">
        <f>'RAW MONTHLY'!E535</f>
        <v>EDC F/O</v>
      </c>
      <c r="C533" s="5" t="str">
        <f t="shared" si="24"/>
        <v>EDC</v>
      </c>
      <c r="D533" s="6" t="e">
        <f>'[1]RAW 1'!F535</f>
        <v>#REF!</v>
      </c>
      <c r="E533" s="6" t="str">
        <f>'RAW MONTHLY'!O535</f>
        <v>AS SAFE WORKING SPACE ON AGODI LINE 2</v>
      </c>
      <c r="F533" s="6" t="e">
        <f t="shared" si="25"/>
        <v>#REF!</v>
      </c>
      <c r="G533" s="7">
        <f>'RAW MONTHLY'!H535</f>
        <v>0.67708333333333337</v>
      </c>
      <c r="H533" s="8">
        <f>'RAW MONTHLY'!I535</f>
        <v>0.74930555555555556</v>
      </c>
      <c r="I533" s="16">
        <f t="shared" si="26"/>
        <v>1.7333333333333334</v>
      </c>
      <c r="J533" s="20"/>
    </row>
    <row r="534" spans="1:10" ht="30" customHeight="1">
      <c r="A534" t="str">
        <f>'RAW MONTHLY'!C536</f>
        <v>APETE 33KV</v>
      </c>
      <c r="B534" s="5" t="str">
        <f>'RAW MONTHLY'!E536</f>
        <v>EDC L/S</v>
      </c>
      <c r="C534" s="5" t="str">
        <f t="shared" si="24"/>
        <v>L/S</v>
      </c>
      <c r="D534" s="6" t="e">
        <f>'[1]RAW 1'!F536</f>
        <v>#REF!</v>
      </c>
      <c r="E534" s="6">
        <f>'RAW MONTHLY'!O536</f>
        <v>0</v>
      </c>
      <c r="F534" s="6" t="e">
        <f t="shared" si="25"/>
        <v>#REF!</v>
      </c>
      <c r="G534" s="7">
        <f>'RAW MONTHLY'!H536</f>
        <v>0.88402777777777775</v>
      </c>
      <c r="H534" s="8">
        <f>'RAW MONTHLY'!I536</f>
        <v>0.99930555555555556</v>
      </c>
      <c r="I534" s="16">
        <f t="shared" si="26"/>
        <v>2.7666666666666666</v>
      </c>
      <c r="J534" s="6"/>
    </row>
    <row r="535" spans="1:10" ht="30" customHeight="1">
      <c r="A535" t="str">
        <f>'RAW MONTHLY'!C537</f>
        <v>ERUWA TOWN 33KV FDR</v>
      </c>
      <c r="B535" s="5" t="str">
        <f>'RAW MONTHLY'!E537</f>
        <v>TCN/L/S</v>
      </c>
      <c r="C535" s="5" t="str">
        <f t="shared" si="24"/>
        <v>L/S</v>
      </c>
      <c r="D535" s="6" t="e">
        <f>'[1]RAW 1'!F537</f>
        <v>#REF!</v>
      </c>
      <c r="E535" s="6" t="str">
        <f>'RAW MONTHLY'!O537</f>
        <v>TCN TRANSFOMER LIMITATION</v>
      </c>
      <c r="F535" s="6" t="e">
        <f t="shared" si="25"/>
        <v>#REF!</v>
      </c>
      <c r="G535" s="7">
        <f>'RAW MONTHLY'!H537</f>
        <v>0</v>
      </c>
      <c r="H535" s="8">
        <f>'RAW MONTHLY'!I537</f>
        <v>0.46180555555555558</v>
      </c>
      <c r="I535" s="16">
        <f t="shared" si="26"/>
        <v>11.083333333333334</v>
      </c>
      <c r="J535" s="6"/>
    </row>
    <row r="536" spans="1:10" ht="30" customHeight="1">
      <c r="A536" t="str">
        <f>'RAW MONTHLY'!C538</f>
        <v>OMI ADIO 33KV FDR</v>
      </c>
      <c r="B536" s="5" t="str">
        <f>'RAW MONTHLY'!E538</f>
        <v>TCN/L/S</v>
      </c>
      <c r="C536" s="5" t="str">
        <f t="shared" si="24"/>
        <v>L/S</v>
      </c>
      <c r="D536" s="6" t="e">
        <f>'[1]RAW 1'!F538</f>
        <v>#REF!</v>
      </c>
      <c r="E536" s="6" t="str">
        <f>'RAW MONTHLY'!O538</f>
        <v>TCN TRANSFOMER LIMITATION</v>
      </c>
      <c r="F536" s="6" t="e">
        <f t="shared" si="25"/>
        <v>#REF!</v>
      </c>
      <c r="G536" s="7">
        <f>'RAW MONTHLY'!H538</f>
        <v>0</v>
      </c>
      <c r="H536" s="8">
        <f>'RAW MONTHLY'!I538</f>
        <v>6.9444444444444441E-3</v>
      </c>
      <c r="I536" s="16">
        <f t="shared" si="26"/>
        <v>0.16666666666666666</v>
      </c>
      <c r="J536" s="6"/>
    </row>
    <row r="537" spans="1:10" ht="30" customHeight="1">
      <c r="A537" t="str">
        <f>'RAW MONTHLY'!C539</f>
        <v>OMI ADIO 33KV FDR</v>
      </c>
      <c r="B537" s="5" t="str">
        <f>'RAW MONTHLY'!E539</f>
        <v>TCN/L/S</v>
      </c>
      <c r="C537" s="5" t="str">
        <f t="shared" si="24"/>
        <v>L/S</v>
      </c>
      <c r="D537" s="6" t="e">
        <f>'[1]RAW 1'!F539</f>
        <v>#REF!</v>
      </c>
      <c r="E537" s="6" t="str">
        <f>'RAW MONTHLY'!O539</f>
        <v>TCN TRANSFOMER LIMITATION</v>
      </c>
      <c r="F537" s="6" t="e">
        <f t="shared" si="25"/>
        <v>#REF!</v>
      </c>
      <c r="G537" s="7">
        <f>'RAW MONTHLY'!H539</f>
        <v>0.25694444444444448</v>
      </c>
      <c r="H537" s="8">
        <f>'RAW MONTHLY'!I539</f>
        <v>0.54999999999999993</v>
      </c>
      <c r="I537" s="16">
        <f t="shared" si="26"/>
        <v>7.0333333333333332</v>
      </c>
      <c r="J537" s="6"/>
    </row>
    <row r="538" spans="1:10" ht="30" customHeight="1">
      <c r="A538" t="str">
        <f>'RAW MONTHLY'!C540</f>
        <v>ERUWA/LANLATE 33KV FDR</v>
      </c>
      <c r="B538" s="5" t="str">
        <f>'RAW MONTHLY'!E540</f>
        <v>EDC/E/F</v>
      </c>
      <c r="C538" s="5" t="str">
        <f t="shared" si="24"/>
        <v>EDC</v>
      </c>
      <c r="D538" s="6" t="e">
        <f>'[1]RAW 1'!F540</f>
        <v>#REF!</v>
      </c>
      <c r="E538" s="6" t="str">
        <f>'RAW MONTHLY'!O540</f>
        <v>EDC TRANSCIENT FAULT</v>
      </c>
      <c r="F538" s="6" t="e">
        <f t="shared" si="25"/>
        <v>#REF!</v>
      </c>
      <c r="G538" s="7">
        <f>'RAW MONTHLY'!H540</f>
        <v>0.47291666666666665</v>
      </c>
      <c r="H538" s="8">
        <f>'RAW MONTHLY'!I540</f>
        <v>0.48333333333333334</v>
      </c>
      <c r="I538" s="16">
        <f t="shared" si="26"/>
        <v>0.25</v>
      </c>
      <c r="J538" s="6"/>
    </row>
    <row r="539" spans="1:10" ht="30" customHeight="1">
      <c r="A539" t="str">
        <f>'RAW MONTHLY'!C541</f>
        <v>ERUWA TOWN 33KV FDR</v>
      </c>
      <c r="B539" s="5" t="str">
        <f>'RAW MONTHLY'!E541</f>
        <v>EDC/F/O</v>
      </c>
      <c r="C539" s="5" t="str">
        <f t="shared" si="24"/>
        <v>EDC</v>
      </c>
      <c r="D539" s="6" t="e">
        <f>'[1]RAW 1'!F541</f>
        <v>#REF!</v>
      </c>
      <c r="E539" s="6" t="str">
        <f>'RAW MONTHLY'!O541</f>
        <v>EDC FORCED OUTAGE</v>
      </c>
      <c r="F539" s="6" t="e">
        <f t="shared" si="25"/>
        <v>#REF!</v>
      </c>
      <c r="G539" s="7">
        <f>'RAW MONTHLY'!H541</f>
        <v>0.47291666666666665</v>
      </c>
      <c r="H539" s="8">
        <f>'RAW MONTHLY'!I541</f>
        <v>0.48333333333333334</v>
      </c>
      <c r="I539" s="16">
        <f t="shared" si="26"/>
        <v>0.25</v>
      </c>
      <c r="J539" s="6"/>
    </row>
    <row r="540" spans="1:10" ht="30" customHeight="1">
      <c r="A540" t="str">
        <f>'RAW MONTHLY'!C542</f>
        <v>ERUWA TOWN 33KV FDR</v>
      </c>
      <c r="B540" s="5" t="str">
        <f>'RAW MONTHLY'!E542</f>
        <v>TCN/L/S</v>
      </c>
      <c r="C540" s="5" t="str">
        <f t="shared" si="24"/>
        <v>L/S</v>
      </c>
      <c r="D540" s="6" t="e">
        <f>'[1]RAW 1'!F542</f>
        <v>#REF!</v>
      </c>
      <c r="E540" s="6" t="str">
        <f>'RAW MONTHLY'!O542</f>
        <v>TCN TRANSFOMER LIMITATION</v>
      </c>
      <c r="F540" s="6" t="e">
        <f t="shared" si="25"/>
        <v>#REF!</v>
      </c>
      <c r="G540" s="7">
        <f>'RAW MONTHLY'!H542</f>
        <v>0.48333333333333334</v>
      </c>
      <c r="H540" s="8">
        <f>'RAW MONTHLY'!I542</f>
        <v>0.72430555555555554</v>
      </c>
      <c r="I540" s="16">
        <f t="shared" si="26"/>
        <v>5.7833333333333332</v>
      </c>
      <c r="J540" s="30"/>
    </row>
    <row r="541" spans="1:10" ht="30" customHeight="1">
      <c r="A541" t="str">
        <f>'RAW MONTHLY'!C543</f>
        <v>OMI ADIO 33KV FDR</v>
      </c>
      <c r="B541" s="5" t="str">
        <f>'RAW MONTHLY'!E543</f>
        <v>EDC/O/C</v>
      </c>
      <c r="C541" s="5" t="str">
        <f t="shared" si="24"/>
        <v>EDC</v>
      </c>
      <c r="D541" s="6" t="e">
        <f>'[1]RAW 1'!F543</f>
        <v>#REF!</v>
      </c>
      <c r="E541" s="6" t="str">
        <f>'RAW MONTHLY'!O543</f>
        <v>SUPPLY RESTORED UPTO ELESO</v>
      </c>
      <c r="F541" s="6" t="e">
        <f t="shared" si="25"/>
        <v>#REF!</v>
      </c>
      <c r="G541" s="7">
        <f>'RAW MONTHLY'!H543</f>
        <v>0.55277777777777781</v>
      </c>
      <c r="H541" s="8">
        <f>'RAW MONTHLY'!I543</f>
        <v>0.57361111111111118</v>
      </c>
      <c r="I541" s="16">
        <f t="shared" si="26"/>
        <v>0.5</v>
      </c>
      <c r="J541" s="30"/>
    </row>
    <row r="542" spans="1:10" ht="30" customHeight="1">
      <c r="A542" t="str">
        <f>'RAW MONTHLY'!C544</f>
        <v>ERUWA/LANLATE 33KV FDR</v>
      </c>
      <c r="B542" s="5" t="str">
        <f>'RAW MONTHLY'!E544</f>
        <v>EDC/E/F</v>
      </c>
      <c r="C542" s="5" t="str">
        <f t="shared" si="24"/>
        <v>EDC</v>
      </c>
      <c r="D542" s="6" t="e">
        <f>'[1]RAW 1'!F544</f>
        <v>#REF!</v>
      </c>
      <c r="E542" s="6" t="str">
        <f>'RAW MONTHLY'!O544</f>
        <v>DUE TO TRIPPING ON OMI ADIO 33KV FDR</v>
      </c>
      <c r="F542" s="6" t="e">
        <f t="shared" si="25"/>
        <v>#REF!</v>
      </c>
      <c r="G542" s="7">
        <f>'RAW MONTHLY'!H544</f>
        <v>0.55277777777777781</v>
      </c>
      <c r="H542" s="8">
        <f>'RAW MONTHLY'!I544</f>
        <v>0.55902777777777779</v>
      </c>
      <c r="I542" s="16">
        <f t="shared" si="26"/>
        <v>0.15</v>
      </c>
      <c r="J542" s="30"/>
    </row>
    <row r="543" spans="1:10" ht="30" customHeight="1">
      <c r="A543" t="str">
        <f>'RAW MONTHLY'!C545</f>
        <v>OMI ADIO 33KV FDR</v>
      </c>
      <c r="B543" s="5" t="str">
        <f>'RAW MONTHLY'!E545</f>
        <v>TCN/L/S</v>
      </c>
      <c r="C543" s="5" t="str">
        <f t="shared" si="24"/>
        <v>L/S</v>
      </c>
      <c r="D543" s="6" t="e">
        <f>'[1]RAW 1'!F545</f>
        <v>#REF!</v>
      </c>
      <c r="E543" s="6" t="str">
        <f>'RAW MONTHLY'!O545</f>
        <v>TCN TRANSFOMER LIMITATION</v>
      </c>
      <c r="F543" s="6" t="e">
        <f t="shared" si="25"/>
        <v>#REF!</v>
      </c>
      <c r="G543" s="7">
        <f>'RAW MONTHLY'!H545</f>
        <v>0.64166666666666672</v>
      </c>
      <c r="H543" s="8">
        <f>'RAW MONTHLY'!I545</f>
        <v>0.68402777777777779</v>
      </c>
      <c r="I543" s="16">
        <f t="shared" si="26"/>
        <v>1.0166666666666666</v>
      </c>
      <c r="J543" s="30"/>
    </row>
    <row r="544" spans="1:10" ht="30" customHeight="1">
      <c r="A544" t="str">
        <f>'RAW MONTHLY'!C546</f>
        <v>OMI ADIO 33KV FDR</v>
      </c>
      <c r="B544" s="5" t="str">
        <f>'RAW MONTHLY'!E546</f>
        <v>TCN/L/S</v>
      </c>
      <c r="C544" s="5" t="str">
        <f t="shared" si="24"/>
        <v>L/S</v>
      </c>
      <c r="D544" s="6" t="e">
        <f>'[1]RAW 1'!F546</f>
        <v>#REF!</v>
      </c>
      <c r="E544" s="6" t="str">
        <f>'RAW MONTHLY'!O546</f>
        <v>TCN TRANSFOMER LIMITATION</v>
      </c>
      <c r="F544" s="6" t="e">
        <f t="shared" si="25"/>
        <v>#REF!</v>
      </c>
      <c r="G544" s="7">
        <f>'RAW MONTHLY'!H546</f>
        <v>0.72013888888888899</v>
      </c>
      <c r="H544" s="8">
        <f>'RAW MONTHLY'!I546</f>
        <v>0.80208333333333337</v>
      </c>
      <c r="I544" s="16">
        <f t="shared" si="26"/>
        <v>1.9666666666666668</v>
      </c>
      <c r="J544" s="30"/>
    </row>
    <row r="545" spans="1:10" ht="30" customHeight="1">
      <c r="A545" t="str">
        <f>'RAW MONTHLY'!C547</f>
        <v>ERUWA TOWN 33KV FDR</v>
      </c>
      <c r="B545" s="5" t="str">
        <f>'RAW MONTHLY'!E547</f>
        <v>EDC/E/F</v>
      </c>
      <c r="C545" s="5" t="str">
        <f t="shared" si="24"/>
        <v>EDC</v>
      </c>
      <c r="D545" s="6" t="e">
        <f>'[1]RAW 1'!F547</f>
        <v>#REF!</v>
      </c>
      <c r="E545" s="6" t="str">
        <f>'RAW MONTHLY'!O547</f>
        <v>EDC PENDING FAULT</v>
      </c>
      <c r="F545" s="6" t="e">
        <f t="shared" si="25"/>
        <v>#REF!</v>
      </c>
      <c r="G545" s="7">
        <f>'RAW MONTHLY'!H547</f>
        <v>0.73888888888888893</v>
      </c>
      <c r="H545" s="8">
        <f>'RAW MONTHLY'!I547</f>
        <v>0.99930555555555556</v>
      </c>
      <c r="I545" s="16">
        <f t="shared" si="26"/>
        <v>6.25</v>
      </c>
      <c r="J545" s="37"/>
    </row>
    <row r="546" spans="1:10" ht="30" customHeight="1">
      <c r="A546" t="str">
        <f>'RAW MONTHLY'!C548</f>
        <v>ERUWA/LANLATE 33KV FDR</v>
      </c>
      <c r="B546" s="5" t="str">
        <f>'RAW MONTHLY'!E548</f>
        <v>EDC/E/F</v>
      </c>
      <c r="C546" s="5" t="str">
        <f t="shared" si="24"/>
        <v>EDC</v>
      </c>
      <c r="D546" s="6" t="e">
        <f>'[1]RAW 1'!F548</f>
        <v>#REF!</v>
      </c>
      <c r="E546" s="6" t="str">
        <f>'RAW MONTHLY'!O548</f>
        <v>DUE TO TRIPPING ON ERUWA TOWN 33KV FDR</v>
      </c>
      <c r="F546" s="6" t="e">
        <f t="shared" si="25"/>
        <v>#REF!</v>
      </c>
      <c r="G546" s="7">
        <f>'RAW MONTHLY'!H548</f>
        <v>0.73888888888888893</v>
      </c>
      <c r="H546" s="8">
        <f>'RAW MONTHLY'!I548</f>
        <v>0.74652777777777779</v>
      </c>
      <c r="I546" s="16">
        <f t="shared" si="26"/>
        <v>0.18333333333333332</v>
      </c>
      <c r="J546" s="27"/>
    </row>
    <row r="547" spans="1:10" ht="30" customHeight="1">
      <c r="A547" t="str">
        <f>'RAW MONTHLY'!C549</f>
        <v>APATA 33KV FDR</v>
      </c>
      <c r="B547" s="5" t="str">
        <f>'RAW MONTHLY'!E549</f>
        <v>EDC/O/C</v>
      </c>
      <c r="C547" s="5" t="str">
        <f t="shared" si="24"/>
        <v>EDC</v>
      </c>
      <c r="D547" s="6" t="e">
        <f>'[1]RAW 1'!F549</f>
        <v>#REF!</v>
      </c>
      <c r="E547" s="6" t="str">
        <f>'RAW MONTHLY'!O549</f>
        <v>EDC TRANSCIENT FAULT</v>
      </c>
      <c r="F547" s="6" t="e">
        <f t="shared" si="25"/>
        <v>#REF!</v>
      </c>
      <c r="G547" s="7">
        <f>'RAW MONTHLY'!H549</f>
        <v>0.79861111111111116</v>
      </c>
      <c r="H547" s="8">
        <f>'RAW MONTHLY'!I549</f>
        <v>0.80347222222222225</v>
      </c>
      <c r="I547" s="16">
        <f t="shared" si="26"/>
        <v>0.11666666666666667</v>
      </c>
      <c r="J547" s="27"/>
    </row>
    <row r="548" spans="1:10" ht="30" customHeight="1">
      <c r="A548" t="str">
        <f>'RAW MONTHLY'!C550</f>
        <v>INTERCHANGE 33KV</v>
      </c>
      <c r="B548" s="5" t="str">
        <f>'RAW MONTHLY'!E550</f>
        <v>EDC F/O</v>
      </c>
      <c r="C548" s="5" t="str">
        <f t="shared" si="24"/>
        <v>EDC</v>
      </c>
      <c r="D548" s="6" t="e">
        <f>'[1]RAW 1'!F550</f>
        <v>#REF!</v>
      </c>
      <c r="E548" s="6">
        <f>'RAW MONTHLY'!O550</f>
        <v>0</v>
      </c>
      <c r="F548" s="6" t="e">
        <f t="shared" si="25"/>
        <v>#REF!</v>
      </c>
      <c r="G548" s="7">
        <f>'RAW MONTHLY'!H550</f>
        <v>0.2590277777777778</v>
      </c>
      <c r="H548" s="8">
        <f>'RAW MONTHLY'!I550</f>
        <v>0.26944444444444443</v>
      </c>
      <c r="I548" s="16">
        <f t="shared" si="26"/>
        <v>0.25</v>
      </c>
      <c r="J548" s="29"/>
    </row>
    <row r="549" spans="1:10" ht="30" customHeight="1">
      <c r="A549" t="str">
        <f>'RAW MONTHLY'!C551</f>
        <v>INDUSTRIAL 33KV</v>
      </c>
      <c r="B549" s="5" t="str">
        <f>'RAW MONTHLY'!E551</f>
        <v>EDC F/O</v>
      </c>
      <c r="C549" s="5" t="str">
        <f t="shared" si="24"/>
        <v>EDC</v>
      </c>
      <c r="D549" s="6" t="e">
        <f>'[1]RAW 1'!F551</f>
        <v>#REF!</v>
      </c>
      <c r="E549" s="6">
        <f>'RAW MONTHLY'!O551</f>
        <v>0</v>
      </c>
      <c r="F549" s="6" t="e">
        <f t="shared" si="25"/>
        <v>#REF!</v>
      </c>
      <c r="G549" s="7">
        <f>'RAW MONTHLY'!H551</f>
        <v>0.30277777777777776</v>
      </c>
      <c r="H549" s="8">
        <f>'RAW MONTHLY'!I551</f>
        <v>0.30972222222222223</v>
      </c>
      <c r="I549" s="16">
        <f t="shared" si="26"/>
        <v>0.16666666666666666</v>
      </c>
      <c r="J549" s="42"/>
    </row>
    <row r="550" spans="1:10" ht="30" customHeight="1">
      <c r="A550" t="str">
        <f>'RAW MONTHLY'!C552</f>
        <v>INDUSTRIAL 33KV</v>
      </c>
      <c r="B550" s="5" t="str">
        <f>'RAW MONTHLY'!E552</f>
        <v>EDC F/O</v>
      </c>
      <c r="C550" s="5" t="str">
        <f t="shared" si="24"/>
        <v>EDC</v>
      </c>
      <c r="D550" s="6" t="e">
        <f>'[1]RAW 1'!F552</f>
        <v>#REF!</v>
      </c>
      <c r="E550" s="6">
        <f>'RAW MONTHLY'!O552</f>
        <v>0</v>
      </c>
      <c r="F550" s="6" t="e">
        <f t="shared" si="25"/>
        <v>#REF!</v>
      </c>
      <c r="G550" s="7">
        <f>'RAW MONTHLY'!H552</f>
        <v>0.3347222222222222</v>
      </c>
      <c r="H550" s="8">
        <f>'RAW MONTHLY'!I552</f>
        <v>0.34097222222222223</v>
      </c>
      <c r="I550" s="16">
        <f t="shared" si="26"/>
        <v>0.15</v>
      </c>
      <c r="J550" s="42"/>
    </row>
    <row r="551" spans="1:10" ht="30" customHeight="1">
      <c r="A551" t="str">
        <f>'RAW MONTHLY'!C553</f>
        <v>EXPRESS 33KV</v>
      </c>
      <c r="B551" s="5" t="str">
        <f>'RAW MONTHLY'!E553</f>
        <v>EDC F/O</v>
      </c>
      <c r="C551" s="5" t="str">
        <f t="shared" si="24"/>
        <v>EDC</v>
      </c>
      <c r="D551" s="6" t="e">
        <f>'[1]RAW 1'!F553</f>
        <v>#REF!</v>
      </c>
      <c r="E551" s="6">
        <f>'RAW MONTHLY'!O553</f>
        <v>0</v>
      </c>
      <c r="F551" s="6" t="e">
        <f t="shared" si="25"/>
        <v>#REF!</v>
      </c>
      <c r="G551" s="7">
        <f>'RAW MONTHLY'!H553</f>
        <v>0.3576388888888889</v>
      </c>
      <c r="H551" s="8">
        <f>'RAW MONTHLY'!I553</f>
        <v>0.36388888888888887</v>
      </c>
      <c r="I551" s="16">
        <f t="shared" si="26"/>
        <v>0.15</v>
      </c>
      <c r="J551" s="20"/>
    </row>
    <row r="552" spans="1:10" ht="30" customHeight="1">
      <c r="A552" t="str">
        <f>'RAW MONTHLY'!C554</f>
        <v>OLUYOLE 33KV</v>
      </c>
      <c r="B552" s="5" t="str">
        <f>'RAW MONTHLY'!E554</f>
        <v>TCN F/O</v>
      </c>
      <c r="C552" s="5" t="str">
        <f t="shared" si="24"/>
        <v>F/O</v>
      </c>
      <c r="D552" s="6" t="e">
        <f>'[1]RAW 1'!F554</f>
        <v>#REF!</v>
      </c>
      <c r="E552" s="6">
        <f>'RAW MONTHLY'!O554</f>
        <v>0</v>
      </c>
      <c r="F552" s="6" t="e">
        <f t="shared" si="25"/>
        <v>#REF!</v>
      </c>
      <c r="G552" s="7">
        <f>'RAW MONTHLY'!H554</f>
        <v>0.4368055555555555</v>
      </c>
      <c r="H552" s="8">
        <f>'RAW MONTHLY'!I554</f>
        <v>0.4694444444444445</v>
      </c>
      <c r="I552" s="16">
        <f t="shared" si="26"/>
        <v>0.78333333333333333</v>
      </c>
      <c r="J552" s="20"/>
    </row>
    <row r="553" spans="1:10" ht="30" customHeight="1">
      <c r="A553" t="str">
        <f>'RAW MONTHLY'!C555</f>
        <v>EXPRESS 33KV</v>
      </c>
      <c r="B553" s="5" t="str">
        <f>'RAW MONTHLY'!E555</f>
        <v>TCN F/O</v>
      </c>
      <c r="C553" s="5" t="str">
        <f t="shared" si="24"/>
        <v>F/O</v>
      </c>
      <c r="D553" s="6" t="e">
        <f>'[1]RAW 1'!F555</f>
        <v>#REF!</v>
      </c>
      <c r="E553" s="6">
        <f>'RAW MONTHLY'!O555</f>
        <v>0</v>
      </c>
      <c r="F553" s="6" t="e">
        <f t="shared" si="25"/>
        <v>#REF!</v>
      </c>
      <c r="G553" s="7">
        <f>'RAW MONTHLY'!H555</f>
        <v>0.4368055555555555</v>
      </c>
      <c r="H553" s="8">
        <f>'RAW MONTHLY'!I555</f>
        <v>0.47152777777777777</v>
      </c>
      <c r="I553" s="16">
        <f t="shared" si="26"/>
        <v>0.83333333333333337</v>
      </c>
      <c r="J553" s="6"/>
    </row>
    <row r="554" spans="1:10" ht="30" customHeight="1">
      <c r="A554" t="str">
        <f>'RAW MONTHLY'!C556</f>
        <v>OLUYOLE 33KV</v>
      </c>
      <c r="B554" s="5" t="str">
        <f>'RAW MONTHLY'!E556</f>
        <v>EDC F/O</v>
      </c>
      <c r="C554" s="5" t="str">
        <f t="shared" si="24"/>
        <v>EDC</v>
      </c>
      <c r="D554" s="6" t="e">
        <f>'[1]RAW 1'!F556</f>
        <v>#REF!</v>
      </c>
      <c r="E554" s="6">
        <f>'RAW MONTHLY'!O556</f>
        <v>0</v>
      </c>
      <c r="F554" s="6" t="e">
        <f t="shared" si="25"/>
        <v>#REF!</v>
      </c>
      <c r="G554" s="7">
        <f>'RAW MONTHLY'!H556</f>
        <v>0.66527777777777775</v>
      </c>
      <c r="H554" s="8">
        <f>'RAW MONTHLY'!I556</f>
        <v>0.67708333333333337</v>
      </c>
      <c r="I554" s="16">
        <f t="shared" si="26"/>
        <v>0.28333333333333333</v>
      </c>
      <c r="J554" s="6"/>
    </row>
    <row r="555" spans="1:10" ht="30" customHeight="1">
      <c r="A555" t="str">
        <f>'RAW MONTHLY'!C557</f>
        <v>ROM 33KV</v>
      </c>
      <c r="B555" s="5" t="str">
        <f>'RAW MONTHLY'!E557</f>
        <v>EDC F/O</v>
      </c>
      <c r="C555" s="5" t="str">
        <f t="shared" si="24"/>
        <v>EDC</v>
      </c>
      <c r="D555" s="6" t="e">
        <f>'[1]RAW 1'!F557</f>
        <v>#REF!</v>
      </c>
      <c r="E555" s="6">
        <f>'RAW MONTHLY'!O557</f>
        <v>0</v>
      </c>
      <c r="F555" s="6" t="e">
        <f t="shared" si="25"/>
        <v>#REF!</v>
      </c>
      <c r="G555" s="7">
        <f>'RAW MONTHLY'!H557</f>
        <v>0.2590277777777778</v>
      </c>
      <c r="H555" s="8">
        <f>'RAW MONTHLY'!I557</f>
        <v>0.27361111111111108</v>
      </c>
      <c r="I555" s="16">
        <f t="shared" si="26"/>
        <v>0.35</v>
      </c>
      <c r="J555" s="6"/>
    </row>
    <row r="556" spans="1:10" ht="30" customHeight="1">
      <c r="A556" t="str">
        <f>'RAW MONTHLY'!C558</f>
        <v>ERUWA TOWN 33KV FDR</v>
      </c>
      <c r="B556" s="5" t="str">
        <f>'RAW MONTHLY'!E558</f>
        <v>EDC/E/F</v>
      </c>
      <c r="C556" s="5" t="str">
        <f t="shared" si="24"/>
        <v>EDC</v>
      </c>
      <c r="D556" s="6" t="e">
        <f>'[1]RAW 1'!F558</f>
        <v>#REF!</v>
      </c>
      <c r="E556" s="6" t="str">
        <f>'RAW MONTHLY'!O558</f>
        <v>TREE RESTED  ON LINE REMOVED AT AKERORO AND AYETE AREA ERUWA</v>
      </c>
      <c r="F556" s="6" t="e">
        <f t="shared" si="25"/>
        <v>#REF!</v>
      </c>
      <c r="G556" s="7">
        <f>'RAW MONTHLY'!H558</f>
        <v>0</v>
      </c>
      <c r="H556" s="8">
        <f>'RAW MONTHLY'!I558</f>
        <v>0.7583333333333333</v>
      </c>
      <c r="I556" s="16">
        <f t="shared" si="26"/>
        <v>18.2</v>
      </c>
      <c r="J556" s="6"/>
    </row>
    <row r="557" spans="1:10" ht="30" customHeight="1">
      <c r="A557" t="str">
        <f>'RAW MONTHLY'!C559</f>
        <v>OMI ADIO 33KV FDR</v>
      </c>
      <c r="B557" s="5" t="str">
        <f>'RAW MONTHLY'!E559</f>
        <v>TCN/L/S</v>
      </c>
      <c r="C557" s="5" t="str">
        <f t="shared" si="24"/>
        <v>L/S</v>
      </c>
      <c r="D557" s="6" t="e">
        <f>'[1]RAW 1'!F559</f>
        <v>#REF!</v>
      </c>
      <c r="E557" s="6" t="str">
        <f>'RAW MONTHLY'!O559</f>
        <v>TCN TRANSFOMER LIMITATION</v>
      </c>
      <c r="F557" s="6" t="e">
        <f t="shared" si="25"/>
        <v>#REF!</v>
      </c>
      <c r="G557" s="7">
        <f>'RAW MONTHLY'!H559</f>
        <v>3.8194444444444441E-2</v>
      </c>
      <c r="H557" s="8">
        <f>'RAW MONTHLY'!I559</f>
        <v>0.21180555555555555</v>
      </c>
      <c r="I557" s="16">
        <f t="shared" si="26"/>
        <v>4.166666666666667</v>
      </c>
      <c r="J557" s="30"/>
    </row>
    <row r="558" spans="1:10" ht="30" customHeight="1">
      <c r="A558" t="str">
        <f>'RAW MONTHLY'!C560</f>
        <v>OMI ADIO 33KV FDR</v>
      </c>
      <c r="B558" s="5" t="str">
        <f>'RAW MONTHLY'!E560</f>
        <v>EDC/E/F</v>
      </c>
      <c r="C558" s="5" t="str">
        <f t="shared" si="24"/>
        <v>EDC</v>
      </c>
      <c r="D558" s="6" t="e">
        <f>'[1]RAW 1'!F560</f>
        <v>#REF!</v>
      </c>
      <c r="E558" s="6" t="str">
        <f>'RAW MONTHLY'!O560</f>
        <v>EDC TRANSIENT FAULT</v>
      </c>
      <c r="F558" s="6" t="e">
        <f t="shared" si="25"/>
        <v>#REF!</v>
      </c>
      <c r="G558" s="7">
        <f>'RAW MONTHLY'!H560</f>
        <v>0.45555555555555555</v>
      </c>
      <c r="H558" s="8">
        <f>'RAW MONTHLY'!I560</f>
        <v>0.46527777777777773</v>
      </c>
      <c r="I558" s="16">
        <f t="shared" si="26"/>
        <v>0.23333333333333334</v>
      </c>
      <c r="J558" s="30"/>
    </row>
    <row r="559" spans="1:10" ht="30" customHeight="1">
      <c r="A559" t="str">
        <f>'RAW MONTHLY'!C561</f>
        <v>ERUWA/LANLATE 33KV FDR</v>
      </c>
      <c r="B559" s="5" t="str">
        <f>'RAW MONTHLY'!E561</f>
        <v>EDC/P/O</v>
      </c>
      <c r="C559" s="5" t="str">
        <f t="shared" si="24"/>
        <v>EDC</v>
      </c>
      <c r="D559" s="6" t="e">
        <f>'[1]RAW 1'!F561</f>
        <v>#REF!</v>
      </c>
      <c r="E559" s="6" t="str">
        <f>'RAW MONTHLY'!O561</f>
        <v>EDC PLANNED OUTAGE</v>
      </c>
      <c r="F559" s="6" t="e">
        <f t="shared" si="25"/>
        <v>#REF!</v>
      </c>
      <c r="G559" s="7">
        <f>'RAW MONTHLY'!H561</f>
        <v>0.51180555555555551</v>
      </c>
      <c r="H559" s="8">
        <f>'RAW MONTHLY'!I561</f>
        <v>0.6791666666666667</v>
      </c>
      <c r="I559" s="16">
        <f t="shared" si="26"/>
        <v>4.0166666666666666</v>
      </c>
      <c r="J559" s="30"/>
    </row>
    <row r="560" spans="1:10" ht="30" customHeight="1">
      <c r="A560" t="str">
        <f>'RAW MONTHLY'!C562</f>
        <v>OMI ADIO 33KV FDR</v>
      </c>
      <c r="B560" s="5" t="str">
        <f>'RAW MONTHLY'!E562</f>
        <v>EDC/F/O</v>
      </c>
      <c r="C560" s="5" t="str">
        <f t="shared" si="24"/>
        <v>EDC</v>
      </c>
      <c r="D560" s="6" t="e">
        <f>'[1]RAW 1'!F562</f>
        <v>#REF!</v>
      </c>
      <c r="E560" s="6" t="str">
        <f>'RAW MONTHLY'!O562</f>
        <v>EDC FORCED OUTAGE</v>
      </c>
      <c r="F560" s="6" t="e">
        <f t="shared" si="25"/>
        <v>#REF!</v>
      </c>
      <c r="G560" s="7">
        <f>'RAW MONTHLY'!H562</f>
        <v>0.51180555555555551</v>
      </c>
      <c r="H560" s="8">
        <f>'RAW MONTHLY'!I562</f>
        <v>0.6875</v>
      </c>
      <c r="I560" s="16">
        <f t="shared" si="26"/>
        <v>4.2166666666666668</v>
      </c>
      <c r="J560" s="30"/>
    </row>
    <row r="561" spans="1:10" ht="30" customHeight="1">
      <c r="A561" t="str">
        <f>'RAW MONTHLY'!C563</f>
        <v>APATA 33KV FDR</v>
      </c>
      <c r="B561" s="5" t="str">
        <f>'RAW MONTHLY'!E563</f>
        <v>EDC/O/C</v>
      </c>
      <c r="C561" s="5" t="str">
        <f t="shared" si="24"/>
        <v>EDC</v>
      </c>
      <c r="D561" s="6" t="e">
        <f>'[1]RAW 1'!F563</f>
        <v>#REF!</v>
      </c>
      <c r="E561" s="6" t="str">
        <f>'RAW MONTHLY'!O563</f>
        <v>EDC TRANSIENT FAULT</v>
      </c>
      <c r="F561" s="6" t="e">
        <f t="shared" si="25"/>
        <v>#REF!</v>
      </c>
      <c r="G561" s="7">
        <f>'RAW MONTHLY'!H563</f>
        <v>0.6645833333333333</v>
      </c>
      <c r="H561" s="8">
        <f>'RAW MONTHLY'!I563</f>
        <v>0.68055555555555547</v>
      </c>
      <c r="I561" s="16">
        <f t="shared" si="26"/>
        <v>0.38333333333333336</v>
      </c>
      <c r="J561" s="30"/>
    </row>
    <row r="562" spans="1:10" ht="30" customHeight="1">
      <c r="A562" t="str">
        <f>'RAW MONTHLY'!C564</f>
        <v>OMI ADIO 33KV FDR</v>
      </c>
      <c r="B562" s="5" t="str">
        <f>'RAW MONTHLY'!E564</f>
        <v>TCN/L/S</v>
      </c>
      <c r="C562" s="5" t="str">
        <f t="shared" si="24"/>
        <v>L/S</v>
      </c>
      <c r="D562" s="6" t="e">
        <f>'[1]RAW 1'!F564</f>
        <v>#REF!</v>
      </c>
      <c r="E562" s="6" t="str">
        <f>'RAW MONTHLY'!O564</f>
        <v>TCN TRANSFOMER LIMITATION</v>
      </c>
      <c r="F562" s="6" t="e">
        <f t="shared" si="25"/>
        <v>#REF!</v>
      </c>
      <c r="G562" s="7">
        <f>'RAW MONTHLY'!H564</f>
        <v>0.74652777777777779</v>
      </c>
      <c r="H562" s="8">
        <f>'RAW MONTHLY'!I564</f>
        <v>0.99930555555555556</v>
      </c>
      <c r="I562" s="16">
        <f t="shared" si="26"/>
        <v>6.0666666666666664</v>
      </c>
      <c r="J562" s="30"/>
    </row>
    <row r="563" spans="1:10" ht="30" customHeight="1">
      <c r="A563" t="str">
        <f>'RAW MONTHLY'!C565</f>
        <v>ERUWA TOWN 33KV FDR</v>
      </c>
      <c r="B563" s="5" t="str">
        <f>'RAW MONTHLY'!E565</f>
        <v>TCN/L/S</v>
      </c>
      <c r="C563" s="5" t="str">
        <f t="shared" si="24"/>
        <v>L/S</v>
      </c>
      <c r="D563" s="6" t="e">
        <f>'[1]RAW 1'!F565</f>
        <v>#REF!</v>
      </c>
      <c r="E563" s="6" t="str">
        <f>'RAW MONTHLY'!O565</f>
        <v>TCN TRANSFOMER LIMITATION</v>
      </c>
      <c r="F563" s="6" t="e">
        <f t="shared" si="25"/>
        <v>#REF!</v>
      </c>
      <c r="G563" s="7">
        <f>'RAW MONTHLY'!H565</f>
        <v>0.90138888888888891</v>
      </c>
      <c r="H563" s="8">
        <f>'RAW MONTHLY'!I565</f>
        <v>0.99930555555555556</v>
      </c>
      <c r="I563" s="16">
        <f t="shared" si="26"/>
        <v>2.35</v>
      </c>
      <c r="J563" s="30"/>
    </row>
    <row r="564" spans="1:10" ht="30" customHeight="1">
      <c r="A564" t="str">
        <f>'RAW MONTHLY'!C566</f>
        <v>T-2A 15MVA @JERICHO</v>
      </c>
      <c r="B564" s="5" t="str">
        <f>'RAW MONTHLY'!E566</f>
        <v>EDC F/O</v>
      </c>
      <c r="C564" s="5" t="str">
        <f t="shared" si="24"/>
        <v>EDC</v>
      </c>
      <c r="D564" s="6" t="e">
        <f>'[1]RAW 1'!F566</f>
        <v>#REF!</v>
      </c>
      <c r="E564" s="6" t="str">
        <f>'RAW MONTHLY'!O566</f>
        <v>TRIPPING ON DIFFERENTIAL RELAY</v>
      </c>
      <c r="F564" s="6" t="e">
        <f t="shared" si="25"/>
        <v>#REF!</v>
      </c>
      <c r="G564" s="7">
        <f>'RAW MONTHLY'!H566</f>
        <v>0</v>
      </c>
      <c r="H564" s="8">
        <f>'RAW MONTHLY'!I566</f>
        <v>0.99930555555555556</v>
      </c>
      <c r="I564" s="16">
        <f t="shared" si="26"/>
        <v>23.983333333333334</v>
      </c>
      <c r="J564" s="30"/>
    </row>
    <row r="565" spans="1:10" ht="30" customHeight="1">
      <c r="A565" t="str">
        <f>'RAW MONTHLY'!C567</f>
        <v>APETE 33KV</v>
      </c>
      <c r="B565" s="5" t="str">
        <f>'RAW MONTHLY'!E567</f>
        <v>EDC L/S</v>
      </c>
      <c r="C565" s="5" t="str">
        <f t="shared" si="24"/>
        <v>L/S</v>
      </c>
      <c r="D565" s="6" t="e">
        <f>'[1]RAW 1'!F567</f>
        <v>#REF!</v>
      </c>
      <c r="E565" s="6">
        <f>'RAW MONTHLY'!O567</f>
        <v>0</v>
      </c>
      <c r="F565" s="6" t="e">
        <f t="shared" si="25"/>
        <v>#REF!</v>
      </c>
      <c r="G565" s="7">
        <f>'RAW MONTHLY'!H567</f>
        <v>0</v>
      </c>
      <c r="H565" s="8">
        <f>'RAW MONTHLY'!I567</f>
        <v>0.99930555555555556</v>
      </c>
      <c r="I565" s="16">
        <f t="shared" si="26"/>
        <v>23.983333333333334</v>
      </c>
      <c r="J565" s="37"/>
    </row>
    <row r="566" spans="1:10" ht="30" customHeight="1">
      <c r="A566" t="str">
        <f>'RAW MONTHLY'!C568</f>
        <v>ELEYELE 33KV</v>
      </c>
      <c r="B566" s="5" t="str">
        <f>'RAW MONTHLY'!E568</f>
        <v>EDC F/O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APETE ISOLATOR OPENED ON FAULT.</v>
      </c>
      <c r="F566" s="6" t="e">
        <f t="shared" si="25"/>
        <v>#REF!</v>
      </c>
      <c r="G566" s="7">
        <f>'RAW MONTHLY'!H568</f>
        <v>0.14861111111111111</v>
      </c>
      <c r="H566" s="8">
        <f>'RAW MONTHLY'!I568</f>
        <v>0.69166666666666676</v>
      </c>
      <c r="I566" s="16">
        <f t="shared" si="26"/>
        <v>13.033333333333333</v>
      </c>
      <c r="J566" s="42"/>
    </row>
    <row r="567" spans="1:10" ht="30" customHeight="1">
      <c r="A567" t="str">
        <f>'RAW MONTHLY'!C569</f>
        <v>MINISTER 33KV</v>
      </c>
      <c r="B567" s="5" t="str">
        <f>'RAW MONTHLY'!E569</f>
        <v>EDC L/S</v>
      </c>
      <c r="C567" s="5" t="str">
        <f t="shared" si="24"/>
        <v>L/S</v>
      </c>
      <c r="D567" s="6" t="e">
        <f>'[1]RAW 1'!F569</f>
        <v>#REF!</v>
      </c>
      <c r="E567" s="6">
        <f>'RAW MONTHLY'!O569</f>
        <v>0</v>
      </c>
      <c r="F567" s="6" t="e">
        <f t="shared" si="25"/>
        <v>#REF!</v>
      </c>
      <c r="G567" s="7">
        <f>'RAW MONTHLY'!H569</f>
        <v>0.83263888888888893</v>
      </c>
      <c r="H567" s="8">
        <f>'RAW MONTHLY'!I569</f>
        <v>0.9770833333333333</v>
      </c>
      <c r="I567" s="16">
        <f t="shared" si="26"/>
        <v>3.4666666666666668</v>
      </c>
      <c r="J567" s="42"/>
    </row>
    <row r="568" spans="1:10" ht="30" customHeight="1">
      <c r="A568" t="str">
        <f>'RAW MONTHLY'!C570</f>
        <v>INDUSTRIAL 33KV</v>
      </c>
      <c r="B568" s="5" t="str">
        <f>'RAW MONTHLY'!E570</f>
        <v>EDC F/O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EDC FAULT</v>
      </c>
      <c r="F568" s="6" t="e">
        <f t="shared" si="25"/>
        <v>#REF!</v>
      </c>
      <c r="G568" s="7">
        <f>'RAW MONTHLY'!H570</f>
        <v>0.29444444444444445</v>
      </c>
      <c r="H568" s="8">
        <f>'RAW MONTHLY'!I570</f>
        <v>0.30763888888888891</v>
      </c>
      <c r="I568" s="16">
        <f t="shared" si="26"/>
        <v>0.31666666666666665</v>
      </c>
      <c r="J568" s="20"/>
    </row>
    <row r="569" spans="1:10" ht="30" customHeight="1">
      <c r="A569" t="str">
        <f>'RAW MONTHLY'!C571</f>
        <v>INTERCHANGE 33KV</v>
      </c>
      <c r="B569" s="5" t="str">
        <f>'RAW MONTHLY'!E571</f>
        <v>EDC F/O</v>
      </c>
      <c r="C569" s="5" t="str">
        <f t="shared" si="24"/>
        <v>EDC</v>
      </c>
      <c r="D569" s="6" t="e">
        <f>'[1]RAW 1'!F571</f>
        <v>#REF!</v>
      </c>
      <c r="E569" s="6" t="str">
        <f>'RAW MONTHLY'!O571</f>
        <v>EDC FAULT</v>
      </c>
      <c r="F569" s="6" t="e">
        <f t="shared" si="25"/>
        <v>#REF!</v>
      </c>
      <c r="G569" s="7">
        <f>'RAW MONTHLY'!H571</f>
        <v>0.31180555555555556</v>
      </c>
      <c r="H569" s="8">
        <f>'RAW MONTHLY'!I571</f>
        <v>0.44861111111111113</v>
      </c>
      <c r="I569" s="16">
        <f t="shared" si="26"/>
        <v>3.2833333333333332</v>
      </c>
      <c r="J569" s="20"/>
    </row>
    <row r="570" spans="1:10" ht="30" customHeight="1">
      <c r="A570" t="str">
        <f>'RAW MONTHLY'!C572</f>
        <v>LIBERTY 33KV</v>
      </c>
      <c r="B570" s="5" t="str">
        <f>'RAW MONTHLY'!E572</f>
        <v>EDC F/O</v>
      </c>
      <c r="C570" s="5" t="str">
        <f t="shared" si="24"/>
        <v>EDC</v>
      </c>
      <c r="D570" s="6" t="e">
        <f>'[1]RAW 1'!F572</f>
        <v>#REF!</v>
      </c>
      <c r="E570" s="6" t="str">
        <f>'RAW MONTHLY'!O572</f>
        <v>EDC FAULT</v>
      </c>
      <c r="F570" s="6" t="e">
        <f t="shared" si="25"/>
        <v>#REF!</v>
      </c>
      <c r="G570" s="7">
        <f>'RAW MONTHLY'!H572</f>
        <v>0.31319444444444444</v>
      </c>
      <c r="H570" s="8">
        <f>'RAW MONTHLY'!I572</f>
        <v>0.3263888888888889</v>
      </c>
      <c r="I570" s="16">
        <f t="shared" si="26"/>
        <v>0.31666666666666665</v>
      </c>
      <c r="J570" s="6"/>
    </row>
    <row r="571" spans="1:10" ht="30" customHeight="1">
      <c r="A571" t="str">
        <f>'RAW MONTHLY'!C573</f>
        <v>LIBERTY 33KV</v>
      </c>
      <c r="B571" s="5" t="str">
        <f>'RAW MONTHLY'!E573</f>
        <v>EDC P/O</v>
      </c>
      <c r="C571" s="5" t="str">
        <f t="shared" si="24"/>
        <v>EDC</v>
      </c>
      <c r="D571" s="6" t="e">
        <f>'[1]RAW 1'!F573</f>
        <v>#REF!</v>
      </c>
      <c r="E571" s="6">
        <f>'RAW MONTHLY'!O573</f>
        <v>0</v>
      </c>
      <c r="F571" s="6" t="e">
        <f t="shared" si="25"/>
        <v>#REF!</v>
      </c>
      <c r="G571" s="7">
        <f>'RAW MONTHLY'!H573</f>
        <v>0.43611111111111112</v>
      </c>
      <c r="H571" s="8">
        <f>'RAW MONTHLY'!I573</f>
        <v>0.49861111111111112</v>
      </c>
      <c r="I571" s="16">
        <f t="shared" si="26"/>
        <v>1.5</v>
      </c>
      <c r="J571" s="6"/>
    </row>
    <row r="572" spans="1:10" ht="30" customHeight="1">
      <c r="A572" t="str">
        <f>'RAW MONTHLY'!C574</f>
        <v>INTERCHANGE 33KV</v>
      </c>
      <c r="B572" s="5" t="str">
        <f>'RAW MONTHLY'!E574</f>
        <v>EDC P/O</v>
      </c>
      <c r="C572" s="5" t="str">
        <f t="shared" si="24"/>
        <v>EDC</v>
      </c>
      <c r="D572" s="6" t="e">
        <f>'[1]RAW 1'!F574</f>
        <v>#REF!</v>
      </c>
      <c r="E572" s="6" t="str">
        <f>'RAW MONTHLY'!O574</f>
        <v>EDC FAULT</v>
      </c>
      <c r="F572" s="6" t="e">
        <f t="shared" si="25"/>
        <v>#REF!</v>
      </c>
      <c r="G572" s="7">
        <f>'RAW MONTHLY'!H574</f>
        <v>0.51874999999999993</v>
      </c>
      <c r="H572" s="8">
        <f>'RAW MONTHLY'!I574</f>
        <v>0.66319444444444442</v>
      </c>
      <c r="I572" s="16">
        <f t="shared" si="26"/>
        <v>3.4666666666666668</v>
      </c>
      <c r="J572" s="6"/>
    </row>
    <row r="573" spans="1:10" ht="30" customHeight="1">
      <c r="A573" t="str">
        <f>'RAW MONTHLY'!C575</f>
        <v>OLUYOLE 33KV</v>
      </c>
      <c r="B573" s="5" t="str">
        <f>'RAW MONTHLY'!E575</f>
        <v>EDC F/O</v>
      </c>
      <c r="C573" s="5" t="str">
        <f t="shared" si="24"/>
        <v>EDC</v>
      </c>
      <c r="D573" s="6" t="e">
        <f>'[1]RAW 1'!F575</f>
        <v>#REF!</v>
      </c>
      <c r="E573" s="6" t="str">
        <f>'RAW MONTHLY'!O575</f>
        <v>EDC FAULT</v>
      </c>
      <c r="F573" s="6" t="e">
        <f t="shared" si="25"/>
        <v>#REF!</v>
      </c>
      <c r="G573" s="7">
        <f>'RAW MONTHLY'!H575</f>
        <v>0.52361111111111114</v>
      </c>
      <c r="H573" s="8">
        <f>'RAW MONTHLY'!I575</f>
        <v>0.52916666666666667</v>
      </c>
      <c r="I573" s="16">
        <f t="shared" si="26"/>
        <v>0.13333333333333333</v>
      </c>
      <c r="J573" s="6"/>
    </row>
    <row r="574" spans="1:10" ht="30" customHeight="1">
      <c r="A574" t="str">
        <f>'RAW MONTHLY'!C576</f>
        <v>OLUYOLE 33KV</v>
      </c>
      <c r="B574" s="5" t="str">
        <f>'RAW MONTHLY'!E576</f>
        <v>EDC F/O</v>
      </c>
      <c r="C574" s="5" t="str">
        <f t="shared" si="24"/>
        <v>EDC</v>
      </c>
      <c r="D574" s="6" t="e">
        <f>'[1]RAW 1'!F576</f>
        <v>#REF!</v>
      </c>
      <c r="E574" s="6" t="str">
        <f>'RAW MONTHLY'!O576</f>
        <v>EDC FAULT</v>
      </c>
      <c r="F574" s="6" t="e">
        <f t="shared" si="25"/>
        <v>#REF!</v>
      </c>
      <c r="G574" s="7">
        <f>'RAW MONTHLY'!H576</f>
        <v>0.58472222222222225</v>
      </c>
      <c r="H574" s="8">
        <f>'RAW MONTHLY'!I576</f>
        <v>0.62430555555555556</v>
      </c>
      <c r="I574" s="16">
        <f t="shared" si="26"/>
        <v>0.95</v>
      </c>
      <c r="J574" s="20"/>
    </row>
    <row r="575" spans="1:10" ht="30" customHeight="1">
      <c r="A575" t="str">
        <f>'RAW MONTHLY'!C577</f>
        <v>EXPRESS 33KV</v>
      </c>
      <c r="B575" s="5" t="str">
        <f>'RAW MONTHLY'!E577</f>
        <v>EDC F/O</v>
      </c>
      <c r="C575" s="5" t="str">
        <f t="shared" si="24"/>
        <v>EDC</v>
      </c>
      <c r="D575" s="6" t="e">
        <f>'[1]RAW 1'!F577</f>
        <v>#REF!</v>
      </c>
      <c r="E575" s="6" t="str">
        <f>'RAW MONTHLY'!O577</f>
        <v>EDC FAULT</v>
      </c>
      <c r="F575" s="6" t="e">
        <f t="shared" si="25"/>
        <v>#REF!</v>
      </c>
      <c r="G575" s="7">
        <f>'RAW MONTHLY'!H577</f>
        <v>0.5854166666666667</v>
      </c>
      <c r="H575" s="8">
        <f>'RAW MONTHLY'!I577</f>
        <v>0.58958333333333335</v>
      </c>
      <c r="I575" s="16">
        <f t="shared" si="26"/>
        <v>0.1</v>
      </c>
      <c r="J575" s="20"/>
    </row>
    <row r="576" spans="1:10" ht="30" customHeight="1">
      <c r="A576" t="str">
        <f>'RAW MONTHLY'!C578</f>
        <v>ROM 33KV</v>
      </c>
      <c r="B576" s="5" t="str">
        <f>'RAW MONTHLY'!E578</f>
        <v>EDC F/O</v>
      </c>
      <c r="C576" s="5" t="str">
        <f t="shared" si="24"/>
        <v>EDC</v>
      </c>
      <c r="D576" s="6" t="e">
        <f>'[1]RAW 1'!F578</f>
        <v>#REF!</v>
      </c>
      <c r="E576" s="6" t="str">
        <f>'RAW MONTHLY'!O578</f>
        <v>EDC FAULT</v>
      </c>
      <c r="F576" s="6" t="e">
        <f t="shared" si="25"/>
        <v>#REF!</v>
      </c>
      <c r="G576" s="7">
        <f>'RAW MONTHLY'!H578</f>
        <v>0.31180555555555556</v>
      </c>
      <c r="H576" s="8">
        <f>'RAW MONTHLY'!I578</f>
        <v>0.45</v>
      </c>
      <c r="I576" s="16">
        <f t="shared" si="26"/>
        <v>3.3166666666666664</v>
      </c>
      <c r="J576" s="20"/>
    </row>
    <row r="577" spans="1:10" ht="30" customHeight="1">
      <c r="A577" t="str">
        <f>'RAW MONTHLY'!C579</f>
        <v>ROM 33KV</v>
      </c>
      <c r="B577" s="5" t="str">
        <f>'RAW MONTHLY'!E579</f>
        <v>EDC P/O</v>
      </c>
      <c r="C577" s="5" t="str">
        <f t="shared" si="24"/>
        <v>EDC</v>
      </c>
      <c r="D577" s="6" t="e">
        <f>'[1]RAW 1'!F579</f>
        <v>#REF!</v>
      </c>
      <c r="E577" s="6">
        <f>'RAW MONTHLY'!O579</f>
        <v>0</v>
      </c>
      <c r="F577" s="6" t="e">
        <f t="shared" si="25"/>
        <v>#REF!</v>
      </c>
      <c r="G577" s="7">
        <f>'RAW MONTHLY'!H579</f>
        <v>0.51874999999999993</v>
      </c>
      <c r="H577" s="8">
        <f>'RAW MONTHLY'!I579</f>
        <v>0.67708333333333337</v>
      </c>
      <c r="I577" s="16">
        <f t="shared" si="26"/>
        <v>3.8</v>
      </c>
      <c r="J577" s="20"/>
    </row>
    <row r="578" spans="1:10" ht="30" customHeight="1">
      <c r="A578" t="str">
        <f>'RAW MONTHLY'!C580</f>
        <v>T-2A 15MVA @JERICHO</v>
      </c>
      <c r="B578" s="5" t="str">
        <f>'RAW MONTHLY'!E580</f>
        <v>EDC F/O</v>
      </c>
      <c r="C578" s="5" t="str">
        <f t="shared" si="24"/>
        <v>EDC</v>
      </c>
      <c r="D578" s="6" t="e">
        <f>'[1]RAW 1'!F580</f>
        <v>#REF!</v>
      </c>
      <c r="E578" s="6">
        <f>'RAW MONTHLY'!O580</f>
        <v>0</v>
      </c>
      <c r="F578" s="6" t="e">
        <f t="shared" si="25"/>
        <v>#REF!</v>
      </c>
      <c r="G578" s="7">
        <f>'RAW MONTHLY'!H580</f>
        <v>0</v>
      </c>
      <c r="H578" s="8">
        <f>'RAW MONTHLY'!I580</f>
        <v>0.99930555555555556</v>
      </c>
      <c r="I578" s="16">
        <f t="shared" si="26"/>
        <v>23.983333333333334</v>
      </c>
      <c r="J578" s="37"/>
    </row>
    <row r="579" spans="1:10" ht="30" customHeight="1">
      <c r="A579" t="str">
        <f>'RAW MONTHLY'!C581</f>
        <v>APETE 33KV</v>
      </c>
      <c r="B579" s="5" t="str">
        <f>'RAW MONTHLY'!E581</f>
        <v>EDC L/S</v>
      </c>
      <c r="C579" s="5" t="str">
        <f t="shared" si="24"/>
        <v>L/S</v>
      </c>
      <c r="D579" s="6" t="e">
        <f>'[1]RAW 1'!F581</f>
        <v>#REF!</v>
      </c>
      <c r="E579" s="6">
        <f>'RAW MONTHLY'!O581</f>
        <v>0</v>
      </c>
      <c r="F579" s="6" t="e">
        <f t="shared" si="25"/>
        <v>#REF!</v>
      </c>
      <c r="G579" s="7">
        <f>'RAW MONTHLY'!H581</f>
        <v>0</v>
      </c>
      <c r="H579" s="8">
        <f>'RAW MONTHLY'!I581</f>
        <v>0.99930555555555556</v>
      </c>
      <c r="I579" s="16">
        <f t="shared" si="26"/>
        <v>23.983333333333334</v>
      </c>
      <c r="J579" s="30"/>
    </row>
    <row r="580" spans="1:10" ht="30" customHeight="1">
      <c r="A580" t="str">
        <f>'RAW MONTHLY'!C582</f>
        <v>MINISTER 33KV</v>
      </c>
      <c r="B580" s="5" t="str">
        <f>'RAW MONTHLY'!E582</f>
        <v>EDC L/S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L/S</v>
      </c>
      <c r="D580" s="6" t="e">
        <f>'[1]RAW 1'!F582</f>
        <v>#REF!</v>
      </c>
      <c r="E580" s="6">
        <f>'RAW MONTHLY'!O582</f>
        <v>0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0.66249999999999998</v>
      </c>
      <c r="H580" s="8">
        <f>'RAW MONTHLY'!I582</f>
        <v>0.96319444444444446</v>
      </c>
      <c r="I580" s="16">
        <f t="shared" ref="I580:I643" si="29">HOUR(H580-G580)+MINUTE(H580-G580)/60</f>
        <v>7.2166666666666668</v>
      </c>
      <c r="J580" s="30"/>
    </row>
    <row r="581" spans="1:10" ht="30" customHeight="1">
      <c r="A581" t="str">
        <f>'RAW MONTHLY'!C583</f>
        <v>ERUWA TOWN 33KV FDR</v>
      </c>
      <c r="B581" s="5" t="str">
        <f>'RAW MONTHLY'!E583</f>
        <v>TCN/L/S</v>
      </c>
      <c r="C581" s="5" t="str">
        <f t="shared" si="27"/>
        <v>L/S</v>
      </c>
      <c r="D581" s="6" t="e">
        <f>'[1]RAW 1'!F583</f>
        <v>#REF!</v>
      </c>
      <c r="E581" s="6" t="str">
        <f>'RAW MONTHLY'!O583</f>
        <v>TCN TRANSFOMER LIMITATION</v>
      </c>
      <c r="F581" s="6" t="e">
        <f t="shared" si="28"/>
        <v>#REF!</v>
      </c>
      <c r="G581" s="7">
        <f>'RAW MONTHLY'!H583</f>
        <v>0</v>
      </c>
      <c r="H581" s="8">
        <f>'RAW MONTHLY'!I583</f>
        <v>0.3840277777777778</v>
      </c>
      <c r="I581" s="16">
        <f t="shared" si="29"/>
        <v>9.2166666666666668</v>
      </c>
      <c r="J581" s="30"/>
    </row>
    <row r="582" spans="1:10" ht="30" customHeight="1">
      <c r="A582" t="str">
        <f>'RAW MONTHLY'!C584</f>
        <v>OMI ADIO 33KV FDR</v>
      </c>
      <c r="B582" s="5" t="str">
        <f>'RAW MONTHLY'!E584</f>
        <v>TCN/L/S</v>
      </c>
      <c r="C582" s="5" t="str">
        <f t="shared" si="27"/>
        <v>L/S</v>
      </c>
      <c r="D582" s="6" t="e">
        <f>'[1]RAW 1'!F584</f>
        <v>#REF!</v>
      </c>
      <c r="E582" s="6" t="str">
        <f>'RAW MONTHLY'!O584</f>
        <v>TCN TRANSFOMER LIMITATION</v>
      </c>
      <c r="F582" s="6" t="e">
        <f t="shared" si="28"/>
        <v>#REF!</v>
      </c>
      <c r="G582" s="7">
        <f>'RAW MONTHLY'!H584</f>
        <v>0</v>
      </c>
      <c r="H582" s="8">
        <f>'RAW MONTHLY'!I584</f>
        <v>0.12847222222222224</v>
      </c>
      <c r="I582" s="16">
        <f t="shared" si="29"/>
        <v>3.0833333333333335</v>
      </c>
      <c r="J582" s="37"/>
    </row>
    <row r="583" spans="1:10" ht="30" customHeight="1">
      <c r="A583" t="str">
        <f>'RAW MONTHLY'!C585</f>
        <v>OMI ADIO 33KV FDR</v>
      </c>
      <c r="B583" s="5" t="str">
        <f>'RAW MONTHLY'!E585</f>
        <v>EDC/E/F</v>
      </c>
      <c r="C583" s="5" t="str">
        <f t="shared" si="27"/>
        <v>EDC</v>
      </c>
      <c r="D583" s="6" t="e">
        <f>'[1]RAW 1'!F585</f>
        <v>#REF!</v>
      </c>
      <c r="E583" s="6" t="str">
        <f>'RAW MONTHLY'!O585</f>
        <v>EDC TRANSIENT FAULT</v>
      </c>
      <c r="F583" s="6" t="e">
        <f t="shared" si="28"/>
        <v>#REF!</v>
      </c>
      <c r="G583" s="7">
        <f>'RAW MONTHLY'!H585</f>
        <v>0.30486111111111108</v>
      </c>
      <c r="H583" s="8">
        <f>'RAW MONTHLY'!I585</f>
        <v>0.34027777777777773</v>
      </c>
      <c r="I583" s="16">
        <f t="shared" si="29"/>
        <v>0.85</v>
      </c>
      <c r="J583" s="30"/>
    </row>
    <row r="584" spans="1:10" ht="30" customHeight="1">
      <c r="A584" t="str">
        <f>'RAW MONTHLY'!C586</f>
        <v>OMI ADIO 33KV FDR</v>
      </c>
      <c r="B584" s="5" t="str">
        <f>'RAW MONTHLY'!E586</f>
        <v>TCN/L/S</v>
      </c>
      <c r="C584" s="5" t="str">
        <f t="shared" si="27"/>
        <v>L/S</v>
      </c>
      <c r="D584" s="6" t="e">
        <f>'[1]RAW 1'!F586</f>
        <v>#REF!</v>
      </c>
      <c r="E584" s="6" t="str">
        <f>'RAW MONTHLY'!O586</f>
        <v>TCN TRANSFOMER LIMITATION</v>
      </c>
      <c r="F584" s="6" t="e">
        <f t="shared" si="28"/>
        <v>#REF!</v>
      </c>
      <c r="G584" s="7">
        <f>'RAW MONTHLY'!H586</f>
        <v>0.37638888888888888</v>
      </c>
      <c r="H584" s="8">
        <f>'RAW MONTHLY'!I586</f>
        <v>0.59375</v>
      </c>
      <c r="I584" s="16">
        <f t="shared" si="29"/>
        <v>5.2166666666666668</v>
      </c>
      <c r="J584" s="30"/>
    </row>
    <row r="585" spans="1:10" ht="30" customHeight="1">
      <c r="A585" t="str">
        <f>'RAW MONTHLY'!C587</f>
        <v>ERUWA TOWN 33KV FDR</v>
      </c>
      <c r="B585" s="5" t="str">
        <f>'RAW MONTHLY'!E587</f>
        <v>TCN/L/S</v>
      </c>
      <c r="C585" s="5" t="str">
        <f t="shared" si="27"/>
        <v>L/S</v>
      </c>
      <c r="D585" s="6" t="e">
        <f>'[1]RAW 1'!F587</f>
        <v>#REF!</v>
      </c>
      <c r="E585" s="6" t="str">
        <f>'RAW MONTHLY'!O587</f>
        <v>TCN TRANSFOMER LIMITATION</v>
      </c>
      <c r="F585" s="6" t="e">
        <f t="shared" si="28"/>
        <v>#REF!</v>
      </c>
      <c r="G585" s="7">
        <f>'RAW MONTHLY'!H587</f>
        <v>0.57291666666666663</v>
      </c>
      <c r="H585" s="8">
        <f>'RAW MONTHLY'!I587</f>
        <v>0.99930555555555556</v>
      </c>
      <c r="I585" s="16">
        <f t="shared" si="29"/>
        <v>10.233333333333333</v>
      </c>
      <c r="J585" s="30"/>
    </row>
    <row r="586" spans="1:10" ht="30" customHeight="1">
      <c r="A586" t="str">
        <f>'RAW MONTHLY'!C588</f>
        <v>OMI ADIO 33KV FDR</v>
      </c>
      <c r="B586" s="5" t="str">
        <f>'RAW MONTHLY'!E588</f>
        <v>TCN/L/S</v>
      </c>
      <c r="C586" s="5" t="str">
        <f t="shared" si="27"/>
        <v>L/S</v>
      </c>
      <c r="D586" s="6" t="e">
        <f>'[1]RAW 1'!F588</f>
        <v>#REF!</v>
      </c>
      <c r="E586" s="6" t="str">
        <f>'RAW MONTHLY'!O588</f>
        <v>TCN TRANSFOMER LIMITATION</v>
      </c>
      <c r="F586" s="6" t="e">
        <f t="shared" si="28"/>
        <v>#REF!</v>
      </c>
      <c r="G586" s="7">
        <f>'RAW MONTHLY'!H588</f>
        <v>0.78819444444444453</v>
      </c>
      <c r="H586" s="8">
        <f>'RAW MONTHLY'!I588</f>
        <v>0.92013888888888884</v>
      </c>
      <c r="I586" s="16">
        <f t="shared" si="29"/>
        <v>3.1666666666666665</v>
      </c>
      <c r="J586" s="30"/>
    </row>
    <row r="587" spans="1:10" ht="30" customHeight="1">
      <c r="A587" t="str">
        <f>'RAW MONTHLY'!C589</f>
        <v>INDUSTRIAL 33KV</v>
      </c>
      <c r="B587" s="5" t="str">
        <f>'RAW MONTHLY'!E589</f>
        <v>EDC F/O</v>
      </c>
      <c r="C587" s="5" t="str">
        <f t="shared" si="27"/>
        <v>EDC</v>
      </c>
      <c r="D587" s="6" t="e">
        <f>'[1]RAW 1'!F589</f>
        <v>#REF!</v>
      </c>
      <c r="E587" s="6" t="str">
        <f>'RAW MONTHLY'!O589</f>
        <v>B-PHASE CONDUCTOR RESTED  ON CHANNEL IRON AMENDED AT ODO ONA KEKERE.</v>
      </c>
      <c r="F587" s="6" t="e">
        <f t="shared" si="28"/>
        <v>#REF!</v>
      </c>
      <c r="G587" s="7">
        <f>'RAW MONTHLY'!H589</f>
        <v>0.20694444444444446</v>
      </c>
      <c r="H587" s="8">
        <f>'RAW MONTHLY'!I589</f>
        <v>0.71666666666666667</v>
      </c>
      <c r="I587" s="16">
        <f t="shared" si="29"/>
        <v>12.233333333333333</v>
      </c>
      <c r="J587" s="37"/>
    </row>
    <row r="588" spans="1:10" ht="30" customHeight="1">
      <c r="A588" t="str">
        <f>'RAW MONTHLY'!C590</f>
        <v>OLUYOLE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 t="str">
        <f>'RAW MONTHLY'!O590</f>
        <v>TRIPPED TRIED AND STAYED</v>
      </c>
      <c r="F588" s="6" t="e">
        <f t="shared" si="28"/>
        <v>#REF!</v>
      </c>
      <c r="G588" s="7">
        <f>'RAW MONTHLY'!H590</f>
        <v>0.30694444444444441</v>
      </c>
      <c r="H588" s="8">
        <f>'RAW MONTHLY'!I590</f>
        <v>0.31388888888888888</v>
      </c>
      <c r="I588" s="16">
        <f t="shared" si="29"/>
        <v>0.16666666666666666</v>
      </c>
      <c r="J588" s="30"/>
    </row>
    <row r="589" spans="1:10" ht="30" customHeight="1">
      <c r="A589" t="str">
        <f>'RAW MONTHLY'!C591</f>
        <v>INTERCHANGE 33KV</v>
      </c>
      <c r="B589" s="5" t="str">
        <f>'RAW MONTHLY'!E591</f>
        <v>EDC F/O</v>
      </c>
      <c r="C589" s="5" t="str">
        <f t="shared" si="27"/>
        <v>EDC</v>
      </c>
      <c r="D589" s="6" t="e">
        <f>'[1]RAW 1'!F591</f>
        <v>#REF!</v>
      </c>
      <c r="E589" s="6" t="str">
        <f>'RAW MONTHLY'!O591</f>
        <v>CLIMBERS CUT ON THE LINE AT INTERNATIONAL CARD AREA.</v>
      </c>
      <c r="F589" s="6" t="e">
        <f t="shared" si="28"/>
        <v>#REF!</v>
      </c>
      <c r="G589" s="7">
        <f>'RAW MONTHLY'!H591</f>
        <v>0.3430555555555555</v>
      </c>
      <c r="H589" s="8">
        <f>'RAW MONTHLY'!I591</f>
        <v>0.71944444444444444</v>
      </c>
      <c r="I589" s="16">
        <f t="shared" si="29"/>
        <v>9.0333333333333332</v>
      </c>
      <c r="J589" s="27"/>
    </row>
    <row r="590" spans="1:10" ht="30" customHeight="1">
      <c r="A590" t="str">
        <f>'RAW MONTHLY'!C592</f>
        <v>OLUYOLE 33KV</v>
      </c>
      <c r="B590" s="5" t="str">
        <f>'RAW MONTHLY'!E592</f>
        <v>EDC F/O</v>
      </c>
      <c r="C590" s="5" t="str">
        <f t="shared" si="27"/>
        <v>EDC</v>
      </c>
      <c r="D590" s="6" t="e">
        <f>'[1]RAW 1'!F592</f>
        <v>#REF!</v>
      </c>
      <c r="E590" s="6" t="str">
        <f>'RAW MONTHLY'!O592</f>
        <v>TRIPPED TRIED AND STAYED</v>
      </c>
      <c r="F590" s="6" t="e">
        <f t="shared" si="28"/>
        <v>#REF!</v>
      </c>
      <c r="G590" s="7">
        <f>'RAW MONTHLY'!H592</f>
        <v>0.44236111111111115</v>
      </c>
      <c r="H590" s="8">
        <f>'RAW MONTHLY'!I592</f>
        <v>0.45555555555555555</v>
      </c>
      <c r="I590" s="16">
        <f t="shared" si="29"/>
        <v>0.31666666666666665</v>
      </c>
      <c r="J590" s="27"/>
    </row>
    <row r="591" spans="1:10" ht="30" customHeight="1">
      <c r="A591" t="str">
        <f>'RAW MONTHLY'!C593</f>
        <v>LIBERTY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 t="str">
        <f>'RAW MONTHLY'!O593</f>
        <v>TRIPPED TRIED AND STAYED</v>
      </c>
      <c r="F591" s="6" t="e">
        <f t="shared" si="28"/>
        <v>#REF!</v>
      </c>
      <c r="G591" s="7">
        <f>'RAW MONTHLY'!H593</f>
        <v>0.54375000000000007</v>
      </c>
      <c r="H591" s="8">
        <f>'RAW MONTHLY'!I593</f>
        <v>0.54722222222222217</v>
      </c>
      <c r="I591" s="16">
        <f t="shared" si="29"/>
        <v>8.3333333333333329E-2</v>
      </c>
      <c r="J591" s="29"/>
    </row>
    <row r="592" spans="1:10" ht="30" customHeight="1">
      <c r="A592" t="str">
        <f>'RAW MONTHLY'!C594</f>
        <v>LIBERTY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 t="str">
        <f>'RAW MONTHLY'!O594</f>
        <v>TRIPPED TRIED AND STAYED</v>
      </c>
      <c r="F592" s="6" t="e">
        <f t="shared" si="28"/>
        <v>#REF!</v>
      </c>
      <c r="G592" s="7">
        <f>'RAW MONTHLY'!H594</f>
        <v>0.60486111111111118</v>
      </c>
      <c r="H592" s="8">
        <f>'RAW MONTHLY'!I594</f>
        <v>0.61319444444444449</v>
      </c>
      <c r="I592" s="16">
        <f t="shared" si="29"/>
        <v>0.2</v>
      </c>
      <c r="J592" s="42"/>
    </row>
    <row r="593" spans="1:10" ht="30" customHeight="1">
      <c r="A593" t="str">
        <f>'RAW MONTHLY'!C595</f>
        <v>EXPRESS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 t="str">
        <f>'RAW MONTHLY'!O595</f>
        <v>TRIPPED TRIED AND STAYED</v>
      </c>
      <c r="F593" s="6" t="e">
        <f t="shared" si="28"/>
        <v>#REF!</v>
      </c>
      <c r="G593" s="7">
        <f>'RAW MONTHLY'!H595</f>
        <v>0.78125</v>
      </c>
      <c r="H593" s="8">
        <f>'RAW MONTHLY'!I595</f>
        <v>0.78888888888888886</v>
      </c>
      <c r="I593" s="16">
        <f t="shared" si="29"/>
        <v>0.18333333333333332</v>
      </c>
      <c r="J593" s="42"/>
    </row>
    <row r="594" spans="1:10" ht="30" customHeight="1">
      <c r="A594" t="str">
        <f>'RAW MONTHLY'!C596</f>
        <v>ROM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>
        <f>'RAW MONTHLY'!O596</f>
        <v>0</v>
      </c>
      <c r="F594" s="6" t="e">
        <f t="shared" si="28"/>
        <v>#REF!</v>
      </c>
      <c r="G594" s="7">
        <f>'RAW MONTHLY'!H596</f>
        <v>0.3430555555555555</v>
      </c>
      <c r="H594" s="8">
        <f>'RAW MONTHLY'!I596</f>
        <v>0.72916666666666663</v>
      </c>
      <c r="I594" s="16">
        <f t="shared" si="29"/>
        <v>9.2666666666666675</v>
      </c>
      <c r="J594" s="20"/>
    </row>
    <row r="595" spans="1:10" ht="30" customHeight="1">
      <c r="A595" t="str">
        <f>'RAW MONTHLY'!C597</f>
        <v>T-2A 15MVA @JERICHO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>
        <f>'RAW MONTHLY'!O597</f>
        <v>0</v>
      </c>
      <c r="F595" s="6" t="e">
        <f t="shared" si="28"/>
        <v>#REF!</v>
      </c>
      <c r="G595" s="7">
        <f>'RAW MONTHLY'!H597</f>
        <v>0</v>
      </c>
      <c r="H595" s="8">
        <f>'RAW MONTHLY'!I597</f>
        <v>0.99930555555555556</v>
      </c>
      <c r="I595" s="16">
        <f t="shared" si="29"/>
        <v>23.983333333333334</v>
      </c>
      <c r="J595" s="20"/>
    </row>
    <row r="596" spans="1:10" ht="30" customHeight="1">
      <c r="A596" t="str">
        <f>'RAW MONTHLY'!C598</f>
        <v>APETE 33KV</v>
      </c>
      <c r="B596" s="5" t="str">
        <f>'RAW MONTHLY'!E598</f>
        <v>EDC L/S</v>
      </c>
      <c r="C596" s="5" t="str">
        <f t="shared" si="27"/>
        <v>L/S</v>
      </c>
      <c r="D596" s="6" t="e">
        <f>'[1]RAW 1'!F598</f>
        <v>#REF!</v>
      </c>
      <c r="E596" s="6">
        <f>'RAW MONTHLY'!O598</f>
        <v>0</v>
      </c>
      <c r="F596" s="6" t="e">
        <f t="shared" si="28"/>
        <v>#REF!</v>
      </c>
      <c r="G596" s="7">
        <f>'RAW MONTHLY'!H598</f>
        <v>0</v>
      </c>
      <c r="H596" s="8">
        <f>'RAW MONTHLY'!I598</f>
        <v>0.99930555555555556</v>
      </c>
      <c r="I596" s="16">
        <f t="shared" si="29"/>
        <v>23.983333333333334</v>
      </c>
    </row>
    <row r="597" spans="1:10" ht="30" customHeight="1">
      <c r="A597" t="str">
        <f>'RAW MONTHLY'!C599</f>
        <v>T-2B 15MVA @ JERICHO</v>
      </c>
      <c r="B597" s="5" t="str">
        <f>'RAW MONTHLY'!E599</f>
        <v>EDC P/O</v>
      </c>
      <c r="C597" s="5" t="str">
        <f t="shared" si="27"/>
        <v>EDC</v>
      </c>
      <c r="D597" s="6" t="e">
        <f>'[1]RAW 1'!F599</f>
        <v>#REF!</v>
      </c>
      <c r="E597" s="6" t="str">
        <f>'RAW MONTHLY'!O599</f>
        <v>TO INSTALL NERC METER ON ALL THE OUTGOING FEEDERS</v>
      </c>
      <c r="F597" s="6" t="e">
        <f t="shared" si="28"/>
        <v>#REF!</v>
      </c>
      <c r="G597" s="7">
        <f>'RAW MONTHLY'!H599</f>
        <v>0.4604166666666667</v>
      </c>
      <c r="H597" s="8">
        <f>'RAW MONTHLY'!I599</f>
        <v>0.59583333333333333</v>
      </c>
      <c r="I597" s="16">
        <f t="shared" si="29"/>
        <v>3.25</v>
      </c>
    </row>
    <row r="598" spans="1:10" ht="30" customHeight="1">
      <c r="A598" t="str">
        <f>'RAW MONTHLY'!C600</f>
        <v>MINISTER 33KV</v>
      </c>
      <c r="B598" s="5" t="str">
        <f>'RAW MONTHLY'!E600</f>
        <v>EDC L/S</v>
      </c>
      <c r="C598" s="5" t="str">
        <f t="shared" si="27"/>
        <v>L/S</v>
      </c>
      <c r="D598" s="6" t="e">
        <f>'[1]RAW 1'!F600</f>
        <v>#REF!</v>
      </c>
      <c r="E598" s="6">
        <f>'RAW MONTHLY'!O600</f>
        <v>0</v>
      </c>
      <c r="F598" s="6" t="e">
        <f t="shared" si="28"/>
        <v>#REF!</v>
      </c>
      <c r="G598" s="7">
        <f>'RAW MONTHLY'!H600</f>
        <v>0.66249999999999998</v>
      </c>
      <c r="H598" s="8">
        <f>'RAW MONTHLY'!I600</f>
        <v>0.9194444444444444</v>
      </c>
      <c r="I598" s="16">
        <f t="shared" si="29"/>
        <v>6.166666666666667</v>
      </c>
    </row>
    <row r="599" spans="1:10" ht="30" customHeight="1">
      <c r="A599" t="str">
        <f>'RAW MONTHLY'!C601</f>
        <v>T2 @ JERICHO</v>
      </c>
      <c r="B599" s="5" t="str">
        <f>'RAW MONTHLY'!E601</f>
        <v>EDC P/O</v>
      </c>
      <c r="C599" s="5" t="str">
        <f t="shared" si="27"/>
        <v>EDC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0.4604166666666667</v>
      </c>
      <c r="H599" s="8">
        <f>'RAW MONTHLY'!I601</f>
        <v>0.59583333333333333</v>
      </c>
      <c r="I599" s="16">
        <f t="shared" si="29"/>
        <v>3.25</v>
      </c>
    </row>
    <row r="600" spans="1:10" ht="30" customHeight="1">
      <c r="A600" t="str">
        <f>'RAW MONTHLY'!C602</f>
        <v>T1 @ ELEYELE</v>
      </c>
      <c r="B600" s="5" t="str">
        <f>'RAW MONTHLY'!E602</f>
        <v>EDC P/O</v>
      </c>
      <c r="C600" s="5" t="str">
        <f t="shared" si="27"/>
        <v>EDC</v>
      </c>
      <c r="D600" s="6" t="e">
        <f>'[1]RAW 1'!F602</f>
        <v>#REF!</v>
      </c>
      <c r="E600" s="6" t="str">
        <f>'RAW MONTHLY'!O602</f>
        <v>TO INSTALL NERC METER ON ALL THE OUTGOING FEEDERS</v>
      </c>
      <c r="F600" s="6" t="e">
        <f t="shared" si="28"/>
        <v>#REF!</v>
      </c>
      <c r="G600" s="7">
        <f>'RAW MONTHLY'!H602</f>
        <v>0.4604166666666667</v>
      </c>
      <c r="H600" s="8">
        <f>'RAW MONTHLY'!I602</f>
        <v>0.59583333333333333</v>
      </c>
      <c r="I600" s="16">
        <f t="shared" si="29"/>
        <v>3.25</v>
      </c>
    </row>
    <row r="601" spans="1:10" ht="30" customHeight="1">
      <c r="A601" t="str">
        <f>'RAW MONTHLY'!C603</f>
        <v>ERUWA TOWN 33KV FDR</v>
      </c>
      <c r="B601" s="5" t="str">
        <f>'RAW MONTHLY'!E603</f>
        <v>TCN/L/S</v>
      </c>
      <c r="C601" s="5" t="str">
        <f t="shared" si="27"/>
        <v>L/S</v>
      </c>
      <c r="D601" s="6" t="e">
        <f>'[1]RAW 1'!F603</f>
        <v>#REF!</v>
      </c>
      <c r="E601" s="6" t="str">
        <f>'RAW MONTHLY'!O603</f>
        <v>TCN TRANSFOMER LIMITATION</v>
      </c>
      <c r="F601" s="6" t="e">
        <f t="shared" si="28"/>
        <v>#REF!</v>
      </c>
      <c r="G601" s="7">
        <f>'RAW MONTHLY'!H603</f>
        <v>0</v>
      </c>
      <c r="H601" s="8">
        <f>'RAW MONTHLY'!I603</f>
        <v>0.5854166666666667</v>
      </c>
      <c r="I601" s="16">
        <f t="shared" si="29"/>
        <v>14.05</v>
      </c>
    </row>
    <row r="602" spans="1:10" ht="30" customHeight="1">
      <c r="A602" t="str">
        <f>'RAW MONTHLY'!C604</f>
        <v>OMI ADIO 33KV FDR</v>
      </c>
      <c r="B602" s="5" t="str">
        <f>'RAW MONTHLY'!E604</f>
        <v>EDC/E/F</v>
      </c>
      <c r="C602" s="5" t="str">
        <f t="shared" si="27"/>
        <v>EDC</v>
      </c>
      <c r="D602" s="6" t="e">
        <f>'[1]RAW 1'!F604</f>
        <v>#REF!</v>
      </c>
      <c r="E602" s="6" t="str">
        <f>'RAW MONTHLY'!O604</f>
        <v>EDC TRANSCIENT FAULT</v>
      </c>
      <c r="F602" s="6" t="e">
        <f t="shared" si="28"/>
        <v>#REF!</v>
      </c>
      <c r="G602" s="7">
        <f>'RAW MONTHLY'!H604</f>
        <v>5.9027777777777783E-2</v>
      </c>
      <c r="H602" s="8">
        <f>'RAW MONTHLY'!I604</f>
        <v>6.5972222222222224E-2</v>
      </c>
      <c r="I602" s="16">
        <f t="shared" si="29"/>
        <v>0.16666666666666666</v>
      </c>
    </row>
    <row r="603" spans="1:10" ht="30" customHeight="1">
      <c r="A603" t="str">
        <f>'RAW MONTHLY'!C605</f>
        <v>OMI ADIO 33KV FDR</v>
      </c>
      <c r="B603" s="5" t="str">
        <f>'RAW MONTHLY'!E605</f>
        <v>TCN/L/S</v>
      </c>
      <c r="C603" s="5" t="str">
        <f t="shared" si="27"/>
        <v>L/S</v>
      </c>
      <c r="D603" s="6" t="e">
        <f>'[1]RAW 1'!F605</f>
        <v>#REF!</v>
      </c>
      <c r="E603" s="6" t="str">
        <f>'RAW MONTHLY'!O605</f>
        <v>TCN TRANSFOMER LIMITATION</v>
      </c>
      <c r="F603" s="6" t="e">
        <f t="shared" si="28"/>
        <v>#REF!</v>
      </c>
      <c r="G603" s="7">
        <f>'RAW MONTHLY'!H605</f>
        <v>0.11805555555555557</v>
      </c>
      <c r="H603" s="8">
        <f>'RAW MONTHLY'!I605</f>
        <v>0.27291666666666664</v>
      </c>
      <c r="I603" s="16">
        <f t="shared" si="29"/>
        <v>3.7166666666666668</v>
      </c>
    </row>
    <row r="604" spans="1:10" ht="30" customHeight="1">
      <c r="A604" t="str">
        <f>'RAW MONTHLY'!C606</f>
        <v>ERUWA/LANLATE 33KV FDR</v>
      </c>
      <c r="B604" s="5" t="str">
        <f>'RAW MONTHLY'!E606</f>
        <v>TCN/L/S</v>
      </c>
      <c r="C604" s="5" t="str">
        <f t="shared" si="27"/>
        <v>L/S</v>
      </c>
      <c r="D604" s="6" t="e">
        <f>'[1]RAW 1'!F606</f>
        <v>#REF!</v>
      </c>
      <c r="E604" s="6" t="str">
        <f>'RAW MONTHLY'!O606</f>
        <v>TCN TRANSFOMER LIMITATION</v>
      </c>
      <c r="F604" s="6" t="e">
        <f t="shared" si="28"/>
        <v>#REF!</v>
      </c>
      <c r="G604" s="7">
        <f>'RAW MONTHLY'!H606</f>
        <v>0.35416666666666669</v>
      </c>
      <c r="H604" s="8">
        <f>'RAW MONTHLY'!I606</f>
        <v>0.35625000000000001</v>
      </c>
      <c r="I604" s="16">
        <f t="shared" si="29"/>
        <v>0.05</v>
      </c>
    </row>
    <row r="605" spans="1:10" ht="30" customHeight="1">
      <c r="A605" t="str">
        <f>'RAW MONTHLY'!C607</f>
        <v>OMI ADIO 33KV FDR</v>
      </c>
      <c r="B605" s="5" t="str">
        <f>'RAW MONTHLY'!E607</f>
        <v>EDC/F/O</v>
      </c>
      <c r="C605" s="5" t="str">
        <f t="shared" si="27"/>
        <v>EDC</v>
      </c>
      <c r="D605" s="6" t="e">
        <f>'[1]RAW 1'!F607</f>
        <v>#REF!</v>
      </c>
      <c r="E605" s="6" t="str">
        <f>'RAW MONTHLY'!O607</f>
        <v>EDC FORCED OUTAGE</v>
      </c>
      <c r="F605" s="6" t="e">
        <f t="shared" si="28"/>
        <v>#REF!</v>
      </c>
      <c r="G605" s="7">
        <f>'RAW MONTHLY'!H607</f>
        <v>0.35416666666666669</v>
      </c>
      <c r="H605" s="8">
        <f>'RAW MONTHLY'!I607</f>
        <v>0.35625000000000001</v>
      </c>
      <c r="I605" s="16">
        <f t="shared" si="29"/>
        <v>0.05</v>
      </c>
    </row>
    <row r="606" spans="1:10" ht="30" customHeight="1">
      <c r="A606" t="str">
        <f>'RAW MONTHLY'!C608</f>
        <v>OMI ADIO 33KV FDR</v>
      </c>
      <c r="B606" s="5" t="str">
        <f>'RAW MONTHLY'!E608</f>
        <v>EDC/E/F</v>
      </c>
      <c r="C606" s="5" t="str">
        <f t="shared" si="27"/>
        <v>EDC</v>
      </c>
      <c r="D606" s="6" t="e">
        <f>'[1]RAW 1'!F608</f>
        <v>#REF!</v>
      </c>
      <c r="E606" s="6" t="str">
        <f>'RAW MONTHLY'!O608</f>
        <v>EDC TRANSCIENT FAULT</v>
      </c>
      <c r="F606" s="6" t="e">
        <f t="shared" si="28"/>
        <v>#REF!</v>
      </c>
      <c r="G606" s="7">
        <f>'RAW MONTHLY'!H608</f>
        <v>0.36527777777777781</v>
      </c>
      <c r="H606" s="8">
        <f>'RAW MONTHLY'!I608</f>
        <v>0.38055555555555554</v>
      </c>
      <c r="I606" s="16">
        <f t="shared" si="29"/>
        <v>0.36666666666666664</v>
      </c>
    </row>
    <row r="607" spans="1:10" ht="30" customHeight="1">
      <c r="A607" t="str">
        <f>'RAW MONTHLY'!C609</f>
        <v>OMI ADIO 33KV FDR</v>
      </c>
      <c r="B607" s="5" t="str">
        <f>'RAW MONTHLY'!E609</f>
        <v>TCN/L/S</v>
      </c>
      <c r="C607" s="5" t="str">
        <f t="shared" si="27"/>
        <v>L/S</v>
      </c>
      <c r="D607" s="6" t="e">
        <f>'[1]RAW 1'!F609</f>
        <v>#REF!</v>
      </c>
      <c r="E607" s="6" t="str">
        <f>'RAW MONTHLY'!O609</f>
        <v>TCN TRANSFOMER LIMITATION</v>
      </c>
      <c r="F607" s="6" t="e">
        <f t="shared" si="28"/>
        <v>#REF!</v>
      </c>
      <c r="G607" s="7">
        <f>'RAW MONTHLY'!H609</f>
        <v>0.46597222222222223</v>
      </c>
      <c r="H607" s="8">
        <f>'RAW MONTHLY'!I609</f>
        <v>0.83819444444444446</v>
      </c>
      <c r="I607" s="17">
        <f t="shared" si="29"/>
        <v>8.9333333333333336</v>
      </c>
    </row>
    <row r="608" spans="1:10" ht="30" customHeight="1">
      <c r="A608" t="str">
        <f>'RAW MONTHLY'!C610</f>
        <v>APATA 33KV FDR</v>
      </c>
      <c r="B608" s="5" t="str">
        <f>'RAW MONTHLY'!E610</f>
        <v>EDC/O/C</v>
      </c>
      <c r="C608" s="5" t="str">
        <f t="shared" si="27"/>
        <v>EDC</v>
      </c>
      <c r="D608" s="6" t="e">
        <f>'[1]RAW 1'!F610</f>
        <v>#REF!</v>
      </c>
      <c r="E608" s="6" t="str">
        <f>'RAW MONTHLY'!O610</f>
        <v>EDC TRANSCIENT FAULT</v>
      </c>
      <c r="F608" s="6" t="e">
        <f t="shared" si="28"/>
        <v>#REF!</v>
      </c>
      <c r="G608" s="7">
        <f>'RAW MONTHLY'!H610</f>
        <v>0.55277777777777781</v>
      </c>
      <c r="H608" s="8">
        <f>'RAW MONTHLY'!I610</f>
        <v>0.55972222222222223</v>
      </c>
      <c r="I608" s="17">
        <f t="shared" si="29"/>
        <v>0.16666666666666666</v>
      </c>
    </row>
    <row r="609" spans="1:9" ht="24.95" customHeight="1">
      <c r="A609" t="str">
        <f>'RAW MONTHLY'!C611</f>
        <v>ERUWA TOWN 33KV FDR</v>
      </c>
      <c r="B609" s="5" t="str">
        <f>'RAW MONTHLY'!E611</f>
        <v>EDC/E/F</v>
      </c>
      <c r="C609" s="5" t="str">
        <f t="shared" si="27"/>
        <v>EDC</v>
      </c>
      <c r="D609" s="6" t="e">
        <f>'[1]RAW 1'!F611</f>
        <v>#REF!</v>
      </c>
      <c r="E609" s="6" t="str">
        <f>'RAW MONTHLY'!O611</f>
        <v>EDC PENDING FAULT</v>
      </c>
      <c r="F609" s="6" t="e">
        <f t="shared" si="28"/>
        <v>#REF!</v>
      </c>
      <c r="G609" s="7">
        <f>'RAW MONTHLY'!H611</f>
        <v>0.59513888888888888</v>
      </c>
      <c r="H609" s="8">
        <f>'RAW MONTHLY'!I611</f>
        <v>0.99930555555555556</v>
      </c>
      <c r="I609" s="17">
        <f t="shared" si="29"/>
        <v>9.6999999999999993</v>
      </c>
    </row>
    <row r="610" spans="1:9" ht="24.95" customHeight="1">
      <c r="A610" t="str">
        <f>'RAW MONTHLY'!C612</f>
        <v>ERUWA/LANLATE 33KV FDR</v>
      </c>
      <c r="B610" s="5" t="str">
        <f>'RAW MONTHLY'!E612</f>
        <v>EDC/E/F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DUE TO TRIPPING ON ERUWA TOWN 33KV FDR</v>
      </c>
      <c r="F610" s="6" t="e">
        <f t="shared" si="28"/>
        <v>#REF!</v>
      </c>
      <c r="G610" s="7">
        <f>'RAW MONTHLY'!H612</f>
        <v>0.59513888888888888</v>
      </c>
      <c r="H610" s="8">
        <f>'RAW MONTHLY'!I612</f>
        <v>0.60138888888888886</v>
      </c>
      <c r="I610" s="17">
        <f t="shared" si="29"/>
        <v>0.15</v>
      </c>
    </row>
    <row r="611" spans="1:9" ht="24.95" customHeight="1">
      <c r="A611" t="str">
        <f>'RAW MONTHLY'!C613</f>
        <v>ERUWA/LANLATE 33KV FDR</v>
      </c>
      <c r="B611" s="5" t="str">
        <f>'RAW MONTHLY'!E613</f>
        <v>EDC/P/O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TO CLOSE ALI LAWAL ABIODUN 200KVA S/S</v>
      </c>
      <c r="F611" s="6" t="e">
        <f t="shared" si="28"/>
        <v>#REF!</v>
      </c>
      <c r="G611" s="7">
        <f>'RAW MONTHLY'!H613</f>
        <v>0.6333333333333333</v>
      </c>
      <c r="H611" s="8">
        <f>'RAW MONTHLY'!I613</f>
        <v>0.82638888888888884</v>
      </c>
      <c r="I611" s="17">
        <f t="shared" si="29"/>
        <v>4.6333333333333329</v>
      </c>
    </row>
    <row r="612" spans="1:9" ht="24.95" customHeight="1">
      <c r="A612" t="str">
        <f>'RAW MONTHLY'!C614</f>
        <v>APATA 33KV FDR</v>
      </c>
      <c r="B612" s="5" t="str">
        <f>'RAW MONTHLY'!E614</f>
        <v>EDC/E/F</v>
      </c>
      <c r="C612" s="5" t="str">
        <f t="shared" si="27"/>
        <v>EDC</v>
      </c>
      <c r="D612" s="6" t="e">
        <f>'[1]RAW 1'!F614</f>
        <v>#REF!</v>
      </c>
      <c r="E612" s="6" t="str">
        <f>'RAW MONTHLY'!O614</f>
        <v>EDC TRANSCIENT FAULT</v>
      </c>
      <c r="F612" s="6" t="e">
        <f t="shared" si="28"/>
        <v>#REF!</v>
      </c>
      <c r="G612" s="7">
        <f>'RAW MONTHLY'!H614</f>
        <v>0.76250000000000007</v>
      </c>
      <c r="H612" s="8">
        <f>'RAW MONTHLY'!I614</f>
        <v>0.78194444444444444</v>
      </c>
      <c r="I612" s="17">
        <f t="shared" si="29"/>
        <v>0.46666666666666667</v>
      </c>
    </row>
    <row r="613" spans="1:9" ht="24.95" customHeight="1">
      <c r="A613" t="str">
        <f>'RAW MONTHLY'!C615</f>
        <v>LIBERTY 33KV</v>
      </c>
      <c r="B613" s="5" t="str">
        <f>'RAW MONTHLY'!E615</f>
        <v>EDC F/O</v>
      </c>
      <c r="C613" s="5" t="str">
        <f t="shared" si="27"/>
        <v>EDC</v>
      </c>
      <c r="D613" s="6" t="e">
        <f>'[1]RAW 1'!F615</f>
        <v>#REF!</v>
      </c>
      <c r="E613" s="6" t="str">
        <f>'RAW MONTHLY'!O615</f>
        <v>TRIPPED TRIED AND STAYED</v>
      </c>
      <c r="F613" s="6" t="e">
        <f t="shared" si="28"/>
        <v>#REF!</v>
      </c>
      <c r="G613" s="7">
        <f>'RAW MONTHLY'!H615</f>
        <v>0.31944444444444448</v>
      </c>
      <c r="H613" s="8">
        <f>'RAW MONTHLY'!I615</f>
        <v>0.32083333333333336</v>
      </c>
      <c r="I613" s="17">
        <f t="shared" si="29"/>
        <v>3.3333333333333333E-2</v>
      </c>
    </row>
    <row r="614" spans="1:9" ht="24.95" customHeight="1">
      <c r="A614" t="str">
        <f>'RAW MONTHLY'!C616</f>
        <v>INDUSTRIAL 33KV</v>
      </c>
      <c r="B614" s="5" t="str">
        <f>'RAW MONTHLY'!E616</f>
        <v>EDC F/O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TRIPPED TRIED AND STAYED</v>
      </c>
      <c r="F614" s="6" t="e">
        <f t="shared" si="28"/>
        <v>#REF!</v>
      </c>
      <c r="G614" s="7">
        <f>'RAW MONTHLY'!H616</f>
        <v>0.42638888888888887</v>
      </c>
      <c r="H614" s="8">
        <f>'RAW MONTHLY'!I616</f>
        <v>0.44097222222222227</v>
      </c>
      <c r="I614" s="17">
        <f t="shared" si="29"/>
        <v>0.35</v>
      </c>
    </row>
    <row r="615" spans="1:9" ht="24.95" customHeight="1">
      <c r="A615" t="str">
        <f>'RAW MONTHLY'!C617</f>
        <v>INDUSTRIAL 33KV</v>
      </c>
      <c r="B615" s="5" t="str">
        <f>'RAW MONTHLY'!E617</f>
        <v>EDC F/O</v>
      </c>
      <c r="C615" s="5" t="str">
        <f t="shared" si="27"/>
        <v>EDC</v>
      </c>
      <c r="D615" s="6" t="e">
        <f>'[1]RAW 1'!F617</f>
        <v>#REF!</v>
      </c>
      <c r="E615" s="6" t="str">
        <f>'RAW MONTHLY'!O617</f>
        <v>ISOLATOR OPENED @ MY JOY COMPANY DUE TO 1NO BROKEN POLE @ PODO AREA</v>
      </c>
      <c r="F615" s="6" t="e">
        <f t="shared" si="28"/>
        <v>#REF!</v>
      </c>
      <c r="G615" s="7">
        <f>'RAW MONTHLY'!H617</f>
        <v>0.44791666666666669</v>
      </c>
      <c r="H615" s="8">
        <f>'RAW MONTHLY'!I617</f>
        <v>0.63611111111111118</v>
      </c>
      <c r="I615" s="17">
        <f t="shared" si="29"/>
        <v>4.5166666666666666</v>
      </c>
    </row>
    <row r="616" spans="1:9" ht="24.95" customHeight="1">
      <c r="A616" t="str">
        <f>'RAW MONTHLY'!C618</f>
        <v>LIBERTY 33KV</v>
      </c>
      <c r="B616" s="5" t="str">
        <f>'RAW MONTHLY'!E618</f>
        <v>EDC F/O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TRIPPED TRIED AND STAYED</v>
      </c>
      <c r="F616" s="6" t="e">
        <f t="shared" si="28"/>
        <v>#REF!</v>
      </c>
      <c r="G616" s="7">
        <f>'RAW MONTHLY'!H618</f>
        <v>0.58680555555555558</v>
      </c>
      <c r="H616" s="8">
        <f>'RAW MONTHLY'!I618</f>
        <v>0.59305555555555556</v>
      </c>
      <c r="I616" s="17">
        <f t="shared" si="29"/>
        <v>0.15</v>
      </c>
    </row>
    <row r="617" spans="1:9" ht="24.95" customHeight="1">
      <c r="A617" t="str">
        <f>'RAW MONTHLY'!C619</f>
        <v>EXPRESS 33KV</v>
      </c>
      <c r="B617" s="5" t="str">
        <f>'RAW MONTHLY'!E619</f>
        <v>EDC F/O</v>
      </c>
      <c r="C617" s="5" t="str">
        <f t="shared" si="27"/>
        <v>EDC</v>
      </c>
      <c r="D617" s="6" t="e">
        <f>'[1]RAW 1'!F619</f>
        <v>#REF!</v>
      </c>
      <c r="E617" s="6" t="str">
        <f>'RAW MONTHLY'!O619</f>
        <v>TRIPPED TRIED AND STAYED</v>
      </c>
      <c r="F617" s="6" t="e">
        <f t="shared" si="28"/>
        <v>#REF!</v>
      </c>
      <c r="G617" s="7">
        <f>'RAW MONTHLY'!H619</f>
        <v>0.62847222222222221</v>
      </c>
      <c r="H617" s="8">
        <f>'RAW MONTHLY'!I619</f>
        <v>0.65347222222222223</v>
      </c>
      <c r="I617" s="17">
        <f t="shared" si="29"/>
        <v>0.6</v>
      </c>
    </row>
    <row r="618" spans="1:9" ht="24.95" customHeight="1">
      <c r="A618" t="str">
        <f>'RAW MONTHLY'!C620</f>
        <v>T-2A 15MVA @JERICHO</v>
      </c>
      <c r="B618" s="5" t="str">
        <f>'RAW MONTHLY'!E620</f>
        <v>EDC F/O</v>
      </c>
      <c r="C618" s="5" t="str">
        <f t="shared" si="27"/>
        <v>EDC</v>
      </c>
      <c r="D618" s="6" t="e">
        <f>'[1]RAW 1'!F620</f>
        <v>#REF!</v>
      </c>
      <c r="E618" s="6">
        <f>'RAW MONTHLY'!O620</f>
        <v>0</v>
      </c>
      <c r="F618" s="6" t="e">
        <f t="shared" si="28"/>
        <v>#REF!</v>
      </c>
      <c r="G618" s="7">
        <f>'RAW MONTHLY'!H620</f>
        <v>0</v>
      </c>
      <c r="H618" s="8">
        <f>'RAW MONTHLY'!I620</f>
        <v>0.99930555555555556</v>
      </c>
      <c r="I618" s="17">
        <f t="shared" si="29"/>
        <v>23.983333333333334</v>
      </c>
    </row>
    <row r="619" spans="1:9" ht="24.95" customHeight="1">
      <c r="A619" t="str">
        <f>'RAW MONTHLY'!C621</f>
        <v>APETE 33KV</v>
      </c>
      <c r="B619" s="5" t="str">
        <f>'RAW MONTHLY'!E621</f>
        <v>EDC L/S</v>
      </c>
      <c r="C619" s="5" t="str">
        <f t="shared" si="27"/>
        <v>L/S</v>
      </c>
      <c r="D619" s="6" t="e">
        <f>'[1]RAW 1'!F621</f>
        <v>#REF!</v>
      </c>
      <c r="E619" s="6" t="str">
        <f>'RAW MONTHLY'!O621</f>
        <v xml:space="preserve">SHATTERD OUT DOOR BREAKER </v>
      </c>
      <c r="F619" s="6" t="e">
        <f t="shared" si="28"/>
        <v>#REF!</v>
      </c>
      <c r="G619" s="7">
        <f>'RAW MONTHLY'!H621</f>
        <v>0</v>
      </c>
      <c r="H619" s="8">
        <f>'RAW MONTHLY'!I621</f>
        <v>0.99930555555555556</v>
      </c>
      <c r="I619" s="17">
        <f t="shared" si="29"/>
        <v>23.983333333333334</v>
      </c>
    </row>
    <row r="620" spans="1:9" ht="24.95" customHeight="1">
      <c r="A620" t="str">
        <f>'RAW MONTHLY'!C622</f>
        <v>ERUWA TOWN 33KV FDR</v>
      </c>
      <c r="B620" s="5" t="str">
        <f>'RAW MONTHLY'!E622</f>
        <v>EDC/E/F</v>
      </c>
      <c r="C620" s="5" t="str">
        <f t="shared" si="27"/>
        <v>EDC</v>
      </c>
      <c r="D620" s="6" t="e">
        <f>'[1]RAW 1'!F622</f>
        <v>#REF!</v>
      </c>
      <c r="E620" s="6" t="str">
        <f>'RAW MONTHLY'!O622</f>
        <v>EDC TRANSCIRNT FAULT</v>
      </c>
      <c r="F620" s="6" t="e">
        <f t="shared" si="28"/>
        <v>#REF!</v>
      </c>
      <c r="G620" s="7">
        <f>'RAW MONTHLY'!H622</f>
        <v>0</v>
      </c>
      <c r="H620" s="8">
        <f>'RAW MONTHLY'!I622</f>
        <v>0.22013888888888888</v>
      </c>
      <c r="I620" s="17">
        <f t="shared" si="29"/>
        <v>5.2833333333333332</v>
      </c>
    </row>
    <row r="621" spans="1:9" ht="24.95" customHeight="1">
      <c r="A621" t="str">
        <f>'RAW MONTHLY'!C623</f>
        <v>OMI-ADIO 33KV FDR</v>
      </c>
      <c r="B621" s="5" t="str">
        <f>'RAW MONTHLY'!E623</f>
        <v>EDC/E/F</v>
      </c>
      <c r="C621" s="5" t="str">
        <f t="shared" si="27"/>
        <v>EDC</v>
      </c>
      <c r="D621" s="6" t="e">
        <f>'[1]RAW 1'!F623</f>
        <v>#REF!</v>
      </c>
      <c r="E621" s="6" t="str">
        <f>'RAW MONTHLY'!O623</f>
        <v>EDC TRANSCIRNT FAULT</v>
      </c>
      <c r="F621" s="6" t="e">
        <f t="shared" si="28"/>
        <v>#REF!</v>
      </c>
      <c r="G621" s="7">
        <f>'RAW MONTHLY'!H623</f>
        <v>0.34930555555555554</v>
      </c>
      <c r="H621" s="8">
        <f>'RAW MONTHLY'!I623</f>
        <v>0.47013888888888888</v>
      </c>
      <c r="I621" s="17">
        <f t="shared" si="29"/>
        <v>2.9</v>
      </c>
    </row>
    <row r="622" spans="1:9" ht="24.95" customHeight="1">
      <c r="A622" t="str">
        <f>'RAW MONTHLY'!C624</f>
        <v>ERUWA/LANLATE 33KV FDR</v>
      </c>
      <c r="B622" s="5" t="str">
        <f>'RAW MONTHLY'!E624</f>
        <v>EDC/O/C</v>
      </c>
      <c r="C622" s="5" t="str">
        <f t="shared" si="27"/>
        <v>EDC</v>
      </c>
      <c r="D622" s="6" t="e">
        <f>'[1]RAW 1'!F624</f>
        <v>#REF!</v>
      </c>
      <c r="E622" s="6" t="str">
        <f>'RAW MONTHLY'!O624</f>
        <v>EDC TRANSCIRNT FAULT</v>
      </c>
      <c r="F622" s="6" t="e">
        <f t="shared" si="28"/>
        <v>#REF!</v>
      </c>
      <c r="G622" s="7">
        <f>'RAW MONTHLY'!H624</f>
        <v>0.34930555555555554</v>
      </c>
      <c r="H622" s="8">
        <f>'RAW MONTHLY'!I624</f>
        <v>0.37083333333333335</v>
      </c>
      <c r="I622" s="17">
        <f t="shared" si="29"/>
        <v>0.51666666666666672</v>
      </c>
    </row>
    <row r="623" spans="1:9" ht="24.95" customHeight="1">
      <c r="A623" t="str">
        <f>'RAW MONTHLY'!C625</f>
        <v>APATA 33KV FDR</v>
      </c>
      <c r="B623" s="5" t="str">
        <f>'RAW MONTHLY'!E625</f>
        <v>EDC/O/C</v>
      </c>
      <c r="C623" s="5" t="str">
        <f t="shared" si="27"/>
        <v>EDC</v>
      </c>
      <c r="D623" s="6" t="e">
        <f>'[1]RAW 1'!F625</f>
        <v>#REF!</v>
      </c>
      <c r="E623" s="6" t="str">
        <f>'RAW MONTHLY'!O625</f>
        <v>EDC TRANSCIRNT FAULT</v>
      </c>
      <c r="F623" s="6" t="e">
        <f t="shared" si="28"/>
        <v>#REF!</v>
      </c>
      <c r="G623" s="7">
        <f>'RAW MONTHLY'!H625</f>
        <v>0.65277777777777779</v>
      </c>
      <c r="H623" s="8">
        <f>'RAW MONTHLY'!I625</f>
        <v>0.66666666666666663</v>
      </c>
      <c r="I623" s="17">
        <f t="shared" si="29"/>
        <v>0.33333333333333331</v>
      </c>
    </row>
    <row r="624" spans="1:9" ht="24.95" customHeight="1">
      <c r="A624" t="str">
        <f>'RAW MONTHLY'!C626</f>
        <v>OMI-ADIO 33KV FDR</v>
      </c>
      <c r="B624" s="5" t="str">
        <f>'RAW MONTHLY'!E626</f>
        <v>EDC/E/F</v>
      </c>
      <c r="C624" s="5" t="str">
        <f t="shared" si="27"/>
        <v>EDC</v>
      </c>
      <c r="D624" s="6" t="e">
        <f>'[1]RAW 1'!F626</f>
        <v>#REF!</v>
      </c>
      <c r="E624" s="6" t="str">
        <f>'RAW MONTHLY'!O626</f>
        <v>EDC FORCED OUTAGE</v>
      </c>
      <c r="F624" s="6" t="e">
        <f t="shared" si="28"/>
        <v>#REF!</v>
      </c>
      <c r="G624" s="7">
        <f>'RAW MONTHLY'!H626</f>
        <v>0.7090277777777777</v>
      </c>
      <c r="H624" s="8">
        <f>'RAW MONTHLY'!I626</f>
        <v>0.76388888888888884</v>
      </c>
      <c r="I624" s="17">
        <f t="shared" si="29"/>
        <v>1.3166666666666667</v>
      </c>
    </row>
    <row r="625" spans="1:9" ht="24.95" customHeight="1">
      <c r="A625" t="str">
        <f>'RAW MONTHLY'!C627</f>
        <v>OMI-ADIO 33KV FDR</v>
      </c>
      <c r="B625" s="5" t="str">
        <f>'RAW MONTHLY'!E627</f>
        <v>EDC/E/F</v>
      </c>
      <c r="C625" s="5" t="str">
        <f t="shared" si="27"/>
        <v>EDC</v>
      </c>
      <c r="D625" s="6" t="e">
        <f>'[1]RAW 1'!F627</f>
        <v>#REF!</v>
      </c>
      <c r="E625" s="6" t="str">
        <f>'RAW MONTHLY'!O627</f>
        <v>RESTORED UP TO ELESO</v>
      </c>
      <c r="F625" s="6" t="e">
        <f t="shared" si="28"/>
        <v>#REF!</v>
      </c>
      <c r="G625" s="7">
        <f>'RAW MONTHLY'!H627</f>
        <v>0.83819444444444446</v>
      </c>
      <c r="H625" s="8">
        <f>'RAW MONTHLY'!I627</f>
        <v>0.99930555555555556</v>
      </c>
      <c r="I625" s="17">
        <f t="shared" si="29"/>
        <v>3.8666666666666667</v>
      </c>
    </row>
    <row r="626" spans="1:9" ht="24.95" customHeight="1">
      <c r="A626">
        <f>'RAW MONTHLY'!C628</f>
        <v>0</v>
      </c>
      <c r="B626" s="5">
        <f>'RAW MONTHLY'!E628</f>
        <v>0</v>
      </c>
      <c r="C626" s="5" t="b">
        <f t="shared" si="27"/>
        <v>0</v>
      </c>
      <c r="D626" s="6" t="e">
        <f>'[1]RAW 1'!F628</f>
        <v>#REF!</v>
      </c>
      <c r="E626" s="6">
        <f>'RAW MONTHLY'!O628</f>
        <v>0</v>
      </c>
      <c r="F626" s="6" t="e">
        <f t="shared" si="28"/>
        <v>#REF!</v>
      </c>
      <c r="G626" s="7">
        <f>'RAW MONTHLY'!H628</f>
        <v>0</v>
      </c>
      <c r="H626" s="8">
        <f>'RAW MONTHLY'!I628</f>
        <v>0</v>
      </c>
      <c r="I626" s="17">
        <f t="shared" si="29"/>
        <v>0</v>
      </c>
    </row>
    <row r="627" spans="1:9" ht="24.95" customHeight="1">
      <c r="A627">
        <f>'RAW MONTHLY'!C629</f>
        <v>0</v>
      </c>
      <c r="B627" s="5">
        <f>'RAW MONTHLY'!E629</f>
        <v>0</v>
      </c>
      <c r="C627" s="5" t="b">
        <f t="shared" si="27"/>
        <v>0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</v>
      </c>
      <c r="H627" s="8">
        <f>'RAW MONTHLY'!I629</f>
        <v>0</v>
      </c>
      <c r="I627" s="17">
        <f t="shared" si="29"/>
        <v>0</v>
      </c>
    </row>
    <row r="628" spans="1:9" ht="24.95" customHeight="1">
      <c r="A628">
        <f>'RAW MONTHLY'!C630</f>
        <v>0</v>
      </c>
      <c r="B628" s="5">
        <f>'RAW MONTHLY'!E630</f>
        <v>0</v>
      </c>
      <c r="C628" s="5" t="b">
        <f t="shared" si="27"/>
        <v>0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</v>
      </c>
      <c r="H628" s="8">
        <f>'RAW MONTHLY'!I630</f>
        <v>0</v>
      </c>
      <c r="I628" s="17">
        <f t="shared" si="29"/>
        <v>0</v>
      </c>
    </row>
    <row r="629" spans="1:9" ht="24.95" customHeight="1">
      <c r="A629">
        <f>'RAW MONTHLY'!C631</f>
        <v>0</v>
      </c>
      <c r="B629" s="5">
        <f>'RAW MONTHLY'!E631</f>
        <v>0</v>
      </c>
      <c r="C629" s="5" t="b">
        <f t="shared" si="27"/>
        <v>0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</v>
      </c>
      <c r="H629" s="8">
        <f>'RAW MONTHLY'!I631</f>
        <v>0</v>
      </c>
      <c r="I629" s="17">
        <f t="shared" si="29"/>
        <v>0</v>
      </c>
    </row>
    <row r="630" spans="1:9" ht="24.95" customHeight="1">
      <c r="A630">
        <f>'RAW MONTHLY'!C632</f>
        <v>0</v>
      </c>
      <c r="B630" s="5">
        <f>'RAW MONTHLY'!E632</f>
        <v>0</v>
      </c>
      <c r="C630" s="5" t="b">
        <f t="shared" si="27"/>
        <v>0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</v>
      </c>
      <c r="H630" s="8">
        <f>'RAW MONTHLY'!I632</f>
        <v>0</v>
      </c>
      <c r="I630" s="17">
        <f t="shared" si="29"/>
        <v>0</v>
      </c>
    </row>
    <row r="631" spans="1:9" ht="24.95" customHeight="1">
      <c r="A631">
        <f>'RAW MONTHLY'!C633</f>
        <v>0</v>
      </c>
      <c r="B631" s="5">
        <f>'RAW MONTHLY'!E633</f>
        <v>0</v>
      </c>
      <c r="C631" s="5" t="b">
        <f t="shared" si="27"/>
        <v>0</v>
      </c>
      <c r="D631" s="6" t="e">
        <f>'[1]RAW 1'!F633</f>
        <v>#REF!</v>
      </c>
      <c r="E631" s="6">
        <f>'RAW MONTHLY'!O633</f>
        <v>0</v>
      </c>
      <c r="F631" s="6" t="e">
        <f t="shared" si="28"/>
        <v>#REF!</v>
      </c>
      <c r="G631" s="7">
        <f>'RAW MONTHLY'!H633</f>
        <v>0</v>
      </c>
      <c r="H631" s="8">
        <f>'RAW MONTHLY'!I633</f>
        <v>0</v>
      </c>
      <c r="I631" s="17">
        <f t="shared" si="29"/>
        <v>0</v>
      </c>
    </row>
    <row r="632" spans="1:9" ht="24.95" customHeight="1">
      <c r="A632">
        <f>'RAW MONTHLY'!C634</f>
        <v>0</v>
      </c>
      <c r="B632" s="5">
        <f>'RAW MONTHLY'!E634</f>
        <v>0</v>
      </c>
      <c r="C632" s="5" t="b">
        <f t="shared" si="27"/>
        <v>0</v>
      </c>
      <c r="D632" s="6" t="e">
        <f>'[1]RAW 1'!F634</f>
        <v>#REF!</v>
      </c>
      <c r="E632" s="6">
        <f>'RAW MONTHLY'!O634</f>
        <v>0</v>
      </c>
      <c r="F632" s="6" t="e">
        <f t="shared" si="28"/>
        <v>#REF!</v>
      </c>
      <c r="G632" s="7">
        <f>'RAW MONTHLY'!H634</f>
        <v>0</v>
      </c>
      <c r="H632" s="8">
        <f>'RAW MONTHLY'!I634</f>
        <v>0</v>
      </c>
      <c r="I632" s="17">
        <f t="shared" si="29"/>
        <v>0</v>
      </c>
    </row>
    <row r="633" spans="1:9" ht="24.95" customHeight="1">
      <c r="A633">
        <f>'RAW MONTHLY'!C635</f>
        <v>0</v>
      </c>
      <c r="B633" s="5">
        <f>'RAW MONTHLY'!E635</f>
        <v>0</v>
      </c>
      <c r="C633" s="5" t="b">
        <f t="shared" si="27"/>
        <v>0</v>
      </c>
      <c r="D633" s="6" t="e">
        <f>'[1]RAW 1'!F635</f>
        <v>#REF!</v>
      </c>
      <c r="E633" s="6">
        <f>'RAW MONTHLY'!O635</f>
        <v>0</v>
      </c>
      <c r="F633" s="6" t="e">
        <f t="shared" si="28"/>
        <v>#REF!</v>
      </c>
      <c r="G633" s="7">
        <f>'RAW MONTHLY'!H635</f>
        <v>0</v>
      </c>
      <c r="H633" s="8">
        <f>'RAW MONTHLY'!I635</f>
        <v>0</v>
      </c>
      <c r="I633" s="17">
        <f t="shared" si="29"/>
        <v>0</v>
      </c>
    </row>
    <row r="634" spans="1:9" ht="24.95" customHeight="1">
      <c r="A634">
        <f>'RAW MONTHLY'!C636</f>
        <v>0</v>
      </c>
      <c r="B634" s="5">
        <f>'RAW MONTHLY'!E636</f>
        <v>0</v>
      </c>
      <c r="C634" s="5" t="b">
        <f t="shared" si="27"/>
        <v>0</v>
      </c>
      <c r="D634" s="6" t="e">
        <f>'[1]RAW 1'!F636</f>
        <v>#REF!</v>
      </c>
      <c r="E634" s="6">
        <f>'RAW MONTHLY'!O636</f>
        <v>0</v>
      </c>
      <c r="F634" s="6" t="e">
        <f t="shared" si="28"/>
        <v>#REF!</v>
      </c>
      <c r="G634" s="7">
        <f>'RAW MONTHLY'!H636</f>
        <v>0</v>
      </c>
      <c r="H634" s="8">
        <f>'RAW MONTHLY'!I636</f>
        <v>0</v>
      </c>
      <c r="I634" s="17">
        <f t="shared" si="29"/>
        <v>0</v>
      </c>
    </row>
    <row r="635" spans="1:9" ht="24.95" customHeight="1">
      <c r="A635">
        <f>'RAW MONTHLY'!C637</f>
        <v>0</v>
      </c>
      <c r="B635" s="5">
        <f>'RAW MONTHLY'!E637</f>
        <v>0</v>
      </c>
      <c r="C635" s="5" t="b">
        <f t="shared" si="27"/>
        <v>0</v>
      </c>
      <c r="D635" s="6" t="e">
        <f>'[1]RAW 1'!F637</f>
        <v>#REF!</v>
      </c>
      <c r="E635" s="6">
        <f>'RAW MONTHLY'!O637</f>
        <v>0</v>
      </c>
      <c r="F635" s="6" t="e">
        <f t="shared" si="28"/>
        <v>#REF!</v>
      </c>
      <c r="G635" s="7">
        <f>'RAW MONTHLY'!H637</f>
        <v>0</v>
      </c>
      <c r="H635" s="8">
        <f>'RAW MONTHLY'!I637</f>
        <v>0</v>
      </c>
      <c r="I635" s="17">
        <f t="shared" si="29"/>
        <v>0</v>
      </c>
    </row>
    <row r="636" spans="1:9" ht="24.95" customHeight="1">
      <c r="A636">
        <f>'RAW MONTHLY'!C638</f>
        <v>0</v>
      </c>
      <c r="B636" s="5">
        <f>'RAW MONTHLY'!E638</f>
        <v>0</v>
      </c>
      <c r="C636" s="5" t="b">
        <f t="shared" si="27"/>
        <v>0</v>
      </c>
      <c r="D636" s="6" t="e">
        <f>'[1]RAW 1'!F638</f>
        <v>#REF!</v>
      </c>
      <c r="E636" s="6">
        <f>'RAW MONTHLY'!O638</f>
        <v>0</v>
      </c>
      <c r="F636" s="6" t="e">
        <f t="shared" si="28"/>
        <v>#REF!</v>
      </c>
      <c r="G636" s="7">
        <f>'RAW MONTHLY'!H638</f>
        <v>0</v>
      </c>
      <c r="H636" s="8">
        <f>'RAW MONTHLY'!I638</f>
        <v>0</v>
      </c>
      <c r="I636" s="17">
        <f t="shared" si="29"/>
        <v>0</v>
      </c>
    </row>
    <row r="637" spans="1:9" ht="24.95" customHeight="1">
      <c r="A637">
        <f>'RAW MONTHLY'!C639</f>
        <v>0</v>
      </c>
      <c r="B637" s="5">
        <f>'RAW MONTHLY'!E639</f>
        <v>0</v>
      </c>
      <c r="C637" s="5" t="b">
        <f t="shared" si="27"/>
        <v>0</v>
      </c>
      <c r="D637" s="6" t="e">
        <f>'[1]RAW 1'!F639</f>
        <v>#REF!</v>
      </c>
      <c r="E637" s="6">
        <f>'RAW MONTHLY'!O639</f>
        <v>0</v>
      </c>
      <c r="F637" s="6" t="e">
        <f t="shared" si="28"/>
        <v>#REF!</v>
      </c>
      <c r="G637" s="7">
        <f>'RAW MONTHLY'!H639</f>
        <v>0</v>
      </c>
      <c r="H637" s="8">
        <f>'RAW MONTHLY'!I639</f>
        <v>0</v>
      </c>
      <c r="I637" s="17">
        <f t="shared" si="29"/>
        <v>0</v>
      </c>
    </row>
    <row r="638" spans="1:9" ht="24.95" customHeight="1">
      <c r="A638">
        <f>'RAW MONTHLY'!C640</f>
        <v>0</v>
      </c>
      <c r="B638" s="5">
        <f>'RAW MONTHLY'!E640</f>
        <v>0</v>
      </c>
      <c r="C638" s="5" t="b">
        <f t="shared" si="27"/>
        <v>0</v>
      </c>
      <c r="D638" s="6" t="e">
        <f>'[1]RAW 1'!F640</f>
        <v>#REF!</v>
      </c>
      <c r="E638" s="6">
        <f>'RAW MONTHLY'!O640</f>
        <v>0</v>
      </c>
      <c r="F638" s="6" t="e">
        <f t="shared" si="28"/>
        <v>#REF!</v>
      </c>
      <c r="G638" s="7">
        <f>'RAW MONTHLY'!H640</f>
        <v>0</v>
      </c>
      <c r="H638" s="8">
        <f>'RAW MONTHLY'!I640</f>
        <v>0</v>
      </c>
      <c r="I638" s="17">
        <f t="shared" si="29"/>
        <v>0</v>
      </c>
    </row>
    <row r="639" spans="1:9" ht="24.95" customHeight="1">
      <c r="A639">
        <f>'RAW MONTHLY'!C641</f>
        <v>0</v>
      </c>
      <c r="B639" s="5">
        <f>'RAW MONTHLY'!E641</f>
        <v>0</v>
      </c>
      <c r="C639" s="5" t="b">
        <f t="shared" si="27"/>
        <v>0</v>
      </c>
      <c r="D639" s="6" t="e">
        <f>'[1]RAW 1'!F641</f>
        <v>#REF!</v>
      </c>
      <c r="E639" s="6">
        <f>'RAW MONTHLY'!O641</f>
        <v>0</v>
      </c>
      <c r="F639" s="6" t="e">
        <f t="shared" si="28"/>
        <v>#REF!</v>
      </c>
      <c r="G639" s="7">
        <f>'RAW MONTHLY'!H641</f>
        <v>0</v>
      </c>
      <c r="H639" s="8">
        <f>'RAW MONTHLY'!I641</f>
        <v>0</v>
      </c>
      <c r="I639" s="17">
        <f t="shared" si="29"/>
        <v>0</v>
      </c>
    </row>
    <row r="640" spans="1:9" ht="24.95" customHeight="1">
      <c r="A640">
        <f>'RAW MONTHLY'!C642</f>
        <v>0</v>
      </c>
      <c r="B640" s="5">
        <f>'RAW MONTHLY'!E642</f>
        <v>0</v>
      </c>
      <c r="C640" s="5" t="b">
        <f t="shared" si="27"/>
        <v>0</v>
      </c>
      <c r="D640" s="6" t="e">
        <f>'[1]RAW 1'!F642</f>
        <v>#REF!</v>
      </c>
      <c r="E640" s="6">
        <f>'RAW MONTHLY'!O642</f>
        <v>0</v>
      </c>
      <c r="F640" s="6" t="e">
        <f t="shared" si="28"/>
        <v>#REF!</v>
      </c>
      <c r="G640" s="7">
        <f>'RAW MONTHLY'!H642</f>
        <v>0</v>
      </c>
      <c r="H640" s="8">
        <f>'RAW MONTHLY'!I642</f>
        <v>0</v>
      </c>
      <c r="I640" s="17">
        <f t="shared" si="29"/>
        <v>0</v>
      </c>
    </row>
    <row r="641" spans="1:9" ht="24.95" customHeight="1">
      <c r="A641">
        <f>'RAW MONTHLY'!C643</f>
        <v>0</v>
      </c>
      <c r="B641" s="5">
        <f>'RAW MONTHLY'!E643</f>
        <v>0</v>
      </c>
      <c r="C641" s="5" t="b">
        <f t="shared" si="27"/>
        <v>0</v>
      </c>
      <c r="D641" s="6" t="e">
        <f>'[1]RAW 1'!F643</f>
        <v>#REF!</v>
      </c>
      <c r="E641" s="6">
        <f>'RAW MONTHLY'!O643</f>
        <v>0</v>
      </c>
      <c r="F641" s="6" t="e">
        <f t="shared" si="28"/>
        <v>#REF!</v>
      </c>
      <c r="G641" s="7">
        <f>'RAW MONTHLY'!H643</f>
        <v>0</v>
      </c>
      <c r="H641" s="8">
        <f>'RAW MONTHLY'!I643</f>
        <v>0</v>
      </c>
      <c r="I641" s="17">
        <f t="shared" si="29"/>
        <v>0</v>
      </c>
    </row>
    <row r="642" spans="1:9" ht="24.95" customHeight="1">
      <c r="A642">
        <f>'RAW MONTHLY'!C644</f>
        <v>0</v>
      </c>
      <c r="B642" s="5">
        <f>'RAW MONTHLY'!E644</f>
        <v>0</v>
      </c>
      <c r="C642" s="5" t="b">
        <f t="shared" si="27"/>
        <v>0</v>
      </c>
      <c r="D642" s="6" t="e">
        <f>'[1]RAW 1'!F644</f>
        <v>#REF!</v>
      </c>
      <c r="E642" s="6">
        <f>'RAW MONTHLY'!O644</f>
        <v>0</v>
      </c>
      <c r="F642" s="6" t="e">
        <f t="shared" si="28"/>
        <v>#REF!</v>
      </c>
      <c r="G642" s="7">
        <f>'RAW MONTHLY'!H644</f>
        <v>0</v>
      </c>
      <c r="H642" s="8">
        <f>'RAW MONTHLY'!I644</f>
        <v>0</v>
      </c>
      <c r="I642" s="17">
        <f t="shared" si="29"/>
        <v>0</v>
      </c>
    </row>
    <row r="643" spans="1:9" ht="24.95" customHeight="1">
      <c r="A643">
        <f>'RAW MONTHLY'!C645</f>
        <v>0</v>
      </c>
      <c r="B643" s="5">
        <f>'RAW MONTHLY'!E645</f>
        <v>0</v>
      </c>
      <c r="C643" s="5" t="b">
        <f t="shared" si="27"/>
        <v>0</v>
      </c>
      <c r="D643" s="6" t="e">
        <f>'[1]RAW 1'!F645</f>
        <v>#REF!</v>
      </c>
      <c r="E643" s="6">
        <f>'RAW MONTHLY'!O645</f>
        <v>0</v>
      </c>
      <c r="F643" s="6" t="e">
        <f t="shared" si="28"/>
        <v>#REF!</v>
      </c>
      <c r="G643" s="7">
        <f>'RAW MONTHLY'!H645</f>
        <v>0</v>
      </c>
      <c r="H643" s="8">
        <f>'RAW MONTHLY'!I645</f>
        <v>0</v>
      </c>
      <c r="I643" s="17">
        <f t="shared" si="29"/>
        <v>0</v>
      </c>
    </row>
    <row r="644" spans="1:9" ht="24.95" customHeight="1">
      <c r="A644">
        <f>'RAW MONTHLY'!C646</f>
        <v>0</v>
      </c>
      <c r="B644" s="5">
        <f>'RAW MONTHLY'!E646</f>
        <v>0</v>
      </c>
      <c r="C644" s="5" t="b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0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</v>
      </c>
      <c r="H644" s="8">
        <f>'RAW MONTHLY'!I646</f>
        <v>0</v>
      </c>
      <c r="I644" s="17">
        <f t="shared" ref="I644:I707" si="32">HOUR(H644-G644)+MINUTE(H644-G644)/60</f>
        <v>0</v>
      </c>
    </row>
    <row r="645" spans="1:9" ht="24.95" customHeight="1">
      <c r="A645">
        <f>'RAW MONTHLY'!C647</f>
        <v>0</v>
      </c>
      <c r="B645" s="5">
        <f>'RAW MONTHLY'!E647</f>
        <v>0</v>
      </c>
      <c r="C645" s="5" t="b">
        <f t="shared" si="30"/>
        <v>0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</v>
      </c>
      <c r="H645" s="8">
        <f>'RAW MONTHLY'!I647</f>
        <v>0</v>
      </c>
      <c r="I645" s="17">
        <f t="shared" si="32"/>
        <v>0</v>
      </c>
    </row>
    <row r="646" spans="1:9" ht="24.95" customHeight="1">
      <c r="A646">
        <f>'RAW MONTHLY'!C648</f>
        <v>0</v>
      </c>
      <c r="B646" s="5">
        <f>'RAW MONTHLY'!E648</f>
        <v>0</v>
      </c>
      <c r="C646" s="5" t="b">
        <f t="shared" si="30"/>
        <v>0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</v>
      </c>
      <c r="H646" s="8">
        <f>'RAW MONTHLY'!I648</f>
        <v>0</v>
      </c>
      <c r="I646" s="17">
        <f t="shared" si="32"/>
        <v>0</v>
      </c>
    </row>
    <row r="647" spans="1:9" ht="24.95" customHeight="1">
      <c r="A647">
        <f>'RAW MONTHLY'!C649</f>
        <v>0</v>
      </c>
      <c r="B647" s="5">
        <f>'RAW MONTHLY'!E649</f>
        <v>0</v>
      </c>
      <c r="C647" s="5" t="b">
        <f t="shared" si="30"/>
        <v>0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</v>
      </c>
      <c r="H647" s="8">
        <f>'RAW MONTHLY'!I649</f>
        <v>0</v>
      </c>
      <c r="I647" s="17">
        <f t="shared" si="32"/>
        <v>0</v>
      </c>
    </row>
    <row r="648" spans="1:9" ht="24.95" customHeight="1">
      <c r="A648">
        <f>'RAW MONTHLY'!C650</f>
        <v>0</v>
      </c>
      <c r="B648" s="5">
        <f>'RAW MONTHLY'!E650</f>
        <v>0</v>
      </c>
      <c r="C648" s="5" t="b">
        <f t="shared" si="30"/>
        <v>0</v>
      </c>
      <c r="D648" s="6" t="e">
        <f>'[1]RAW 1'!F650</f>
        <v>#REF!</v>
      </c>
      <c r="E648" s="6">
        <f>'RAW MONTHLY'!O650</f>
        <v>0</v>
      </c>
      <c r="F648" s="6" t="e">
        <f t="shared" si="31"/>
        <v>#REF!</v>
      </c>
      <c r="G648" s="7">
        <f>'RAW MONTHLY'!H650</f>
        <v>0</v>
      </c>
      <c r="H648" s="8">
        <f>'RAW MONTHLY'!I650</f>
        <v>0</v>
      </c>
      <c r="I648" s="17">
        <f t="shared" si="32"/>
        <v>0</v>
      </c>
    </row>
    <row r="649" spans="1:9" ht="24.95" customHeight="1">
      <c r="A649">
        <f>'RAW MONTHLY'!C651</f>
        <v>0</v>
      </c>
      <c r="B649" s="5">
        <f>'RAW MONTHLY'!E651</f>
        <v>0</v>
      </c>
      <c r="C649" s="5" t="b">
        <f t="shared" si="30"/>
        <v>0</v>
      </c>
      <c r="D649" s="6" t="e">
        <f>'[1]RAW 1'!F651</f>
        <v>#REF!</v>
      </c>
      <c r="E649" s="6">
        <f>'RAW MONTHLY'!O651</f>
        <v>0</v>
      </c>
      <c r="F649" s="6" t="e">
        <f t="shared" si="31"/>
        <v>#REF!</v>
      </c>
      <c r="G649" s="7">
        <f>'RAW MONTHLY'!H651</f>
        <v>0</v>
      </c>
      <c r="H649" s="8">
        <f>'RAW MONTHLY'!I651</f>
        <v>0</v>
      </c>
      <c r="I649" s="17">
        <f t="shared" si="32"/>
        <v>0</v>
      </c>
    </row>
    <row r="650" spans="1:9" ht="24.95" customHeight="1">
      <c r="A650">
        <f>'RAW MONTHLY'!C652</f>
        <v>0</v>
      </c>
      <c r="B650" s="5">
        <f>'RAW MONTHLY'!E652</f>
        <v>0</v>
      </c>
      <c r="C650" s="5" t="b">
        <f t="shared" si="30"/>
        <v>0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</v>
      </c>
      <c r="H650" s="8">
        <f>'RAW MONTHLY'!I652</f>
        <v>0</v>
      </c>
      <c r="I650" s="17">
        <f t="shared" si="32"/>
        <v>0</v>
      </c>
    </row>
    <row r="651" spans="1:9" ht="24.95" customHeight="1">
      <c r="A651">
        <f>'RAW MONTHLY'!C653</f>
        <v>0</v>
      </c>
      <c r="B651" s="5">
        <f>'RAW MONTHLY'!E653</f>
        <v>0</v>
      </c>
      <c r="C651" s="5" t="b">
        <f t="shared" si="30"/>
        <v>0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</v>
      </c>
      <c r="H651" s="8">
        <f>'RAW MONTHLY'!I653</f>
        <v>0</v>
      </c>
      <c r="I651" s="17">
        <f t="shared" si="32"/>
        <v>0</v>
      </c>
    </row>
    <row r="652" spans="1:9" ht="24.95" customHeight="1">
      <c r="A652">
        <f>'RAW MONTHLY'!C654</f>
        <v>0</v>
      </c>
      <c r="B652" s="5">
        <f>'RAW MONTHLY'!E654</f>
        <v>0</v>
      </c>
      <c r="C652" s="5" t="b">
        <f t="shared" si="30"/>
        <v>0</v>
      </c>
      <c r="D652" s="6" t="e">
        <f>'[1]RAW 1'!F654</f>
        <v>#REF!</v>
      </c>
      <c r="E652" s="6">
        <f>'RAW MONTHLY'!O654</f>
        <v>0</v>
      </c>
      <c r="F652" s="6" t="e">
        <f t="shared" si="31"/>
        <v>#REF!</v>
      </c>
      <c r="G652" s="7">
        <f>'RAW MONTHLY'!H654</f>
        <v>0</v>
      </c>
      <c r="H652" s="8">
        <f>'RAW MONTHLY'!I654</f>
        <v>0</v>
      </c>
      <c r="I652" s="17">
        <f t="shared" si="32"/>
        <v>0</v>
      </c>
    </row>
    <row r="653" spans="1:9" ht="24.95" customHeight="1">
      <c r="A653">
        <f>'RAW MONTHLY'!C655</f>
        <v>0</v>
      </c>
      <c r="B653" s="5">
        <f>'RAW MONTHLY'!E655</f>
        <v>0</v>
      </c>
      <c r="C653" s="5" t="b">
        <f t="shared" si="30"/>
        <v>0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</v>
      </c>
      <c r="H653" s="8">
        <f>'RAW MONTHLY'!I655</f>
        <v>0</v>
      </c>
      <c r="I653" s="17">
        <f t="shared" si="32"/>
        <v>0</v>
      </c>
    </row>
    <row r="654" spans="1:9" ht="24.95" customHeight="1">
      <c r="A654">
        <f>'RAW MONTHLY'!C656</f>
        <v>0</v>
      </c>
      <c r="B654" s="5">
        <f>'RAW MONTHLY'!E656</f>
        <v>0</v>
      </c>
      <c r="C654" s="5" t="b">
        <f t="shared" si="30"/>
        <v>0</v>
      </c>
      <c r="D654" s="6" t="e">
        <f>'[1]RAW 1'!F656</f>
        <v>#REF!</v>
      </c>
      <c r="E654" s="6">
        <f>'RAW MONTHLY'!O656</f>
        <v>0</v>
      </c>
      <c r="F654" s="6" t="e">
        <f t="shared" si="31"/>
        <v>#REF!</v>
      </c>
      <c r="G654" s="7">
        <f>'RAW MONTHLY'!H656</f>
        <v>0</v>
      </c>
      <c r="H654" s="8">
        <f>'RAW MONTHLY'!I656</f>
        <v>0</v>
      </c>
      <c r="I654" s="17">
        <f t="shared" si="32"/>
        <v>0</v>
      </c>
    </row>
    <row r="655" spans="1:9" ht="24.95" customHeight="1">
      <c r="A655">
        <f>'RAW MONTHLY'!C657</f>
        <v>0</v>
      </c>
      <c r="B655" s="5">
        <f>'RAW MONTHLY'!E657</f>
        <v>0</v>
      </c>
      <c r="C655" s="5" t="b">
        <f t="shared" si="30"/>
        <v>0</v>
      </c>
      <c r="D655" s="6" t="e">
        <f>'[1]RAW 1'!F657</f>
        <v>#REF!</v>
      </c>
      <c r="E655" s="6">
        <f>'RAW MONTHLY'!O657</f>
        <v>0</v>
      </c>
      <c r="F655" s="6" t="e">
        <f t="shared" si="31"/>
        <v>#REF!</v>
      </c>
      <c r="G655" s="7">
        <f>'RAW MONTHLY'!H657</f>
        <v>0</v>
      </c>
      <c r="H655" s="8">
        <f>'RAW MONTHLY'!I657</f>
        <v>0</v>
      </c>
      <c r="I655" s="17">
        <f t="shared" si="32"/>
        <v>0</v>
      </c>
    </row>
    <row r="656" spans="1:9" ht="24.95" customHeight="1">
      <c r="A656">
        <f>'RAW MONTHLY'!C658</f>
        <v>0</v>
      </c>
      <c r="B656" s="5">
        <f>'RAW MONTHLY'!E658</f>
        <v>0</v>
      </c>
      <c r="C656" s="5" t="b">
        <f t="shared" si="30"/>
        <v>0</v>
      </c>
      <c r="D656" s="6" t="e">
        <f>'[1]RAW 1'!F658</f>
        <v>#REF!</v>
      </c>
      <c r="E656" s="6">
        <f>'RAW MONTHLY'!O658</f>
        <v>0</v>
      </c>
      <c r="F656" s="6" t="e">
        <f t="shared" si="31"/>
        <v>#REF!</v>
      </c>
      <c r="G656" s="7">
        <f>'RAW MONTHLY'!H658</f>
        <v>0</v>
      </c>
      <c r="H656" s="8">
        <f>'RAW MONTHLY'!I658</f>
        <v>0</v>
      </c>
      <c r="I656" s="17">
        <f t="shared" si="32"/>
        <v>0</v>
      </c>
    </row>
    <row r="657" spans="1:9" ht="24.95" customHeight="1">
      <c r="A657">
        <f>'RAW MONTHLY'!C659</f>
        <v>0</v>
      </c>
      <c r="B657" s="5">
        <f>'RAW MONTHLY'!E659</f>
        <v>0</v>
      </c>
      <c r="C657" s="5" t="b">
        <f t="shared" si="30"/>
        <v>0</v>
      </c>
      <c r="D657" s="6" t="e">
        <f>'[1]RAW 1'!F659</f>
        <v>#REF!</v>
      </c>
      <c r="E657" s="6">
        <f>'RAW MONTHLY'!O659</f>
        <v>0</v>
      </c>
      <c r="F657" s="6" t="e">
        <f t="shared" si="31"/>
        <v>#REF!</v>
      </c>
      <c r="G657" s="7">
        <f>'RAW MONTHLY'!H659</f>
        <v>0</v>
      </c>
      <c r="H657" s="8">
        <f>'RAW MONTHLY'!I659</f>
        <v>0</v>
      </c>
      <c r="I657" s="17">
        <f t="shared" si="32"/>
        <v>0</v>
      </c>
    </row>
    <row r="658" spans="1:9" ht="24.95" customHeight="1">
      <c r="A658">
        <f>'RAW MONTHLY'!C660</f>
        <v>0</v>
      </c>
      <c r="B658" s="5">
        <f>'RAW MONTHLY'!E660</f>
        <v>0</v>
      </c>
      <c r="C658" s="5" t="b">
        <f t="shared" si="30"/>
        <v>0</v>
      </c>
      <c r="D658" s="6" t="e">
        <f>'[1]RAW 1'!F660</f>
        <v>#REF!</v>
      </c>
      <c r="E658" s="6">
        <f>'RAW MONTHLY'!O660</f>
        <v>0</v>
      </c>
      <c r="F658" s="6" t="e">
        <f t="shared" si="31"/>
        <v>#REF!</v>
      </c>
      <c r="G658" s="7">
        <f>'RAW MONTHLY'!H660</f>
        <v>0</v>
      </c>
      <c r="H658" s="8">
        <f>'RAW MONTHLY'!I660</f>
        <v>0</v>
      </c>
      <c r="I658" s="17">
        <f t="shared" si="32"/>
        <v>0</v>
      </c>
    </row>
    <row r="659" spans="1:9" ht="24.95" customHeight="1">
      <c r="A659">
        <f>'RAW MONTHLY'!C661</f>
        <v>0</v>
      </c>
      <c r="B659" s="5">
        <f>'RAW MONTHLY'!E661</f>
        <v>0</v>
      </c>
      <c r="C659" s="5" t="b">
        <f t="shared" si="30"/>
        <v>0</v>
      </c>
      <c r="D659" s="6" t="e">
        <f>'[1]RAW 1'!F661</f>
        <v>#REF!</v>
      </c>
      <c r="E659" s="6">
        <f>'RAW MONTHLY'!O661</f>
        <v>0</v>
      </c>
      <c r="F659" s="6" t="e">
        <f t="shared" si="31"/>
        <v>#REF!</v>
      </c>
      <c r="G659" s="7">
        <f>'RAW MONTHLY'!H661</f>
        <v>0</v>
      </c>
      <c r="H659" s="8">
        <f>'RAW MONTHLY'!I661</f>
        <v>0</v>
      </c>
      <c r="I659" s="17">
        <f t="shared" si="32"/>
        <v>0</v>
      </c>
    </row>
    <row r="660" spans="1:9" ht="24.95" customHeight="1">
      <c r="A660">
        <f>'RAW MONTHLY'!C662</f>
        <v>0</v>
      </c>
      <c r="B660" s="5">
        <f>'RAW MONTHLY'!E662</f>
        <v>0</v>
      </c>
      <c r="C660" s="5" t="b">
        <f t="shared" si="30"/>
        <v>0</v>
      </c>
      <c r="D660" s="6" t="e">
        <f>'[1]RAW 1'!F662</f>
        <v>#REF!</v>
      </c>
      <c r="E660" s="6">
        <f>'RAW MONTHLY'!O662</f>
        <v>0</v>
      </c>
      <c r="F660" s="6" t="e">
        <f t="shared" si="31"/>
        <v>#REF!</v>
      </c>
      <c r="G660" s="7">
        <f>'RAW MONTHLY'!H662</f>
        <v>0</v>
      </c>
      <c r="H660" s="8">
        <f>'RAW MONTHLY'!I662</f>
        <v>0</v>
      </c>
      <c r="I660" s="17">
        <f t="shared" si="32"/>
        <v>0</v>
      </c>
    </row>
    <row r="661" spans="1:9" ht="24.95" customHeight="1">
      <c r="A661">
        <f>'RAW MONTHLY'!C663</f>
        <v>0</v>
      </c>
      <c r="B661" s="5">
        <f>'RAW MONTHLY'!E663</f>
        <v>0</v>
      </c>
      <c r="C661" s="5" t="b">
        <f t="shared" si="30"/>
        <v>0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</v>
      </c>
      <c r="H661" s="8">
        <f>'RAW MONTHLY'!I663</f>
        <v>0</v>
      </c>
      <c r="I661" s="17">
        <f t="shared" si="32"/>
        <v>0</v>
      </c>
    </row>
    <row r="662" spans="1:9" ht="24.95" customHeight="1">
      <c r="A662">
        <f>'RAW MONTHLY'!C664</f>
        <v>0</v>
      </c>
      <c r="B662" s="5">
        <f>'RAW MONTHLY'!E664</f>
        <v>0</v>
      </c>
      <c r="C662" s="5" t="b">
        <f t="shared" si="30"/>
        <v>0</v>
      </c>
      <c r="D662" s="6" t="e">
        <f>'[1]RAW 1'!F664</f>
        <v>#REF!</v>
      </c>
      <c r="E662" s="6">
        <f>'RAW MONTHLY'!O664</f>
        <v>0</v>
      </c>
      <c r="F662" s="6" t="e">
        <f t="shared" si="31"/>
        <v>#REF!</v>
      </c>
      <c r="G662" s="7">
        <f>'RAW MONTHLY'!H664</f>
        <v>0</v>
      </c>
      <c r="H662" s="8">
        <f>'RAW MONTHLY'!I664</f>
        <v>0</v>
      </c>
      <c r="I662" s="17">
        <f t="shared" si="32"/>
        <v>0</v>
      </c>
    </row>
    <row r="663" spans="1:9" ht="24.95" customHeight="1">
      <c r="A663">
        <f>'RAW MONTHLY'!C665</f>
        <v>0</v>
      </c>
      <c r="B663" s="5">
        <f>'RAW MONTHLY'!E665</f>
        <v>0</v>
      </c>
      <c r="C663" s="5" t="b">
        <f t="shared" si="30"/>
        <v>0</v>
      </c>
      <c r="D663" s="6" t="e">
        <f>'[1]RAW 1'!F665</f>
        <v>#REF!</v>
      </c>
      <c r="E663" s="6">
        <f>'RAW MONTHLY'!O665</f>
        <v>0</v>
      </c>
      <c r="F663" s="6" t="e">
        <f t="shared" si="31"/>
        <v>#REF!</v>
      </c>
      <c r="G663" s="7">
        <f>'RAW MONTHLY'!H665</f>
        <v>0</v>
      </c>
      <c r="H663" s="8">
        <f>'RAW MONTHLY'!I665</f>
        <v>0</v>
      </c>
      <c r="I663" s="17">
        <f t="shared" si="32"/>
        <v>0</v>
      </c>
    </row>
    <row r="664" spans="1:9" ht="24.95" customHeight="1">
      <c r="A664">
        <f>'RAW MONTHLY'!C666</f>
        <v>0</v>
      </c>
      <c r="B664" s="5">
        <f>'RAW MONTHLY'!E666</f>
        <v>0</v>
      </c>
      <c r="C664" s="5" t="b">
        <f t="shared" si="30"/>
        <v>0</v>
      </c>
      <c r="D664" s="6" t="e">
        <f>'[1]RAW 1'!F666</f>
        <v>#REF!</v>
      </c>
      <c r="E664" s="6">
        <f>'RAW MONTHLY'!O666</f>
        <v>0</v>
      </c>
      <c r="F664" s="6" t="e">
        <f t="shared" si="31"/>
        <v>#REF!</v>
      </c>
      <c r="G664" s="7">
        <f>'RAW MONTHLY'!H666</f>
        <v>0</v>
      </c>
      <c r="H664" s="8">
        <f>'RAW MONTHLY'!I666</f>
        <v>0</v>
      </c>
      <c r="I664" s="17">
        <f t="shared" si="32"/>
        <v>0</v>
      </c>
    </row>
    <row r="665" spans="1:9" ht="24.95" customHeight="1">
      <c r="A665">
        <f>'RAW MONTHLY'!C667</f>
        <v>0</v>
      </c>
      <c r="B665" s="5">
        <f>'RAW MONTHLY'!E667</f>
        <v>0</v>
      </c>
      <c r="C665" s="5" t="b">
        <f t="shared" si="30"/>
        <v>0</v>
      </c>
      <c r="D665" s="6" t="e">
        <f>'[1]RAW 1'!F667</f>
        <v>#REF!</v>
      </c>
      <c r="E665" s="6">
        <f>'RAW MONTHLY'!O667</f>
        <v>0</v>
      </c>
      <c r="F665" s="6" t="e">
        <f t="shared" si="31"/>
        <v>#REF!</v>
      </c>
      <c r="G665" s="7">
        <f>'RAW MONTHLY'!H667</f>
        <v>0</v>
      </c>
      <c r="H665" s="8">
        <f>'RAW MONTHLY'!I667</f>
        <v>0</v>
      </c>
      <c r="I665" s="17">
        <f t="shared" si="32"/>
        <v>0</v>
      </c>
    </row>
    <row r="666" spans="1:9" ht="24.95" customHeight="1">
      <c r="A666">
        <f>'RAW MONTHLY'!C668</f>
        <v>0</v>
      </c>
      <c r="B666" s="5">
        <f>'RAW MONTHLY'!E668</f>
        <v>0</v>
      </c>
      <c r="C666" s="5" t="b">
        <f t="shared" si="30"/>
        <v>0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</v>
      </c>
      <c r="H666" s="8">
        <f>'RAW MONTHLY'!I668</f>
        <v>0</v>
      </c>
      <c r="I666" s="17">
        <f t="shared" si="32"/>
        <v>0</v>
      </c>
    </row>
    <row r="667" spans="1:9" ht="24.95" customHeight="1">
      <c r="A667">
        <f>'RAW MONTHLY'!C669</f>
        <v>0</v>
      </c>
      <c r="B667" s="5">
        <f>'RAW MONTHLY'!E669</f>
        <v>0</v>
      </c>
      <c r="C667" s="5" t="b">
        <f t="shared" si="30"/>
        <v>0</v>
      </c>
      <c r="D667" s="6" t="e">
        <f>'[1]RAW 1'!F669</f>
        <v>#REF!</v>
      </c>
      <c r="E667" s="6">
        <f>'RAW MONTHLY'!O669</f>
        <v>0</v>
      </c>
      <c r="F667" s="6" t="e">
        <f t="shared" si="31"/>
        <v>#REF!</v>
      </c>
      <c r="G667" s="7">
        <f>'RAW MONTHLY'!H669</f>
        <v>0</v>
      </c>
      <c r="H667" s="8">
        <f>'RAW MONTHLY'!I669</f>
        <v>0</v>
      </c>
      <c r="I667" s="17">
        <f t="shared" si="32"/>
        <v>0</v>
      </c>
    </row>
    <row r="668" spans="1:9" ht="24.95" customHeight="1">
      <c r="A668">
        <f>'RAW MONTHLY'!C670</f>
        <v>0</v>
      </c>
      <c r="B668" s="5">
        <f>'RAW MONTHLY'!E670</f>
        <v>0</v>
      </c>
      <c r="C668" s="5" t="b">
        <f t="shared" si="30"/>
        <v>0</v>
      </c>
      <c r="D668" s="6" t="e">
        <f>'[1]RAW 1'!F670</f>
        <v>#REF!</v>
      </c>
      <c r="E668" s="6">
        <f>'RAW MONTHLY'!O670</f>
        <v>0</v>
      </c>
      <c r="F668" s="6" t="e">
        <f t="shared" si="31"/>
        <v>#REF!</v>
      </c>
      <c r="G668" s="7">
        <f>'RAW MONTHLY'!H670</f>
        <v>0</v>
      </c>
      <c r="H668" s="8">
        <f>'RAW MONTHLY'!I670</f>
        <v>0</v>
      </c>
      <c r="I668" s="17">
        <f t="shared" si="32"/>
        <v>0</v>
      </c>
    </row>
    <row r="669" spans="1:9" ht="24.95" customHeight="1">
      <c r="A669">
        <f>'RAW MONTHLY'!C671</f>
        <v>0</v>
      </c>
      <c r="B669" s="5">
        <f>'RAW MONTHLY'!E671</f>
        <v>0</v>
      </c>
      <c r="C669" s="5" t="b">
        <f t="shared" si="30"/>
        <v>0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</v>
      </c>
      <c r="H669" s="8">
        <f>'RAW MONTHLY'!I671</f>
        <v>0</v>
      </c>
      <c r="I669" s="17">
        <f t="shared" si="32"/>
        <v>0</v>
      </c>
    </row>
    <row r="670" spans="1:9" ht="24.95" customHeight="1">
      <c r="A670">
        <f>'RAW MONTHLY'!C672</f>
        <v>0</v>
      </c>
      <c r="B670" s="5">
        <f>'RAW MONTHLY'!E672</f>
        <v>0</v>
      </c>
      <c r="C670" s="5" t="b">
        <f t="shared" si="30"/>
        <v>0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</v>
      </c>
      <c r="H670" s="8">
        <f>'RAW MONTHLY'!I672</f>
        <v>0</v>
      </c>
      <c r="I670" s="17">
        <f t="shared" si="32"/>
        <v>0</v>
      </c>
    </row>
    <row r="671" spans="1:9" ht="24.95" customHeight="1">
      <c r="A671">
        <f>'RAW MONTHLY'!C673</f>
        <v>0</v>
      </c>
      <c r="B671" s="5">
        <f>'RAW MONTHLY'!E673</f>
        <v>0</v>
      </c>
      <c r="C671" s="5" t="b">
        <f t="shared" si="30"/>
        <v>0</v>
      </c>
      <c r="D671" s="6" t="e">
        <f>'[1]RAW 1'!F673</f>
        <v>#REF!</v>
      </c>
      <c r="E671" s="6">
        <f>'RAW MONTHLY'!O673</f>
        <v>0</v>
      </c>
      <c r="F671" s="6" t="e">
        <f t="shared" si="31"/>
        <v>#REF!</v>
      </c>
      <c r="G671" s="7">
        <f>'RAW MONTHLY'!H673</f>
        <v>0</v>
      </c>
      <c r="H671" s="8">
        <f>'RAW MONTHLY'!I673</f>
        <v>0</v>
      </c>
      <c r="I671" s="17">
        <f t="shared" si="32"/>
        <v>0</v>
      </c>
    </row>
    <row r="672" spans="1:9" ht="24.95" customHeight="1">
      <c r="A672">
        <f>'RAW MONTHLY'!C674</f>
        <v>0</v>
      </c>
      <c r="B672" s="5">
        <f>'RAW MONTHLY'!E674</f>
        <v>0</v>
      </c>
      <c r="C672" s="5" t="b">
        <f t="shared" si="30"/>
        <v>0</v>
      </c>
      <c r="D672" s="6" t="e">
        <f>'[1]RAW 1'!F674</f>
        <v>#REF!</v>
      </c>
      <c r="E672" s="6">
        <f>'RAW MONTHLY'!O674</f>
        <v>0</v>
      </c>
      <c r="F672" s="6" t="e">
        <f t="shared" si="31"/>
        <v>#REF!</v>
      </c>
      <c r="G672" s="7">
        <f>'RAW MONTHLY'!H674</f>
        <v>0</v>
      </c>
      <c r="H672" s="8">
        <f>'RAW MONTHLY'!I674</f>
        <v>0</v>
      </c>
      <c r="I672" s="17">
        <f t="shared" si="32"/>
        <v>0</v>
      </c>
    </row>
    <row r="673" spans="1:9" ht="24.95" customHeight="1">
      <c r="A673">
        <f>'RAW MONTHLY'!C675</f>
        <v>0</v>
      </c>
      <c r="B673" s="5">
        <f>'RAW MONTHLY'!E675</f>
        <v>0</v>
      </c>
      <c r="C673" s="5" t="b">
        <f t="shared" si="30"/>
        <v>0</v>
      </c>
      <c r="D673" s="6" t="e">
        <f>'[1]RAW 1'!F675</f>
        <v>#REF!</v>
      </c>
      <c r="E673" s="6">
        <f>'RAW MONTHLY'!O675</f>
        <v>0</v>
      </c>
      <c r="F673" s="6" t="e">
        <f t="shared" si="31"/>
        <v>#REF!</v>
      </c>
      <c r="G673" s="7">
        <f>'RAW MONTHLY'!H675</f>
        <v>0</v>
      </c>
      <c r="H673" s="8">
        <f>'RAW MONTHLY'!I675</f>
        <v>0</v>
      </c>
      <c r="I673" s="17">
        <f t="shared" si="32"/>
        <v>0</v>
      </c>
    </row>
    <row r="674" spans="1:9" ht="24.95" customHeight="1">
      <c r="A674">
        <f>'RAW MONTHLY'!C676</f>
        <v>0</v>
      </c>
      <c r="B674" s="5">
        <f>'RAW MONTHLY'!E676</f>
        <v>0</v>
      </c>
      <c r="C674" s="5" t="b">
        <f t="shared" si="30"/>
        <v>0</v>
      </c>
      <c r="D674" s="6" t="e">
        <f>'[1]RAW 1'!F676</f>
        <v>#REF!</v>
      </c>
      <c r="E674" s="6">
        <f>'RAW MONTHLY'!O676</f>
        <v>0</v>
      </c>
      <c r="F674" s="6" t="e">
        <f t="shared" si="31"/>
        <v>#REF!</v>
      </c>
      <c r="G674" s="7">
        <f>'RAW MONTHLY'!H676</f>
        <v>0</v>
      </c>
      <c r="H674" s="8">
        <f>'RAW MONTHLY'!I676</f>
        <v>0</v>
      </c>
      <c r="I674" s="17">
        <f t="shared" si="32"/>
        <v>0</v>
      </c>
    </row>
    <row r="675" spans="1:9" ht="24.95" customHeight="1">
      <c r="A675">
        <f>'RAW MONTHLY'!C677</f>
        <v>0</v>
      </c>
      <c r="B675" s="5">
        <f>'RAW MONTHLY'!E677</f>
        <v>0</v>
      </c>
      <c r="C675" s="5" t="b">
        <f t="shared" si="30"/>
        <v>0</v>
      </c>
      <c r="D675" s="6" t="e">
        <f>'[1]RAW 1'!F677</f>
        <v>#REF!</v>
      </c>
      <c r="E675" s="6">
        <f>'RAW MONTHLY'!O677</f>
        <v>0</v>
      </c>
      <c r="F675" s="6" t="e">
        <f t="shared" si="31"/>
        <v>#REF!</v>
      </c>
      <c r="G675" s="7">
        <f>'RAW MONTHLY'!H677</f>
        <v>0</v>
      </c>
      <c r="H675" s="8">
        <f>'RAW MONTHLY'!I677</f>
        <v>0</v>
      </c>
      <c r="I675" s="17">
        <f t="shared" si="32"/>
        <v>0</v>
      </c>
    </row>
    <row r="676" spans="1:9" ht="24.95" customHeight="1">
      <c r="A676">
        <f>'RAW MONTHLY'!C678</f>
        <v>0</v>
      </c>
      <c r="B676" s="5">
        <f>'RAW MONTHLY'!E678</f>
        <v>0</v>
      </c>
      <c r="C676" s="5" t="b">
        <f t="shared" si="30"/>
        <v>0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</v>
      </c>
      <c r="H676" s="8">
        <f>'RAW MONTHLY'!I678</f>
        <v>0</v>
      </c>
      <c r="I676" s="17">
        <f t="shared" si="32"/>
        <v>0</v>
      </c>
    </row>
    <row r="677" spans="1:9" ht="24.95" customHeight="1">
      <c r="A677">
        <f>'RAW MONTHLY'!C679</f>
        <v>0</v>
      </c>
      <c r="B677" s="5">
        <f>'RAW MONTHLY'!E679</f>
        <v>0</v>
      </c>
      <c r="C677" s="5" t="b">
        <f t="shared" si="30"/>
        <v>0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</v>
      </c>
      <c r="H677" s="8">
        <f>'RAW MONTHLY'!I679</f>
        <v>0</v>
      </c>
      <c r="I677" s="17">
        <f t="shared" si="32"/>
        <v>0</v>
      </c>
    </row>
    <row r="678" spans="1:9" ht="24.95" customHeight="1">
      <c r="A678">
        <f>'RAW MONTHLY'!C680</f>
        <v>0</v>
      </c>
      <c r="B678" s="5">
        <f>'RAW MONTHLY'!E680</f>
        <v>0</v>
      </c>
      <c r="C678" s="5" t="b">
        <f t="shared" si="30"/>
        <v>0</v>
      </c>
      <c r="D678" s="6" t="e">
        <f>'[1]RAW 1'!F680</f>
        <v>#REF!</v>
      </c>
      <c r="E678" s="6">
        <f>'RAW MONTHLY'!O680</f>
        <v>0</v>
      </c>
      <c r="F678" s="6" t="e">
        <f t="shared" si="31"/>
        <v>#REF!</v>
      </c>
      <c r="G678" s="7">
        <f>'RAW MONTHLY'!H680</f>
        <v>0</v>
      </c>
      <c r="H678" s="8">
        <f>'RAW MONTHLY'!I680</f>
        <v>0</v>
      </c>
      <c r="I678" s="17">
        <f t="shared" si="32"/>
        <v>0</v>
      </c>
    </row>
    <row r="679" spans="1:9" ht="24.95" customHeight="1">
      <c r="A679">
        <f>'RAW MONTHLY'!C681</f>
        <v>0</v>
      </c>
      <c r="B679" s="5">
        <f>'RAW MONTHLY'!E681</f>
        <v>0</v>
      </c>
      <c r="C679" s="5" t="b">
        <f t="shared" si="30"/>
        <v>0</v>
      </c>
      <c r="D679" s="6" t="e">
        <f>'[1]RAW 1'!F681</f>
        <v>#REF!</v>
      </c>
      <c r="E679" s="6">
        <f>'RAW MONTHLY'!O681</f>
        <v>0</v>
      </c>
      <c r="F679" s="6" t="e">
        <f t="shared" si="31"/>
        <v>#REF!</v>
      </c>
      <c r="G679" s="7">
        <f>'RAW MONTHLY'!H681</f>
        <v>0</v>
      </c>
      <c r="H679" s="8">
        <f>'RAW MONTHLY'!I681</f>
        <v>0</v>
      </c>
      <c r="I679" s="17">
        <f t="shared" si="32"/>
        <v>0</v>
      </c>
    </row>
    <row r="680" spans="1:9" ht="24.95" customHeight="1">
      <c r="A680">
        <f>'RAW MONTHLY'!C682</f>
        <v>0</v>
      </c>
      <c r="B680" s="5">
        <f>'RAW MONTHLY'!E682</f>
        <v>0</v>
      </c>
      <c r="C680" s="5" t="b">
        <f t="shared" si="30"/>
        <v>0</v>
      </c>
      <c r="D680" s="6" t="e">
        <f>'[1]RAW 1'!F682</f>
        <v>#REF!</v>
      </c>
      <c r="E680" s="6">
        <f>'RAW MONTHLY'!O682</f>
        <v>0</v>
      </c>
      <c r="F680" s="6" t="e">
        <f t="shared" si="31"/>
        <v>#REF!</v>
      </c>
      <c r="G680" s="7">
        <f>'RAW MONTHLY'!H682</f>
        <v>0</v>
      </c>
      <c r="H680" s="8">
        <f>'RAW MONTHLY'!I682</f>
        <v>0</v>
      </c>
      <c r="I680" s="17">
        <f t="shared" si="32"/>
        <v>0</v>
      </c>
    </row>
    <row r="681" spans="1:9" ht="24.95" customHeight="1">
      <c r="A681">
        <f>'RAW MONTHLY'!C683</f>
        <v>0</v>
      </c>
      <c r="B681" s="5">
        <f>'RAW MONTHLY'!E683</f>
        <v>0</v>
      </c>
      <c r="C681" s="5" t="b">
        <f t="shared" si="30"/>
        <v>0</v>
      </c>
      <c r="D681" s="6" t="e">
        <f>'[1]RAW 1'!F683</f>
        <v>#REF!</v>
      </c>
      <c r="E681" s="6">
        <f>'RAW MONTHLY'!O683</f>
        <v>0</v>
      </c>
      <c r="F681" s="6" t="e">
        <f t="shared" si="31"/>
        <v>#REF!</v>
      </c>
      <c r="G681" s="7">
        <f>'RAW MONTHLY'!H683</f>
        <v>0</v>
      </c>
      <c r="H681" s="8">
        <f>'RAW MONTHLY'!I683</f>
        <v>0</v>
      </c>
      <c r="I681" s="17">
        <f t="shared" si="32"/>
        <v>0</v>
      </c>
    </row>
    <row r="682" spans="1:9" ht="24.95" customHeight="1">
      <c r="A682">
        <f>'RAW MONTHLY'!C684</f>
        <v>0</v>
      </c>
      <c r="B682" s="5">
        <f>'RAW MONTHLY'!E684</f>
        <v>0</v>
      </c>
      <c r="C682" s="5" t="b">
        <f t="shared" si="30"/>
        <v>0</v>
      </c>
      <c r="D682" s="6" t="e">
        <f>'[1]RAW 1'!F684</f>
        <v>#REF!</v>
      </c>
      <c r="E682" s="6">
        <f>'RAW MONTHLY'!O684</f>
        <v>0</v>
      </c>
      <c r="F682" s="6" t="e">
        <f t="shared" si="31"/>
        <v>#REF!</v>
      </c>
      <c r="G682" s="7">
        <f>'RAW MONTHLY'!H684</f>
        <v>0</v>
      </c>
      <c r="H682" s="8">
        <f>'RAW MONTHLY'!I684</f>
        <v>0</v>
      </c>
      <c r="I682" s="17">
        <f t="shared" si="32"/>
        <v>0</v>
      </c>
    </row>
    <row r="683" spans="1:9" ht="24.95" customHeight="1">
      <c r="A683">
        <f>'RAW MONTHLY'!C685</f>
        <v>0</v>
      </c>
      <c r="B683" s="5">
        <f>'RAW MONTHLY'!E685</f>
        <v>0</v>
      </c>
      <c r="C683" s="5" t="b">
        <f t="shared" si="30"/>
        <v>0</v>
      </c>
      <c r="D683" s="6" t="e">
        <f>'[1]RAW 1'!F685</f>
        <v>#REF!</v>
      </c>
      <c r="E683" s="6">
        <f>'RAW MONTHLY'!O685</f>
        <v>0</v>
      </c>
      <c r="F683" s="6" t="e">
        <f t="shared" si="31"/>
        <v>#REF!</v>
      </c>
      <c r="G683" s="7">
        <f>'RAW MONTHLY'!H685</f>
        <v>0</v>
      </c>
      <c r="H683" s="8">
        <f>'RAW MONTHLY'!I685</f>
        <v>0</v>
      </c>
      <c r="I683" s="17">
        <f t="shared" si="32"/>
        <v>0</v>
      </c>
    </row>
    <row r="684" spans="1:9" ht="24.95" customHeight="1">
      <c r="A684">
        <f>'RAW MONTHLY'!C686</f>
        <v>0</v>
      </c>
      <c r="B684" s="5">
        <f>'RAW MONTHLY'!E686</f>
        <v>0</v>
      </c>
      <c r="C684" s="5" t="b">
        <f t="shared" si="30"/>
        <v>0</v>
      </c>
      <c r="D684" s="6" t="e">
        <f>'[1]RAW 1'!F686</f>
        <v>#REF!</v>
      </c>
      <c r="E684" s="6">
        <f>'RAW MONTHLY'!O686</f>
        <v>0</v>
      </c>
      <c r="F684" s="6" t="e">
        <f t="shared" si="31"/>
        <v>#REF!</v>
      </c>
      <c r="G684" s="7">
        <f>'RAW MONTHLY'!H686</f>
        <v>0</v>
      </c>
      <c r="H684" s="8">
        <f>'RAW MONTHLY'!I686</f>
        <v>0</v>
      </c>
      <c r="I684" s="17">
        <f t="shared" si="32"/>
        <v>0</v>
      </c>
    </row>
    <row r="685" spans="1:9" ht="24.95" customHeight="1">
      <c r="A685">
        <f>'RAW MONTHLY'!C687</f>
        <v>0</v>
      </c>
      <c r="B685" s="5">
        <f>'RAW MONTHLY'!E687</f>
        <v>0</v>
      </c>
      <c r="C685" s="5" t="b">
        <f t="shared" si="30"/>
        <v>0</v>
      </c>
      <c r="D685" s="6" t="e">
        <f>'[1]RAW 1'!F687</f>
        <v>#REF!</v>
      </c>
      <c r="E685" s="6">
        <f>'RAW MONTHLY'!O687</f>
        <v>0</v>
      </c>
      <c r="F685" s="6" t="e">
        <f t="shared" si="31"/>
        <v>#REF!</v>
      </c>
      <c r="G685" s="7">
        <f>'RAW MONTHLY'!H687</f>
        <v>0</v>
      </c>
      <c r="H685" s="8">
        <f>'RAW MONTHLY'!I687</f>
        <v>0</v>
      </c>
      <c r="I685" s="17">
        <f t="shared" si="32"/>
        <v>0</v>
      </c>
    </row>
    <row r="686" spans="1:9" ht="24.95" customHeight="1">
      <c r="A686">
        <f>'RAW MONTHLY'!C688</f>
        <v>0</v>
      </c>
      <c r="B686" s="5">
        <f>'RAW MONTHLY'!E688</f>
        <v>0</v>
      </c>
      <c r="C686" s="5" t="b">
        <f t="shared" si="30"/>
        <v>0</v>
      </c>
      <c r="D686" s="6" t="e">
        <f>'[1]RAW 1'!F688</f>
        <v>#REF!</v>
      </c>
      <c r="E686" s="6">
        <f>'RAW MONTHLY'!O688</f>
        <v>0</v>
      </c>
      <c r="F686" s="6" t="e">
        <f t="shared" si="31"/>
        <v>#REF!</v>
      </c>
      <c r="G686" s="7">
        <f>'RAW MONTHLY'!H688</f>
        <v>0</v>
      </c>
      <c r="H686" s="8">
        <f>'RAW MONTHLY'!I688</f>
        <v>0</v>
      </c>
      <c r="I686" s="17">
        <f t="shared" si="32"/>
        <v>0</v>
      </c>
    </row>
    <row r="687" spans="1:9" ht="24.95" customHeight="1">
      <c r="A687">
        <f>'RAW MONTHLY'!C689</f>
        <v>0</v>
      </c>
      <c r="B687" s="5">
        <f>'RAW MONTHLY'!E689</f>
        <v>0</v>
      </c>
      <c r="C687" s="5" t="b">
        <f t="shared" si="30"/>
        <v>0</v>
      </c>
      <c r="D687" s="6" t="e">
        <f>'[1]RAW 1'!F689</f>
        <v>#REF!</v>
      </c>
      <c r="E687" s="6">
        <f>'RAW MONTHLY'!O689</f>
        <v>0</v>
      </c>
      <c r="F687" s="6" t="e">
        <f t="shared" si="31"/>
        <v>#REF!</v>
      </c>
      <c r="G687" s="7">
        <f>'RAW MONTHLY'!H689</f>
        <v>0</v>
      </c>
      <c r="H687" s="8">
        <f>'RAW MONTHLY'!I689</f>
        <v>0</v>
      </c>
      <c r="I687" s="17">
        <f t="shared" si="32"/>
        <v>0</v>
      </c>
    </row>
    <row r="688" spans="1:9" ht="24.95" customHeight="1">
      <c r="A688">
        <f>'RAW MONTHLY'!C690</f>
        <v>0</v>
      </c>
      <c r="B688" s="5">
        <f>'RAW MONTHLY'!E690</f>
        <v>0</v>
      </c>
      <c r="C688" s="5" t="b">
        <f t="shared" si="30"/>
        <v>0</v>
      </c>
      <c r="D688" s="6" t="e">
        <f>'[1]RAW 1'!F690</f>
        <v>#REF!</v>
      </c>
      <c r="E688" s="6">
        <f>'RAW MONTHLY'!O690</f>
        <v>0</v>
      </c>
      <c r="F688" s="6" t="e">
        <f t="shared" si="31"/>
        <v>#REF!</v>
      </c>
      <c r="G688" s="7">
        <f>'RAW MONTHLY'!H690</f>
        <v>0</v>
      </c>
      <c r="H688" s="8">
        <f>'RAW MONTHLY'!I690</f>
        <v>0</v>
      </c>
      <c r="I688" s="17">
        <f t="shared" si="32"/>
        <v>0</v>
      </c>
    </row>
    <row r="689" spans="1:9" ht="24.95" customHeight="1">
      <c r="A689">
        <f>'RAW MONTHLY'!C691</f>
        <v>0</v>
      </c>
      <c r="B689" s="5">
        <f>'RAW MONTHLY'!E691</f>
        <v>0</v>
      </c>
      <c r="C689" s="5" t="b">
        <f t="shared" si="30"/>
        <v>0</v>
      </c>
      <c r="D689" s="6" t="e">
        <f>'[1]RAW 1'!F691</f>
        <v>#REF!</v>
      </c>
      <c r="E689" s="6">
        <f>'RAW MONTHLY'!O691</f>
        <v>0</v>
      </c>
      <c r="F689" s="6" t="e">
        <f t="shared" si="31"/>
        <v>#REF!</v>
      </c>
      <c r="G689" s="7">
        <f>'RAW MONTHLY'!H691</f>
        <v>0</v>
      </c>
      <c r="H689" s="8">
        <f>'RAW MONTHLY'!I691</f>
        <v>0</v>
      </c>
      <c r="I689" s="17">
        <f t="shared" si="32"/>
        <v>0</v>
      </c>
    </row>
    <row r="690" spans="1:9" ht="24.95" customHeight="1">
      <c r="A690">
        <f>'RAW MONTHLY'!C692</f>
        <v>0</v>
      </c>
      <c r="B690" s="5">
        <f>'RAW MONTHLY'!E692</f>
        <v>0</v>
      </c>
      <c r="C690" s="5" t="b">
        <f t="shared" si="30"/>
        <v>0</v>
      </c>
      <c r="D690" s="6" t="e">
        <f>'[1]RAW 1'!F692</f>
        <v>#REF!</v>
      </c>
      <c r="E690" s="6">
        <f>'RAW MONTHLY'!O692</f>
        <v>0</v>
      </c>
      <c r="F690" s="6" t="e">
        <f t="shared" si="31"/>
        <v>#REF!</v>
      </c>
      <c r="G690" s="7">
        <f>'RAW MONTHLY'!H692</f>
        <v>0</v>
      </c>
      <c r="H690" s="8">
        <f>'RAW MONTHLY'!I692</f>
        <v>0</v>
      </c>
      <c r="I690" s="17">
        <f t="shared" si="32"/>
        <v>0</v>
      </c>
    </row>
    <row r="691" spans="1:9" ht="24.95" customHeight="1">
      <c r="A691">
        <f>'RAW MONTHLY'!C693</f>
        <v>0</v>
      </c>
      <c r="B691" s="5">
        <f>'RAW MONTHLY'!E693</f>
        <v>0</v>
      </c>
      <c r="C691" s="5" t="b">
        <f t="shared" si="30"/>
        <v>0</v>
      </c>
      <c r="D691" s="6" t="e">
        <f>'[1]RAW 1'!F693</f>
        <v>#REF!</v>
      </c>
      <c r="E691" s="6">
        <f>'RAW MONTHLY'!O693</f>
        <v>0</v>
      </c>
      <c r="F691" s="6" t="e">
        <f t="shared" si="31"/>
        <v>#REF!</v>
      </c>
      <c r="G691" s="7">
        <f>'RAW MONTHLY'!H693</f>
        <v>0</v>
      </c>
      <c r="H691" s="8">
        <f>'RAW MONTHLY'!I693</f>
        <v>0</v>
      </c>
      <c r="I691" s="17">
        <f t="shared" si="32"/>
        <v>0</v>
      </c>
    </row>
    <row r="692" spans="1:9" ht="24.95" customHeight="1">
      <c r="A692">
        <f>'RAW MONTHLY'!C694</f>
        <v>0</v>
      </c>
      <c r="B692" s="5">
        <f>'RAW MONTHLY'!E694</f>
        <v>0</v>
      </c>
      <c r="C692" s="5" t="b">
        <f t="shared" si="30"/>
        <v>0</v>
      </c>
      <c r="D692" s="6" t="e">
        <f>'[1]RAW 1'!F694</f>
        <v>#REF!</v>
      </c>
      <c r="E692" s="6">
        <f>'RAW MONTHLY'!O694</f>
        <v>0</v>
      </c>
      <c r="F692" s="6" t="e">
        <f t="shared" si="31"/>
        <v>#REF!</v>
      </c>
      <c r="G692" s="7">
        <f>'RAW MONTHLY'!H694</f>
        <v>0</v>
      </c>
      <c r="H692" s="8">
        <f>'RAW MONTHLY'!I694</f>
        <v>0</v>
      </c>
      <c r="I692" s="17">
        <f t="shared" si="32"/>
        <v>0</v>
      </c>
    </row>
    <row r="693" spans="1:9" ht="24.95" customHeight="1">
      <c r="A693">
        <f>'RAW MONTHLY'!C695</f>
        <v>0</v>
      </c>
      <c r="B693" s="5">
        <f>'RAW MONTHLY'!E695</f>
        <v>0</v>
      </c>
      <c r="C693" s="5" t="b">
        <f t="shared" si="30"/>
        <v>0</v>
      </c>
      <c r="D693" s="6" t="e">
        <f>'[1]RAW 1'!F695</f>
        <v>#REF!</v>
      </c>
      <c r="E693" s="6">
        <f>'RAW MONTHLY'!O695</f>
        <v>0</v>
      </c>
      <c r="F693" s="6" t="e">
        <f t="shared" si="31"/>
        <v>#REF!</v>
      </c>
      <c r="G693" s="7">
        <f>'RAW MONTHLY'!H695</f>
        <v>0</v>
      </c>
      <c r="H693" s="8">
        <f>'RAW MONTHLY'!I695</f>
        <v>0</v>
      </c>
      <c r="I693" s="17">
        <f t="shared" si="32"/>
        <v>0</v>
      </c>
    </row>
    <row r="694" spans="1:9" ht="24.95" customHeight="1">
      <c r="A694">
        <f>'RAW MONTHLY'!C696</f>
        <v>0</v>
      </c>
      <c r="B694" s="5">
        <f>'RAW MONTHLY'!E696</f>
        <v>0</v>
      </c>
      <c r="C694" s="5" t="b">
        <f t="shared" si="30"/>
        <v>0</v>
      </c>
      <c r="D694" s="6" t="e">
        <f>'[1]RAW 1'!F696</f>
        <v>#REF!</v>
      </c>
      <c r="E694" s="6">
        <f>'RAW MONTHLY'!O696</f>
        <v>0</v>
      </c>
      <c r="F694" s="6" t="e">
        <f t="shared" si="31"/>
        <v>#REF!</v>
      </c>
      <c r="G694" s="7">
        <f>'RAW MONTHLY'!H696</f>
        <v>0</v>
      </c>
      <c r="H694" s="8">
        <f>'RAW MONTHLY'!I696</f>
        <v>0</v>
      </c>
      <c r="I694" s="17">
        <f t="shared" si="32"/>
        <v>0</v>
      </c>
    </row>
    <row r="695" spans="1:9" ht="24.95" customHeight="1">
      <c r="A695">
        <f>'RAW MONTHLY'!C697</f>
        <v>0</v>
      </c>
      <c r="B695" s="5">
        <f>'RAW MONTHLY'!E697</f>
        <v>0</v>
      </c>
      <c r="C695" s="5" t="b">
        <f t="shared" si="30"/>
        <v>0</v>
      </c>
      <c r="D695" s="6" t="e">
        <f>'[1]RAW 1'!F697</f>
        <v>#REF!</v>
      </c>
      <c r="E695" s="6">
        <f>'RAW MONTHLY'!O697</f>
        <v>0</v>
      </c>
      <c r="F695" s="6" t="e">
        <f t="shared" si="31"/>
        <v>#REF!</v>
      </c>
      <c r="G695" s="7">
        <f>'RAW MONTHLY'!H697</f>
        <v>0</v>
      </c>
      <c r="H695" s="8">
        <f>'RAW MONTHLY'!I697</f>
        <v>0</v>
      </c>
      <c r="I695" s="17">
        <f t="shared" si="32"/>
        <v>0</v>
      </c>
    </row>
    <row r="696" spans="1:9" ht="24.95" customHeight="1">
      <c r="A696">
        <f>'RAW MONTHLY'!C698</f>
        <v>0</v>
      </c>
      <c r="B696" s="5">
        <f>'RAW MONTHLY'!E698</f>
        <v>0</v>
      </c>
      <c r="C696" s="5" t="b">
        <f t="shared" si="30"/>
        <v>0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</v>
      </c>
      <c r="H696" s="8">
        <f>'RAW MONTHLY'!I698</f>
        <v>0</v>
      </c>
      <c r="I696" s="17">
        <f t="shared" si="32"/>
        <v>0</v>
      </c>
    </row>
    <row r="697" spans="1:9" ht="24.95" customHeight="1">
      <c r="A697">
        <f>'RAW MONTHLY'!C699</f>
        <v>0</v>
      </c>
      <c r="B697" s="5">
        <f>'RAW MONTHLY'!E699</f>
        <v>0</v>
      </c>
      <c r="C697" s="5" t="b">
        <f t="shared" si="30"/>
        <v>0</v>
      </c>
      <c r="D697" s="6" t="e">
        <f>'[1]RAW 1'!F699</f>
        <v>#REF!</v>
      </c>
      <c r="E697" s="6">
        <f>'RAW MONTHLY'!O699</f>
        <v>0</v>
      </c>
      <c r="F697" s="6" t="e">
        <f t="shared" si="31"/>
        <v>#REF!</v>
      </c>
      <c r="G697" s="7">
        <f>'RAW MONTHLY'!H699</f>
        <v>0</v>
      </c>
      <c r="H697" s="8">
        <f>'RAW MONTHLY'!I699</f>
        <v>0</v>
      </c>
      <c r="I697" s="17">
        <f t="shared" si="32"/>
        <v>0</v>
      </c>
    </row>
    <row r="698" spans="1:9" ht="24.95" customHeight="1">
      <c r="A698">
        <f>'RAW MONTHLY'!C700</f>
        <v>0</v>
      </c>
      <c r="B698" s="5">
        <f>'RAW MONTHLY'!E700</f>
        <v>0</v>
      </c>
      <c r="C698" s="5" t="b">
        <f t="shared" si="30"/>
        <v>0</v>
      </c>
      <c r="D698" s="6" t="e">
        <f>'[1]RAW 1'!F700</f>
        <v>#REF!</v>
      </c>
      <c r="E698" s="6">
        <f>'RAW MONTHLY'!O700</f>
        <v>0</v>
      </c>
      <c r="F698" s="6" t="e">
        <f t="shared" si="31"/>
        <v>#REF!</v>
      </c>
      <c r="G698" s="7">
        <f>'RAW MONTHLY'!H700</f>
        <v>0</v>
      </c>
      <c r="H698" s="8">
        <f>'RAW MONTHLY'!I700</f>
        <v>0</v>
      </c>
      <c r="I698" s="17">
        <f t="shared" si="32"/>
        <v>0</v>
      </c>
    </row>
    <row r="699" spans="1:9" ht="24.95" customHeight="1">
      <c r="A699">
        <f>'RAW MONTHLY'!C701</f>
        <v>0</v>
      </c>
      <c r="B699" s="5">
        <f>'RAW MONTHLY'!E701</f>
        <v>0</v>
      </c>
      <c r="C699" s="5" t="b">
        <f t="shared" si="30"/>
        <v>0</v>
      </c>
      <c r="D699" s="6" t="e">
        <f>'[1]RAW 1'!F701</f>
        <v>#REF!</v>
      </c>
      <c r="E699" s="6">
        <f>'RAW MONTHLY'!O701</f>
        <v>0</v>
      </c>
      <c r="F699" s="6" t="e">
        <f t="shared" si="31"/>
        <v>#REF!</v>
      </c>
      <c r="G699" s="7">
        <f>'RAW MONTHLY'!H701</f>
        <v>0</v>
      </c>
      <c r="H699" s="8">
        <f>'RAW MONTHLY'!I701</f>
        <v>0</v>
      </c>
      <c r="I699" s="17">
        <f t="shared" si="32"/>
        <v>0</v>
      </c>
    </row>
    <row r="700" spans="1:9" ht="24.95" customHeight="1">
      <c r="A700">
        <f>'RAW MONTHLY'!C702</f>
        <v>0</v>
      </c>
      <c r="B700" s="5">
        <f>'RAW MONTHLY'!E702</f>
        <v>0</v>
      </c>
      <c r="C700" s="5" t="b">
        <f t="shared" si="30"/>
        <v>0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</v>
      </c>
      <c r="H700" s="8">
        <f>'RAW MONTHLY'!I702</f>
        <v>0</v>
      </c>
      <c r="I700" s="17">
        <f t="shared" si="32"/>
        <v>0</v>
      </c>
    </row>
    <row r="701" spans="1:9" ht="24.95" customHeight="1">
      <c r="A701">
        <f>'RAW MONTHLY'!C703</f>
        <v>0</v>
      </c>
      <c r="B701" s="5">
        <f>'RAW MONTHLY'!E703</f>
        <v>0</v>
      </c>
      <c r="C701" s="5" t="b">
        <f t="shared" si="30"/>
        <v>0</v>
      </c>
      <c r="D701" s="6" t="e">
        <f>'[1]RAW 1'!F703</f>
        <v>#REF!</v>
      </c>
      <c r="E701" s="6">
        <f>'RAW MONTHLY'!O703</f>
        <v>0</v>
      </c>
      <c r="F701" s="6" t="e">
        <f t="shared" si="31"/>
        <v>#REF!</v>
      </c>
      <c r="G701" s="7">
        <f>'RAW MONTHLY'!H703</f>
        <v>0</v>
      </c>
      <c r="H701" s="8">
        <f>'RAW MONTHLY'!I703</f>
        <v>0</v>
      </c>
      <c r="I701" s="17">
        <f t="shared" si="32"/>
        <v>0</v>
      </c>
    </row>
    <row r="702" spans="1:9" ht="24.95" customHeight="1">
      <c r="A702">
        <f>'RAW MONTHLY'!C704</f>
        <v>0</v>
      </c>
      <c r="B702" s="5">
        <f>'RAW MONTHLY'!E704</f>
        <v>0</v>
      </c>
      <c r="C702" s="5" t="b">
        <f t="shared" si="30"/>
        <v>0</v>
      </c>
      <c r="D702" s="6" t="e">
        <f>'[1]RAW 1'!F704</f>
        <v>#REF!</v>
      </c>
      <c r="E702" s="6">
        <f>'RAW MONTHLY'!O704</f>
        <v>0</v>
      </c>
      <c r="F702" s="6" t="e">
        <f t="shared" si="31"/>
        <v>#REF!</v>
      </c>
      <c r="G702" s="7">
        <f>'RAW MONTHLY'!H704</f>
        <v>0</v>
      </c>
      <c r="H702" s="8">
        <f>'RAW MONTHLY'!I704</f>
        <v>0</v>
      </c>
      <c r="I702" s="17">
        <f t="shared" si="32"/>
        <v>0</v>
      </c>
    </row>
    <row r="703" spans="1:9" ht="24.95" customHeight="1">
      <c r="A703">
        <f>'RAW MONTHLY'!C705</f>
        <v>0</v>
      </c>
      <c r="B703" s="5">
        <f>'RAW MONTHLY'!E705</f>
        <v>0</v>
      </c>
      <c r="C703" s="5" t="b">
        <f t="shared" si="30"/>
        <v>0</v>
      </c>
      <c r="D703" s="6" t="e">
        <f>'[1]RAW 1'!F705</f>
        <v>#REF!</v>
      </c>
      <c r="E703" s="6">
        <f>'RAW MONTHLY'!O705</f>
        <v>0</v>
      </c>
      <c r="F703" s="6" t="e">
        <f t="shared" si="31"/>
        <v>#REF!</v>
      </c>
      <c r="G703" s="7">
        <f>'RAW MONTHLY'!H705</f>
        <v>0</v>
      </c>
      <c r="H703" s="8">
        <f>'RAW MONTHLY'!I705</f>
        <v>0</v>
      </c>
      <c r="I703" s="17">
        <f t="shared" si="32"/>
        <v>0</v>
      </c>
    </row>
    <row r="704" spans="1:9" ht="24.95" customHeight="1">
      <c r="A704">
        <f>'RAW MONTHLY'!C706</f>
        <v>0</v>
      </c>
      <c r="B704" s="5">
        <f>'RAW MONTHLY'!E706</f>
        <v>0</v>
      </c>
      <c r="C704" s="5" t="b">
        <f t="shared" si="30"/>
        <v>0</v>
      </c>
      <c r="D704" s="6" t="e">
        <f>'[1]RAW 1'!F706</f>
        <v>#REF!</v>
      </c>
      <c r="E704" s="6">
        <f>'RAW MONTHLY'!O706</f>
        <v>0</v>
      </c>
      <c r="F704" s="6" t="e">
        <f t="shared" si="31"/>
        <v>#REF!</v>
      </c>
      <c r="G704" s="7">
        <f>'RAW MONTHLY'!H706</f>
        <v>0</v>
      </c>
      <c r="H704" s="8">
        <f>'RAW MONTHLY'!I706</f>
        <v>0</v>
      </c>
      <c r="I704" s="17">
        <f t="shared" si="32"/>
        <v>0</v>
      </c>
    </row>
    <row r="705" spans="1:9" ht="24.95" customHeight="1">
      <c r="A705">
        <f>'RAW MONTHLY'!C707</f>
        <v>0</v>
      </c>
      <c r="B705" s="5">
        <f>'RAW MONTHLY'!E707</f>
        <v>0</v>
      </c>
      <c r="C705" s="5" t="b">
        <f t="shared" si="30"/>
        <v>0</v>
      </c>
      <c r="D705" s="6" t="e">
        <f>'[1]RAW 1'!F707</f>
        <v>#REF!</v>
      </c>
      <c r="E705" s="6">
        <f>'RAW MONTHLY'!O707</f>
        <v>0</v>
      </c>
      <c r="F705" s="6" t="e">
        <f t="shared" si="31"/>
        <v>#REF!</v>
      </c>
      <c r="G705" s="7">
        <f>'RAW MONTHLY'!H707</f>
        <v>0</v>
      </c>
      <c r="H705" s="8">
        <f>'RAW MONTHLY'!I707</f>
        <v>0</v>
      </c>
      <c r="I705" s="17">
        <f t="shared" si="32"/>
        <v>0</v>
      </c>
    </row>
    <row r="706" spans="1:9" ht="24.95" customHeight="1">
      <c r="A706">
        <f>'RAW MONTHLY'!C708</f>
        <v>0</v>
      </c>
      <c r="B706" s="5">
        <f>'RAW MONTHLY'!E708</f>
        <v>0</v>
      </c>
      <c r="C706" s="5" t="b">
        <f t="shared" si="30"/>
        <v>0</v>
      </c>
      <c r="D706" s="6" t="e">
        <f>'[1]RAW 1'!F708</f>
        <v>#REF!</v>
      </c>
      <c r="E706" s="6">
        <f>'RAW MONTHLY'!O708</f>
        <v>0</v>
      </c>
      <c r="F706" s="6" t="e">
        <f t="shared" si="31"/>
        <v>#REF!</v>
      </c>
      <c r="G706" s="7">
        <f>'RAW MONTHLY'!H708</f>
        <v>0</v>
      </c>
      <c r="H706" s="8">
        <f>'RAW MONTHLY'!I708</f>
        <v>0</v>
      </c>
      <c r="I706" s="17">
        <f t="shared" si="32"/>
        <v>0</v>
      </c>
    </row>
    <row r="707" spans="1:9" ht="24.95" customHeight="1">
      <c r="A707">
        <f>'RAW MONTHLY'!C709</f>
        <v>0</v>
      </c>
      <c r="B707" s="5">
        <f>'RAW MONTHLY'!E709</f>
        <v>0</v>
      </c>
      <c r="C707" s="5" t="b">
        <f t="shared" si="30"/>
        <v>0</v>
      </c>
      <c r="D707" s="6" t="e">
        <f>'[1]RAW 1'!F709</f>
        <v>#REF!</v>
      </c>
      <c r="E707" s="6">
        <f>'RAW MONTHLY'!O709</f>
        <v>0</v>
      </c>
      <c r="F707" s="6" t="e">
        <f t="shared" si="31"/>
        <v>#REF!</v>
      </c>
      <c r="G707" s="7">
        <f>'RAW MONTHLY'!H709</f>
        <v>0</v>
      </c>
      <c r="H707" s="8">
        <f>'RAW MONTHLY'!I709</f>
        <v>0</v>
      </c>
      <c r="I707" s="17">
        <f t="shared" si="32"/>
        <v>0</v>
      </c>
    </row>
    <row r="708" spans="1:9" ht="24.95" customHeight="1">
      <c r="A708">
        <f>'RAW MONTHLY'!C710</f>
        <v>0</v>
      </c>
      <c r="B708" s="5">
        <f>'RAW MONTHLY'!E710</f>
        <v>0</v>
      </c>
      <c r="C708" s="5" t="b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0</v>
      </c>
      <c r="D708" s="6" t="e">
        <f>'[1]RAW 1'!F710</f>
        <v>#REF!</v>
      </c>
      <c r="E708" s="6">
        <f>'RAW MONTHLY'!O710</f>
        <v>0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</v>
      </c>
      <c r="H708" s="8">
        <f>'RAW MONTHLY'!I710</f>
        <v>0</v>
      </c>
      <c r="I708" s="17">
        <f t="shared" ref="I708:I771" si="35">HOUR(H708-G708)+MINUTE(H708-G708)/60</f>
        <v>0</v>
      </c>
    </row>
    <row r="709" spans="1:9" ht="24.95" customHeight="1">
      <c r="A709">
        <f>'RAW MONTHLY'!C711</f>
        <v>0</v>
      </c>
      <c r="B709" s="5">
        <f>'RAW MONTHLY'!E711</f>
        <v>0</v>
      </c>
      <c r="C709" s="5" t="b">
        <f t="shared" si="33"/>
        <v>0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</v>
      </c>
      <c r="H709" s="8">
        <f>'RAW MONTHLY'!I711</f>
        <v>0</v>
      </c>
      <c r="I709" s="17">
        <f t="shared" si="35"/>
        <v>0</v>
      </c>
    </row>
    <row r="710" spans="1:9" ht="24.95" customHeight="1">
      <c r="A710">
        <f>'RAW MONTHLY'!C712</f>
        <v>0</v>
      </c>
      <c r="B710" s="5">
        <f>'RAW MONTHLY'!E712</f>
        <v>0</v>
      </c>
      <c r="C710" s="5" t="b">
        <f t="shared" si="33"/>
        <v>0</v>
      </c>
      <c r="D710" s="6" t="e">
        <f>'[1]RAW 1'!F712</f>
        <v>#REF!</v>
      </c>
      <c r="E710" s="6">
        <f>'RAW MONTHLY'!O712</f>
        <v>0</v>
      </c>
      <c r="F710" s="6" t="e">
        <f t="shared" si="34"/>
        <v>#REF!</v>
      </c>
      <c r="G710" s="7">
        <f>'RAW MONTHLY'!H712</f>
        <v>0</v>
      </c>
      <c r="H710" s="8">
        <f>'RAW MONTHLY'!I712</f>
        <v>0</v>
      </c>
      <c r="I710" s="17">
        <f t="shared" si="35"/>
        <v>0</v>
      </c>
    </row>
    <row r="711" spans="1:9" ht="24.95" customHeight="1">
      <c r="A711">
        <f>'RAW MONTHLY'!C713</f>
        <v>0</v>
      </c>
      <c r="B711" s="5">
        <f>'RAW MONTHLY'!E713</f>
        <v>0</v>
      </c>
      <c r="C711" s="5" t="b">
        <f t="shared" si="33"/>
        <v>0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</v>
      </c>
      <c r="H711" s="8">
        <f>'RAW MONTHLY'!I713</f>
        <v>0</v>
      </c>
      <c r="I711" s="17">
        <f t="shared" si="35"/>
        <v>0</v>
      </c>
    </row>
    <row r="712" spans="1:9" ht="24.95" customHeight="1">
      <c r="A712">
        <f>'RAW MONTHLY'!C714</f>
        <v>0</v>
      </c>
      <c r="B712" s="5">
        <f>'RAW MONTHLY'!E714</f>
        <v>0</v>
      </c>
      <c r="C712" s="5" t="b">
        <f t="shared" si="33"/>
        <v>0</v>
      </c>
      <c r="D712" s="6" t="e">
        <f>'[1]RAW 1'!F714</f>
        <v>#REF!</v>
      </c>
      <c r="E712" s="6">
        <f>'RAW MONTHLY'!O714</f>
        <v>0</v>
      </c>
      <c r="F712" s="6" t="e">
        <f t="shared" si="34"/>
        <v>#REF!</v>
      </c>
      <c r="G712" s="7">
        <f>'RAW MONTHLY'!H714</f>
        <v>0</v>
      </c>
      <c r="H712" s="8">
        <f>'RAW MONTHLY'!I714</f>
        <v>0</v>
      </c>
      <c r="I712" s="17">
        <f t="shared" si="35"/>
        <v>0</v>
      </c>
    </row>
    <row r="713" spans="1:9" ht="24.95" customHeight="1">
      <c r="A713">
        <f>'RAW MONTHLY'!C715</f>
        <v>0</v>
      </c>
      <c r="B713" s="5">
        <f>'RAW MONTHLY'!E715</f>
        <v>0</v>
      </c>
      <c r="C713" s="5" t="b">
        <f t="shared" si="33"/>
        <v>0</v>
      </c>
      <c r="D713" s="6" t="e">
        <f>'[1]RAW 1'!F715</f>
        <v>#REF!</v>
      </c>
      <c r="E713" s="6">
        <f>'RAW MONTHLY'!O715</f>
        <v>0</v>
      </c>
      <c r="F713" s="6" t="e">
        <f t="shared" si="34"/>
        <v>#REF!</v>
      </c>
      <c r="G713" s="7">
        <f>'RAW MONTHLY'!H715</f>
        <v>0</v>
      </c>
      <c r="H713" s="8">
        <f>'RAW MONTHLY'!I715</f>
        <v>0</v>
      </c>
      <c r="I713" s="17">
        <f t="shared" si="35"/>
        <v>0</v>
      </c>
    </row>
    <row r="714" spans="1:9" ht="24.95" customHeight="1">
      <c r="A714">
        <f>'RAW MONTHLY'!C716</f>
        <v>0</v>
      </c>
      <c r="B714" s="5">
        <f>'RAW MONTHLY'!E716</f>
        <v>0</v>
      </c>
      <c r="C714" s="5" t="b">
        <f t="shared" si="33"/>
        <v>0</v>
      </c>
      <c r="D714" s="6" t="e">
        <f>'[1]RAW 1'!F716</f>
        <v>#REF!</v>
      </c>
      <c r="E714" s="6">
        <f>'RAW MONTHLY'!O716</f>
        <v>0</v>
      </c>
      <c r="F714" s="6" t="e">
        <f t="shared" si="34"/>
        <v>#REF!</v>
      </c>
      <c r="G714" s="7">
        <f>'RAW MONTHLY'!H716</f>
        <v>0</v>
      </c>
      <c r="H714" s="8">
        <f>'RAW MONTHLY'!I716</f>
        <v>0</v>
      </c>
      <c r="I714" s="17">
        <f t="shared" si="35"/>
        <v>0</v>
      </c>
    </row>
    <row r="715" spans="1:9" ht="24.95" customHeight="1">
      <c r="A715">
        <f>'RAW MONTHLY'!C717</f>
        <v>0</v>
      </c>
      <c r="B715" s="5">
        <f>'RAW MONTHLY'!E717</f>
        <v>0</v>
      </c>
      <c r="C715" s="5" t="b">
        <f t="shared" si="33"/>
        <v>0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</v>
      </c>
      <c r="H715" s="8">
        <f>'RAW MONTHLY'!I717</f>
        <v>0</v>
      </c>
      <c r="I715" s="17">
        <f t="shared" si="35"/>
        <v>0</v>
      </c>
    </row>
    <row r="716" spans="1:9" ht="24.95" customHeight="1">
      <c r="A716">
        <f>'RAW MONTHLY'!C718</f>
        <v>0</v>
      </c>
      <c r="B716" s="5">
        <f>'RAW MONTHLY'!E718</f>
        <v>0</v>
      </c>
      <c r="C716" s="5" t="b">
        <f t="shared" si="33"/>
        <v>0</v>
      </c>
      <c r="D716" s="6" t="e">
        <f>'[1]RAW 1'!F718</f>
        <v>#REF!</v>
      </c>
      <c r="E716" s="6">
        <f>'RAW MONTHLY'!O718</f>
        <v>0</v>
      </c>
      <c r="F716" s="6" t="e">
        <f t="shared" si="34"/>
        <v>#REF!</v>
      </c>
      <c r="G716" s="7">
        <f>'RAW MONTHLY'!H718</f>
        <v>0</v>
      </c>
      <c r="H716" s="8">
        <f>'RAW MONTHLY'!I718</f>
        <v>0</v>
      </c>
      <c r="I716" s="17">
        <f t="shared" si="35"/>
        <v>0</v>
      </c>
    </row>
    <row r="717" spans="1:9" ht="24.95" customHeight="1">
      <c r="A717">
        <f>'RAW MONTHLY'!C719</f>
        <v>0</v>
      </c>
      <c r="B717" s="5">
        <f>'RAW MONTHLY'!E719</f>
        <v>0</v>
      </c>
      <c r="C717" s="5" t="b">
        <f t="shared" si="33"/>
        <v>0</v>
      </c>
      <c r="D717" s="6" t="e">
        <f>'[1]RAW 1'!F719</f>
        <v>#REF!</v>
      </c>
      <c r="E717" s="6">
        <f>'RAW MONTHLY'!O719</f>
        <v>0</v>
      </c>
      <c r="F717" s="6" t="e">
        <f t="shared" si="34"/>
        <v>#REF!</v>
      </c>
      <c r="G717" s="7">
        <f>'RAW MONTHLY'!H719</f>
        <v>0</v>
      </c>
      <c r="H717" s="8">
        <f>'RAW MONTHLY'!I719</f>
        <v>0</v>
      </c>
      <c r="I717" s="17">
        <f t="shared" si="35"/>
        <v>0</v>
      </c>
    </row>
    <row r="718" spans="1:9" ht="24.95" customHeight="1">
      <c r="A718">
        <f>'RAW MONTHLY'!C720</f>
        <v>0</v>
      </c>
      <c r="B718" s="5">
        <f>'RAW MONTHLY'!E720</f>
        <v>0</v>
      </c>
      <c r="C718" s="5" t="b">
        <f t="shared" si="33"/>
        <v>0</v>
      </c>
      <c r="D718" s="6" t="e">
        <f>'[1]RAW 1'!F720</f>
        <v>#REF!</v>
      </c>
      <c r="E718" s="6">
        <f>'RAW MONTHLY'!O720</f>
        <v>0</v>
      </c>
      <c r="F718" s="6" t="e">
        <f t="shared" si="34"/>
        <v>#REF!</v>
      </c>
      <c r="G718" s="7">
        <f>'RAW MONTHLY'!H720</f>
        <v>0</v>
      </c>
      <c r="H718" s="8">
        <f>'RAW MONTHLY'!I720</f>
        <v>0</v>
      </c>
      <c r="I718" s="17">
        <f t="shared" si="35"/>
        <v>0</v>
      </c>
    </row>
    <row r="719" spans="1:9" ht="24.95" customHeight="1">
      <c r="A719">
        <f>'RAW MONTHLY'!C721</f>
        <v>0</v>
      </c>
      <c r="B719" s="5">
        <f>'RAW MONTHLY'!E721</f>
        <v>0</v>
      </c>
      <c r="C719" s="5" t="b">
        <f t="shared" si="33"/>
        <v>0</v>
      </c>
      <c r="D719" s="6" t="e">
        <f>'[1]RAW 1'!F721</f>
        <v>#REF!</v>
      </c>
      <c r="E719" s="6">
        <f>'RAW MONTHLY'!O721</f>
        <v>0</v>
      </c>
      <c r="F719" s="6" t="e">
        <f t="shared" si="34"/>
        <v>#REF!</v>
      </c>
      <c r="G719" s="7">
        <f>'RAW MONTHLY'!H721</f>
        <v>0</v>
      </c>
      <c r="H719" s="8">
        <f>'RAW MONTHLY'!I721</f>
        <v>0</v>
      </c>
      <c r="I719" s="17">
        <f t="shared" si="35"/>
        <v>0</v>
      </c>
    </row>
    <row r="720" spans="1:9" ht="24.95" customHeight="1">
      <c r="A720">
        <f>'RAW MONTHLY'!C722</f>
        <v>0</v>
      </c>
      <c r="B720" s="5">
        <f>'RAW MONTHLY'!E722</f>
        <v>0</v>
      </c>
      <c r="C720" s="5" t="b">
        <f t="shared" si="33"/>
        <v>0</v>
      </c>
      <c r="D720" s="6" t="e">
        <f>'[1]RAW 1'!F722</f>
        <v>#REF!</v>
      </c>
      <c r="E720" s="6">
        <f>'RAW MONTHLY'!O722</f>
        <v>0</v>
      </c>
      <c r="F720" s="6" t="e">
        <f t="shared" si="34"/>
        <v>#REF!</v>
      </c>
      <c r="G720" s="7">
        <f>'RAW MONTHLY'!H722</f>
        <v>0</v>
      </c>
      <c r="H720" s="8">
        <f>'RAW MONTHLY'!I722</f>
        <v>0</v>
      </c>
      <c r="I720" s="17">
        <f t="shared" si="35"/>
        <v>0</v>
      </c>
    </row>
    <row r="721" spans="1:9" ht="24.95" customHeight="1">
      <c r="A721" s="47">
        <f>'RAW MONTHLY'!C723</f>
        <v>0</v>
      </c>
      <c r="B721" s="5">
        <f>'RAW MONTHLY'!E723</f>
        <v>0</v>
      </c>
      <c r="C721" s="5" t="b">
        <f t="shared" si="33"/>
        <v>0</v>
      </c>
      <c r="D721" s="6" t="e">
        <f>'[1]RAW 1'!F723</f>
        <v>#REF!</v>
      </c>
      <c r="E721" s="6">
        <f>'RAW MONTHLY'!O723</f>
        <v>0</v>
      </c>
      <c r="F721" s="6" t="e">
        <f t="shared" si="34"/>
        <v>#REF!</v>
      </c>
      <c r="G721" s="7">
        <f>'RAW MONTHLY'!H723</f>
        <v>0</v>
      </c>
      <c r="H721" s="8">
        <f>'RAW MONTHLY'!I723</f>
        <v>0</v>
      </c>
      <c r="I721" s="17">
        <f t="shared" si="35"/>
        <v>0</v>
      </c>
    </row>
    <row r="722" spans="1:9" ht="24.95" customHeight="1">
      <c r="A722">
        <f>'RAW MONTHLY'!C724</f>
        <v>0</v>
      </c>
      <c r="B722" s="5">
        <f>'RAW MONTHLY'!E724</f>
        <v>0</v>
      </c>
      <c r="C722" s="5" t="b">
        <f t="shared" si="33"/>
        <v>0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</v>
      </c>
      <c r="H722" s="8">
        <f>'RAW MONTHLY'!I724</f>
        <v>0</v>
      </c>
      <c r="I722" s="17">
        <f t="shared" si="35"/>
        <v>0</v>
      </c>
    </row>
    <row r="723" spans="1:9" ht="24.95" customHeight="1">
      <c r="A723">
        <f>'RAW MONTHLY'!C725</f>
        <v>0</v>
      </c>
      <c r="B723" s="5">
        <f>'RAW MONTHLY'!E725</f>
        <v>0</v>
      </c>
      <c r="C723" s="5" t="b">
        <f t="shared" si="33"/>
        <v>0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</v>
      </c>
      <c r="H723" s="8">
        <f>'RAW MONTHLY'!I725</f>
        <v>0</v>
      </c>
      <c r="I723" s="17">
        <f t="shared" si="35"/>
        <v>0</v>
      </c>
    </row>
    <row r="724" spans="1:9" ht="24.95" customHeight="1">
      <c r="A724" s="47">
        <f>'RAW MONTHLY'!C726</f>
        <v>0</v>
      </c>
      <c r="B724" s="5">
        <f>'RAW MONTHLY'!E726</f>
        <v>0</v>
      </c>
      <c r="C724" s="5" t="b">
        <f t="shared" si="33"/>
        <v>0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</v>
      </c>
      <c r="H724" s="8">
        <f>'RAW MONTHLY'!I726</f>
        <v>0</v>
      </c>
      <c r="I724" s="17">
        <f t="shared" si="35"/>
        <v>0</v>
      </c>
    </row>
    <row r="725" spans="1:9" ht="24.95" customHeight="1">
      <c r="A725" s="47">
        <f>'RAW MONTHLY'!C727</f>
        <v>0</v>
      </c>
      <c r="B725" s="5">
        <f>'RAW MONTHLY'!E727</f>
        <v>0</v>
      </c>
      <c r="C725" s="5" t="b">
        <f t="shared" si="33"/>
        <v>0</v>
      </c>
      <c r="D725" s="6" t="e">
        <f>'[1]RAW 1'!F727</f>
        <v>#REF!</v>
      </c>
      <c r="E725" s="6">
        <f>'RAW MONTHLY'!O727</f>
        <v>0</v>
      </c>
      <c r="F725" s="6" t="e">
        <f t="shared" si="34"/>
        <v>#REF!</v>
      </c>
      <c r="G725" s="7">
        <f>'RAW MONTHLY'!H727</f>
        <v>0</v>
      </c>
      <c r="H725" s="8">
        <f>'RAW MONTHLY'!I727</f>
        <v>0</v>
      </c>
      <c r="I725" s="17">
        <f t="shared" si="35"/>
        <v>0</v>
      </c>
    </row>
    <row r="726" spans="1:9" ht="24.95" customHeight="1">
      <c r="A726">
        <f>'RAW MONTHLY'!C728</f>
        <v>0</v>
      </c>
      <c r="B726" s="5">
        <f>'RAW MONTHLY'!E728</f>
        <v>0</v>
      </c>
      <c r="C726" s="5" t="b">
        <f t="shared" si="33"/>
        <v>0</v>
      </c>
      <c r="D726" s="6" t="e">
        <f>'[1]RAW 1'!F728</f>
        <v>#REF!</v>
      </c>
      <c r="E726" s="6">
        <f>'RAW MONTHLY'!O728</f>
        <v>0</v>
      </c>
      <c r="F726" s="6" t="e">
        <f t="shared" si="34"/>
        <v>#REF!</v>
      </c>
      <c r="G726" s="7">
        <f>'RAW MONTHLY'!H728</f>
        <v>0</v>
      </c>
      <c r="H726" s="8">
        <f>'RAW MONTHLY'!I728</f>
        <v>0</v>
      </c>
      <c r="I726" s="17">
        <f t="shared" si="35"/>
        <v>0</v>
      </c>
    </row>
    <row r="727" spans="1:9" ht="24.95" customHeight="1">
      <c r="A727">
        <f>'RAW MONTHLY'!C729</f>
        <v>0</v>
      </c>
      <c r="B727" s="5">
        <f>'RAW MONTHLY'!E729</f>
        <v>0</v>
      </c>
      <c r="C727" s="5" t="b">
        <f t="shared" si="33"/>
        <v>0</v>
      </c>
      <c r="D727" s="6" t="e">
        <f>'[1]RAW 1'!F729</f>
        <v>#REF!</v>
      </c>
      <c r="E727" s="6">
        <f>'RAW MONTHLY'!O729</f>
        <v>0</v>
      </c>
      <c r="F727" s="6" t="e">
        <f t="shared" si="34"/>
        <v>#REF!</v>
      </c>
      <c r="G727" s="7">
        <f>'RAW MONTHLY'!H729</f>
        <v>0</v>
      </c>
      <c r="H727" s="8">
        <f>'RAW MONTHLY'!I729</f>
        <v>0</v>
      </c>
      <c r="I727" s="17">
        <f t="shared" si="35"/>
        <v>0</v>
      </c>
    </row>
    <row r="728" spans="1:9" ht="24.95" customHeight="1">
      <c r="A728">
        <f>'RAW MONTHLY'!C730</f>
        <v>0</v>
      </c>
      <c r="B728" s="5">
        <f>'RAW MONTHLY'!E730</f>
        <v>0</v>
      </c>
      <c r="C728" s="5" t="b">
        <f t="shared" si="33"/>
        <v>0</v>
      </c>
      <c r="D728" s="6" t="e">
        <f>'[1]RAW 1'!F730</f>
        <v>#REF!</v>
      </c>
      <c r="E728" s="6">
        <f>'RAW MONTHLY'!O730</f>
        <v>0</v>
      </c>
      <c r="F728" s="6" t="e">
        <f t="shared" si="34"/>
        <v>#REF!</v>
      </c>
      <c r="G728" s="7">
        <f>'RAW MONTHLY'!H730</f>
        <v>0</v>
      </c>
      <c r="H728" s="8">
        <f>'RAW MONTHLY'!I730</f>
        <v>0</v>
      </c>
      <c r="I728" s="17">
        <f t="shared" si="35"/>
        <v>0</v>
      </c>
    </row>
    <row r="729" spans="1:9" ht="24.95" customHeight="1">
      <c r="A729">
        <f>'RAW MONTHLY'!C731</f>
        <v>0</v>
      </c>
      <c r="B729" s="5">
        <f>'RAW MONTHLY'!E731</f>
        <v>0</v>
      </c>
      <c r="C729" s="5" t="b">
        <f t="shared" si="33"/>
        <v>0</v>
      </c>
      <c r="D729" s="6" t="e">
        <f>'[1]RAW 1'!F731</f>
        <v>#REF!</v>
      </c>
      <c r="E729" s="6">
        <f>'RAW MONTHLY'!O731</f>
        <v>0</v>
      </c>
      <c r="F729" s="6" t="e">
        <f t="shared" si="34"/>
        <v>#REF!</v>
      </c>
      <c r="G729" s="7">
        <f>'RAW MONTHLY'!H731</f>
        <v>0</v>
      </c>
      <c r="H729" s="8">
        <f>'RAW MONTHLY'!I731</f>
        <v>0</v>
      </c>
      <c r="I729" s="17">
        <f t="shared" si="35"/>
        <v>0</v>
      </c>
    </row>
    <row r="730" spans="1:9" ht="24.95" customHeight="1">
      <c r="A730">
        <f>'RAW MONTHLY'!C732</f>
        <v>0</v>
      </c>
      <c r="B730" s="5">
        <f>'RAW MONTHLY'!E732</f>
        <v>0</v>
      </c>
      <c r="C730" s="5" t="b">
        <f t="shared" si="33"/>
        <v>0</v>
      </c>
      <c r="D730" s="6" t="e">
        <f>'[1]RAW 1'!F732</f>
        <v>#REF!</v>
      </c>
      <c r="E730" s="6">
        <f>'RAW MONTHLY'!O732</f>
        <v>0</v>
      </c>
      <c r="F730" s="6" t="e">
        <f t="shared" si="34"/>
        <v>#REF!</v>
      </c>
      <c r="G730" s="7">
        <f>'RAW MONTHLY'!H732</f>
        <v>0</v>
      </c>
      <c r="H730" s="8">
        <f>'RAW MONTHLY'!I732</f>
        <v>0</v>
      </c>
      <c r="I730" s="17">
        <f t="shared" si="35"/>
        <v>0</v>
      </c>
    </row>
    <row r="731" spans="1:9" ht="24.95" customHeight="1">
      <c r="A731">
        <f>'RAW MONTHLY'!C733</f>
        <v>0</v>
      </c>
      <c r="B731" s="5">
        <f>'RAW MONTHLY'!E733</f>
        <v>0</v>
      </c>
      <c r="C731" s="5" t="b">
        <f t="shared" si="33"/>
        <v>0</v>
      </c>
      <c r="D731" s="6" t="e">
        <f>'[1]RAW 1'!F733</f>
        <v>#REF!</v>
      </c>
      <c r="E731" s="6">
        <f>'RAW MONTHLY'!O733</f>
        <v>0</v>
      </c>
      <c r="F731" s="6" t="e">
        <f t="shared" si="34"/>
        <v>#REF!</v>
      </c>
      <c r="G731" s="7">
        <f>'RAW MONTHLY'!H733</f>
        <v>0</v>
      </c>
      <c r="H731" s="8">
        <f>'RAW MONTHLY'!I733</f>
        <v>0</v>
      </c>
      <c r="I731" s="17">
        <f t="shared" si="35"/>
        <v>0</v>
      </c>
    </row>
    <row r="732" spans="1:9" ht="24.95" customHeight="1">
      <c r="A732">
        <f>'RAW MONTHLY'!C734</f>
        <v>0</v>
      </c>
      <c r="B732" s="5">
        <f>'RAW MONTHLY'!E734</f>
        <v>0</v>
      </c>
      <c r="C732" s="5" t="b">
        <f t="shared" si="33"/>
        <v>0</v>
      </c>
      <c r="D732" s="6" t="e">
        <f>'[1]RAW 1'!F734</f>
        <v>#REF!</v>
      </c>
      <c r="E732" s="6">
        <f>'RAW MONTHLY'!O734</f>
        <v>0</v>
      </c>
      <c r="F732" s="6" t="e">
        <f t="shared" si="34"/>
        <v>#REF!</v>
      </c>
      <c r="G732" s="7">
        <f>'RAW MONTHLY'!H734</f>
        <v>0</v>
      </c>
      <c r="H732" s="8">
        <f>'RAW MONTHLY'!I734</f>
        <v>0</v>
      </c>
      <c r="I732" s="17">
        <f t="shared" si="35"/>
        <v>0</v>
      </c>
    </row>
    <row r="733" spans="1:9" ht="24.95" customHeight="1">
      <c r="A733">
        <f>'RAW MONTHLY'!C735</f>
        <v>0</v>
      </c>
      <c r="B733" s="5">
        <f>'RAW MONTHLY'!E735</f>
        <v>0</v>
      </c>
      <c r="C733" s="5" t="b">
        <f t="shared" si="33"/>
        <v>0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0</v>
      </c>
      <c r="I733" s="17">
        <f t="shared" si="35"/>
        <v>0</v>
      </c>
    </row>
    <row r="734" spans="1:9" ht="24.95" customHeight="1">
      <c r="A734">
        <f>'RAW MONTHLY'!C736</f>
        <v>0</v>
      </c>
      <c r="B734" s="5">
        <f>'RAW MONTHLY'!E736</f>
        <v>0</v>
      </c>
      <c r="C734" s="5" t="b">
        <f t="shared" si="33"/>
        <v>0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0</v>
      </c>
      <c r="H734" s="8">
        <f>'RAW MONTHLY'!I736</f>
        <v>0</v>
      </c>
      <c r="I734" s="17">
        <f t="shared" si="35"/>
        <v>0</v>
      </c>
    </row>
    <row r="735" spans="1:9" ht="24.95" customHeight="1">
      <c r="A735">
        <f>'RAW MONTHLY'!C737</f>
        <v>0</v>
      </c>
      <c r="B735" s="5">
        <f>'RAW MONTHLY'!E737</f>
        <v>0</v>
      </c>
      <c r="C735" s="5" t="b">
        <f t="shared" si="33"/>
        <v>0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</v>
      </c>
      <c r="H735" s="8">
        <f>'RAW MONTHLY'!I737</f>
        <v>0</v>
      </c>
      <c r="I735" s="17">
        <f t="shared" si="35"/>
        <v>0</v>
      </c>
    </row>
    <row r="736" spans="1:9" ht="24.95" customHeight="1">
      <c r="A736">
        <f>'RAW MONTHLY'!C738</f>
        <v>0</v>
      </c>
      <c r="B736" s="5">
        <f>'RAW MONTHLY'!E738</f>
        <v>0</v>
      </c>
      <c r="C736" s="5" t="b">
        <f t="shared" si="33"/>
        <v>0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</v>
      </c>
      <c r="H736" s="8">
        <f>'RAW MONTHLY'!I738</f>
        <v>0</v>
      </c>
      <c r="I736" s="17">
        <f t="shared" si="35"/>
        <v>0</v>
      </c>
    </row>
    <row r="737" spans="1:9" ht="24.95" customHeight="1">
      <c r="A737">
        <f>'RAW MONTHLY'!C739</f>
        <v>0</v>
      </c>
      <c r="B737" s="5">
        <f>'RAW MONTHLY'!E739</f>
        <v>0</v>
      </c>
      <c r="C737" s="5" t="b">
        <f t="shared" si="33"/>
        <v>0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</v>
      </c>
      <c r="H737" s="8">
        <f>'RAW MONTHLY'!I739</f>
        <v>0</v>
      </c>
      <c r="I737" s="17">
        <f t="shared" si="35"/>
        <v>0</v>
      </c>
    </row>
    <row r="738" spans="1:9" ht="24.95" customHeight="1">
      <c r="A738">
        <f>'RAW MONTHLY'!C740</f>
        <v>0</v>
      </c>
      <c r="B738" s="5">
        <f>'RAW MONTHLY'!E740</f>
        <v>0</v>
      </c>
      <c r="C738" s="5" t="b">
        <f t="shared" si="33"/>
        <v>0</v>
      </c>
      <c r="D738" s="6" t="e">
        <f>'[1]RAW 1'!F740</f>
        <v>#REF!</v>
      </c>
      <c r="E738" s="6">
        <f>'RAW MONTHLY'!O740</f>
        <v>0</v>
      </c>
      <c r="F738" s="6" t="e">
        <f t="shared" si="34"/>
        <v>#REF!</v>
      </c>
      <c r="G738" s="7">
        <f>'RAW MONTHLY'!H740</f>
        <v>0</v>
      </c>
      <c r="H738" s="8">
        <f>'RAW MONTHLY'!I740</f>
        <v>0</v>
      </c>
      <c r="I738" s="17">
        <f t="shared" si="35"/>
        <v>0</v>
      </c>
    </row>
    <row r="739" spans="1:9" ht="24.95" customHeight="1">
      <c r="A739">
        <f>'RAW MONTHLY'!C741</f>
        <v>0</v>
      </c>
      <c r="B739" s="5">
        <f>'RAW MONTHLY'!E741</f>
        <v>0</v>
      </c>
      <c r="C739" s="5" t="b">
        <f t="shared" si="33"/>
        <v>0</v>
      </c>
      <c r="D739" s="6" t="e">
        <f>'[1]RAW 1'!F741</f>
        <v>#REF!</v>
      </c>
      <c r="E739" s="6">
        <f>'RAW MONTHLY'!O741</f>
        <v>0</v>
      </c>
      <c r="F739" s="6" t="e">
        <f t="shared" si="34"/>
        <v>#REF!</v>
      </c>
      <c r="G739" s="7">
        <f>'RAW MONTHLY'!H741</f>
        <v>0</v>
      </c>
      <c r="H739" s="8">
        <f>'RAW MONTHLY'!I741</f>
        <v>0</v>
      </c>
      <c r="I739" s="17">
        <f t="shared" si="35"/>
        <v>0</v>
      </c>
    </row>
    <row r="740" spans="1:9" ht="24.95" customHeight="1">
      <c r="A740">
        <f>'RAW MONTHLY'!C742</f>
        <v>0</v>
      </c>
      <c r="B740" s="5">
        <f>'RAW MONTHLY'!E742</f>
        <v>0</v>
      </c>
      <c r="C740" s="5" t="b">
        <f t="shared" si="33"/>
        <v>0</v>
      </c>
      <c r="D740" s="6" t="e">
        <f>'[1]RAW 1'!F742</f>
        <v>#REF!</v>
      </c>
      <c r="E740" s="6">
        <f>'RAW MONTHLY'!O742</f>
        <v>0</v>
      </c>
      <c r="F740" s="6" t="e">
        <f t="shared" si="34"/>
        <v>#REF!</v>
      </c>
      <c r="G740" s="7">
        <f>'RAW MONTHLY'!H742</f>
        <v>0</v>
      </c>
      <c r="H740" s="8">
        <f>'RAW MONTHLY'!I742</f>
        <v>0</v>
      </c>
      <c r="I740" s="17">
        <f t="shared" si="35"/>
        <v>0</v>
      </c>
    </row>
    <row r="741" spans="1:9" ht="24.95" customHeight="1">
      <c r="A741">
        <f>'RAW MONTHLY'!C743</f>
        <v>0</v>
      </c>
      <c r="B741" s="5">
        <f>'RAW MONTHLY'!E743</f>
        <v>0</v>
      </c>
      <c r="C741" s="5" t="b">
        <f t="shared" si="33"/>
        <v>0</v>
      </c>
      <c r="D741" s="6" t="e">
        <f>'[1]RAW 1'!F743</f>
        <v>#REF!</v>
      </c>
      <c r="E741" s="6">
        <f>'RAW MONTHLY'!O743</f>
        <v>0</v>
      </c>
      <c r="F741" s="6" t="e">
        <f t="shared" si="34"/>
        <v>#REF!</v>
      </c>
      <c r="G741" s="7">
        <f>'RAW MONTHLY'!H743</f>
        <v>0</v>
      </c>
      <c r="H741" s="8">
        <f>'RAW MONTHLY'!I743</f>
        <v>0</v>
      </c>
      <c r="I741" s="17">
        <f t="shared" si="35"/>
        <v>0</v>
      </c>
    </row>
    <row r="742" spans="1:9" ht="24.95" customHeight="1">
      <c r="A742">
        <f>'RAW MONTHLY'!C744</f>
        <v>0</v>
      </c>
      <c r="B742" s="5">
        <f>'RAW MONTHLY'!E744</f>
        <v>0</v>
      </c>
      <c r="C742" s="5" t="b">
        <f t="shared" si="33"/>
        <v>0</v>
      </c>
      <c r="D742" s="6" t="e">
        <f>'[1]RAW 1'!F744</f>
        <v>#REF!</v>
      </c>
      <c r="E742" s="6">
        <f>'RAW MONTHLY'!O744</f>
        <v>0</v>
      </c>
      <c r="F742" s="6" t="e">
        <f t="shared" si="34"/>
        <v>#REF!</v>
      </c>
      <c r="G742" s="7">
        <f>'RAW MONTHLY'!H744</f>
        <v>0</v>
      </c>
      <c r="H742" s="8">
        <f>'RAW MONTHLY'!I744</f>
        <v>0</v>
      </c>
      <c r="I742" s="17">
        <f t="shared" si="35"/>
        <v>0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